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\Google Drive\EFILive\Tuning Calc\cummins_tuning_calc\"/>
    </mc:Choice>
  </mc:AlternateContent>
  <xr:revisionPtr revIDLastSave="0" documentId="13_ncr:1_{50D0FF85-B740-4B8A-BB43-2A8EFDD80BC1}" xr6:coauthVersionLast="44" xr6:coauthVersionMax="44" xr10:uidLastSave="{00000000-0000-0000-0000-000000000000}"/>
  <bookViews>
    <workbookView xWindow="-120" yWindow="-120" windowWidth="29040" windowHeight="15840" tabRatio="848" activeTab="6" xr2:uid="{00000000-000D-0000-FFFF-FFFF00000000}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2" i="19" l="1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S132" i="19" s="1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 s="1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S134" i="19" s="1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S135" i="19" s="1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S137" i="19" s="1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S138" i="19" s="1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S139" i="19" s="1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 s="1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S141" i="19" s="1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S142" i="19" s="1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S143" i="19" s="1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S145" i="19" s="1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S146" i="19" s="1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 s="1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S148" i="19" s="1"/>
  <c r="C149" i="19"/>
  <c r="D149" i="19"/>
  <c r="E149" i="19"/>
  <c r="F149" i="19"/>
  <c r="G149" i="19"/>
  <c r="H149" i="19"/>
  <c r="I149" i="19"/>
  <c r="J149" i="19"/>
  <c r="J150" i="19" s="1"/>
  <c r="K149" i="19"/>
  <c r="L149" i="19"/>
  <c r="M149" i="19"/>
  <c r="N149" i="19"/>
  <c r="O149" i="19"/>
  <c r="P149" i="19"/>
  <c r="Q149" i="19"/>
  <c r="R149" i="19"/>
  <c r="R150" i="19" s="1"/>
  <c r="D131" i="19"/>
  <c r="D130" i="19" s="1"/>
  <c r="E131" i="19"/>
  <c r="F131" i="19"/>
  <c r="F130" i="19" s="1"/>
  <c r="G131" i="19"/>
  <c r="H131" i="19"/>
  <c r="I131" i="19"/>
  <c r="J131" i="19"/>
  <c r="J130" i="19" s="1"/>
  <c r="K131" i="19"/>
  <c r="L131" i="19"/>
  <c r="M131" i="19"/>
  <c r="M130" i="19" s="1"/>
  <c r="N131" i="19"/>
  <c r="N130" i="19" s="1"/>
  <c r="O131" i="19"/>
  <c r="P131" i="19"/>
  <c r="Q131" i="19"/>
  <c r="Q130" i="19" s="1"/>
  <c r="R131" i="19"/>
  <c r="C131" i="19"/>
  <c r="P150" i="19"/>
  <c r="N150" i="19"/>
  <c r="L150" i="19"/>
  <c r="H150" i="19"/>
  <c r="F150" i="19"/>
  <c r="D150" i="19"/>
  <c r="A150" i="19"/>
  <c r="S149" i="19"/>
  <c r="S150" i="19" s="1"/>
  <c r="Q150" i="19"/>
  <c r="O150" i="19"/>
  <c r="M150" i="19"/>
  <c r="K150" i="19"/>
  <c r="I150" i="19"/>
  <c r="G150" i="19"/>
  <c r="E150" i="19"/>
  <c r="C150" i="19"/>
  <c r="A149" i="19"/>
  <c r="B148" i="19"/>
  <c r="A148" i="19"/>
  <c r="B147" i="19"/>
  <c r="A147" i="19"/>
  <c r="B146" i="19"/>
  <c r="A146" i="19"/>
  <c r="B145" i="19"/>
  <c r="A145" i="19"/>
  <c r="S144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S136" i="19"/>
  <c r="B136" i="19"/>
  <c r="A136" i="19"/>
  <c r="B135" i="19"/>
  <c r="A135" i="19"/>
  <c r="B134" i="19"/>
  <c r="A134" i="19"/>
  <c r="B133" i="19"/>
  <c r="A133" i="19"/>
  <c r="B132" i="19"/>
  <c r="A132" i="19"/>
  <c r="S131" i="19"/>
  <c r="S130" i="19" s="1"/>
  <c r="O130" i="19"/>
  <c r="I130" i="19"/>
  <c r="G130" i="19"/>
  <c r="B131" i="19"/>
  <c r="B130" i="19" s="1"/>
  <c r="A131" i="19"/>
  <c r="R130" i="19"/>
  <c r="P130" i="19"/>
  <c r="L130" i="19"/>
  <c r="K130" i="19"/>
  <c r="H130" i="19"/>
  <c r="E130" i="19"/>
  <c r="A130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A129" i="19"/>
  <c r="B128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A104" i="19"/>
  <c r="B103" i="19"/>
  <c r="W157" i="19"/>
  <c r="X157" i="19"/>
  <c r="Y157" i="19"/>
  <c r="Z157" i="19"/>
  <c r="AA157" i="19"/>
  <c r="AB157" i="19"/>
  <c r="AC157" i="19"/>
  <c r="AD157" i="19"/>
  <c r="AE157" i="19"/>
  <c r="AF157" i="19"/>
  <c r="AG157" i="19"/>
  <c r="AH157" i="19"/>
  <c r="AI157" i="19"/>
  <c r="AJ157" i="19"/>
  <c r="AK157" i="19"/>
  <c r="AL157" i="19"/>
  <c r="W158" i="19"/>
  <c r="X158" i="19"/>
  <c r="Y158" i="19"/>
  <c r="Z158" i="19"/>
  <c r="AA158" i="19"/>
  <c r="AB158" i="19"/>
  <c r="AC158" i="19"/>
  <c r="AD158" i="19"/>
  <c r="AE158" i="19"/>
  <c r="AF158" i="19"/>
  <c r="AG158" i="19"/>
  <c r="AH158" i="19"/>
  <c r="AI158" i="19"/>
  <c r="AJ158" i="19"/>
  <c r="AK158" i="19"/>
  <c r="AL158" i="19"/>
  <c r="W159" i="19"/>
  <c r="X159" i="19"/>
  <c r="Y159" i="19"/>
  <c r="Z159" i="19"/>
  <c r="AA159" i="19"/>
  <c r="AB159" i="19"/>
  <c r="AC159" i="19"/>
  <c r="AD159" i="19"/>
  <c r="AE159" i="19"/>
  <c r="AF159" i="19"/>
  <c r="AG159" i="19"/>
  <c r="AH159" i="19"/>
  <c r="AI159" i="19"/>
  <c r="AJ159" i="19"/>
  <c r="AK159" i="19"/>
  <c r="AL159" i="19"/>
  <c r="W160" i="19"/>
  <c r="X160" i="19"/>
  <c r="Y160" i="19"/>
  <c r="Z160" i="19"/>
  <c r="AA160" i="19"/>
  <c r="AB160" i="19"/>
  <c r="AC160" i="19"/>
  <c r="AD160" i="19"/>
  <c r="AE160" i="19"/>
  <c r="AF160" i="19"/>
  <c r="AG160" i="19"/>
  <c r="AH160" i="19"/>
  <c r="AI160" i="19"/>
  <c r="AJ160" i="19"/>
  <c r="AK160" i="19"/>
  <c r="AL160" i="19"/>
  <c r="W161" i="19"/>
  <c r="X161" i="19"/>
  <c r="Y161" i="19"/>
  <c r="Z161" i="19"/>
  <c r="AA161" i="19"/>
  <c r="AB161" i="19"/>
  <c r="AC161" i="19"/>
  <c r="AD161" i="19"/>
  <c r="AE161" i="19"/>
  <c r="AF161" i="19"/>
  <c r="AG161" i="19"/>
  <c r="AH161" i="19"/>
  <c r="AI161" i="19"/>
  <c r="AJ161" i="19"/>
  <c r="AK161" i="19"/>
  <c r="AL161" i="19"/>
  <c r="W162" i="19"/>
  <c r="X162" i="19"/>
  <c r="Y162" i="19"/>
  <c r="Z162" i="19"/>
  <c r="AA162" i="19"/>
  <c r="AB162" i="19"/>
  <c r="AC162" i="19"/>
  <c r="AD162" i="19"/>
  <c r="AE162" i="19"/>
  <c r="AF162" i="19"/>
  <c r="AG162" i="19"/>
  <c r="AH162" i="19"/>
  <c r="AI162" i="19"/>
  <c r="AJ162" i="19"/>
  <c r="AK162" i="19"/>
  <c r="AL162" i="19"/>
  <c r="W163" i="19"/>
  <c r="X163" i="19"/>
  <c r="Y163" i="19"/>
  <c r="Z163" i="19"/>
  <c r="AA163" i="19"/>
  <c r="AB163" i="19"/>
  <c r="AC163" i="19"/>
  <c r="AD163" i="19"/>
  <c r="AE163" i="19"/>
  <c r="AF163" i="19"/>
  <c r="AG163" i="19"/>
  <c r="AH163" i="19"/>
  <c r="AI163" i="19"/>
  <c r="AJ163" i="19"/>
  <c r="AK163" i="19"/>
  <c r="AL163" i="19"/>
  <c r="W164" i="19"/>
  <c r="X164" i="19"/>
  <c r="Y164" i="19"/>
  <c r="Z164" i="19"/>
  <c r="AA164" i="19"/>
  <c r="AB164" i="19"/>
  <c r="AC164" i="19"/>
  <c r="AD164" i="19"/>
  <c r="AE164" i="19"/>
  <c r="AF164" i="19"/>
  <c r="AG164" i="19"/>
  <c r="AH164" i="19"/>
  <c r="AI164" i="19"/>
  <c r="AJ164" i="19"/>
  <c r="AK164" i="19"/>
  <c r="AL164" i="19"/>
  <c r="W165" i="19"/>
  <c r="X165" i="19"/>
  <c r="Y165" i="19"/>
  <c r="Z165" i="19"/>
  <c r="AA165" i="19"/>
  <c r="AB165" i="19"/>
  <c r="AC165" i="19"/>
  <c r="AD165" i="19"/>
  <c r="AE165" i="19"/>
  <c r="AF165" i="19"/>
  <c r="AG165" i="19"/>
  <c r="AH165" i="19"/>
  <c r="AI165" i="19"/>
  <c r="AJ165" i="19"/>
  <c r="AK165" i="19"/>
  <c r="AL165" i="19"/>
  <c r="W166" i="19"/>
  <c r="X166" i="19"/>
  <c r="Y166" i="19"/>
  <c r="Z166" i="19"/>
  <c r="AA166" i="19"/>
  <c r="AB166" i="19"/>
  <c r="AC166" i="19"/>
  <c r="AD166" i="19"/>
  <c r="AE166" i="19"/>
  <c r="AF166" i="19"/>
  <c r="AG166" i="19"/>
  <c r="AH166" i="19"/>
  <c r="AI166" i="19"/>
  <c r="AJ166" i="19"/>
  <c r="AK166" i="19"/>
  <c r="AL166" i="19"/>
  <c r="W167" i="19"/>
  <c r="X167" i="19"/>
  <c r="Y167" i="19"/>
  <c r="Z167" i="19"/>
  <c r="AA167" i="19"/>
  <c r="AB167" i="19"/>
  <c r="AC167" i="19"/>
  <c r="AD167" i="19"/>
  <c r="AE167" i="19"/>
  <c r="AF167" i="19"/>
  <c r="AG167" i="19"/>
  <c r="AH167" i="19"/>
  <c r="AI167" i="19"/>
  <c r="AJ167" i="19"/>
  <c r="AK167" i="19"/>
  <c r="AL167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K168" i="19"/>
  <c r="AL168" i="19"/>
  <c r="W169" i="19"/>
  <c r="X169" i="19"/>
  <c r="Y169" i="19"/>
  <c r="Z169" i="19"/>
  <c r="AA169" i="19"/>
  <c r="AB169" i="19"/>
  <c r="AC169" i="19"/>
  <c r="AD169" i="19"/>
  <c r="AE169" i="19"/>
  <c r="AF169" i="19"/>
  <c r="AG169" i="19"/>
  <c r="AH169" i="19"/>
  <c r="AI169" i="19"/>
  <c r="AJ169" i="19"/>
  <c r="AK169" i="19"/>
  <c r="AL169" i="19"/>
  <c r="W170" i="19"/>
  <c r="X170" i="19"/>
  <c r="Y170" i="19"/>
  <c r="Z170" i="19"/>
  <c r="AA170" i="19"/>
  <c r="AB170" i="19"/>
  <c r="AC170" i="19"/>
  <c r="AD170" i="19"/>
  <c r="AE170" i="19"/>
  <c r="AF170" i="19"/>
  <c r="AG170" i="19"/>
  <c r="AH170" i="19"/>
  <c r="AI170" i="19"/>
  <c r="AJ170" i="19"/>
  <c r="AK170" i="19"/>
  <c r="AL170" i="19"/>
  <c r="W171" i="19"/>
  <c r="X171" i="19"/>
  <c r="Y171" i="19"/>
  <c r="Z171" i="19"/>
  <c r="AA171" i="19"/>
  <c r="AB171" i="19"/>
  <c r="AC171" i="19"/>
  <c r="AD171" i="19"/>
  <c r="AE171" i="19"/>
  <c r="AF171" i="19"/>
  <c r="AG171" i="19"/>
  <c r="AH171" i="19"/>
  <c r="AI171" i="19"/>
  <c r="AJ171" i="19"/>
  <c r="AK171" i="19"/>
  <c r="AL171" i="19"/>
  <c r="W172" i="19"/>
  <c r="X172" i="19"/>
  <c r="Y172" i="19"/>
  <c r="Z172" i="19"/>
  <c r="AA172" i="19"/>
  <c r="AB172" i="19"/>
  <c r="AC172" i="19"/>
  <c r="AD172" i="19"/>
  <c r="AE172" i="19"/>
  <c r="AF172" i="19"/>
  <c r="AG172" i="19"/>
  <c r="AH172" i="19"/>
  <c r="AI172" i="19"/>
  <c r="AJ172" i="19"/>
  <c r="AK172" i="19"/>
  <c r="AL172" i="19"/>
  <c r="W173" i="19"/>
  <c r="X173" i="19"/>
  <c r="Y173" i="19"/>
  <c r="Z173" i="19"/>
  <c r="AA173" i="19"/>
  <c r="AB173" i="19"/>
  <c r="AC173" i="19"/>
  <c r="AD173" i="19"/>
  <c r="AE173" i="19"/>
  <c r="AF173" i="19"/>
  <c r="AG173" i="19"/>
  <c r="AH173" i="19"/>
  <c r="AI173" i="19"/>
  <c r="AJ173" i="19"/>
  <c r="AK173" i="19"/>
  <c r="AL173" i="19"/>
  <c r="W174" i="19"/>
  <c r="W175" i="19" s="1"/>
  <c r="X174" i="19"/>
  <c r="X175" i="19" s="1"/>
  <c r="Y174" i="19"/>
  <c r="Y175" i="19" s="1"/>
  <c r="Z174" i="19"/>
  <c r="AA174" i="19"/>
  <c r="AB174" i="19"/>
  <c r="AC174" i="19"/>
  <c r="AD174" i="19"/>
  <c r="AE174" i="19"/>
  <c r="AF174" i="19"/>
  <c r="AF175" i="19" s="1"/>
  <c r="AG174" i="19"/>
  <c r="AH174" i="19"/>
  <c r="AI174" i="19"/>
  <c r="AJ174" i="19"/>
  <c r="AK174" i="19"/>
  <c r="AL174" i="19"/>
  <c r="X156" i="19"/>
  <c r="Y156" i="19"/>
  <c r="Z156" i="19"/>
  <c r="AA156" i="19"/>
  <c r="AB156" i="19"/>
  <c r="AC156" i="19"/>
  <c r="AD156" i="19"/>
  <c r="AE156" i="19"/>
  <c r="AF156" i="19"/>
  <c r="AG156" i="19"/>
  <c r="AH156" i="19"/>
  <c r="AI156" i="19"/>
  <c r="AJ156" i="19"/>
  <c r="AK156" i="19"/>
  <c r="AL156" i="19"/>
  <c r="W156" i="19"/>
  <c r="Z175" i="19"/>
  <c r="U175" i="19"/>
  <c r="AA175" i="19"/>
  <c r="U174" i="19"/>
  <c r="AM173" i="19"/>
  <c r="U173" i="19"/>
  <c r="AM172" i="19"/>
  <c r="U172" i="19"/>
  <c r="U171" i="19"/>
  <c r="U170" i="19"/>
  <c r="AM170" i="19" s="1"/>
  <c r="AM169" i="19"/>
  <c r="V169" i="19"/>
  <c r="U169" i="19"/>
  <c r="U168" i="19"/>
  <c r="U167" i="19"/>
  <c r="V166" i="19"/>
  <c r="U166" i="19"/>
  <c r="AM166" i="19" s="1"/>
  <c r="U165" i="19"/>
  <c r="U164" i="19"/>
  <c r="U163" i="19"/>
  <c r="U162" i="19"/>
  <c r="AM161" i="19"/>
  <c r="V161" i="19"/>
  <c r="U161" i="19"/>
  <c r="U160" i="19"/>
  <c r="U159" i="19"/>
  <c r="V158" i="19"/>
  <c r="U158" i="19"/>
  <c r="AM158" i="19" s="1"/>
  <c r="U157" i="19"/>
  <c r="U156" i="19"/>
  <c r="U155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V153" i="19"/>
  <c r="C130" i="19" l="1"/>
  <c r="B149" i="19"/>
  <c r="B150" i="19" s="1"/>
  <c r="AH175" i="19"/>
  <c r="AJ155" i="19"/>
  <c r="AB155" i="19"/>
  <c r="AI155" i="19"/>
  <c r="AA155" i="19"/>
  <c r="AH155" i="19"/>
  <c r="Z155" i="19"/>
  <c r="AG155" i="19"/>
  <c r="Y155" i="19"/>
  <c r="AF155" i="19"/>
  <c r="X155" i="19"/>
  <c r="AE155" i="19"/>
  <c r="AL155" i="19"/>
  <c r="AM156" i="19"/>
  <c r="AM155" i="19" s="1"/>
  <c r="AC155" i="19"/>
  <c r="AD155" i="19"/>
  <c r="AK155" i="19"/>
  <c r="V159" i="19"/>
  <c r="AM159" i="19"/>
  <c r="V164" i="19"/>
  <c r="AM164" i="19"/>
  <c r="AM167" i="19"/>
  <c r="AM162" i="19"/>
  <c r="V167" i="19"/>
  <c r="AI175" i="19"/>
  <c r="AM157" i="19"/>
  <c r="V165" i="19"/>
  <c r="V173" i="19"/>
  <c r="AB175" i="19"/>
  <c r="AJ175" i="19"/>
  <c r="AM165" i="19"/>
  <c r="V170" i="19"/>
  <c r="AM160" i="19"/>
  <c r="V160" i="19"/>
  <c r="AM163" i="19"/>
  <c r="V168" i="19"/>
  <c r="AM171" i="19"/>
  <c r="AC175" i="19"/>
  <c r="AK175" i="19"/>
  <c r="V162" i="19"/>
  <c r="V157" i="19"/>
  <c r="AM168" i="19"/>
  <c r="V163" i="19"/>
  <c r="V171" i="19"/>
  <c r="V174" i="19"/>
  <c r="V175" i="19" s="1"/>
  <c r="AD175" i="19"/>
  <c r="AE175" i="19"/>
  <c r="V172" i="19"/>
  <c r="AG175" i="19"/>
  <c r="AL175" i="19" l="1"/>
  <c r="AM174" i="19"/>
  <c r="AM175" i="19" s="1"/>
  <c r="W155" i="19"/>
  <c r="V156" i="19"/>
  <c r="V155" i="19" s="1"/>
  <c r="W132" i="19"/>
  <c r="X132" i="19"/>
  <c r="Y132" i="19"/>
  <c r="Z132" i="19"/>
  <c r="AA132" i="19"/>
  <c r="AB132" i="19"/>
  <c r="AC132" i="19"/>
  <c r="AD132" i="19"/>
  <c r="AE132" i="19"/>
  <c r="AF132" i="19"/>
  <c r="AG132" i="19"/>
  <c r="AH132" i="19"/>
  <c r="AI132" i="19"/>
  <c r="AJ132" i="19"/>
  <c r="AK132" i="19"/>
  <c r="AL132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W134" i="19"/>
  <c r="X134" i="19"/>
  <c r="Y134" i="19"/>
  <c r="Z134" i="19"/>
  <c r="AA134" i="19"/>
  <c r="AB134" i="19"/>
  <c r="AC134" i="19"/>
  <c r="AD134" i="19"/>
  <c r="AE134" i="19"/>
  <c r="AF134" i="19"/>
  <c r="AG134" i="19"/>
  <c r="AH134" i="19"/>
  <c r="AI134" i="19"/>
  <c r="AJ134" i="19"/>
  <c r="AK134" i="19"/>
  <c r="AL134" i="19"/>
  <c r="W135" i="19"/>
  <c r="X135" i="19"/>
  <c r="Y135" i="19"/>
  <c r="Z135" i="19"/>
  <c r="AA135" i="19"/>
  <c r="AB135" i="19"/>
  <c r="AC135" i="19"/>
  <c r="AD135" i="19"/>
  <c r="AE135" i="19"/>
  <c r="AF135" i="19"/>
  <c r="AG135" i="19"/>
  <c r="AH135" i="19"/>
  <c r="AI135" i="19"/>
  <c r="AJ135" i="19"/>
  <c r="AK135" i="19"/>
  <c r="AL135" i="19"/>
  <c r="W136" i="19"/>
  <c r="X136" i="19"/>
  <c r="Y136" i="19"/>
  <c r="Z136" i="19"/>
  <c r="AA136" i="19"/>
  <c r="AB136" i="19"/>
  <c r="AC136" i="19"/>
  <c r="AD136" i="19"/>
  <c r="AE136" i="19"/>
  <c r="AF136" i="19"/>
  <c r="AG136" i="19"/>
  <c r="AH136" i="19"/>
  <c r="AI136" i="19"/>
  <c r="AJ136" i="19"/>
  <c r="AK136" i="19"/>
  <c r="AL136" i="19"/>
  <c r="W137" i="19"/>
  <c r="X137" i="19"/>
  <c r="Y137" i="19"/>
  <c r="Z137" i="19"/>
  <c r="AA137" i="19"/>
  <c r="AB137" i="19"/>
  <c r="AC137" i="19"/>
  <c r="AD137" i="19"/>
  <c r="AE137" i="19"/>
  <c r="AF137" i="19"/>
  <c r="AG137" i="19"/>
  <c r="AH137" i="19"/>
  <c r="AI137" i="19"/>
  <c r="AJ137" i="19"/>
  <c r="AK137" i="19"/>
  <c r="AL137" i="19"/>
  <c r="W138" i="19"/>
  <c r="X138" i="19"/>
  <c r="Y138" i="19"/>
  <c r="Z138" i="19"/>
  <c r="AA138" i="19"/>
  <c r="AB138" i="19"/>
  <c r="AC138" i="19"/>
  <c r="AD138" i="19"/>
  <c r="AE138" i="19"/>
  <c r="AF138" i="19"/>
  <c r="AG138" i="19"/>
  <c r="AH138" i="19"/>
  <c r="AI138" i="19"/>
  <c r="AJ138" i="19"/>
  <c r="AK138" i="19"/>
  <c r="AL138" i="19"/>
  <c r="W139" i="19"/>
  <c r="X139" i="19"/>
  <c r="Y139" i="19"/>
  <c r="Z139" i="19"/>
  <c r="AA139" i="19"/>
  <c r="AB139" i="19"/>
  <c r="AC139" i="19"/>
  <c r="AD139" i="19"/>
  <c r="AE139" i="19"/>
  <c r="AF139" i="19"/>
  <c r="AG139" i="19"/>
  <c r="AH139" i="19"/>
  <c r="AI139" i="19"/>
  <c r="AJ139" i="19"/>
  <c r="AK139" i="19"/>
  <c r="AL139" i="19"/>
  <c r="W140" i="19"/>
  <c r="X140" i="19"/>
  <c r="Y140" i="19"/>
  <c r="Z140" i="19"/>
  <c r="AA140" i="19"/>
  <c r="AB140" i="19"/>
  <c r="AC140" i="19"/>
  <c r="AD140" i="19"/>
  <c r="AE140" i="19"/>
  <c r="AF140" i="19"/>
  <c r="AG140" i="19"/>
  <c r="AH140" i="19"/>
  <c r="AI140" i="19"/>
  <c r="AJ140" i="19"/>
  <c r="AK140" i="19"/>
  <c r="AL140" i="19"/>
  <c r="W141" i="19"/>
  <c r="X141" i="19"/>
  <c r="Y141" i="19"/>
  <c r="Z141" i="19"/>
  <c r="AA141" i="19"/>
  <c r="AB141" i="19"/>
  <c r="AC141" i="19"/>
  <c r="AD141" i="19"/>
  <c r="AE141" i="19"/>
  <c r="AF141" i="19"/>
  <c r="AG141" i="19"/>
  <c r="AH141" i="19"/>
  <c r="AI141" i="19"/>
  <c r="AJ141" i="19"/>
  <c r="AK141" i="19"/>
  <c r="AL141" i="19"/>
  <c r="W142" i="19"/>
  <c r="X142" i="19"/>
  <c r="Y142" i="19"/>
  <c r="Z142" i="19"/>
  <c r="AA142" i="19"/>
  <c r="AB142" i="19"/>
  <c r="AC142" i="19"/>
  <c r="AD142" i="19"/>
  <c r="AE142" i="19"/>
  <c r="AF142" i="19"/>
  <c r="AG142" i="19"/>
  <c r="AH142" i="19"/>
  <c r="AI142" i="19"/>
  <c r="AJ142" i="19"/>
  <c r="AK142" i="19"/>
  <c r="AL142" i="19"/>
  <c r="W143" i="19"/>
  <c r="X143" i="19"/>
  <c r="Y143" i="19"/>
  <c r="Z143" i="19"/>
  <c r="AA143" i="19"/>
  <c r="AB143" i="19"/>
  <c r="AC143" i="19"/>
  <c r="AD143" i="19"/>
  <c r="AE143" i="19"/>
  <c r="AF143" i="19"/>
  <c r="AG143" i="19"/>
  <c r="AH143" i="19"/>
  <c r="AI143" i="19"/>
  <c r="AJ143" i="19"/>
  <c r="AK143" i="19"/>
  <c r="AL143" i="19"/>
  <c r="W144" i="19"/>
  <c r="X144" i="19"/>
  <c r="Y144" i="19"/>
  <c r="Z144" i="19"/>
  <c r="AA144" i="19"/>
  <c r="AB144" i="19"/>
  <c r="AC144" i="19"/>
  <c r="AD144" i="19"/>
  <c r="AE144" i="19"/>
  <c r="AF144" i="19"/>
  <c r="AG144" i="19"/>
  <c r="AH144" i="19"/>
  <c r="AI144" i="19"/>
  <c r="AJ144" i="19"/>
  <c r="AK144" i="19"/>
  <c r="AL144" i="19"/>
  <c r="W145" i="19"/>
  <c r="X145" i="19"/>
  <c r="Y145" i="19"/>
  <c r="Z145" i="19"/>
  <c r="AA145" i="19"/>
  <c r="AB145" i="19"/>
  <c r="AC145" i="19"/>
  <c r="AD145" i="19"/>
  <c r="AE145" i="19"/>
  <c r="AF145" i="19"/>
  <c r="AG145" i="19"/>
  <c r="AH145" i="19"/>
  <c r="AI145" i="19"/>
  <c r="AJ145" i="19"/>
  <c r="AK145" i="19"/>
  <c r="AL145" i="19"/>
  <c r="W146" i="19"/>
  <c r="X146" i="19"/>
  <c r="Y146" i="19"/>
  <c r="Z146" i="19"/>
  <c r="AA146" i="19"/>
  <c r="AB146" i="19"/>
  <c r="AC146" i="19"/>
  <c r="AD146" i="19"/>
  <c r="AE146" i="19"/>
  <c r="AF146" i="19"/>
  <c r="AG146" i="19"/>
  <c r="AH146" i="19"/>
  <c r="AI146" i="19"/>
  <c r="AJ146" i="19"/>
  <c r="AK146" i="19"/>
  <c r="AL146" i="19"/>
  <c r="W147" i="19"/>
  <c r="X147" i="19"/>
  <c r="Y147" i="19"/>
  <c r="Z147" i="19"/>
  <c r="AA147" i="19"/>
  <c r="AB147" i="19"/>
  <c r="AC147" i="19"/>
  <c r="AD147" i="19"/>
  <c r="AE147" i="19"/>
  <c r="AF147" i="19"/>
  <c r="AG147" i="19"/>
  <c r="AH147" i="19"/>
  <c r="AI147" i="19"/>
  <c r="AJ147" i="19"/>
  <c r="AK147" i="19"/>
  <c r="AL147" i="19"/>
  <c r="W148" i="19"/>
  <c r="X148" i="19"/>
  <c r="Y148" i="19"/>
  <c r="Z148" i="19"/>
  <c r="AA148" i="19"/>
  <c r="AB148" i="19"/>
  <c r="AC148" i="19"/>
  <c r="AD148" i="19"/>
  <c r="AE148" i="19"/>
  <c r="AF148" i="19"/>
  <c r="AG148" i="19"/>
  <c r="AH148" i="19"/>
  <c r="AI148" i="19"/>
  <c r="AJ148" i="19"/>
  <c r="AK148" i="19"/>
  <c r="AL148" i="19"/>
  <c r="W149" i="19"/>
  <c r="X149" i="19"/>
  <c r="Y149" i="19"/>
  <c r="Z149" i="19"/>
  <c r="AA149" i="19"/>
  <c r="AB149" i="19"/>
  <c r="AC149" i="19"/>
  <c r="AD149" i="19"/>
  <c r="AE149" i="19"/>
  <c r="AE150" i="19" s="1"/>
  <c r="AF149" i="19"/>
  <c r="AG149" i="19"/>
  <c r="AH149" i="19"/>
  <c r="AI149" i="19"/>
  <c r="AI150" i="19" s="1"/>
  <c r="AJ149" i="19"/>
  <c r="AK149" i="19"/>
  <c r="AL149" i="19"/>
  <c r="X131" i="19"/>
  <c r="Y131" i="19"/>
  <c r="Z131" i="19"/>
  <c r="AA131" i="19"/>
  <c r="AB131" i="19"/>
  <c r="AC131" i="19"/>
  <c r="AD131" i="19"/>
  <c r="AE131" i="19"/>
  <c r="AF131" i="19"/>
  <c r="AG131" i="19"/>
  <c r="AH131" i="19"/>
  <c r="AI131" i="19"/>
  <c r="AJ131" i="19"/>
  <c r="AJ130" i="19" s="1"/>
  <c r="AK131" i="19"/>
  <c r="AL131" i="19"/>
  <c r="W131" i="19"/>
  <c r="V131" i="19" s="1"/>
  <c r="V130" i="19" s="1"/>
  <c r="U150" i="19"/>
  <c r="AF150" i="19"/>
  <c r="AB150" i="19"/>
  <c r="AA150" i="19"/>
  <c r="X150" i="19"/>
  <c r="U149" i="19"/>
  <c r="AM148" i="19"/>
  <c r="V148" i="19"/>
  <c r="U148" i="19"/>
  <c r="U147" i="19"/>
  <c r="U146" i="19"/>
  <c r="AM145" i="19"/>
  <c r="V145" i="19"/>
  <c r="U145" i="19"/>
  <c r="AM144" i="19"/>
  <c r="V144" i="19"/>
  <c r="U144" i="19"/>
  <c r="U143" i="19"/>
  <c r="AM142" i="19"/>
  <c r="U142" i="19"/>
  <c r="U141" i="19"/>
  <c r="AM140" i="19"/>
  <c r="V140" i="19"/>
  <c r="U140" i="19"/>
  <c r="AM139" i="19"/>
  <c r="V139" i="19"/>
  <c r="U139" i="19"/>
  <c r="U138" i="19"/>
  <c r="V137" i="19"/>
  <c r="U137" i="19"/>
  <c r="AM136" i="19"/>
  <c r="V136" i="19"/>
  <c r="U136" i="19"/>
  <c r="U135" i="19"/>
  <c r="AM134" i="19"/>
  <c r="U134" i="19"/>
  <c r="U133" i="19"/>
  <c r="U132" i="19"/>
  <c r="AI130" i="19"/>
  <c r="AF130" i="19"/>
  <c r="AE130" i="19"/>
  <c r="AB130" i="19"/>
  <c r="AA130" i="19"/>
  <c r="X130" i="19"/>
  <c r="U131" i="19"/>
  <c r="U130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V128" i="19"/>
  <c r="W107" i="19"/>
  <c r="X107" i="19"/>
  <c r="Y107" i="19"/>
  <c r="Z107" i="19"/>
  <c r="AA107" i="19"/>
  <c r="AB107" i="19"/>
  <c r="AC107" i="19"/>
  <c r="AD107" i="19"/>
  <c r="AE107" i="19"/>
  <c r="AF107" i="19"/>
  <c r="AG107" i="19"/>
  <c r="AH107" i="19"/>
  <c r="AI107" i="19"/>
  <c r="AJ107" i="19"/>
  <c r="AK107" i="19"/>
  <c r="AL107" i="19"/>
  <c r="W108" i="19"/>
  <c r="X108" i="19"/>
  <c r="Y108" i="19"/>
  <c r="Z108" i="19"/>
  <c r="AA108" i="19"/>
  <c r="AB108" i="19"/>
  <c r="AC108" i="19"/>
  <c r="AD108" i="19"/>
  <c r="AE108" i="19"/>
  <c r="AF108" i="19"/>
  <c r="AG108" i="19"/>
  <c r="AH108" i="19"/>
  <c r="AI108" i="19"/>
  <c r="AJ108" i="19"/>
  <c r="AK108" i="19"/>
  <c r="AL108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W110" i="19"/>
  <c r="X110" i="19"/>
  <c r="Y110" i="19"/>
  <c r="Z110" i="19"/>
  <c r="AA110" i="19"/>
  <c r="AB110" i="19"/>
  <c r="AC110" i="19"/>
  <c r="AD110" i="19"/>
  <c r="AE110" i="19"/>
  <c r="AF110" i="19"/>
  <c r="AG110" i="19"/>
  <c r="AH110" i="19"/>
  <c r="AI110" i="19"/>
  <c r="AJ110" i="19"/>
  <c r="AK110" i="19"/>
  <c r="AL110" i="19"/>
  <c r="W111" i="19"/>
  <c r="X111" i="19"/>
  <c r="Y111" i="19"/>
  <c r="Z111" i="19"/>
  <c r="AA111" i="19"/>
  <c r="AB111" i="19"/>
  <c r="AC111" i="19"/>
  <c r="AD111" i="19"/>
  <c r="AE111" i="19"/>
  <c r="AF111" i="19"/>
  <c r="AG111" i="19"/>
  <c r="AH111" i="19"/>
  <c r="AI111" i="19"/>
  <c r="AJ111" i="19"/>
  <c r="AK111" i="19"/>
  <c r="AL111" i="19"/>
  <c r="W112" i="19"/>
  <c r="X112" i="19"/>
  <c r="Y112" i="19"/>
  <c r="Z112" i="19"/>
  <c r="AA112" i="19"/>
  <c r="AB112" i="19"/>
  <c r="AC112" i="19"/>
  <c r="AD112" i="19"/>
  <c r="AE112" i="19"/>
  <c r="AF112" i="19"/>
  <c r="AG112" i="19"/>
  <c r="AH112" i="19"/>
  <c r="AI112" i="19"/>
  <c r="AJ112" i="19"/>
  <c r="AK112" i="19"/>
  <c r="AL112" i="19"/>
  <c r="W113" i="19"/>
  <c r="X113" i="19"/>
  <c r="Y113" i="19"/>
  <c r="Z113" i="19"/>
  <c r="AA113" i="19"/>
  <c r="AB113" i="19"/>
  <c r="AC113" i="19"/>
  <c r="AD113" i="19"/>
  <c r="AE113" i="19"/>
  <c r="AF113" i="19"/>
  <c r="AG113" i="19"/>
  <c r="AH113" i="19"/>
  <c r="AI113" i="19"/>
  <c r="AJ113" i="19"/>
  <c r="AK113" i="19"/>
  <c r="AL113" i="19"/>
  <c r="W114" i="19"/>
  <c r="X114" i="19"/>
  <c r="Y114" i="19"/>
  <c r="Z114" i="19"/>
  <c r="AA114" i="19"/>
  <c r="AB114" i="19"/>
  <c r="AC114" i="19"/>
  <c r="AD114" i="19"/>
  <c r="AE114" i="19"/>
  <c r="AF114" i="19"/>
  <c r="AG114" i="19"/>
  <c r="AH114" i="19"/>
  <c r="AI114" i="19"/>
  <c r="AJ114" i="19"/>
  <c r="AK114" i="19"/>
  <c r="AL114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W116" i="19"/>
  <c r="X116" i="19"/>
  <c r="Y116" i="19"/>
  <c r="Z116" i="19"/>
  <c r="AA116" i="19"/>
  <c r="AB116" i="19"/>
  <c r="AC116" i="19"/>
  <c r="AD116" i="19"/>
  <c r="AE116" i="19"/>
  <c r="AF116" i="19"/>
  <c r="AG116" i="19"/>
  <c r="AH116" i="19"/>
  <c r="AI116" i="19"/>
  <c r="AJ116" i="19"/>
  <c r="AK116" i="19"/>
  <c r="AL116" i="19"/>
  <c r="W117" i="19"/>
  <c r="X117" i="19"/>
  <c r="Y117" i="19"/>
  <c r="Z117" i="19"/>
  <c r="AA117" i="19"/>
  <c r="AB117" i="19"/>
  <c r="AC117" i="19"/>
  <c r="AD117" i="19"/>
  <c r="AE117" i="19"/>
  <c r="AF117" i="19"/>
  <c r="AG117" i="19"/>
  <c r="AH117" i="19"/>
  <c r="AI117" i="19"/>
  <c r="AJ117" i="19"/>
  <c r="AK117" i="19"/>
  <c r="AL117" i="19"/>
  <c r="W118" i="19"/>
  <c r="X118" i="19"/>
  <c r="Y118" i="19"/>
  <c r="Z118" i="19"/>
  <c r="AA118" i="19"/>
  <c r="AB118" i="19"/>
  <c r="AC118" i="19"/>
  <c r="AD118" i="19"/>
  <c r="AE118" i="19"/>
  <c r="AF118" i="19"/>
  <c r="AG118" i="19"/>
  <c r="AH118" i="19"/>
  <c r="AI118" i="19"/>
  <c r="AJ118" i="19"/>
  <c r="AK118" i="19"/>
  <c r="AL118" i="19"/>
  <c r="W119" i="19"/>
  <c r="X119" i="19"/>
  <c r="Y119" i="19"/>
  <c r="Z119" i="19"/>
  <c r="AA119" i="19"/>
  <c r="AB119" i="19"/>
  <c r="AC119" i="19"/>
  <c r="AD119" i="19"/>
  <c r="AE119" i="19"/>
  <c r="AF119" i="19"/>
  <c r="AG119" i="19"/>
  <c r="AH119" i="19"/>
  <c r="AI119" i="19"/>
  <c r="AJ119" i="19"/>
  <c r="AK119" i="19"/>
  <c r="AL119" i="19"/>
  <c r="W120" i="19"/>
  <c r="X120" i="19"/>
  <c r="Y120" i="19"/>
  <c r="Z120" i="19"/>
  <c r="AA120" i="19"/>
  <c r="AB120" i="19"/>
  <c r="AC120" i="19"/>
  <c r="AD120" i="19"/>
  <c r="AE120" i="19"/>
  <c r="AF120" i="19"/>
  <c r="AG120" i="19"/>
  <c r="AH120" i="19"/>
  <c r="AI120" i="19"/>
  <c r="AJ120" i="19"/>
  <c r="AK120" i="19"/>
  <c r="AL120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W122" i="19"/>
  <c r="X122" i="19"/>
  <c r="Y122" i="19"/>
  <c r="Z122" i="19"/>
  <c r="AA122" i="19"/>
  <c r="AB122" i="19"/>
  <c r="AC122" i="19"/>
  <c r="AD122" i="19"/>
  <c r="AE122" i="19"/>
  <c r="AF122" i="19"/>
  <c r="AG122" i="19"/>
  <c r="AH122" i="19"/>
  <c r="AI122" i="19"/>
  <c r="AJ122" i="19"/>
  <c r="AK122" i="19"/>
  <c r="AL122" i="19"/>
  <c r="W123" i="19"/>
  <c r="X123" i="19"/>
  <c r="Y123" i="19"/>
  <c r="Z123" i="19"/>
  <c r="AA123" i="19"/>
  <c r="AB123" i="19"/>
  <c r="AC123" i="19"/>
  <c r="AD123" i="19"/>
  <c r="AE123" i="19"/>
  <c r="AF123" i="19"/>
  <c r="AG123" i="19"/>
  <c r="AH123" i="19"/>
  <c r="AI123" i="19"/>
  <c r="AJ123" i="19"/>
  <c r="AK123" i="19"/>
  <c r="AL123" i="19"/>
  <c r="W124" i="19"/>
  <c r="X124" i="19"/>
  <c r="Y124" i="19"/>
  <c r="Z124" i="19"/>
  <c r="AA124" i="19"/>
  <c r="AB124" i="19"/>
  <c r="AC124" i="19"/>
  <c r="AD124" i="19"/>
  <c r="AE124" i="19"/>
  <c r="AF124" i="19"/>
  <c r="AG124" i="19"/>
  <c r="AH124" i="19"/>
  <c r="AI124" i="19"/>
  <c r="AI125" i="19" s="1"/>
  <c r="AJ124" i="19"/>
  <c r="AJ125" i="19" s="1"/>
  <c r="AK124" i="19"/>
  <c r="AL124" i="19"/>
  <c r="X106" i="19"/>
  <c r="Y106" i="19"/>
  <c r="Z106" i="19"/>
  <c r="AA106" i="19"/>
  <c r="AB106" i="19"/>
  <c r="AC106" i="19"/>
  <c r="AD106" i="19"/>
  <c r="AE106" i="19"/>
  <c r="AF106" i="19"/>
  <c r="AG106" i="19"/>
  <c r="AH106" i="19"/>
  <c r="AI106" i="19"/>
  <c r="AJ106" i="19"/>
  <c r="AK106" i="19"/>
  <c r="AL106" i="19"/>
  <c r="W106" i="19"/>
  <c r="U125" i="19"/>
  <c r="AF125" i="19"/>
  <c r="AE125" i="19"/>
  <c r="AB125" i="19"/>
  <c r="AA125" i="19"/>
  <c r="X125" i="19"/>
  <c r="U124" i="19"/>
  <c r="AM123" i="19"/>
  <c r="V123" i="19"/>
  <c r="U123" i="19"/>
  <c r="AM122" i="19"/>
  <c r="U122" i="19"/>
  <c r="AM121" i="19"/>
  <c r="U121" i="19"/>
  <c r="V120" i="19"/>
  <c r="U120" i="19"/>
  <c r="AM119" i="19"/>
  <c r="V119" i="19"/>
  <c r="U119" i="19"/>
  <c r="AM118" i="19"/>
  <c r="V118" i="19"/>
  <c r="U118" i="19"/>
  <c r="AM117" i="19"/>
  <c r="U117" i="19"/>
  <c r="V116" i="19"/>
  <c r="U116" i="19"/>
  <c r="AM115" i="19"/>
  <c r="V115" i="19"/>
  <c r="U115" i="19"/>
  <c r="AM114" i="19"/>
  <c r="U114" i="19"/>
  <c r="AM113" i="19"/>
  <c r="U113" i="19"/>
  <c r="V112" i="19"/>
  <c r="U112" i="19"/>
  <c r="AM111" i="19"/>
  <c r="V111" i="19"/>
  <c r="U111" i="19"/>
  <c r="AM110" i="19"/>
  <c r="V110" i="19"/>
  <c r="U110" i="19"/>
  <c r="AM109" i="19"/>
  <c r="U109" i="19"/>
  <c r="V108" i="19"/>
  <c r="U108" i="19"/>
  <c r="AM107" i="19"/>
  <c r="V107" i="19"/>
  <c r="U107" i="19"/>
  <c r="U106" i="19"/>
  <c r="U105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V103" i="19"/>
  <c r="W82" i="19"/>
  <c r="X82" i="19"/>
  <c r="Y82" i="19"/>
  <c r="Z82" i="19"/>
  <c r="AA82" i="19"/>
  <c r="AB82" i="19"/>
  <c r="AC82" i="19"/>
  <c r="AD82" i="19"/>
  <c r="AE82" i="19"/>
  <c r="AF82" i="19"/>
  <c r="AG82" i="19"/>
  <c r="AH82" i="19"/>
  <c r="AI82" i="19"/>
  <c r="AJ82" i="19"/>
  <c r="AK82" i="19"/>
  <c r="AL82" i="19"/>
  <c r="W83" i="19"/>
  <c r="X83" i="19"/>
  <c r="Y83" i="19"/>
  <c r="Z83" i="19"/>
  <c r="AA83" i="19"/>
  <c r="AB83" i="19"/>
  <c r="AC83" i="19"/>
  <c r="AD83" i="19"/>
  <c r="AE83" i="19"/>
  <c r="AF83" i="19"/>
  <c r="AG83" i="19"/>
  <c r="AH83" i="19"/>
  <c r="AI83" i="19"/>
  <c r="AJ83" i="19"/>
  <c r="AK83" i="19"/>
  <c r="AL83" i="19"/>
  <c r="W84" i="19"/>
  <c r="X84" i="19"/>
  <c r="Y84" i="19"/>
  <c r="Z84" i="19"/>
  <c r="AA84" i="19"/>
  <c r="AB84" i="19"/>
  <c r="AC84" i="19"/>
  <c r="AD84" i="19"/>
  <c r="AE84" i="19"/>
  <c r="AF84" i="19"/>
  <c r="AG84" i="19"/>
  <c r="AH84" i="19"/>
  <c r="AI84" i="19"/>
  <c r="AJ84" i="19"/>
  <c r="AK84" i="19"/>
  <c r="AL84" i="19"/>
  <c r="W85" i="19"/>
  <c r="X85" i="19"/>
  <c r="Y85" i="19"/>
  <c r="Z85" i="19"/>
  <c r="AA85" i="19"/>
  <c r="AB85" i="19"/>
  <c r="AC85" i="19"/>
  <c r="AD85" i="19"/>
  <c r="AE85" i="19"/>
  <c r="AF85" i="19"/>
  <c r="AG85" i="19"/>
  <c r="AH85" i="19"/>
  <c r="AI85" i="19"/>
  <c r="AJ85" i="19"/>
  <c r="AK85" i="19"/>
  <c r="AL85" i="19"/>
  <c r="W86" i="19"/>
  <c r="X86" i="19"/>
  <c r="Y86" i="19"/>
  <c r="Z86" i="19"/>
  <c r="AA86" i="19"/>
  <c r="AB86" i="19"/>
  <c r="AC86" i="19"/>
  <c r="AD86" i="19"/>
  <c r="AE86" i="19"/>
  <c r="AF86" i="19"/>
  <c r="AG86" i="19"/>
  <c r="AH86" i="19"/>
  <c r="AI86" i="19"/>
  <c r="AJ86" i="19"/>
  <c r="AK86" i="19"/>
  <c r="AL86" i="19"/>
  <c r="W87" i="19"/>
  <c r="X87" i="19"/>
  <c r="Y87" i="19"/>
  <c r="Z87" i="19"/>
  <c r="AA87" i="19"/>
  <c r="AB87" i="19"/>
  <c r="AC87" i="19"/>
  <c r="AD87" i="19"/>
  <c r="AE87" i="19"/>
  <c r="AF87" i="19"/>
  <c r="AG87" i="19"/>
  <c r="AH87" i="19"/>
  <c r="AI87" i="19"/>
  <c r="AJ87" i="19"/>
  <c r="AK87" i="19"/>
  <c r="AL87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W94" i="19"/>
  <c r="X94" i="19"/>
  <c r="Y94" i="19"/>
  <c r="Z94" i="19"/>
  <c r="AA94" i="19"/>
  <c r="AB94" i="19"/>
  <c r="AC94" i="19"/>
  <c r="AD94" i="19"/>
  <c r="AE94" i="19"/>
  <c r="AF94" i="19"/>
  <c r="AG94" i="19"/>
  <c r="AH94" i="19"/>
  <c r="AI94" i="19"/>
  <c r="AJ94" i="19"/>
  <c r="AK94" i="19"/>
  <c r="AL94" i="19"/>
  <c r="W95" i="19"/>
  <c r="X95" i="19"/>
  <c r="Y95" i="19"/>
  <c r="Z95" i="19"/>
  <c r="AA95" i="19"/>
  <c r="AB95" i="19"/>
  <c r="AC95" i="19"/>
  <c r="AD95" i="19"/>
  <c r="AE95" i="19"/>
  <c r="AF95" i="19"/>
  <c r="AG95" i="19"/>
  <c r="AH95" i="19"/>
  <c r="AI95" i="19"/>
  <c r="AJ95" i="19"/>
  <c r="AK95" i="19"/>
  <c r="AL95" i="19"/>
  <c r="W96" i="19"/>
  <c r="X96" i="19"/>
  <c r="Y96" i="19"/>
  <c r="Z96" i="19"/>
  <c r="AA96" i="19"/>
  <c r="AB96" i="19"/>
  <c r="AC96" i="19"/>
  <c r="AD96" i="19"/>
  <c r="AE96" i="19"/>
  <c r="AF96" i="19"/>
  <c r="AG96" i="19"/>
  <c r="AH96" i="19"/>
  <c r="AI96" i="19"/>
  <c r="AJ96" i="19"/>
  <c r="AK96" i="19"/>
  <c r="AL96" i="19"/>
  <c r="W97" i="19"/>
  <c r="X97" i="19"/>
  <c r="Y97" i="19"/>
  <c r="Z97" i="19"/>
  <c r="AA97" i="19"/>
  <c r="AB97" i="19"/>
  <c r="AC97" i="19"/>
  <c r="AD97" i="19"/>
  <c r="AE97" i="19"/>
  <c r="AF97" i="19"/>
  <c r="AG97" i="19"/>
  <c r="AH97" i="19"/>
  <c r="AI97" i="19"/>
  <c r="AJ97" i="19"/>
  <c r="AK97" i="19"/>
  <c r="AL97" i="19"/>
  <c r="W98" i="19"/>
  <c r="X98" i="19"/>
  <c r="Y98" i="19"/>
  <c r="Z98" i="19"/>
  <c r="AA98" i="19"/>
  <c r="AB98" i="19"/>
  <c r="AC98" i="19"/>
  <c r="AD98" i="19"/>
  <c r="AE98" i="19"/>
  <c r="AF98" i="19"/>
  <c r="AG98" i="19"/>
  <c r="AH98" i="19"/>
  <c r="AI98" i="19"/>
  <c r="AJ98" i="19"/>
  <c r="AK98" i="19"/>
  <c r="AL98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W81" i="19"/>
  <c r="V98" i="19"/>
  <c r="U100" i="19"/>
  <c r="U99" i="19"/>
  <c r="U98" i="19"/>
  <c r="U97" i="19"/>
  <c r="U96" i="19"/>
  <c r="V95" i="19"/>
  <c r="U95" i="19"/>
  <c r="V94" i="19"/>
  <c r="U94" i="19"/>
  <c r="V93" i="19"/>
  <c r="U93" i="19"/>
  <c r="U92" i="19"/>
  <c r="V91" i="19"/>
  <c r="U91" i="19"/>
  <c r="V90" i="19"/>
  <c r="U90" i="19"/>
  <c r="U89" i="19"/>
  <c r="U88" i="19"/>
  <c r="V87" i="19"/>
  <c r="U87" i="19"/>
  <c r="V86" i="19"/>
  <c r="U86" i="19"/>
  <c r="V85" i="19"/>
  <c r="U85" i="19"/>
  <c r="U84" i="19"/>
  <c r="V83" i="19"/>
  <c r="U83" i="19"/>
  <c r="V82" i="19"/>
  <c r="U82" i="19"/>
  <c r="U81" i="19"/>
  <c r="U80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V78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AK58" i="19"/>
  <c r="AL58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AK60" i="19"/>
  <c r="AL60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AK62" i="19"/>
  <c r="AL62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W66" i="19"/>
  <c r="X66" i="19"/>
  <c r="Y66" i="19"/>
  <c r="Z66" i="19"/>
  <c r="AA66" i="19"/>
  <c r="AB66" i="19"/>
  <c r="AC66" i="19"/>
  <c r="AD66" i="19"/>
  <c r="AE66" i="19"/>
  <c r="AF66" i="19"/>
  <c r="AG66" i="19"/>
  <c r="AH66" i="19"/>
  <c r="AI66" i="19"/>
  <c r="AJ66" i="19"/>
  <c r="AK66" i="19"/>
  <c r="AL66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AJ68" i="19"/>
  <c r="AK68" i="19"/>
  <c r="AL68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AJ70" i="19"/>
  <c r="AK70" i="19"/>
  <c r="AL70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AJ71" i="19"/>
  <c r="AK71" i="19"/>
  <c r="AL71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W73" i="19"/>
  <c r="X73" i="19"/>
  <c r="Y73" i="19"/>
  <c r="Z73" i="19"/>
  <c r="AA73" i="19"/>
  <c r="AB73" i="19"/>
  <c r="AC73" i="19"/>
  <c r="AD73" i="19"/>
  <c r="AE73" i="19"/>
  <c r="AF73" i="19"/>
  <c r="AG73" i="19"/>
  <c r="AH73" i="19"/>
  <c r="AI73" i="19"/>
  <c r="AJ73" i="19"/>
  <c r="AK73" i="19"/>
  <c r="AL73" i="19"/>
  <c r="W74" i="19"/>
  <c r="X74" i="19"/>
  <c r="Y74" i="19"/>
  <c r="Z74" i="19"/>
  <c r="AA74" i="19"/>
  <c r="AB74" i="19"/>
  <c r="AC74" i="19"/>
  <c r="AD74" i="19"/>
  <c r="AE74" i="19"/>
  <c r="AE75" i="19" s="1"/>
  <c r="AF74" i="19"/>
  <c r="AG74" i="19"/>
  <c r="AH74" i="19"/>
  <c r="AI74" i="19"/>
  <c r="AI75" i="19" s="1"/>
  <c r="AJ74" i="19"/>
  <c r="AK74" i="19"/>
  <c r="AL74" i="19"/>
  <c r="X56" i="19"/>
  <c r="Y56" i="19"/>
  <c r="Z56" i="19"/>
  <c r="AA56" i="19"/>
  <c r="AA55" i="19" s="1"/>
  <c r="AB56" i="19"/>
  <c r="AB55" i="19" s="1"/>
  <c r="AC56" i="19"/>
  <c r="AD56" i="19"/>
  <c r="AE56" i="19"/>
  <c r="AE55" i="19" s="1"/>
  <c r="AF56" i="19"/>
  <c r="AF55" i="19" s="1"/>
  <c r="AG56" i="19"/>
  <c r="AH56" i="19"/>
  <c r="AI56" i="19"/>
  <c r="AI55" i="19" s="1"/>
  <c r="AJ56" i="19"/>
  <c r="AJ55" i="19" s="1"/>
  <c r="AK56" i="19"/>
  <c r="AL56" i="19"/>
  <c r="W56" i="19"/>
  <c r="V56" i="19" s="1"/>
  <c r="V55" i="19" s="1"/>
  <c r="U75" i="19"/>
  <c r="AJ75" i="19"/>
  <c r="AF75" i="19"/>
  <c r="AB75" i="19"/>
  <c r="AA75" i="19"/>
  <c r="X75" i="19"/>
  <c r="U74" i="19"/>
  <c r="AM73" i="19"/>
  <c r="V73" i="19"/>
  <c r="U73" i="19"/>
  <c r="V72" i="19"/>
  <c r="U72" i="19"/>
  <c r="U71" i="19"/>
  <c r="U70" i="19"/>
  <c r="AM69" i="19"/>
  <c r="V69" i="19"/>
  <c r="U69" i="19"/>
  <c r="U68" i="19"/>
  <c r="U67" i="19"/>
  <c r="U66" i="19"/>
  <c r="AM65" i="19"/>
  <c r="V65" i="19"/>
  <c r="U65" i="19"/>
  <c r="V64" i="19"/>
  <c r="U64" i="19"/>
  <c r="U63" i="19"/>
  <c r="U62" i="19"/>
  <c r="AM61" i="19"/>
  <c r="V61" i="19"/>
  <c r="U61" i="19"/>
  <c r="U60" i="19"/>
  <c r="AM59" i="19"/>
  <c r="U59" i="19"/>
  <c r="U58" i="19"/>
  <c r="U57" i="19"/>
  <c r="X55" i="19"/>
  <c r="U56" i="19"/>
  <c r="U55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V53" i="19"/>
  <c r="B449" i="18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V28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W24" i="19"/>
  <c r="X24" i="19"/>
  <c r="Y24" i="19"/>
  <c r="Z24" i="19"/>
  <c r="AA24" i="19"/>
  <c r="AB24" i="19"/>
  <c r="AC24" i="19"/>
  <c r="AD24" i="19"/>
  <c r="AE24" i="19"/>
  <c r="AF24" i="19"/>
  <c r="AG24" i="19"/>
  <c r="AG25" i="19" s="1"/>
  <c r="AH24" i="19"/>
  <c r="AI24" i="19"/>
  <c r="AI25" i="19" s="1"/>
  <c r="AJ24" i="19"/>
  <c r="AJ25" i="19" s="1"/>
  <c r="AK24" i="19"/>
  <c r="AK25" i="19" s="1"/>
  <c r="AL24" i="19"/>
  <c r="X6" i="19"/>
  <c r="Y6" i="19"/>
  <c r="Z6" i="19"/>
  <c r="AA6" i="19"/>
  <c r="AB6" i="19"/>
  <c r="AB5" i="19" s="1"/>
  <c r="AC6" i="19"/>
  <c r="AD6" i="19"/>
  <c r="AD5" i="19" s="1"/>
  <c r="AE6" i="19"/>
  <c r="AF6" i="19"/>
  <c r="AF5" i="19" s="1"/>
  <c r="AG6" i="19"/>
  <c r="AH6" i="19"/>
  <c r="AH5" i="19" s="1"/>
  <c r="AI6" i="19"/>
  <c r="AI5" i="19" s="1"/>
  <c r="AJ6" i="19"/>
  <c r="AJ5" i="19" s="1"/>
  <c r="AK6" i="19"/>
  <c r="AK5" i="19" s="1"/>
  <c r="AL6" i="19"/>
  <c r="AM6" i="19" s="1"/>
  <c r="AM5" i="19" s="1"/>
  <c r="W6" i="19"/>
  <c r="V6" i="19" s="1"/>
  <c r="V5" i="19" s="1"/>
  <c r="AH25" i="19"/>
  <c r="AL25" i="19"/>
  <c r="AF25" i="19"/>
  <c r="AE25" i="19"/>
  <c r="AD25" i="19"/>
  <c r="AC25" i="19"/>
  <c r="AB25" i="19"/>
  <c r="AA25" i="19"/>
  <c r="Z25" i="19"/>
  <c r="Y25" i="19"/>
  <c r="X25" i="19"/>
  <c r="W25" i="19"/>
  <c r="U25" i="19"/>
  <c r="V24" i="19"/>
  <c r="V25" i="19" s="1"/>
  <c r="U24" i="19"/>
  <c r="AM23" i="19"/>
  <c r="V23" i="19"/>
  <c r="U23" i="19"/>
  <c r="AM22" i="19"/>
  <c r="V22" i="19"/>
  <c r="U22" i="19"/>
  <c r="AM21" i="19"/>
  <c r="V21" i="19"/>
  <c r="U21" i="19"/>
  <c r="AM20" i="19"/>
  <c r="V20" i="19"/>
  <c r="U20" i="19"/>
  <c r="AM19" i="19"/>
  <c r="V19" i="19"/>
  <c r="U19" i="19"/>
  <c r="AM18" i="19"/>
  <c r="V18" i="19"/>
  <c r="U18" i="19"/>
  <c r="AM17" i="19"/>
  <c r="V17" i="19"/>
  <c r="U17" i="19"/>
  <c r="AM16" i="19"/>
  <c r="V16" i="19"/>
  <c r="U16" i="19"/>
  <c r="AM15" i="19"/>
  <c r="V15" i="19"/>
  <c r="U15" i="19"/>
  <c r="AM14" i="19"/>
  <c r="V14" i="19"/>
  <c r="U14" i="19"/>
  <c r="AM13" i="19"/>
  <c r="V13" i="19"/>
  <c r="U13" i="19"/>
  <c r="AM12" i="19"/>
  <c r="V12" i="19"/>
  <c r="U12" i="19"/>
  <c r="AM11" i="19"/>
  <c r="V11" i="19"/>
  <c r="U11" i="19"/>
  <c r="AM10" i="19"/>
  <c r="V10" i="19"/>
  <c r="U10" i="19"/>
  <c r="AM9" i="19"/>
  <c r="V9" i="19"/>
  <c r="U9" i="19"/>
  <c r="AM8" i="19"/>
  <c r="V8" i="19"/>
  <c r="U8" i="19"/>
  <c r="AM7" i="19"/>
  <c r="V7" i="19"/>
  <c r="U7" i="19"/>
  <c r="U6" i="19"/>
  <c r="AG5" i="19"/>
  <c r="AE5" i="19"/>
  <c r="AC5" i="19"/>
  <c r="AA5" i="19"/>
  <c r="Z5" i="19"/>
  <c r="Y5" i="19"/>
  <c r="X5" i="19"/>
  <c r="U5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V3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A79" i="19"/>
  <c r="B78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B53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 s="1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 s="1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 s="1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 s="1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 s="1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 s="1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 s="1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 s="1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 s="1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 s="1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 s="1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 s="1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 s="1"/>
  <c r="C49" i="19"/>
  <c r="D49" i="19"/>
  <c r="E49" i="19"/>
  <c r="F49" i="19"/>
  <c r="F50" i="19" s="1"/>
  <c r="G49" i="19"/>
  <c r="H49" i="19"/>
  <c r="I49" i="19"/>
  <c r="J49" i="19"/>
  <c r="J50" i="19" s="1"/>
  <c r="K49" i="19"/>
  <c r="L49" i="19"/>
  <c r="M49" i="19"/>
  <c r="M50" i="19" s="1"/>
  <c r="N49" i="19"/>
  <c r="N50" i="19" s="1"/>
  <c r="O49" i="19"/>
  <c r="P49" i="19"/>
  <c r="Q49" i="19"/>
  <c r="R49" i="19"/>
  <c r="R50" i="19" s="1"/>
  <c r="D31" i="19"/>
  <c r="E31" i="19"/>
  <c r="F31" i="19"/>
  <c r="G31" i="19"/>
  <c r="G30" i="19" s="1"/>
  <c r="H31" i="19"/>
  <c r="I31" i="19"/>
  <c r="I30" i="19" s="1"/>
  <c r="J31" i="19"/>
  <c r="J30" i="19" s="1"/>
  <c r="K31" i="19"/>
  <c r="L31" i="19"/>
  <c r="M31" i="19"/>
  <c r="N31" i="19"/>
  <c r="O31" i="19"/>
  <c r="O30" i="19" s="1"/>
  <c r="P31" i="19"/>
  <c r="Q31" i="19"/>
  <c r="Q30" i="19" s="1"/>
  <c r="R31" i="19"/>
  <c r="S31" i="19" s="1"/>
  <c r="S30" i="19" s="1"/>
  <c r="C31" i="19"/>
  <c r="A50" i="19"/>
  <c r="Q50" i="19"/>
  <c r="P50" i="19"/>
  <c r="O50" i="19"/>
  <c r="L50" i="19"/>
  <c r="K50" i="19"/>
  <c r="I50" i="19"/>
  <c r="H50" i="19"/>
  <c r="G50" i="19"/>
  <c r="E50" i="19"/>
  <c r="D50" i="19"/>
  <c r="C50" i="19"/>
  <c r="A49" i="19"/>
  <c r="B48" i="19"/>
  <c r="A48" i="19"/>
  <c r="B47" i="19"/>
  <c r="A47" i="19"/>
  <c r="B46" i="19"/>
  <c r="A46" i="19"/>
  <c r="S45" i="19"/>
  <c r="B45" i="19"/>
  <c r="A45" i="19"/>
  <c r="B44" i="19"/>
  <c r="A44" i="19"/>
  <c r="B43" i="19"/>
  <c r="A43" i="19"/>
  <c r="B42" i="19"/>
  <c r="A42" i="19"/>
  <c r="S41" i="19"/>
  <c r="B41" i="19"/>
  <c r="A41" i="19"/>
  <c r="B40" i="19"/>
  <c r="A40" i="19"/>
  <c r="B39" i="19"/>
  <c r="A39" i="19"/>
  <c r="B38" i="19"/>
  <c r="A38" i="19"/>
  <c r="S37" i="19"/>
  <c r="B37" i="19"/>
  <c r="A37" i="19"/>
  <c r="B36" i="19"/>
  <c r="A36" i="19"/>
  <c r="B35" i="19"/>
  <c r="A35" i="19"/>
  <c r="B34" i="19"/>
  <c r="A34" i="19"/>
  <c r="S33" i="19"/>
  <c r="B33" i="19"/>
  <c r="A33" i="19"/>
  <c r="B32" i="19"/>
  <c r="A32" i="19"/>
  <c r="P30" i="19"/>
  <c r="N30" i="19"/>
  <c r="L30" i="19"/>
  <c r="H30" i="19"/>
  <c r="F30" i="19"/>
  <c r="E30" i="19"/>
  <c r="D30" i="19"/>
  <c r="B31" i="19"/>
  <c r="B30" i="19" s="1"/>
  <c r="A31" i="19"/>
  <c r="R30" i="19"/>
  <c r="M30" i="19"/>
  <c r="K30" i="19"/>
  <c r="C30" i="19"/>
  <c r="A30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29" i="19"/>
  <c r="B28" i="19"/>
  <c r="AM131" i="19" l="1"/>
  <c r="AM130" i="19" s="1"/>
  <c r="AL130" i="19"/>
  <c r="W150" i="19"/>
  <c r="V149" i="19"/>
  <c r="V150" i="19" s="1"/>
  <c r="W130" i="19"/>
  <c r="V138" i="19"/>
  <c r="AM141" i="19"/>
  <c r="V146" i="19"/>
  <c r="AM146" i="19"/>
  <c r="AM133" i="19"/>
  <c r="Y130" i="19"/>
  <c r="AC130" i="19"/>
  <c r="AG130" i="19"/>
  <c r="AK130" i="19"/>
  <c r="V133" i="19"/>
  <c r="V141" i="19"/>
  <c r="AM143" i="19"/>
  <c r="V147" i="19"/>
  <c r="AM135" i="19"/>
  <c r="AM138" i="19"/>
  <c r="Z130" i="19"/>
  <c r="AD130" i="19"/>
  <c r="AH130" i="19"/>
  <c r="V132" i="19"/>
  <c r="AM132" i="19"/>
  <c r="V134" i="19"/>
  <c r="V135" i="19"/>
  <c r="AM137" i="19"/>
  <c r="V142" i="19"/>
  <c r="V143" i="19"/>
  <c r="AM147" i="19"/>
  <c r="AL150" i="19"/>
  <c r="AM149" i="19"/>
  <c r="AM150" i="19" s="1"/>
  <c r="AJ150" i="19"/>
  <c r="Y150" i="19"/>
  <c r="AC150" i="19"/>
  <c r="AG150" i="19"/>
  <c r="AK150" i="19"/>
  <c r="Z150" i="19"/>
  <c r="AD150" i="19"/>
  <c r="AH150" i="19"/>
  <c r="AK105" i="19"/>
  <c r="AD105" i="19"/>
  <c r="AA105" i="19"/>
  <c r="AE105" i="19"/>
  <c r="AI105" i="19"/>
  <c r="Z105" i="19"/>
  <c r="AH105" i="19"/>
  <c r="X105" i="19"/>
  <c r="AB105" i="19"/>
  <c r="AF105" i="19"/>
  <c r="AJ105" i="19"/>
  <c r="AM108" i="19"/>
  <c r="V113" i="19"/>
  <c r="V114" i="19"/>
  <c r="AM116" i="19"/>
  <c r="V121" i="19"/>
  <c r="V122" i="19"/>
  <c r="AL125" i="19"/>
  <c r="AM124" i="19"/>
  <c r="AM125" i="19" s="1"/>
  <c r="Y105" i="19"/>
  <c r="AC105" i="19"/>
  <c r="AG105" i="19"/>
  <c r="V109" i="19"/>
  <c r="AM112" i="19"/>
  <c r="V117" i="19"/>
  <c r="AM120" i="19"/>
  <c r="W125" i="19"/>
  <c r="V124" i="19"/>
  <c r="V125" i="19" s="1"/>
  <c r="Y125" i="19"/>
  <c r="AC125" i="19"/>
  <c r="AG125" i="19"/>
  <c r="AK125" i="19"/>
  <c r="Z125" i="19"/>
  <c r="AD125" i="19"/>
  <c r="AH125" i="19"/>
  <c r="AA100" i="19"/>
  <c r="V88" i="19"/>
  <c r="V89" i="19"/>
  <c r="V96" i="19"/>
  <c r="V97" i="19"/>
  <c r="Y80" i="19"/>
  <c r="V84" i="19"/>
  <c r="V92" i="19"/>
  <c r="W100" i="19"/>
  <c r="V99" i="19"/>
  <c r="V100" i="19" s="1"/>
  <c r="AA80" i="19"/>
  <c r="Y100" i="19"/>
  <c r="AM56" i="19"/>
  <c r="AM55" i="19" s="1"/>
  <c r="W55" i="19"/>
  <c r="AM57" i="19"/>
  <c r="V57" i="19"/>
  <c r="AM58" i="19"/>
  <c r="V58" i="19"/>
  <c r="AL55" i="19"/>
  <c r="V63" i="19"/>
  <c r="Y55" i="19"/>
  <c r="AC55" i="19"/>
  <c r="AG55" i="19"/>
  <c r="AK55" i="19"/>
  <c r="AM60" i="19"/>
  <c r="AM63" i="19"/>
  <c r="Z55" i="19"/>
  <c r="AD55" i="19"/>
  <c r="AH55" i="19"/>
  <c r="V59" i="19"/>
  <c r="V60" i="19"/>
  <c r="AM62" i="19"/>
  <c r="V67" i="19"/>
  <c r="V68" i="19"/>
  <c r="AM70" i="19"/>
  <c r="V62" i="19"/>
  <c r="AM64" i="19"/>
  <c r="AM67" i="19"/>
  <c r="V70" i="19"/>
  <c r="AM72" i="19"/>
  <c r="AM66" i="19"/>
  <c r="V71" i="19"/>
  <c r="AL75" i="19"/>
  <c r="AM74" i="19"/>
  <c r="AM75" i="19" s="1"/>
  <c r="V66" i="19"/>
  <c r="AM68" i="19"/>
  <c r="AM71" i="19"/>
  <c r="W75" i="19"/>
  <c r="V74" i="19"/>
  <c r="V75" i="19" s="1"/>
  <c r="Y75" i="19"/>
  <c r="AC75" i="19"/>
  <c r="AG75" i="19"/>
  <c r="AK75" i="19"/>
  <c r="Z75" i="19"/>
  <c r="AD75" i="19"/>
  <c r="AH75" i="19"/>
  <c r="AM24" i="19"/>
  <c r="AM25" i="19" s="1"/>
  <c r="AL5" i="19"/>
  <c r="W5" i="19"/>
  <c r="S49" i="19"/>
  <c r="S50" i="19" s="1"/>
  <c r="B49" i="19"/>
  <c r="B50" i="19" s="1"/>
  <c r="W105" i="19" l="1"/>
  <c r="V106" i="19"/>
  <c r="V105" i="19" s="1"/>
  <c r="AM106" i="19"/>
  <c r="AM105" i="19" s="1"/>
  <c r="AL105" i="19"/>
  <c r="AC100" i="19"/>
  <c r="V81" i="19"/>
  <c r="W80" i="19"/>
  <c r="V80" i="19" l="1"/>
  <c r="X100" i="19"/>
  <c r="AE100" i="19"/>
  <c r="AC80" i="19"/>
  <c r="Z100" i="19" l="1"/>
  <c r="X80" i="19"/>
  <c r="AG100" i="19"/>
  <c r="AE80" i="19"/>
  <c r="AI100" i="19" l="1"/>
  <c r="AG80" i="19"/>
  <c r="AB100" i="19"/>
  <c r="Z80" i="19"/>
  <c r="AD100" i="19" l="1"/>
  <c r="AB80" i="19"/>
  <c r="AK80" i="19"/>
  <c r="AK100" i="19"/>
  <c r="AI80" i="19"/>
  <c r="AF100" i="19" l="1"/>
  <c r="AD80" i="19"/>
  <c r="AH100" i="19" l="1"/>
  <c r="AF80" i="19"/>
  <c r="AJ100" i="19" l="1"/>
  <c r="AH80" i="19"/>
  <c r="AM82" i="19" l="1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J80" i="19"/>
  <c r="AL100" i="19" l="1"/>
  <c r="AM99" i="19"/>
  <c r="AM100" i="19" s="1"/>
  <c r="AM81" i="19"/>
  <c r="AM80" i="19" s="1"/>
  <c r="AL80" i="19"/>
  <c r="C7" i="19" l="1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C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F5" i="19" s="1"/>
  <c r="E4" i="19"/>
  <c r="D4" i="19"/>
  <c r="C4" i="19"/>
  <c r="B4" i="19"/>
  <c r="A4" i="19"/>
  <c r="B3" i="19"/>
  <c r="A4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B3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B20" i="19" l="1"/>
  <c r="K25" i="19"/>
  <c r="O25" i="19"/>
  <c r="B6" i="19"/>
  <c r="B5" i="19" s="1"/>
  <c r="K5" i="19"/>
  <c r="G5" i="19"/>
  <c r="J5" i="19"/>
  <c r="E25" i="19"/>
  <c r="I25" i="19"/>
  <c r="M25" i="19"/>
  <c r="Q25" i="19"/>
  <c r="O5" i="19"/>
  <c r="F25" i="19"/>
  <c r="J25" i="19"/>
  <c r="N25" i="19"/>
  <c r="S20" i="19"/>
  <c r="S16" i="19"/>
  <c r="S12" i="19"/>
  <c r="S8" i="19"/>
  <c r="S22" i="19"/>
  <c r="S18" i="19"/>
  <c r="C5" i="19"/>
  <c r="B23" i="19" s="1"/>
  <c r="D5" i="19"/>
  <c r="H5" i="19"/>
  <c r="L5" i="19"/>
  <c r="P5" i="19"/>
  <c r="S10" i="19"/>
  <c r="S14" i="19"/>
  <c r="B22" i="19"/>
  <c r="B18" i="19"/>
  <c r="B14" i="19"/>
  <c r="B10" i="19"/>
  <c r="E5" i="19"/>
  <c r="I5" i="19"/>
  <c r="M5" i="19"/>
  <c r="Q5" i="19"/>
  <c r="B8" i="19"/>
  <c r="B12" i="19"/>
  <c r="B16" i="19"/>
  <c r="D25" i="19"/>
  <c r="H25" i="19"/>
  <c r="L25" i="19"/>
  <c r="P25" i="19"/>
  <c r="N5" i="19"/>
  <c r="G25" i="19"/>
  <c r="C7" i="23"/>
  <c r="B7" i="23" s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 s="1"/>
  <c r="C8" i="23"/>
  <c r="B8" i="23" s="1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 s="1"/>
  <c r="C9" i="23"/>
  <c r="B9" i="23" s="1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 s="1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 s="1"/>
  <c r="C11" i="23"/>
  <c r="B11" i="23" s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 s="1"/>
  <c r="C12" i="23"/>
  <c r="B12" i="23" s="1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 s="1"/>
  <c r="C13" i="23"/>
  <c r="B13" i="23" s="1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 s="1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 s="1"/>
  <c r="C15" i="23"/>
  <c r="B15" i="23" s="1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 s="1"/>
  <c r="C16" i="23"/>
  <c r="B16" i="23" s="1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 s="1"/>
  <c r="C17" i="23"/>
  <c r="B17" i="23" s="1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 s="1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 s="1"/>
  <c r="C19" i="23"/>
  <c r="B19" i="23" s="1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 s="1"/>
  <c r="C20" i="23"/>
  <c r="B20" i="23" s="1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 s="1"/>
  <c r="C21" i="23"/>
  <c r="B21" i="23" s="1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 s="1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 s="1"/>
  <c r="C23" i="23"/>
  <c r="B23" i="23" s="1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 s="1"/>
  <c r="C24" i="23"/>
  <c r="C25" i="23" s="1"/>
  <c r="D24" i="23"/>
  <c r="D25" i="23" s="1"/>
  <c r="E24" i="23"/>
  <c r="E25" i="23" s="1"/>
  <c r="F24" i="23"/>
  <c r="F25" i="23" s="1"/>
  <c r="G24" i="23"/>
  <c r="G25" i="23" s="1"/>
  <c r="H24" i="23"/>
  <c r="H25" i="23" s="1"/>
  <c r="I24" i="23"/>
  <c r="I25" i="23" s="1"/>
  <c r="J24" i="23"/>
  <c r="J25" i="23" s="1"/>
  <c r="K24" i="23"/>
  <c r="K25" i="23" s="1"/>
  <c r="L24" i="23"/>
  <c r="L25" i="23" s="1"/>
  <c r="M24" i="23"/>
  <c r="M25" i="23" s="1"/>
  <c r="N24" i="23"/>
  <c r="N25" i="23" s="1"/>
  <c r="O24" i="23"/>
  <c r="O25" i="23" s="1"/>
  <c r="P24" i="23"/>
  <c r="P25" i="23" s="1"/>
  <c r="Q24" i="23"/>
  <c r="Q25" i="23" s="1"/>
  <c r="R24" i="23"/>
  <c r="S24" i="23" s="1"/>
  <c r="S25" i="23" s="1"/>
  <c r="D6" i="23"/>
  <c r="E6" i="23"/>
  <c r="F6" i="23"/>
  <c r="F5" i="23" s="1"/>
  <c r="G6" i="23"/>
  <c r="G5" i="23" s="1"/>
  <c r="H6" i="23"/>
  <c r="H5" i="23" s="1"/>
  <c r="I6" i="23"/>
  <c r="J6" i="23"/>
  <c r="K6" i="23"/>
  <c r="K5" i="23" s="1"/>
  <c r="L6" i="23"/>
  <c r="M6" i="23"/>
  <c r="M5" i="23" s="1"/>
  <c r="N6" i="23"/>
  <c r="N5" i="23" s="1"/>
  <c r="O6" i="23"/>
  <c r="P6" i="23"/>
  <c r="P5" i="23" s="1"/>
  <c r="Q6" i="23"/>
  <c r="Q5" i="23" s="1"/>
  <c r="R6" i="23"/>
  <c r="S6" i="23" s="1"/>
  <c r="S5" i="23" s="1"/>
  <c r="C6" i="23"/>
  <c r="C5" i="23" s="1"/>
  <c r="B10" i="23"/>
  <c r="B14" i="23"/>
  <c r="B18" i="23"/>
  <c r="B22" i="23"/>
  <c r="D5" i="23"/>
  <c r="E5" i="23"/>
  <c r="I5" i="23"/>
  <c r="J5" i="23"/>
  <c r="L5" i="23"/>
  <c r="O5" i="23"/>
  <c r="C235" i="18"/>
  <c r="C262" i="18"/>
  <c r="V27" i="20"/>
  <c r="V5" i="20"/>
  <c r="S20" i="20"/>
  <c r="S5" i="20"/>
  <c r="P25" i="20"/>
  <c r="P5" i="20"/>
  <c r="J27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5" i="20"/>
  <c r="J5" i="20"/>
  <c r="G27" i="20"/>
  <c r="G5" i="20"/>
  <c r="B19" i="19" l="1"/>
  <c r="B21" i="19"/>
  <c r="B7" i="19"/>
  <c r="B9" i="19"/>
  <c r="B15" i="19"/>
  <c r="B17" i="19"/>
  <c r="B13" i="19"/>
  <c r="B11" i="19"/>
  <c r="S6" i="19"/>
  <c r="S5" i="19" s="1"/>
  <c r="R5" i="19"/>
  <c r="C25" i="19"/>
  <c r="B24" i="19"/>
  <c r="B25" i="19" s="1"/>
  <c r="R25" i="19"/>
  <c r="S24" i="19"/>
  <c r="S25" i="19" s="1"/>
  <c r="B24" i="23"/>
  <c r="B25" i="23" s="1"/>
  <c r="R25" i="23"/>
  <c r="R5" i="23"/>
  <c r="B6" i="23"/>
  <c r="B5" i="23" s="1"/>
  <c r="D27" i="20"/>
  <c r="D5" i="20"/>
  <c r="A27" i="20"/>
  <c r="A5" i="20"/>
  <c r="A6" i="20"/>
  <c r="E45" i="21"/>
  <c r="D45" i="21"/>
  <c r="C45" i="21"/>
  <c r="B45" i="21"/>
  <c r="A45" i="21"/>
  <c r="E25" i="21"/>
  <c r="D25" i="21"/>
  <c r="C25" i="21"/>
  <c r="B25" i="21"/>
  <c r="A25" i="21"/>
  <c r="S22" i="21"/>
  <c r="S21" i="21"/>
  <c r="S20" i="21"/>
  <c r="S19" i="21"/>
  <c r="S18" i="21"/>
  <c r="B22" i="21"/>
  <c r="B21" i="21"/>
  <c r="B20" i="21"/>
  <c r="B19" i="21"/>
  <c r="B18" i="21"/>
  <c r="A623" i="18"/>
  <c r="B623" i="18"/>
  <c r="A624" i="18"/>
  <c r="B624" i="18"/>
  <c r="A625" i="18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A638" i="18" s="1"/>
  <c r="B637" i="18"/>
  <c r="B638" i="18" s="1"/>
  <c r="B622" i="18"/>
  <c r="B621" i="18" s="1"/>
  <c r="A622" i="18"/>
  <c r="A621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D616" i="18"/>
  <c r="E616" i="18"/>
  <c r="F616" i="18"/>
  <c r="G616" i="18"/>
  <c r="H616" i="18"/>
  <c r="I616" i="18"/>
  <c r="J616" i="18"/>
  <c r="D609" i="18"/>
  <c r="E609" i="18"/>
  <c r="F609" i="18"/>
  <c r="G609" i="18"/>
  <c r="G608" i="18" s="1"/>
  <c r="H609" i="18"/>
  <c r="I609" i="18"/>
  <c r="J609" i="18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3" i="18"/>
  <c r="B614" i="18"/>
  <c r="B615" i="18"/>
  <c r="B616" i="18"/>
  <c r="B617" i="18" s="1"/>
  <c r="D608" i="18"/>
  <c r="E608" i="18"/>
  <c r="F608" i="18"/>
  <c r="H608" i="18"/>
  <c r="I608" i="18"/>
  <c r="J608" i="18"/>
  <c r="C591" i="18"/>
  <c r="D591" i="18"/>
  <c r="E591" i="18"/>
  <c r="F591" i="18"/>
  <c r="G591" i="18"/>
  <c r="H591" i="18"/>
  <c r="I591" i="18"/>
  <c r="J591" i="18"/>
  <c r="K591" i="18"/>
  <c r="L591" i="18"/>
  <c r="M591" i="18"/>
  <c r="C592" i="18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D594" i="18"/>
  <c r="E594" i="18"/>
  <c r="F594" i="18"/>
  <c r="G594" i="18"/>
  <c r="H594" i="18"/>
  <c r="I594" i="18"/>
  <c r="J594" i="18"/>
  <c r="K594" i="18"/>
  <c r="L594" i="18"/>
  <c r="M594" i="18"/>
  <c r="C595" i="18"/>
  <c r="D595" i="18"/>
  <c r="E595" i="18"/>
  <c r="F595" i="18"/>
  <c r="G595" i="18"/>
  <c r="H595" i="18"/>
  <c r="I595" i="18"/>
  <c r="J595" i="18"/>
  <c r="K595" i="18"/>
  <c r="L595" i="18"/>
  <c r="M595" i="18"/>
  <c r="C596" i="18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H590" i="18"/>
  <c r="H589" i="18" s="1"/>
  <c r="I590" i="18"/>
  <c r="I589" i="18" s="1"/>
  <c r="J590" i="18"/>
  <c r="J589" i="18" s="1"/>
  <c r="K590" i="18"/>
  <c r="K589" i="18" s="1"/>
  <c r="L590" i="18"/>
  <c r="M590" i="18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B591" i="18"/>
  <c r="B592" i="18"/>
  <c r="B594" i="18"/>
  <c r="B595" i="18"/>
  <c r="B596" i="18"/>
  <c r="B598" i="18"/>
  <c r="B600" i="18"/>
  <c r="G589" i="18"/>
  <c r="L589" i="18"/>
  <c r="M589" i="18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G553" i="18"/>
  <c r="H553" i="18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B554" i="18"/>
  <c r="B555" i="18"/>
  <c r="B556" i="18"/>
  <c r="B558" i="18"/>
  <c r="B559" i="18"/>
  <c r="B560" i="18"/>
  <c r="F552" i="18"/>
  <c r="G552" i="18"/>
  <c r="H552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W32" i="19" l="1"/>
  <c r="AA32" i="19"/>
  <c r="G57" i="19" s="1"/>
  <c r="AE32" i="19"/>
  <c r="K57" i="19" s="1"/>
  <c r="AI32" i="19"/>
  <c r="O57" i="19" s="1"/>
  <c r="W33" i="19"/>
  <c r="AA33" i="19"/>
  <c r="G58" i="19" s="1"/>
  <c r="AE33" i="19"/>
  <c r="K58" i="19" s="1"/>
  <c r="AI33" i="19"/>
  <c r="O58" i="19" s="1"/>
  <c r="W34" i="19"/>
  <c r="AA34" i="19"/>
  <c r="G59" i="19" s="1"/>
  <c r="AE34" i="19"/>
  <c r="K59" i="19" s="1"/>
  <c r="AI34" i="19"/>
  <c r="O59" i="19" s="1"/>
  <c r="W35" i="19"/>
  <c r="AA35" i="19"/>
  <c r="G60" i="19" s="1"/>
  <c r="AE35" i="19"/>
  <c r="K60" i="19" s="1"/>
  <c r="AI35" i="19"/>
  <c r="O60" i="19" s="1"/>
  <c r="W36" i="19"/>
  <c r="AA36" i="19"/>
  <c r="G61" i="19" s="1"/>
  <c r="AE36" i="19"/>
  <c r="K61" i="19" s="1"/>
  <c r="AI36" i="19"/>
  <c r="O61" i="19" s="1"/>
  <c r="W37" i="19"/>
  <c r="AA37" i="19"/>
  <c r="G62" i="19" s="1"/>
  <c r="AE37" i="19"/>
  <c r="K62" i="19" s="1"/>
  <c r="AI37" i="19"/>
  <c r="O62" i="19" s="1"/>
  <c r="W38" i="19"/>
  <c r="AA38" i="19"/>
  <c r="G63" i="19" s="1"/>
  <c r="AE38" i="19"/>
  <c r="K63" i="19" s="1"/>
  <c r="AI38" i="19"/>
  <c r="O63" i="19" s="1"/>
  <c r="W39" i="19"/>
  <c r="AA39" i="19"/>
  <c r="G64" i="19" s="1"/>
  <c r="AE39" i="19"/>
  <c r="K64" i="19" s="1"/>
  <c r="AI39" i="19"/>
  <c r="O64" i="19" s="1"/>
  <c r="W40" i="19"/>
  <c r="AA40" i="19"/>
  <c r="G65" i="19" s="1"/>
  <c r="AE40" i="19"/>
  <c r="K65" i="19" s="1"/>
  <c r="AI40" i="19"/>
  <c r="O65" i="19" s="1"/>
  <c r="W41" i="19"/>
  <c r="AA41" i="19"/>
  <c r="G66" i="19" s="1"/>
  <c r="AE41" i="19"/>
  <c r="K66" i="19" s="1"/>
  <c r="AI41" i="19"/>
  <c r="O66" i="19" s="1"/>
  <c r="W42" i="19"/>
  <c r="AA42" i="19"/>
  <c r="G67" i="19" s="1"/>
  <c r="AE42" i="19"/>
  <c r="K67" i="19" s="1"/>
  <c r="AI42" i="19"/>
  <c r="O67" i="19" s="1"/>
  <c r="W43" i="19"/>
  <c r="AA43" i="19"/>
  <c r="G68" i="19" s="1"/>
  <c r="AE43" i="19"/>
  <c r="K68" i="19" s="1"/>
  <c r="AI43" i="19"/>
  <c r="O68" i="19" s="1"/>
  <c r="W44" i="19"/>
  <c r="AA44" i="19"/>
  <c r="G69" i="19" s="1"/>
  <c r="AE44" i="19"/>
  <c r="K69" i="19" s="1"/>
  <c r="AI44" i="19"/>
  <c r="O69" i="19" s="1"/>
  <c r="W45" i="19"/>
  <c r="AA45" i="19"/>
  <c r="G70" i="19" s="1"/>
  <c r="AE45" i="19"/>
  <c r="K70" i="19" s="1"/>
  <c r="AI45" i="19"/>
  <c r="O70" i="19" s="1"/>
  <c r="W46" i="19"/>
  <c r="AA46" i="19"/>
  <c r="G71" i="19" s="1"/>
  <c r="AE46" i="19"/>
  <c r="K71" i="19" s="1"/>
  <c r="AI46" i="19"/>
  <c r="O71" i="19" s="1"/>
  <c r="W47" i="19"/>
  <c r="AA47" i="19"/>
  <c r="G72" i="19" s="1"/>
  <c r="AE47" i="19"/>
  <c r="K72" i="19" s="1"/>
  <c r="AI47" i="19"/>
  <c r="O72" i="19" s="1"/>
  <c r="W48" i="19"/>
  <c r="AA48" i="19"/>
  <c r="G73" i="19" s="1"/>
  <c r="AE48" i="19"/>
  <c r="K73" i="19" s="1"/>
  <c r="AI48" i="19"/>
  <c r="O73" i="19" s="1"/>
  <c r="W49" i="19"/>
  <c r="C74" i="19" s="1"/>
  <c r="AA49" i="19"/>
  <c r="AE49" i="19"/>
  <c r="AI49" i="19"/>
  <c r="X31" i="19"/>
  <c r="AB31" i="19"/>
  <c r="AF31" i="19"/>
  <c r="X32" i="19"/>
  <c r="D57" i="19" s="1"/>
  <c r="AB32" i="19"/>
  <c r="H57" i="19" s="1"/>
  <c r="AF32" i="19"/>
  <c r="L57" i="19" s="1"/>
  <c r="AJ32" i="19"/>
  <c r="P57" i="19" s="1"/>
  <c r="X33" i="19"/>
  <c r="D58" i="19" s="1"/>
  <c r="AB33" i="19"/>
  <c r="H58" i="19" s="1"/>
  <c r="AF33" i="19"/>
  <c r="L58" i="19" s="1"/>
  <c r="AJ33" i="19"/>
  <c r="P58" i="19" s="1"/>
  <c r="X34" i="19"/>
  <c r="D59" i="19" s="1"/>
  <c r="AB34" i="19"/>
  <c r="H59" i="19" s="1"/>
  <c r="AF34" i="19"/>
  <c r="L59" i="19" s="1"/>
  <c r="AJ34" i="19"/>
  <c r="P59" i="19" s="1"/>
  <c r="X35" i="19"/>
  <c r="D60" i="19" s="1"/>
  <c r="AB35" i="19"/>
  <c r="H60" i="19" s="1"/>
  <c r="AF35" i="19"/>
  <c r="L60" i="19" s="1"/>
  <c r="AJ35" i="19"/>
  <c r="P60" i="19" s="1"/>
  <c r="X36" i="19"/>
  <c r="D61" i="19" s="1"/>
  <c r="AB36" i="19"/>
  <c r="H61" i="19" s="1"/>
  <c r="AF36" i="19"/>
  <c r="L61" i="19" s="1"/>
  <c r="AJ36" i="19"/>
  <c r="P61" i="19" s="1"/>
  <c r="X37" i="19"/>
  <c r="D62" i="19" s="1"/>
  <c r="AB37" i="19"/>
  <c r="H62" i="19" s="1"/>
  <c r="AF37" i="19"/>
  <c r="L62" i="19" s="1"/>
  <c r="AJ37" i="19"/>
  <c r="P62" i="19" s="1"/>
  <c r="X38" i="19"/>
  <c r="D63" i="19" s="1"/>
  <c r="AB38" i="19"/>
  <c r="H63" i="19" s="1"/>
  <c r="AF38" i="19"/>
  <c r="L63" i="19" s="1"/>
  <c r="AJ38" i="19"/>
  <c r="P63" i="19" s="1"/>
  <c r="X39" i="19"/>
  <c r="D64" i="19" s="1"/>
  <c r="AB39" i="19"/>
  <c r="H64" i="19" s="1"/>
  <c r="AF39" i="19"/>
  <c r="L64" i="19" s="1"/>
  <c r="AJ39" i="19"/>
  <c r="P64" i="19" s="1"/>
  <c r="X40" i="19"/>
  <c r="D65" i="19" s="1"/>
  <c r="AB40" i="19"/>
  <c r="H65" i="19" s="1"/>
  <c r="AF40" i="19"/>
  <c r="L65" i="19" s="1"/>
  <c r="AJ40" i="19"/>
  <c r="P65" i="19" s="1"/>
  <c r="X41" i="19"/>
  <c r="D66" i="19" s="1"/>
  <c r="AB41" i="19"/>
  <c r="H66" i="19" s="1"/>
  <c r="AF41" i="19"/>
  <c r="L66" i="19" s="1"/>
  <c r="AJ41" i="19"/>
  <c r="P66" i="19" s="1"/>
  <c r="X42" i="19"/>
  <c r="D67" i="19" s="1"/>
  <c r="AB42" i="19"/>
  <c r="H67" i="19" s="1"/>
  <c r="AF42" i="19"/>
  <c r="L67" i="19" s="1"/>
  <c r="AJ42" i="19"/>
  <c r="P67" i="19" s="1"/>
  <c r="X43" i="19"/>
  <c r="D68" i="19" s="1"/>
  <c r="AB43" i="19"/>
  <c r="H68" i="19" s="1"/>
  <c r="AF43" i="19"/>
  <c r="L68" i="19" s="1"/>
  <c r="AJ43" i="19"/>
  <c r="P68" i="19" s="1"/>
  <c r="X44" i="19"/>
  <c r="D69" i="19" s="1"/>
  <c r="AB44" i="19"/>
  <c r="H69" i="19" s="1"/>
  <c r="AF44" i="19"/>
  <c r="L69" i="19" s="1"/>
  <c r="AJ44" i="19"/>
  <c r="P69" i="19" s="1"/>
  <c r="X45" i="19"/>
  <c r="D70" i="19" s="1"/>
  <c r="AB45" i="19"/>
  <c r="H70" i="19" s="1"/>
  <c r="AF45" i="19"/>
  <c r="L70" i="19" s="1"/>
  <c r="AJ45" i="19"/>
  <c r="P70" i="19" s="1"/>
  <c r="X46" i="19"/>
  <c r="D71" i="19" s="1"/>
  <c r="AB46" i="19"/>
  <c r="H71" i="19" s="1"/>
  <c r="AF46" i="19"/>
  <c r="L71" i="19" s="1"/>
  <c r="AJ46" i="19"/>
  <c r="P71" i="19" s="1"/>
  <c r="X47" i="19"/>
  <c r="D72" i="19" s="1"/>
  <c r="AB47" i="19"/>
  <c r="H72" i="19" s="1"/>
  <c r="AF47" i="19"/>
  <c r="L72" i="19" s="1"/>
  <c r="AJ47" i="19"/>
  <c r="P72" i="19" s="1"/>
  <c r="X48" i="19"/>
  <c r="D73" i="19" s="1"/>
  <c r="AB48" i="19"/>
  <c r="H73" i="19" s="1"/>
  <c r="AF48" i="19"/>
  <c r="L73" i="19" s="1"/>
  <c r="AJ48" i="19"/>
  <c r="P73" i="19" s="1"/>
  <c r="X49" i="19"/>
  <c r="AB49" i="19"/>
  <c r="AF49" i="19"/>
  <c r="AJ49" i="19"/>
  <c r="Y31" i="19"/>
  <c r="AC31" i="19"/>
  <c r="AG31" i="19"/>
  <c r="AK31" i="19"/>
  <c r="Y32" i="19"/>
  <c r="E57" i="19" s="1"/>
  <c r="AC32" i="19"/>
  <c r="I57" i="19" s="1"/>
  <c r="AG32" i="19"/>
  <c r="M57" i="19" s="1"/>
  <c r="AK32" i="19"/>
  <c r="Q57" i="19" s="1"/>
  <c r="Y33" i="19"/>
  <c r="E58" i="19" s="1"/>
  <c r="AC33" i="19"/>
  <c r="I58" i="19" s="1"/>
  <c r="AG33" i="19"/>
  <c r="M58" i="19" s="1"/>
  <c r="AK33" i="19"/>
  <c r="Q58" i="19" s="1"/>
  <c r="Y34" i="19"/>
  <c r="E59" i="19" s="1"/>
  <c r="AC34" i="19"/>
  <c r="I59" i="19" s="1"/>
  <c r="AG34" i="19"/>
  <c r="M59" i="19" s="1"/>
  <c r="AK34" i="19"/>
  <c r="Q59" i="19" s="1"/>
  <c r="Y35" i="19"/>
  <c r="E60" i="19" s="1"/>
  <c r="AC35" i="19"/>
  <c r="I60" i="19" s="1"/>
  <c r="AG35" i="19"/>
  <c r="M60" i="19" s="1"/>
  <c r="AK35" i="19"/>
  <c r="Q60" i="19" s="1"/>
  <c r="Y36" i="19"/>
  <c r="E61" i="19" s="1"/>
  <c r="AC36" i="19"/>
  <c r="I61" i="19" s="1"/>
  <c r="AG36" i="19"/>
  <c r="M61" i="19" s="1"/>
  <c r="AK36" i="19"/>
  <c r="Q61" i="19" s="1"/>
  <c r="Y37" i="19"/>
  <c r="E62" i="19" s="1"/>
  <c r="AC37" i="19"/>
  <c r="I62" i="19" s="1"/>
  <c r="AG37" i="19"/>
  <c r="M62" i="19" s="1"/>
  <c r="AK37" i="19"/>
  <c r="Q62" i="19" s="1"/>
  <c r="Y38" i="19"/>
  <c r="E63" i="19" s="1"/>
  <c r="AC38" i="19"/>
  <c r="I63" i="19" s="1"/>
  <c r="AG38" i="19"/>
  <c r="M63" i="19" s="1"/>
  <c r="AK38" i="19"/>
  <c r="Q63" i="19" s="1"/>
  <c r="Y39" i="19"/>
  <c r="E64" i="19" s="1"/>
  <c r="AC39" i="19"/>
  <c r="I64" i="19" s="1"/>
  <c r="AG39" i="19"/>
  <c r="M64" i="19" s="1"/>
  <c r="AK39" i="19"/>
  <c r="Q64" i="19" s="1"/>
  <c r="Y40" i="19"/>
  <c r="E65" i="19" s="1"/>
  <c r="AC40" i="19"/>
  <c r="I65" i="19" s="1"/>
  <c r="AG40" i="19"/>
  <c r="M65" i="19" s="1"/>
  <c r="AK40" i="19"/>
  <c r="Q65" i="19" s="1"/>
  <c r="Y41" i="19"/>
  <c r="E66" i="19" s="1"/>
  <c r="AC41" i="19"/>
  <c r="I66" i="19" s="1"/>
  <c r="AG41" i="19"/>
  <c r="M66" i="19" s="1"/>
  <c r="AK41" i="19"/>
  <c r="Q66" i="19" s="1"/>
  <c r="Y42" i="19"/>
  <c r="E67" i="19" s="1"/>
  <c r="AC42" i="19"/>
  <c r="I67" i="19" s="1"/>
  <c r="AG42" i="19"/>
  <c r="M67" i="19" s="1"/>
  <c r="AK42" i="19"/>
  <c r="Q67" i="19" s="1"/>
  <c r="Y43" i="19"/>
  <c r="E68" i="19" s="1"/>
  <c r="AC43" i="19"/>
  <c r="I68" i="19" s="1"/>
  <c r="AG43" i="19"/>
  <c r="M68" i="19" s="1"/>
  <c r="AK43" i="19"/>
  <c r="Q68" i="19" s="1"/>
  <c r="Y44" i="19"/>
  <c r="E69" i="19" s="1"/>
  <c r="AC44" i="19"/>
  <c r="I69" i="19" s="1"/>
  <c r="AG44" i="19"/>
  <c r="M69" i="19" s="1"/>
  <c r="AK44" i="19"/>
  <c r="Q69" i="19" s="1"/>
  <c r="Y45" i="19"/>
  <c r="E70" i="19" s="1"/>
  <c r="AC45" i="19"/>
  <c r="I70" i="19" s="1"/>
  <c r="AG45" i="19"/>
  <c r="M70" i="19" s="1"/>
  <c r="AK45" i="19"/>
  <c r="Q70" i="19" s="1"/>
  <c r="Y46" i="19"/>
  <c r="E71" i="19" s="1"/>
  <c r="AC46" i="19"/>
  <c r="I71" i="19" s="1"/>
  <c r="AG46" i="19"/>
  <c r="M71" i="19" s="1"/>
  <c r="AK46" i="19"/>
  <c r="Q71" i="19" s="1"/>
  <c r="Y47" i="19"/>
  <c r="E72" i="19" s="1"/>
  <c r="AC47" i="19"/>
  <c r="I72" i="19" s="1"/>
  <c r="AG47" i="19"/>
  <c r="M72" i="19" s="1"/>
  <c r="AK47" i="19"/>
  <c r="Q72" i="19" s="1"/>
  <c r="Y48" i="19"/>
  <c r="E73" i="19" s="1"/>
  <c r="AC48" i="19"/>
  <c r="I73" i="19" s="1"/>
  <c r="AG48" i="19"/>
  <c r="M73" i="19" s="1"/>
  <c r="AK48" i="19"/>
  <c r="Q73" i="19" s="1"/>
  <c r="Y49" i="19"/>
  <c r="AC49" i="19"/>
  <c r="AG49" i="19"/>
  <c r="AK49" i="19"/>
  <c r="Z31" i="19"/>
  <c r="AD31" i="19"/>
  <c r="AH31" i="19"/>
  <c r="AL31" i="19"/>
  <c r="R56" i="19" s="1"/>
  <c r="Z32" i="19"/>
  <c r="F57" i="19" s="1"/>
  <c r="AD32" i="19"/>
  <c r="J57" i="19" s="1"/>
  <c r="AH32" i="19"/>
  <c r="N57" i="19" s="1"/>
  <c r="AL32" i="19"/>
  <c r="Z33" i="19"/>
  <c r="F58" i="19" s="1"/>
  <c r="AD33" i="19"/>
  <c r="J58" i="19" s="1"/>
  <c r="AH33" i="19"/>
  <c r="N58" i="19" s="1"/>
  <c r="AL33" i="19"/>
  <c r="Z34" i="19"/>
  <c r="F59" i="19" s="1"/>
  <c r="AD34" i="19"/>
  <c r="J59" i="19" s="1"/>
  <c r="AH34" i="19"/>
  <c r="N59" i="19" s="1"/>
  <c r="AL34" i="19"/>
  <c r="Z35" i="19"/>
  <c r="F60" i="19" s="1"/>
  <c r="AD35" i="19"/>
  <c r="J60" i="19" s="1"/>
  <c r="AH35" i="19"/>
  <c r="N60" i="19" s="1"/>
  <c r="AL35" i="19"/>
  <c r="Z36" i="19"/>
  <c r="F61" i="19" s="1"/>
  <c r="AD36" i="19"/>
  <c r="J61" i="19" s="1"/>
  <c r="AH36" i="19"/>
  <c r="N61" i="19" s="1"/>
  <c r="AL36" i="19"/>
  <c r="Z37" i="19"/>
  <c r="F62" i="19" s="1"/>
  <c r="AD37" i="19"/>
  <c r="J62" i="19" s="1"/>
  <c r="AH37" i="19"/>
  <c r="N62" i="19" s="1"/>
  <c r="AL37" i="19"/>
  <c r="Z38" i="19"/>
  <c r="F63" i="19" s="1"/>
  <c r="AD38" i="19"/>
  <c r="J63" i="19" s="1"/>
  <c r="AH38" i="19"/>
  <c r="N63" i="19" s="1"/>
  <c r="AL38" i="19"/>
  <c r="Z39" i="19"/>
  <c r="F64" i="19" s="1"/>
  <c r="AD39" i="19"/>
  <c r="J64" i="19" s="1"/>
  <c r="AH39" i="19"/>
  <c r="N64" i="19" s="1"/>
  <c r="AL39" i="19"/>
  <c r="Z40" i="19"/>
  <c r="F65" i="19" s="1"/>
  <c r="AD40" i="19"/>
  <c r="J65" i="19" s="1"/>
  <c r="AH40" i="19"/>
  <c r="N65" i="19" s="1"/>
  <c r="AL40" i="19"/>
  <c r="Z41" i="19"/>
  <c r="F66" i="19" s="1"/>
  <c r="AD41" i="19"/>
  <c r="J66" i="19" s="1"/>
  <c r="AH41" i="19"/>
  <c r="N66" i="19" s="1"/>
  <c r="AL41" i="19"/>
  <c r="Z42" i="19"/>
  <c r="F67" i="19" s="1"/>
  <c r="AD42" i="19"/>
  <c r="J67" i="19" s="1"/>
  <c r="AH42" i="19"/>
  <c r="N67" i="19" s="1"/>
  <c r="AL42" i="19"/>
  <c r="Z43" i="19"/>
  <c r="F68" i="19" s="1"/>
  <c r="AD43" i="19"/>
  <c r="J68" i="19" s="1"/>
  <c r="AH43" i="19"/>
  <c r="N68" i="19" s="1"/>
  <c r="AL43" i="19"/>
  <c r="Z44" i="19"/>
  <c r="F69" i="19" s="1"/>
  <c r="AD44" i="19"/>
  <c r="J69" i="19" s="1"/>
  <c r="AH44" i="19"/>
  <c r="N69" i="19" s="1"/>
  <c r="AL44" i="19"/>
  <c r="Z45" i="19"/>
  <c r="F70" i="19" s="1"/>
  <c r="AD45" i="19"/>
  <c r="J70" i="19" s="1"/>
  <c r="AH45" i="19"/>
  <c r="N70" i="19" s="1"/>
  <c r="AL45" i="19"/>
  <c r="Z46" i="19"/>
  <c r="F71" i="19" s="1"/>
  <c r="AD46" i="19"/>
  <c r="J71" i="19" s="1"/>
  <c r="AH46" i="19"/>
  <c r="N71" i="19" s="1"/>
  <c r="AL46" i="19"/>
  <c r="Z47" i="19"/>
  <c r="F72" i="19" s="1"/>
  <c r="AD47" i="19"/>
  <c r="J72" i="19" s="1"/>
  <c r="AH47" i="19"/>
  <c r="N72" i="19" s="1"/>
  <c r="AL47" i="19"/>
  <c r="Z48" i="19"/>
  <c r="F73" i="19" s="1"/>
  <c r="AD48" i="19"/>
  <c r="J73" i="19" s="1"/>
  <c r="AH48" i="19"/>
  <c r="N73" i="19" s="1"/>
  <c r="AL48" i="19"/>
  <c r="Z49" i="19"/>
  <c r="AD49" i="19"/>
  <c r="AH49" i="19"/>
  <c r="AL49" i="19"/>
  <c r="R74" i="19" s="1"/>
  <c r="AA31" i="19"/>
  <c r="AE31" i="19"/>
  <c r="AI31" i="19"/>
  <c r="AJ31" i="19"/>
  <c r="W31" i="19"/>
  <c r="C56" i="19" s="1"/>
  <c r="S7" i="19"/>
  <c r="C608" i="18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 s="1"/>
  <c r="A242" i="18"/>
  <c r="A241" i="18" s="1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A215" i="18"/>
  <c r="A214" i="18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N93" i="19" l="1"/>
  <c r="N118" i="19" s="1"/>
  <c r="N85" i="19"/>
  <c r="N110" i="19" s="1"/>
  <c r="M96" i="19"/>
  <c r="M121" i="19" s="1"/>
  <c r="M88" i="19"/>
  <c r="M113" i="19" s="1"/>
  <c r="L97" i="19"/>
  <c r="L122" i="19" s="1"/>
  <c r="C81" i="19"/>
  <c r="F97" i="19"/>
  <c r="F122" i="19" s="1"/>
  <c r="F95" i="19"/>
  <c r="F120" i="19" s="1"/>
  <c r="F93" i="19"/>
  <c r="F118" i="19" s="1"/>
  <c r="F91" i="19"/>
  <c r="F116" i="19" s="1"/>
  <c r="F89" i="19"/>
  <c r="F114" i="19" s="1"/>
  <c r="F87" i="19"/>
  <c r="F112" i="19" s="1"/>
  <c r="F85" i="19"/>
  <c r="F110" i="19" s="1"/>
  <c r="F83" i="19"/>
  <c r="F108" i="19" s="1"/>
  <c r="E98" i="19"/>
  <c r="E123" i="19" s="1"/>
  <c r="E96" i="19"/>
  <c r="E121" i="19"/>
  <c r="E94" i="19"/>
  <c r="E119" i="19" s="1"/>
  <c r="E92" i="19"/>
  <c r="E117" i="19" s="1"/>
  <c r="E90" i="19"/>
  <c r="E115" i="19" s="1"/>
  <c r="E88" i="19"/>
  <c r="E113" i="19"/>
  <c r="E86" i="19"/>
  <c r="E111" i="19" s="1"/>
  <c r="E84" i="19"/>
  <c r="E109" i="19" s="1"/>
  <c r="E82" i="19"/>
  <c r="E107" i="19" s="1"/>
  <c r="D97" i="19"/>
  <c r="D122" i="19" s="1"/>
  <c r="D95" i="19"/>
  <c r="D120" i="19" s="1"/>
  <c r="D93" i="19"/>
  <c r="D118" i="19" s="1"/>
  <c r="D91" i="19"/>
  <c r="D116" i="19" s="1"/>
  <c r="D89" i="19"/>
  <c r="D114" i="19" s="1"/>
  <c r="D87" i="19"/>
  <c r="D112" i="19" s="1"/>
  <c r="D85" i="19"/>
  <c r="D110" i="19" s="1"/>
  <c r="D83" i="19"/>
  <c r="D108" i="19" s="1"/>
  <c r="O97" i="19"/>
  <c r="O122" i="19" s="1"/>
  <c r="O95" i="19"/>
  <c r="O120" i="19" s="1"/>
  <c r="O93" i="19"/>
  <c r="O118" i="19" s="1"/>
  <c r="O91" i="19"/>
  <c r="O116" i="19" s="1"/>
  <c r="O89" i="19"/>
  <c r="O114" i="19" s="1"/>
  <c r="O87" i="19"/>
  <c r="O112" i="19" s="1"/>
  <c r="O85" i="19"/>
  <c r="O110" i="19" s="1"/>
  <c r="O83" i="19"/>
  <c r="O108" i="19" s="1"/>
  <c r="N97" i="19"/>
  <c r="N122" i="19" s="1"/>
  <c r="N95" i="19"/>
  <c r="N120" i="19" s="1"/>
  <c r="N87" i="19"/>
  <c r="N112" i="19" s="1"/>
  <c r="M98" i="19"/>
  <c r="M123" i="19" s="1"/>
  <c r="M90" i="19"/>
  <c r="M115" i="19" s="1"/>
  <c r="L95" i="19"/>
  <c r="L120" i="19" s="1"/>
  <c r="Q97" i="19"/>
  <c r="Q122" i="19" s="1"/>
  <c r="Q95" i="19"/>
  <c r="Q120" i="19" s="1"/>
  <c r="Q93" i="19"/>
  <c r="Q118" i="19"/>
  <c r="Q91" i="19"/>
  <c r="Q116" i="19" s="1"/>
  <c r="Q89" i="19"/>
  <c r="Q114" i="19" s="1"/>
  <c r="Q87" i="19"/>
  <c r="Q112" i="19" s="1"/>
  <c r="Q85" i="19"/>
  <c r="Q110" i="19"/>
  <c r="Q83" i="19"/>
  <c r="Q108" i="19" s="1"/>
  <c r="P98" i="19"/>
  <c r="P123" i="19" s="1"/>
  <c r="P96" i="19"/>
  <c r="P121" i="19" s="1"/>
  <c r="P94" i="19"/>
  <c r="P119" i="19" s="1"/>
  <c r="P92" i="19"/>
  <c r="P117" i="19" s="1"/>
  <c r="P90" i="19"/>
  <c r="P115" i="19" s="1"/>
  <c r="P88" i="19"/>
  <c r="P113" i="19" s="1"/>
  <c r="P86" i="19"/>
  <c r="P111" i="19" s="1"/>
  <c r="P84" i="19"/>
  <c r="P109" i="19" s="1"/>
  <c r="P82" i="19"/>
  <c r="P107" i="19" s="1"/>
  <c r="K97" i="19"/>
  <c r="K122" i="19" s="1"/>
  <c r="K95" i="19"/>
  <c r="K120" i="19" s="1"/>
  <c r="K93" i="19"/>
  <c r="K118" i="19" s="1"/>
  <c r="K91" i="19"/>
  <c r="K116" i="19" s="1"/>
  <c r="K89" i="19"/>
  <c r="K114" i="19" s="1"/>
  <c r="K87" i="19"/>
  <c r="K112" i="19" s="1"/>
  <c r="K85" i="19"/>
  <c r="K110" i="19" s="1"/>
  <c r="K83" i="19"/>
  <c r="K108" i="19" s="1"/>
  <c r="M92" i="19"/>
  <c r="M117" i="19"/>
  <c r="N98" i="19"/>
  <c r="N123" i="19" s="1"/>
  <c r="N96" i="19"/>
  <c r="N121" i="19" s="1"/>
  <c r="N94" i="19"/>
  <c r="N119" i="19" s="1"/>
  <c r="N92" i="19"/>
  <c r="N117" i="19" s="1"/>
  <c r="N90" i="19"/>
  <c r="N115" i="19" s="1"/>
  <c r="N88" i="19"/>
  <c r="N113" i="19" s="1"/>
  <c r="N86" i="19"/>
  <c r="N111" i="19" s="1"/>
  <c r="N84" i="19"/>
  <c r="N109" i="19" s="1"/>
  <c r="N82" i="19"/>
  <c r="N107" i="19" s="1"/>
  <c r="M97" i="19"/>
  <c r="M122" i="19"/>
  <c r="M95" i="19"/>
  <c r="M120" i="19" s="1"/>
  <c r="M93" i="19"/>
  <c r="M118" i="19"/>
  <c r="M91" i="19"/>
  <c r="M116" i="19" s="1"/>
  <c r="M89" i="19"/>
  <c r="M114" i="19"/>
  <c r="M87" i="19"/>
  <c r="M112" i="19" s="1"/>
  <c r="M85" i="19"/>
  <c r="M110" i="19" s="1"/>
  <c r="M83" i="19"/>
  <c r="M108" i="19" s="1"/>
  <c r="L98" i="19"/>
  <c r="L123" i="19" s="1"/>
  <c r="L96" i="19"/>
  <c r="L121" i="19" s="1"/>
  <c r="L94" i="19"/>
  <c r="L119" i="19" s="1"/>
  <c r="L92" i="19"/>
  <c r="L117" i="19" s="1"/>
  <c r="L90" i="19"/>
  <c r="L115" i="19" s="1"/>
  <c r="L88" i="19"/>
  <c r="L113" i="19" s="1"/>
  <c r="L86" i="19"/>
  <c r="L111" i="19" s="1"/>
  <c r="L84" i="19"/>
  <c r="L109" i="19" s="1"/>
  <c r="L82" i="19"/>
  <c r="L107" i="19" s="1"/>
  <c r="G97" i="19"/>
  <c r="G122" i="19" s="1"/>
  <c r="G95" i="19"/>
  <c r="G120" i="19" s="1"/>
  <c r="G93" i="19"/>
  <c r="G118" i="19" s="1"/>
  <c r="G91" i="19"/>
  <c r="G116" i="19" s="1"/>
  <c r="G89" i="19"/>
  <c r="G114" i="19" s="1"/>
  <c r="G87" i="19"/>
  <c r="G112" i="19" s="1"/>
  <c r="G85" i="19"/>
  <c r="G110" i="19" s="1"/>
  <c r="G83" i="19"/>
  <c r="G108" i="19" s="1"/>
  <c r="N89" i="19"/>
  <c r="N114" i="19" s="1"/>
  <c r="J98" i="19"/>
  <c r="J123" i="19" s="1"/>
  <c r="J96" i="19"/>
  <c r="J121" i="19" s="1"/>
  <c r="J94" i="19"/>
  <c r="J119" i="19" s="1"/>
  <c r="J92" i="19"/>
  <c r="J117" i="19" s="1"/>
  <c r="J90" i="19"/>
  <c r="J115" i="19" s="1"/>
  <c r="J88" i="19"/>
  <c r="J113" i="19" s="1"/>
  <c r="J86" i="19"/>
  <c r="J111" i="19" s="1"/>
  <c r="J84" i="19"/>
  <c r="J109" i="19" s="1"/>
  <c r="J82" i="19"/>
  <c r="J107" i="19" s="1"/>
  <c r="I97" i="19"/>
  <c r="I122" i="19" s="1"/>
  <c r="I95" i="19"/>
  <c r="I120" i="19"/>
  <c r="I93" i="19"/>
  <c r="I118" i="19" s="1"/>
  <c r="I91" i="19"/>
  <c r="I116" i="19" s="1"/>
  <c r="I89" i="19"/>
  <c r="I114" i="19"/>
  <c r="I87" i="19"/>
  <c r="I112" i="19" s="1"/>
  <c r="I85" i="19"/>
  <c r="I110" i="19" s="1"/>
  <c r="I83" i="19"/>
  <c r="I108" i="19" s="1"/>
  <c r="H98" i="19"/>
  <c r="H123" i="19" s="1"/>
  <c r="H96" i="19"/>
  <c r="H121" i="19" s="1"/>
  <c r="H94" i="19"/>
  <c r="H119" i="19" s="1"/>
  <c r="H92" i="19"/>
  <c r="H117" i="19" s="1"/>
  <c r="H90" i="19"/>
  <c r="H115" i="19" s="1"/>
  <c r="H88" i="19"/>
  <c r="H113" i="19" s="1"/>
  <c r="H86" i="19"/>
  <c r="H111" i="19" s="1"/>
  <c r="H84" i="19"/>
  <c r="H109" i="19" s="1"/>
  <c r="H82" i="19"/>
  <c r="H107" i="19" s="1"/>
  <c r="C99" i="19"/>
  <c r="F98" i="19"/>
  <c r="F123" i="19" s="1"/>
  <c r="F96" i="19"/>
  <c r="F121" i="19" s="1"/>
  <c r="F94" i="19"/>
  <c r="F119" i="19" s="1"/>
  <c r="F92" i="19"/>
  <c r="F117" i="19" s="1"/>
  <c r="F90" i="19"/>
  <c r="F115" i="19" s="1"/>
  <c r="F88" i="19"/>
  <c r="F113" i="19" s="1"/>
  <c r="F86" i="19"/>
  <c r="F111" i="19" s="1"/>
  <c r="F84" i="19"/>
  <c r="F109" i="19" s="1"/>
  <c r="F82" i="19"/>
  <c r="F107" i="19" s="1"/>
  <c r="E97" i="19"/>
  <c r="E122" i="19" s="1"/>
  <c r="E95" i="19"/>
  <c r="E120" i="19" s="1"/>
  <c r="E93" i="19"/>
  <c r="E118" i="19" s="1"/>
  <c r="E91" i="19"/>
  <c r="E116" i="19" s="1"/>
  <c r="E89" i="19"/>
  <c r="E114" i="19" s="1"/>
  <c r="E87" i="19"/>
  <c r="E112" i="19"/>
  <c r="E85" i="19"/>
  <c r="E110" i="19" s="1"/>
  <c r="E83" i="19"/>
  <c r="E108" i="19" s="1"/>
  <c r="D98" i="19"/>
  <c r="D123" i="19" s="1"/>
  <c r="D96" i="19"/>
  <c r="D121" i="19" s="1"/>
  <c r="D94" i="19"/>
  <c r="D119" i="19" s="1"/>
  <c r="D92" i="19"/>
  <c r="D117" i="19" s="1"/>
  <c r="D90" i="19"/>
  <c r="D115" i="19" s="1"/>
  <c r="D88" i="19"/>
  <c r="D113" i="19" s="1"/>
  <c r="D86" i="19"/>
  <c r="D111" i="19" s="1"/>
  <c r="D84" i="19"/>
  <c r="D109" i="19" s="1"/>
  <c r="D82" i="19"/>
  <c r="D107" i="19" s="1"/>
  <c r="O98" i="19"/>
  <c r="O123" i="19" s="1"/>
  <c r="O96" i="19"/>
  <c r="O121" i="19"/>
  <c r="O94" i="19"/>
  <c r="O119" i="19" s="1"/>
  <c r="O92" i="19"/>
  <c r="O117" i="19"/>
  <c r="O90" i="19"/>
  <c r="O115" i="19"/>
  <c r="O88" i="19"/>
  <c r="O113" i="19" s="1"/>
  <c r="O86" i="19"/>
  <c r="O111" i="19" s="1"/>
  <c r="O84" i="19"/>
  <c r="O109" i="19" s="1"/>
  <c r="O82" i="19"/>
  <c r="O107" i="19"/>
  <c r="R99" i="19"/>
  <c r="R124" i="19" s="1"/>
  <c r="R81" i="19"/>
  <c r="R106" i="19" s="1"/>
  <c r="Q98" i="19"/>
  <c r="Q123" i="19"/>
  <c r="Q96" i="19"/>
  <c r="Q121" i="19" s="1"/>
  <c r="Q94" i="19"/>
  <c r="Q119" i="19"/>
  <c r="Q92" i="19"/>
  <c r="Q117" i="19" s="1"/>
  <c r="Q90" i="19"/>
  <c r="Q115" i="19" s="1"/>
  <c r="Q88" i="19"/>
  <c r="Q113" i="19" s="1"/>
  <c r="Q86" i="19"/>
  <c r="Q111" i="19" s="1"/>
  <c r="Q84" i="19"/>
  <c r="Q109" i="19" s="1"/>
  <c r="Q82" i="19"/>
  <c r="Q107" i="19"/>
  <c r="P97" i="19"/>
  <c r="P122" i="19" s="1"/>
  <c r="P95" i="19"/>
  <c r="P120" i="19" s="1"/>
  <c r="P93" i="19"/>
  <c r="P118" i="19" s="1"/>
  <c r="P91" i="19"/>
  <c r="P116" i="19" s="1"/>
  <c r="P89" i="19"/>
  <c r="P114" i="19" s="1"/>
  <c r="P87" i="19"/>
  <c r="P112" i="19" s="1"/>
  <c r="P85" i="19"/>
  <c r="P110" i="19" s="1"/>
  <c r="P83" i="19"/>
  <c r="P108" i="19" s="1"/>
  <c r="K98" i="19"/>
  <c r="K123" i="19" s="1"/>
  <c r="K96" i="19"/>
  <c r="K121" i="19" s="1"/>
  <c r="K94" i="19"/>
  <c r="K119" i="19" s="1"/>
  <c r="K92" i="19"/>
  <c r="K117" i="19" s="1"/>
  <c r="K90" i="19"/>
  <c r="K115" i="19" s="1"/>
  <c r="K88" i="19"/>
  <c r="K113" i="19" s="1"/>
  <c r="K86" i="19"/>
  <c r="K111" i="19" s="1"/>
  <c r="K84" i="19"/>
  <c r="K109" i="19" s="1"/>
  <c r="K82" i="19"/>
  <c r="K107" i="19" s="1"/>
  <c r="L91" i="19"/>
  <c r="L116" i="19" s="1"/>
  <c r="L89" i="19"/>
  <c r="L114" i="19" s="1"/>
  <c r="L87" i="19"/>
  <c r="L112" i="19"/>
  <c r="L85" i="19"/>
  <c r="L110" i="19" s="1"/>
  <c r="L83" i="19"/>
  <c r="L108" i="19" s="1"/>
  <c r="G98" i="19"/>
  <c r="G123" i="19" s="1"/>
  <c r="G96" i="19"/>
  <c r="G121" i="19" s="1"/>
  <c r="G94" i="19"/>
  <c r="G119" i="19" s="1"/>
  <c r="G92" i="19"/>
  <c r="G117" i="19" s="1"/>
  <c r="G90" i="19"/>
  <c r="G115" i="19" s="1"/>
  <c r="G88" i="19"/>
  <c r="G113" i="19" s="1"/>
  <c r="G86" i="19"/>
  <c r="G111" i="19" s="1"/>
  <c r="G84" i="19"/>
  <c r="G109" i="19" s="1"/>
  <c r="G82" i="19"/>
  <c r="G107" i="19" s="1"/>
  <c r="N91" i="19"/>
  <c r="N116" i="19" s="1"/>
  <c r="N83" i="19"/>
  <c r="N108" i="19" s="1"/>
  <c r="M94" i="19"/>
  <c r="M119" i="19" s="1"/>
  <c r="M86" i="19"/>
  <c r="M111" i="19"/>
  <c r="M84" i="19"/>
  <c r="M109" i="19" s="1"/>
  <c r="M82" i="19"/>
  <c r="M107" i="19"/>
  <c r="L93" i="19"/>
  <c r="L118" i="19" s="1"/>
  <c r="J97" i="19"/>
  <c r="J122" i="19" s="1"/>
  <c r="J95" i="19"/>
  <c r="J120" i="19" s="1"/>
  <c r="J93" i="19"/>
  <c r="J118" i="19" s="1"/>
  <c r="J91" i="19"/>
  <c r="J116" i="19" s="1"/>
  <c r="J89" i="19"/>
  <c r="J114" i="19" s="1"/>
  <c r="J87" i="19"/>
  <c r="J112" i="19" s="1"/>
  <c r="J85" i="19"/>
  <c r="J110" i="19" s="1"/>
  <c r="J83" i="19"/>
  <c r="J108" i="19" s="1"/>
  <c r="I98" i="19"/>
  <c r="I123" i="19" s="1"/>
  <c r="I96" i="19"/>
  <c r="I121" i="19" s="1"/>
  <c r="I94" i="19"/>
  <c r="I119" i="19"/>
  <c r="I92" i="19"/>
  <c r="I117" i="19"/>
  <c r="I90" i="19"/>
  <c r="I115" i="19" s="1"/>
  <c r="I88" i="19"/>
  <c r="I113" i="19" s="1"/>
  <c r="I86" i="19"/>
  <c r="I111" i="19"/>
  <c r="I84" i="19"/>
  <c r="I109" i="19"/>
  <c r="I82" i="19"/>
  <c r="I107" i="19" s="1"/>
  <c r="H97" i="19"/>
  <c r="H122" i="19" s="1"/>
  <c r="H95" i="19"/>
  <c r="H120" i="19" s="1"/>
  <c r="H93" i="19"/>
  <c r="H118" i="19" s="1"/>
  <c r="H91" i="19"/>
  <c r="H116" i="19" s="1"/>
  <c r="H89" i="19"/>
  <c r="H114" i="19" s="1"/>
  <c r="H87" i="19"/>
  <c r="H112" i="19" s="1"/>
  <c r="H85" i="19"/>
  <c r="H110" i="19" s="1"/>
  <c r="H83" i="19"/>
  <c r="H108" i="19" s="1"/>
  <c r="B56" i="19"/>
  <c r="B55" i="19" s="1"/>
  <c r="C55" i="19"/>
  <c r="AA30" i="19"/>
  <c r="G56" i="19"/>
  <c r="Z50" i="19"/>
  <c r="F74" i="19"/>
  <c r="Z30" i="19"/>
  <c r="F56" i="19"/>
  <c r="Y50" i="19"/>
  <c r="E74" i="19"/>
  <c r="Y30" i="19"/>
  <c r="E56" i="19"/>
  <c r="X50" i="19"/>
  <c r="D74" i="19"/>
  <c r="AI50" i="19"/>
  <c r="O74" i="19"/>
  <c r="AJ30" i="19"/>
  <c r="P56" i="19"/>
  <c r="R75" i="19"/>
  <c r="S74" i="19"/>
  <c r="S75" i="19" s="1"/>
  <c r="AM48" i="19"/>
  <c r="R73" i="19"/>
  <c r="AM47" i="19"/>
  <c r="R72" i="19"/>
  <c r="AM46" i="19"/>
  <c r="R71" i="19"/>
  <c r="AM45" i="19"/>
  <c r="R70" i="19"/>
  <c r="AM44" i="19"/>
  <c r="R69" i="19"/>
  <c r="AM43" i="19"/>
  <c r="R68" i="19"/>
  <c r="AM42" i="19"/>
  <c r="R67" i="19"/>
  <c r="AM41" i="19"/>
  <c r="R66" i="19"/>
  <c r="AM40" i="19"/>
  <c r="R65" i="19"/>
  <c r="AM39" i="19"/>
  <c r="R64" i="19"/>
  <c r="AM38" i="19"/>
  <c r="R63" i="19"/>
  <c r="AM37" i="19"/>
  <c r="R62" i="19"/>
  <c r="AM36" i="19"/>
  <c r="R61" i="19"/>
  <c r="AM35" i="19"/>
  <c r="R60" i="19"/>
  <c r="AM34" i="19"/>
  <c r="R59" i="19"/>
  <c r="AM33" i="19"/>
  <c r="R58" i="19"/>
  <c r="AM32" i="19"/>
  <c r="R57" i="19"/>
  <c r="R55" i="19"/>
  <c r="S56" i="19"/>
  <c r="S55" i="19" s="1"/>
  <c r="AK50" i="19"/>
  <c r="Q74" i="19"/>
  <c r="AK30" i="19"/>
  <c r="Q56" i="19"/>
  <c r="AJ50" i="19"/>
  <c r="P74" i="19"/>
  <c r="AF30" i="19"/>
  <c r="L56" i="19"/>
  <c r="AE50" i="19"/>
  <c r="K74" i="19"/>
  <c r="AI30" i="19"/>
  <c r="O56" i="19"/>
  <c r="AH50" i="19"/>
  <c r="N74" i="19"/>
  <c r="AH30" i="19"/>
  <c r="N56" i="19"/>
  <c r="AG50" i="19"/>
  <c r="M74" i="19"/>
  <c r="AG30" i="19"/>
  <c r="M56" i="19"/>
  <c r="AF50" i="19"/>
  <c r="L74" i="19"/>
  <c r="AB30" i="19"/>
  <c r="H56" i="19"/>
  <c r="AA50" i="19"/>
  <c r="G74" i="19"/>
  <c r="AE30" i="19"/>
  <c r="K56" i="19"/>
  <c r="AD50" i="19"/>
  <c r="J74" i="19"/>
  <c r="AD30" i="19"/>
  <c r="J56" i="19"/>
  <c r="AC50" i="19"/>
  <c r="I74" i="19"/>
  <c r="AC30" i="19"/>
  <c r="I56" i="19"/>
  <c r="AB50" i="19"/>
  <c r="H74" i="19"/>
  <c r="X30" i="19"/>
  <c r="D56" i="19"/>
  <c r="B74" i="19"/>
  <c r="B75" i="19" s="1"/>
  <c r="C75" i="19"/>
  <c r="V48" i="19"/>
  <c r="C73" i="19"/>
  <c r="V47" i="19"/>
  <c r="C72" i="19"/>
  <c r="V46" i="19"/>
  <c r="C71" i="19"/>
  <c r="V45" i="19"/>
  <c r="C70" i="19"/>
  <c r="V44" i="19"/>
  <c r="C69" i="19"/>
  <c r="V43" i="19"/>
  <c r="C68" i="19"/>
  <c r="V42" i="19"/>
  <c r="C67" i="19"/>
  <c r="V41" i="19"/>
  <c r="C66" i="19"/>
  <c r="V40" i="19"/>
  <c r="C65" i="19"/>
  <c r="V39" i="19"/>
  <c r="C64" i="19"/>
  <c r="V38" i="19"/>
  <c r="C63" i="19"/>
  <c r="V37" i="19"/>
  <c r="C62" i="19"/>
  <c r="V36" i="19"/>
  <c r="C61" i="19"/>
  <c r="V35" i="19"/>
  <c r="C60" i="19"/>
  <c r="V34" i="19"/>
  <c r="C59" i="19"/>
  <c r="V33" i="19"/>
  <c r="C58" i="19"/>
  <c r="V32" i="19"/>
  <c r="C57" i="19"/>
  <c r="V31" i="19"/>
  <c r="V30" i="19" s="1"/>
  <c r="W30" i="19"/>
  <c r="AL50" i="19"/>
  <c r="AM49" i="19"/>
  <c r="AM50" i="19" s="1"/>
  <c r="AM31" i="19"/>
  <c r="AM30" i="19" s="1"/>
  <c r="AL30" i="19"/>
  <c r="W50" i="19"/>
  <c r="V49" i="19"/>
  <c r="V50" i="19" s="1"/>
  <c r="S9" i="19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S106" i="19" l="1"/>
  <c r="S105" i="19" s="1"/>
  <c r="R105" i="19"/>
  <c r="R125" i="19"/>
  <c r="S124" i="19"/>
  <c r="S125" i="19" s="1"/>
  <c r="B71" i="19"/>
  <c r="C96" i="19"/>
  <c r="B96" i="19" s="1"/>
  <c r="S60" i="19"/>
  <c r="R85" i="19"/>
  <c r="S85" i="19" s="1"/>
  <c r="F55" i="19"/>
  <c r="F81" i="19"/>
  <c r="F80" i="19" s="1"/>
  <c r="B72" i="19"/>
  <c r="C97" i="19"/>
  <c r="B97" i="19" s="1"/>
  <c r="P75" i="19"/>
  <c r="P99" i="19"/>
  <c r="P100" i="19" s="1"/>
  <c r="S65" i="19"/>
  <c r="R90" i="19"/>
  <c r="S90" i="19" s="1"/>
  <c r="S73" i="19"/>
  <c r="R98" i="19"/>
  <c r="S98" i="19" s="1"/>
  <c r="C100" i="19"/>
  <c r="B99" i="19"/>
  <c r="B100" i="19" s="1"/>
  <c r="B61" i="19"/>
  <c r="C86" i="19"/>
  <c r="B86" i="19" s="1"/>
  <c r="B69" i="19"/>
  <c r="C94" i="19"/>
  <c r="B94" i="19" s="1"/>
  <c r="I55" i="19"/>
  <c r="I81" i="19"/>
  <c r="I80" i="19" s="1"/>
  <c r="M55" i="19"/>
  <c r="M81" i="19"/>
  <c r="M80" i="19" s="1"/>
  <c r="Q55" i="19"/>
  <c r="Q81" i="19"/>
  <c r="Q80" i="19" s="1"/>
  <c r="S62" i="19"/>
  <c r="R112" i="19"/>
  <c r="S112" i="19" s="1"/>
  <c r="R87" i="19"/>
  <c r="S87" i="19" s="1"/>
  <c r="S70" i="19"/>
  <c r="R95" i="19"/>
  <c r="S95" i="19" s="1"/>
  <c r="E55" i="19"/>
  <c r="E81" i="19"/>
  <c r="E80" i="19" s="1"/>
  <c r="E106" i="19"/>
  <c r="E105" i="19" s="1"/>
  <c r="G55" i="19"/>
  <c r="G81" i="19"/>
  <c r="G80" i="19" s="1"/>
  <c r="B59" i="19"/>
  <c r="C84" i="19"/>
  <c r="B84" i="19" s="1"/>
  <c r="H55" i="19"/>
  <c r="H81" i="19"/>
  <c r="H80" i="19" s="1"/>
  <c r="S64" i="19"/>
  <c r="R89" i="19"/>
  <c r="S89" i="19" s="1"/>
  <c r="B64" i="19"/>
  <c r="C89" i="19"/>
  <c r="B89" i="19" s="1"/>
  <c r="H75" i="19"/>
  <c r="H124" i="19"/>
  <c r="H125" i="19" s="1"/>
  <c r="H99" i="19"/>
  <c r="H100" i="19" s="1"/>
  <c r="L75" i="19"/>
  <c r="L99" i="19"/>
  <c r="L100" i="19" s="1"/>
  <c r="S61" i="19"/>
  <c r="R86" i="19"/>
  <c r="S86" i="19" s="1"/>
  <c r="S69" i="19"/>
  <c r="R94" i="19"/>
  <c r="S94" i="19" s="1"/>
  <c r="R100" i="19"/>
  <c r="S99" i="19"/>
  <c r="S100" i="19" s="1"/>
  <c r="C124" i="19"/>
  <c r="B57" i="19"/>
  <c r="C82" i="19"/>
  <c r="B82" i="19" s="1"/>
  <c r="B65" i="19"/>
  <c r="C90" i="19"/>
  <c r="B90" i="19" s="1"/>
  <c r="B73" i="19"/>
  <c r="C98" i="19"/>
  <c r="B98" i="19" s="1"/>
  <c r="K55" i="19"/>
  <c r="K81" i="19"/>
  <c r="K80" i="19" s="1"/>
  <c r="O55" i="19"/>
  <c r="O81" i="19"/>
  <c r="O80" i="19" s="1"/>
  <c r="S58" i="19"/>
  <c r="R83" i="19"/>
  <c r="S83" i="19" s="1"/>
  <c r="S66" i="19"/>
  <c r="R91" i="19"/>
  <c r="S91" i="19" s="1"/>
  <c r="B62" i="19"/>
  <c r="C112" i="19"/>
  <c r="B112" i="19" s="1"/>
  <c r="C87" i="19"/>
  <c r="B87" i="19" s="1"/>
  <c r="B70" i="19"/>
  <c r="C95" i="19"/>
  <c r="B95" i="19" s="1"/>
  <c r="G75" i="19"/>
  <c r="G99" i="19"/>
  <c r="G100" i="19" s="1"/>
  <c r="K75" i="19"/>
  <c r="K99" i="19"/>
  <c r="K100" i="19" s="1"/>
  <c r="S59" i="19"/>
  <c r="R84" i="19"/>
  <c r="S84" i="19" s="1"/>
  <c r="S67" i="19"/>
  <c r="R92" i="19"/>
  <c r="S92" i="19" s="1"/>
  <c r="P55" i="19"/>
  <c r="P81" i="19"/>
  <c r="P80" i="19" s="1"/>
  <c r="P106" i="19"/>
  <c r="P105" i="19" s="1"/>
  <c r="B58" i="19"/>
  <c r="C83" i="19"/>
  <c r="B83" i="19" s="1"/>
  <c r="B66" i="19"/>
  <c r="C116" i="19"/>
  <c r="B116" i="19" s="1"/>
  <c r="C91" i="19"/>
  <c r="B91" i="19" s="1"/>
  <c r="I75" i="19"/>
  <c r="I99" i="19"/>
  <c r="I100" i="19" s="1"/>
  <c r="I124" i="19"/>
  <c r="I125" i="19" s="1"/>
  <c r="M75" i="19"/>
  <c r="M99" i="19"/>
  <c r="M100" i="19" s="1"/>
  <c r="Q75" i="19"/>
  <c r="Q99" i="19"/>
  <c r="Q100" i="19" s="1"/>
  <c r="S63" i="19"/>
  <c r="R88" i="19"/>
  <c r="S88" i="19" s="1"/>
  <c r="S71" i="19"/>
  <c r="R96" i="19"/>
  <c r="S96" i="19" s="1"/>
  <c r="E75" i="19"/>
  <c r="E99" i="19"/>
  <c r="E100" i="19" s="1"/>
  <c r="J55" i="19"/>
  <c r="J81" i="19"/>
  <c r="J80" i="19" s="1"/>
  <c r="J106" i="19"/>
  <c r="J105" i="19" s="1"/>
  <c r="O75" i="19"/>
  <c r="O99" i="19"/>
  <c r="O100" i="19" s="1"/>
  <c r="B81" i="19"/>
  <c r="B80" i="19" s="1"/>
  <c r="C80" i="19"/>
  <c r="D55" i="19"/>
  <c r="D81" i="19"/>
  <c r="D80" i="19" s="1"/>
  <c r="S81" i="19"/>
  <c r="S80" i="19" s="1"/>
  <c r="R80" i="19"/>
  <c r="C106" i="19"/>
  <c r="B67" i="19"/>
  <c r="C92" i="19"/>
  <c r="B92" i="19" s="1"/>
  <c r="N55" i="19"/>
  <c r="N81" i="19"/>
  <c r="N80" i="19" s="1"/>
  <c r="S68" i="19"/>
  <c r="R93" i="19"/>
  <c r="S93" i="19" s="1"/>
  <c r="B68" i="19"/>
  <c r="C93" i="19"/>
  <c r="B93" i="19" s="1"/>
  <c r="N75" i="19"/>
  <c r="N99" i="19"/>
  <c r="N100" i="19" s="1"/>
  <c r="D75" i="19"/>
  <c r="D99" i="19"/>
  <c r="D100" i="19" s="1"/>
  <c r="B63" i="19"/>
  <c r="C88" i="19"/>
  <c r="B88" i="19" s="1"/>
  <c r="L55" i="19"/>
  <c r="L81" i="19"/>
  <c r="L80" i="19" s="1"/>
  <c r="S72" i="19"/>
  <c r="R97" i="19"/>
  <c r="S97" i="19" s="1"/>
  <c r="B60" i="19"/>
  <c r="C85" i="19"/>
  <c r="B85" i="19" s="1"/>
  <c r="J75" i="19"/>
  <c r="J99" i="19"/>
  <c r="J100" i="19" s="1"/>
  <c r="S57" i="19"/>
  <c r="R82" i="19"/>
  <c r="S82" i="19" s="1"/>
  <c r="F75" i="19"/>
  <c r="F99" i="19"/>
  <c r="F100" i="19" s="1"/>
  <c r="S11" i="19"/>
  <c r="N4" i="20"/>
  <c r="K4" i="20"/>
  <c r="H4" i="20"/>
  <c r="E4" i="20"/>
  <c r="B4" i="20"/>
  <c r="B620" i="18"/>
  <c r="A620" i="18"/>
  <c r="B619" i="18"/>
  <c r="E13" i="21"/>
  <c r="E12" i="21"/>
  <c r="R107" i="19" l="1"/>
  <c r="S107" i="19" s="1"/>
  <c r="L106" i="19"/>
  <c r="L105" i="19" s="1"/>
  <c r="E124" i="19"/>
  <c r="E125" i="19" s="1"/>
  <c r="Q124" i="19"/>
  <c r="Q125" i="19" s="1"/>
  <c r="G124" i="19"/>
  <c r="G125" i="19" s="1"/>
  <c r="C118" i="19"/>
  <c r="B118" i="19" s="1"/>
  <c r="M106" i="19"/>
  <c r="M105" i="19" s="1"/>
  <c r="C110" i="19"/>
  <c r="B110" i="19" s="1"/>
  <c r="O124" i="19"/>
  <c r="O125" i="19" s="1"/>
  <c r="R109" i="19"/>
  <c r="S109" i="19" s="1"/>
  <c r="C115" i="19"/>
  <c r="B115" i="19" s="1"/>
  <c r="C109" i="19"/>
  <c r="B109" i="19" s="1"/>
  <c r="D124" i="19"/>
  <c r="D125" i="19" s="1"/>
  <c r="R113" i="19"/>
  <c r="S113" i="19" s="1"/>
  <c r="K106" i="19"/>
  <c r="K105" i="19" s="1"/>
  <c r="R114" i="19"/>
  <c r="S114" i="19" s="1"/>
  <c r="R123" i="19"/>
  <c r="S123" i="19" s="1"/>
  <c r="N106" i="19"/>
  <c r="N105" i="19" s="1"/>
  <c r="C119" i="19"/>
  <c r="B119" i="19" s="1"/>
  <c r="R122" i="19"/>
  <c r="S122" i="19" s="1"/>
  <c r="C120" i="19"/>
  <c r="B120" i="19" s="1"/>
  <c r="H106" i="19"/>
  <c r="H105" i="19" s="1"/>
  <c r="F124" i="19"/>
  <c r="F125" i="19" s="1"/>
  <c r="N124" i="19"/>
  <c r="N125" i="19" s="1"/>
  <c r="R121" i="19"/>
  <c r="S121" i="19" s="1"/>
  <c r="M124" i="19"/>
  <c r="M125" i="19" s="1"/>
  <c r="R117" i="19"/>
  <c r="S117" i="19" s="1"/>
  <c r="O106" i="19"/>
  <c r="O105" i="19" s="1"/>
  <c r="L124" i="19"/>
  <c r="L125" i="19" s="1"/>
  <c r="R120" i="19"/>
  <c r="S120" i="19" s="1"/>
  <c r="C122" i="19"/>
  <c r="B122" i="19" s="1"/>
  <c r="C117" i="19"/>
  <c r="B117" i="19" s="1"/>
  <c r="I106" i="19"/>
  <c r="I105" i="19" s="1"/>
  <c r="C121" i="19"/>
  <c r="B121" i="19" s="1"/>
  <c r="C113" i="19"/>
  <c r="B113" i="19" s="1"/>
  <c r="D106" i="19"/>
  <c r="D105" i="19" s="1"/>
  <c r="C108" i="19"/>
  <c r="B108" i="19" s="1"/>
  <c r="R116" i="19"/>
  <c r="S116" i="19" s="1"/>
  <c r="R119" i="19"/>
  <c r="S119" i="19" s="1"/>
  <c r="G106" i="19"/>
  <c r="G105" i="19" s="1"/>
  <c r="C111" i="19"/>
  <c r="B111" i="19" s="1"/>
  <c r="R115" i="19"/>
  <c r="S115" i="19" s="1"/>
  <c r="F106" i="19"/>
  <c r="F105" i="19" s="1"/>
  <c r="R108" i="19"/>
  <c r="S108" i="19" s="1"/>
  <c r="R111" i="19"/>
  <c r="S111" i="19" s="1"/>
  <c r="P124" i="19"/>
  <c r="P125" i="19" s="1"/>
  <c r="C107" i="19"/>
  <c r="B107" i="19" s="1"/>
  <c r="J124" i="19"/>
  <c r="J125" i="19" s="1"/>
  <c r="R118" i="19"/>
  <c r="S118" i="19" s="1"/>
  <c r="B106" i="19"/>
  <c r="B105" i="19" s="1"/>
  <c r="C105" i="19"/>
  <c r="K124" i="19"/>
  <c r="K125" i="19" s="1"/>
  <c r="C123" i="19"/>
  <c r="B123" i="19" s="1"/>
  <c r="C125" i="19"/>
  <c r="B124" i="19"/>
  <c r="B125" i="19" s="1"/>
  <c r="C114" i="19"/>
  <c r="B114" i="19" s="1"/>
  <c r="Q106" i="19"/>
  <c r="Q105" i="19" s="1"/>
  <c r="R110" i="19"/>
  <c r="S110" i="19" s="1"/>
  <c r="S13" i="19"/>
  <c r="E27" i="20"/>
  <c r="E5" i="20"/>
  <c r="H27" i="20"/>
  <c r="H5" i="20"/>
  <c r="B6" i="20"/>
  <c r="B27" i="20"/>
  <c r="B5" i="20"/>
  <c r="N7" i="20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241" i="1"/>
  <c r="A216" i="1"/>
  <c r="A191" i="1"/>
  <c r="A166" i="1"/>
  <c r="A139" i="1"/>
  <c r="A112" i="1"/>
  <c r="A87" i="1"/>
  <c r="A62" i="1"/>
  <c r="A32" i="1"/>
  <c r="A5" i="1"/>
  <c r="S15" i="19" l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B278" i="1" s="1"/>
  <c r="D270" i="1"/>
  <c r="D269" i="1" s="1"/>
  <c r="D268" i="1"/>
  <c r="A271" i="1"/>
  <c r="I274" i="1"/>
  <c r="I276" i="1"/>
  <c r="A277" i="1"/>
  <c r="J271" i="1"/>
  <c r="J274" i="1"/>
  <c r="J277" i="1"/>
  <c r="A270" i="1"/>
  <c r="A269" i="1" s="1"/>
  <c r="D271" i="1"/>
  <c r="D272" i="1"/>
  <c r="D273" i="1"/>
  <c r="D274" i="1"/>
  <c r="D275" i="1"/>
  <c r="D276" i="1"/>
  <c r="D277" i="1"/>
  <c r="E270" i="1"/>
  <c r="E269" i="1" s="1"/>
  <c r="E268" i="1"/>
  <c r="A272" i="1"/>
  <c r="I272" i="1"/>
  <c r="J270" i="1"/>
  <c r="J269" i="1" s="1"/>
  <c r="J273" i="1"/>
  <c r="C268" i="1"/>
  <c r="B268" i="1" s="1"/>
  <c r="E271" i="1"/>
  <c r="E272" i="1"/>
  <c r="E273" i="1"/>
  <c r="E274" i="1"/>
  <c r="E275" i="1"/>
  <c r="E276" i="1"/>
  <c r="E277" i="1"/>
  <c r="F270" i="1"/>
  <c r="F269" i="1" s="1"/>
  <c r="F268" i="1"/>
  <c r="A273" i="1"/>
  <c r="I271" i="1"/>
  <c r="I275" i="1"/>
  <c r="I277" i="1"/>
  <c r="C270" i="1"/>
  <c r="F271" i="1"/>
  <c r="F272" i="1"/>
  <c r="F273" i="1"/>
  <c r="F274" i="1"/>
  <c r="F275" i="1"/>
  <c r="F276" i="1"/>
  <c r="F277" i="1"/>
  <c r="G270" i="1"/>
  <c r="G269" i="1" s="1"/>
  <c r="G268" i="1"/>
  <c r="A274" i="1"/>
  <c r="I273" i="1"/>
  <c r="J272" i="1"/>
  <c r="G271" i="1"/>
  <c r="G272" i="1"/>
  <c r="G273" i="1"/>
  <c r="G274" i="1"/>
  <c r="G275" i="1"/>
  <c r="G276" i="1"/>
  <c r="G277" i="1"/>
  <c r="H270" i="1"/>
  <c r="H269" i="1" s="1"/>
  <c r="H268" i="1"/>
  <c r="A275" i="1"/>
  <c r="J275" i="1"/>
  <c r="H271" i="1"/>
  <c r="H272" i="1"/>
  <c r="H273" i="1"/>
  <c r="H274" i="1"/>
  <c r="H275" i="1"/>
  <c r="H276" i="1"/>
  <c r="H277" i="1"/>
  <c r="I270" i="1"/>
  <c r="I269" i="1" s="1"/>
  <c r="I268" i="1"/>
  <c r="A276" i="1"/>
  <c r="J268" i="1"/>
  <c r="J276" i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B221" i="1" s="1"/>
  <c r="G221" i="1"/>
  <c r="K221" i="1"/>
  <c r="O221" i="1"/>
  <c r="C222" i="1"/>
  <c r="B222" i="1" s="1"/>
  <c r="G222" i="1"/>
  <c r="K222" i="1"/>
  <c r="O222" i="1"/>
  <c r="C223" i="1"/>
  <c r="B223" i="1" s="1"/>
  <c r="G223" i="1"/>
  <c r="K223" i="1"/>
  <c r="O223" i="1"/>
  <c r="C224" i="1"/>
  <c r="B224" i="1" s="1"/>
  <c r="G224" i="1"/>
  <c r="K224" i="1"/>
  <c r="O224" i="1"/>
  <c r="C225" i="1"/>
  <c r="B225" i="1" s="1"/>
  <c r="G225" i="1"/>
  <c r="K225" i="1"/>
  <c r="O225" i="1"/>
  <c r="C226" i="1"/>
  <c r="B226" i="1" s="1"/>
  <c r="G226" i="1"/>
  <c r="K226" i="1"/>
  <c r="O226" i="1"/>
  <c r="C227" i="1"/>
  <c r="B227" i="1" s="1"/>
  <c r="G227" i="1"/>
  <c r="K227" i="1"/>
  <c r="O227" i="1"/>
  <c r="C228" i="1"/>
  <c r="B228" i="1" s="1"/>
  <c r="G228" i="1"/>
  <c r="K228" i="1"/>
  <c r="O228" i="1"/>
  <c r="C229" i="1"/>
  <c r="B229" i="1" s="1"/>
  <c r="G229" i="1"/>
  <c r="K229" i="1"/>
  <c r="O229" i="1"/>
  <c r="C230" i="1"/>
  <c r="B230" i="1" s="1"/>
  <c r="G230" i="1"/>
  <c r="K230" i="1"/>
  <c r="O230" i="1"/>
  <c r="C231" i="1"/>
  <c r="B231" i="1" s="1"/>
  <c r="G231" i="1"/>
  <c r="K231" i="1"/>
  <c r="O231" i="1"/>
  <c r="C232" i="1"/>
  <c r="B232" i="1" s="1"/>
  <c r="G232" i="1"/>
  <c r="K232" i="1"/>
  <c r="O232" i="1"/>
  <c r="C233" i="1"/>
  <c r="B233" i="1" s="1"/>
  <c r="G233" i="1"/>
  <c r="K233" i="1"/>
  <c r="O233" i="1"/>
  <c r="C234" i="1"/>
  <c r="B234" i="1" s="1"/>
  <c r="G234" i="1"/>
  <c r="K234" i="1"/>
  <c r="O234" i="1"/>
  <c r="C235" i="1"/>
  <c r="B235" i="1" s="1"/>
  <c r="G235" i="1"/>
  <c r="K235" i="1"/>
  <c r="O235" i="1"/>
  <c r="C236" i="1"/>
  <c r="B236" i="1" s="1"/>
  <c r="G236" i="1"/>
  <c r="K236" i="1"/>
  <c r="O236" i="1"/>
  <c r="C237" i="1"/>
  <c r="B237" i="1" s="1"/>
  <c r="G237" i="1"/>
  <c r="K237" i="1"/>
  <c r="O237" i="1"/>
  <c r="C238" i="1"/>
  <c r="B238" i="1" s="1"/>
  <c r="B239" i="1" s="1"/>
  <c r="G238" i="1"/>
  <c r="K238" i="1"/>
  <c r="O238" i="1"/>
  <c r="D220" i="1"/>
  <c r="D219" i="1" s="1"/>
  <c r="H220" i="1"/>
  <c r="H219" i="1" s="1"/>
  <c r="L220" i="1"/>
  <c r="L219" i="1" s="1"/>
  <c r="P220" i="1"/>
  <c r="P219" i="1" s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E219" i="1" s="1"/>
  <c r="J220" i="1"/>
  <c r="J219" i="1" s="1"/>
  <c r="O220" i="1"/>
  <c r="O219" i="1" s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F219" i="1" s="1"/>
  <c r="Q220" i="1"/>
  <c r="Q219" i="1" s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M219" i="1" s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K219" i="1" s="1"/>
  <c r="A223" i="1"/>
  <c r="A220" i="1"/>
  <c r="A219" i="1" s="1"/>
  <c r="C218" i="1"/>
  <c r="B218" i="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G219" i="1" s="1"/>
  <c r="R220" i="1"/>
  <c r="R219" i="1" s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I219" i="1" s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N219" i="1" s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B171" i="1" s="1"/>
  <c r="G171" i="1"/>
  <c r="K171" i="1"/>
  <c r="O171" i="1"/>
  <c r="C172" i="1"/>
  <c r="B172" i="1" s="1"/>
  <c r="G172" i="1"/>
  <c r="K172" i="1"/>
  <c r="O172" i="1"/>
  <c r="C173" i="1"/>
  <c r="B173" i="1" s="1"/>
  <c r="G173" i="1"/>
  <c r="K173" i="1"/>
  <c r="O173" i="1"/>
  <c r="C174" i="1"/>
  <c r="B174" i="1" s="1"/>
  <c r="G174" i="1"/>
  <c r="K174" i="1"/>
  <c r="O174" i="1"/>
  <c r="C175" i="1"/>
  <c r="B175" i="1" s="1"/>
  <c r="G175" i="1"/>
  <c r="K175" i="1"/>
  <c r="O175" i="1"/>
  <c r="C176" i="1"/>
  <c r="B176" i="1" s="1"/>
  <c r="G176" i="1"/>
  <c r="K176" i="1"/>
  <c r="O176" i="1"/>
  <c r="C177" i="1"/>
  <c r="B177" i="1" s="1"/>
  <c r="G177" i="1"/>
  <c r="K177" i="1"/>
  <c r="O177" i="1"/>
  <c r="C178" i="1"/>
  <c r="B178" i="1" s="1"/>
  <c r="G178" i="1"/>
  <c r="K178" i="1"/>
  <c r="O178" i="1"/>
  <c r="C179" i="1"/>
  <c r="B179" i="1" s="1"/>
  <c r="G179" i="1"/>
  <c r="K179" i="1"/>
  <c r="O179" i="1"/>
  <c r="C180" i="1"/>
  <c r="B180" i="1" s="1"/>
  <c r="G180" i="1"/>
  <c r="K180" i="1"/>
  <c r="O180" i="1"/>
  <c r="C181" i="1"/>
  <c r="B181" i="1" s="1"/>
  <c r="G181" i="1"/>
  <c r="K181" i="1"/>
  <c r="O181" i="1"/>
  <c r="C182" i="1"/>
  <c r="B182" i="1" s="1"/>
  <c r="G182" i="1"/>
  <c r="K182" i="1"/>
  <c r="O182" i="1"/>
  <c r="C183" i="1"/>
  <c r="B183" i="1" s="1"/>
  <c r="G183" i="1"/>
  <c r="K183" i="1"/>
  <c r="O183" i="1"/>
  <c r="C184" i="1"/>
  <c r="B184" i="1" s="1"/>
  <c r="G184" i="1"/>
  <c r="K184" i="1"/>
  <c r="O184" i="1"/>
  <c r="C185" i="1"/>
  <c r="B185" i="1" s="1"/>
  <c r="G185" i="1"/>
  <c r="K185" i="1"/>
  <c r="O185" i="1"/>
  <c r="C186" i="1"/>
  <c r="B186" i="1" s="1"/>
  <c r="G186" i="1"/>
  <c r="K186" i="1"/>
  <c r="O186" i="1"/>
  <c r="C187" i="1"/>
  <c r="B187" i="1" s="1"/>
  <c r="G187" i="1"/>
  <c r="K187" i="1"/>
  <c r="O187" i="1"/>
  <c r="C188" i="1"/>
  <c r="B188" i="1" s="1"/>
  <c r="B189" i="1" s="1"/>
  <c r="G188" i="1"/>
  <c r="K188" i="1"/>
  <c r="O188" i="1"/>
  <c r="D170" i="1"/>
  <c r="D169" i="1" s="1"/>
  <c r="H170" i="1"/>
  <c r="H169" i="1" s="1"/>
  <c r="L170" i="1"/>
  <c r="L169" i="1" s="1"/>
  <c r="P170" i="1"/>
  <c r="P169" i="1" s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E169" i="1" s="1"/>
  <c r="I170" i="1"/>
  <c r="I169" i="1" s="1"/>
  <c r="M170" i="1"/>
  <c r="M169" i="1" s="1"/>
  <c r="Q170" i="1"/>
  <c r="Q169" i="1" s="1"/>
  <c r="E168" i="1"/>
  <c r="I168" i="1"/>
  <c r="M168" i="1"/>
  <c r="Q168" i="1"/>
  <c r="A173" i="1"/>
  <c r="A177" i="1"/>
  <c r="A181" i="1"/>
  <c r="A185" i="1"/>
  <c r="A170" i="1"/>
  <c r="A169" i="1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G169" i="1" s="1"/>
  <c r="O170" i="1"/>
  <c r="O169" i="1" s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J169" i="1" s="1"/>
  <c r="R170" i="1"/>
  <c r="R169" i="1" s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9" i="1" s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9" i="1" s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9" i="1" s="1"/>
  <c r="N168" i="1"/>
  <c r="A179" i="1"/>
  <c r="C168" i="1"/>
  <c r="B168" i="1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A142" i="1" s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E90" i="1" s="1"/>
  <c r="I91" i="1"/>
  <c r="I90" i="1" s="1"/>
  <c r="M91" i="1"/>
  <c r="M90" i="1" s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H90" i="1" s="1"/>
  <c r="N91" i="1"/>
  <c r="N90" i="1" s="1"/>
  <c r="R91" i="1"/>
  <c r="R90" i="1" s="1"/>
  <c r="A94" i="1"/>
  <c r="A98" i="1"/>
  <c r="A102" i="1"/>
  <c r="A106" i="1"/>
  <c r="A91" i="1"/>
  <c r="A90" i="1" s="1"/>
  <c r="G89" i="1"/>
  <c r="K89" i="1"/>
  <c r="O89" i="1"/>
  <c r="C89" i="1"/>
  <c r="B89" i="1" s="1"/>
  <c r="C106" i="1"/>
  <c r="B106" i="1" s="1"/>
  <c r="I107" i="1"/>
  <c r="C108" i="1"/>
  <c r="B108" i="1" s="1"/>
  <c r="N108" i="1"/>
  <c r="I109" i="1"/>
  <c r="D91" i="1"/>
  <c r="D90" i="1" s="1"/>
  <c r="O91" i="1"/>
  <c r="O90" i="1" s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B92" i="1" s="1"/>
  <c r="I92" i="1"/>
  <c r="N92" i="1"/>
  <c r="C93" i="1"/>
  <c r="B93" i="1" s="1"/>
  <c r="I93" i="1"/>
  <c r="N93" i="1"/>
  <c r="C94" i="1"/>
  <c r="B94" i="1" s="1"/>
  <c r="I94" i="1"/>
  <c r="N94" i="1"/>
  <c r="C95" i="1"/>
  <c r="B95" i="1" s="1"/>
  <c r="I95" i="1"/>
  <c r="N95" i="1"/>
  <c r="C96" i="1"/>
  <c r="B96" i="1" s="1"/>
  <c r="I96" i="1"/>
  <c r="N96" i="1"/>
  <c r="C97" i="1"/>
  <c r="B97" i="1" s="1"/>
  <c r="I97" i="1"/>
  <c r="N97" i="1"/>
  <c r="C98" i="1"/>
  <c r="B98" i="1" s="1"/>
  <c r="I98" i="1"/>
  <c r="N98" i="1"/>
  <c r="C99" i="1"/>
  <c r="B99" i="1" s="1"/>
  <c r="I99" i="1"/>
  <c r="N99" i="1"/>
  <c r="C100" i="1"/>
  <c r="B100" i="1" s="1"/>
  <c r="I100" i="1"/>
  <c r="N100" i="1"/>
  <c r="C101" i="1"/>
  <c r="B101" i="1" s="1"/>
  <c r="I101" i="1"/>
  <c r="N101" i="1"/>
  <c r="C102" i="1"/>
  <c r="B102" i="1" s="1"/>
  <c r="I102" i="1"/>
  <c r="N102" i="1"/>
  <c r="C103" i="1"/>
  <c r="B103" i="1" s="1"/>
  <c r="I103" i="1"/>
  <c r="N103" i="1"/>
  <c r="C104" i="1"/>
  <c r="B104" i="1" s="1"/>
  <c r="I104" i="1"/>
  <c r="N104" i="1"/>
  <c r="C105" i="1"/>
  <c r="B105" i="1" s="1"/>
  <c r="I105" i="1"/>
  <c r="N105" i="1"/>
  <c r="I106" i="1"/>
  <c r="N106" i="1"/>
  <c r="C107" i="1"/>
  <c r="B107" i="1" s="1"/>
  <c r="N107" i="1"/>
  <c r="I108" i="1"/>
  <c r="C109" i="1"/>
  <c r="B109" i="1" s="1"/>
  <c r="B110" i="1" s="1"/>
  <c r="N109" i="1"/>
  <c r="J91" i="1"/>
  <c r="J90" i="1" s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K90" i="1" s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L90" i="1" s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F90" i="1" s="1"/>
  <c r="P91" i="1"/>
  <c r="P90" i="1" s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Q90" i="1" s="1"/>
  <c r="A105" i="1"/>
  <c r="N89" i="1"/>
  <c r="K95" i="1"/>
  <c r="K102" i="1"/>
  <c r="F100" i="1"/>
  <c r="Q102" i="1"/>
  <c r="K105" i="1"/>
  <c r="F108" i="1"/>
  <c r="G91" i="1"/>
  <c r="G90" i="1" s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O65" i="1" s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G65" i="1" s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A8" i="1" s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B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S17" i="19" l="1"/>
  <c r="Q8" i="20"/>
  <c r="Q12" i="20"/>
  <c r="Q16" i="20"/>
  <c r="Q20" i="20"/>
  <c r="Q24" i="20"/>
  <c r="Q9" i="20"/>
  <c r="Q13" i="20"/>
  <c r="Q17" i="20"/>
  <c r="Q21" i="20"/>
  <c r="Q25" i="20"/>
  <c r="Q10" i="20"/>
  <c r="Q14" i="20"/>
  <c r="Q18" i="20"/>
  <c r="Q22" i="20"/>
  <c r="Q5" i="20"/>
  <c r="Q7" i="20"/>
  <c r="Q11" i="20"/>
  <c r="Q15" i="20"/>
  <c r="Q19" i="20"/>
  <c r="Q23" i="20"/>
  <c r="Q6" i="20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72" i="18" s="1"/>
  <c r="S546" i="18"/>
  <c r="S547" i="18" s="1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S19" i="19" l="1"/>
  <c r="T8" i="20"/>
  <c r="T12" i="20"/>
  <c r="T16" i="20"/>
  <c r="T20" i="20"/>
  <c r="T9" i="20"/>
  <c r="T13" i="20"/>
  <c r="T17" i="20"/>
  <c r="T5" i="20"/>
  <c r="T10" i="20"/>
  <c r="T14" i="20"/>
  <c r="T18" i="20"/>
  <c r="T6" i="20"/>
  <c r="T7" i="20"/>
  <c r="T11" i="20"/>
  <c r="T15" i="20"/>
  <c r="T19" i="20"/>
  <c r="W7" i="20"/>
  <c r="W11" i="20"/>
  <c r="W15" i="20"/>
  <c r="W19" i="20"/>
  <c r="W23" i="20"/>
  <c r="W27" i="20"/>
  <c r="W8" i="20"/>
  <c r="W12" i="20"/>
  <c r="W16" i="20"/>
  <c r="W20" i="20"/>
  <c r="W24" i="20"/>
  <c r="W5" i="20"/>
  <c r="W9" i="20"/>
  <c r="W13" i="20"/>
  <c r="W17" i="20"/>
  <c r="W21" i="20"/>
  <c r="W25" i="20"/>
  <c r="W6" i="20"/>
  <c r="W10" i="20"/>
  <c r="W14" i="20"/>
  <c r="W18" i="20"/>
  <c r="W22" i="20"/>
  <c r="W26" i="20"/>
  <c r="N480" i="18"/>
  <c r="N411" i="18"/>
  <c r="N444" i="18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K22" i="20" s="1"/>
  <c r="I231" i="18"/>
  <c r="J23" i="20"/>
  <c r="I232" i="18"/>
  <c r="J24" i="20"/>
  <c r="K24" i="20" s="1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S23" i="19" l="1"/>
  <c r="S21" i="19"/>
  <c r="K18" i="20"/>
  <c r="K21" i="20"/>
  <c r="K17" i="20"/>
  <c r="K13" i="20"/>
  <c r="K11" i="20"/>
  <c r="K7" i="20"/>
  <c r="K5" i="20"/>
  <c r="K27" i="20"/>
  <c r="K20" i="20"/>
  <c r="K25" i="20"/>
  <c r="K23" i="20"/>
  <c r="K19" i="20"/>
  <c r="K15" i="20"/>
  <c r="K9" i="20"/>
  <c r="K16" i="20"/>
  <c r="K14" i="20"/>
  <c r="K12" i="20"/>
  <c r="K10" i="20"/>
  <c r="K8" i="20"/>
  <c r="K6" i="20"/>
  <c r="F288" i="18"/>
  <c r="P20" i="20"/>
  <c r="P12" i="20"/>
  <c r="G288" i="18"/>
  <c r="P21" i="20"/>
  <c r="P13" i="20"/>
  <c r="P4" i="20"/>
  <c r="A308" i="18"/>
  <c r="S19" i="20"/>
  <c r="H288" i="18"/>
  <c r="P22" i="20"/>
  <c r="P14" i="20"/>
  <c r="P6" i="20"/>
  <c r="J26" i="20"/>
  <c r="K26" i="20" s="1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H19" i="21" l="1"/>
  <c r="A64" i="1"/>
  <c r="M189" i="1" l="1"/>
  <c r="G24" i="1"/>
  <c r="A9" i="20"/>
  <c r="B9" i="20" s="1"/>
  <c r="I110" i="1"/>
  <c r="G7" i="1"/>
  <c r="L19" i="21"/>
  <c r="S58" i="1"/>
  <c r="A25" i="20"/>
  <c r="B25" i="20" s="1"/>
  <c r="H85" i="1"/>
  <c r="S74" i="1"/>
  <c r="A34" i="21"/>
  <c r="A21" i="20"/>
  <c r="B21" i="20" s="1"/>
  <c r="G20" i="1"/>
  <c r="A7" i="1"/>
  <c r="A4" i="20" s="1"/>
  <c r="B62" i="1"/>
  <c r="D85" i="1"/>
  <c r="S70" i="1"/>
  <c r="A30" i="21"/>
  <c r="S100" i="1"/>
  <c r="Q123" i="1"/>
  <c r="E30" i="1"/>
  <c r="A17" i="20"/>
  <c r="B17" i="20" s="1"/>
  <c r="G16" i="1"/>
  <c r="P85" i="1"/>
  <c r="S82" i="1"/>
  <c r="A42" i="21"/>
  <c r="F18" i="21"/>
  <c r="B35" i="21"/>
  <c r="K137" i="1"/>
  <c r="G28" i="1"/>
  <c r="A13" i="20"/>
  <c r="B13" i="20" s="1"/>
  <c r="G12" i="1"/>
  <c r="Q60" i="1"/>
  <c r="L85" i="1"/>
  <c r="S78" i="1"/>
  <c r="A38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K268" i="1"/>
  <c r="K273" i="1"/>
  <c r="A278" i="1"/>
  <c r="F278" i="1"/>
  <c r="K270" i="1"/>
  <c r="K269" i="1" s="1"/>
  <c r="K274" i="1"/>
  <c r="C278" i="1"/>
  <c r="G278" i="1"/>
  <c r="B267" i="1"/>
  <c r="K271" i="1"/>
  <c r="K275" i="1"/>
  <c r="D278" i="1"/>
  <c r="H278" i="1"/>
  <c r="B266" i="1"/>
  <c r="K272" i="1"/>
  <c r="K276" i="1"/>
  <c r="E278" i="1"/>
  <c r="I278" i="1"/>
  <c r="D30" i="1"/>
  <c r="G27" i="1"/>
  <c r="A24" i="20"/>
  <c r="B24" i="20" s="1"/>
  <c r="G23" i="1"/>
  <c r="A20" i="20"/>
  <c r="B20" i="20" s="1"/>
  <c r="G19" i="1"/>
  <c r="A16" i="20"/>
  <c r="B16" i="20" s="1"/>
  <c r="G15" i="1"/>
  <c r="A12" i="20"/>
  <c r="B12" i="20" s="1"/>
  <c r="G11" i="1"/>
  <c r="A8" i="20"/>
  <c r="B8" i="20" s="1"/>
  <c r="B63" i="1"/>
  <c r="O85" i="1"/>
  <c r="K85" i="1"/>
  <c r="G85" i="1"/>
  <c r="C85" i="1"/>
  <c r="S81" i="1"/>
  <c r="A41" i="21"/>
  <c r="S77" i="1"/>
  <c r="A37" i="21"/>
  <c r="S73" i="1"/>
  <c r="A33" i="21"/>
  <c r="S69" i="1"/>
  <c r="A29" i="21"/>
  <c r="E110" i="1"/>
  <c r="S96" i="1"/>
  <c r="B31" i="21"/>
  <c r="G137" i="1"/>
  <c r="D21" i="20"/>
  <c r="E21" i="20" s="1"/>
  <c r="C18" i="21"/>
  <c r="G18" i="21"/>
  <c r="K18" i="21"/>
  <c r="O18" i="21"/>
  <c r="A26" i="21"/>
  <c r="S66" i="1"/>
  <c r="S65" i="1" s="1"/>
  <c r="D18" i="21"/>
  <c r="H18" i="21"/>
  <c r="L18" i="21"/>
  <c r="P18" i="21"/>
  <c r="A27" i="21"/>
  <c r="E18" i="21"/>
  <c r="I18" i="21"/>
  <c r="M18" i="21"/>
  <c r="Q18" i="21"/>
  <c r="E19" i="21"/>
  <c r="I19" i="21"/>
  <c r="M19" i="21"/>
  <c r="Q19" i="21"/>
  <c r="B28" i="21"/>
  <c r="S93" i="1"/>
  <c r="B32" i="21"/>
  <c r="S97" i="1"/>
  <c r="B36" i="21"/>
  <c r="S101" i="1"/>
  <c r="B40" i="21"/>
  <c r="S105" i="1"/>
  <c r="F110" i="1"/>
  <c r="J110" i="1"/>
  <c r="N110" i="1"/>
  <c r="A89" i="1"/>
  <c r="F19" i="21"/>
  <c r="J19" i="21"/>
  <c r="N19" i="21"/>
  <c r="B29" i="21"/>
  <c r="S94" i="1"/>
  <c r="B33" i="21"/>
  <c r="S98" i="1"/>
  <c r="B37" i="21"/>
  <c r="S102" i="1"/>
  <c r="B41" i="21"/>
  <c r="S106" i="1"/>
  <c r="C110" i="1"/>
  <c r="G110" i="1"/>
  <c r="K110" i="1"/>
  <c r="O110" i="1"/>
  <c r="B88" i="1"/>
  <c r="C19" i="21"/>
  <c r="G19" i="21"/>
  <c r="K19" i="21"/>
  <c r="O19" i="21"/>
  <c r="B26" i="21"/>
  <c r="S91" i="1"/>
  <c r="S90" i="1" s="1"/>
  <c r="B30" i="21"/>
  <c r="S95" i="1"/>
  <c r="B34" i="21"/>
  <c r="S99" i="1"/>
  <c r="B38" i="21"/>
  <c r="S103" i="1"/>
  <c r="B42" i="21"/>
  <c r="S107" i="1"/>
  <c r="D110" i="1"/>
  <c r="H110" i="1"/>
  <c r="L110" i="1"/>
  <c r="P110" i="1"/>
  <c r="B87" i="1"/>
  <c r="D21" i="21"/>
  <c r="H21" i="21"/>
  <c r="L21" i="21"/>
  <c r="P21" i="21"/>
  <c r="E21" i="21"/>
  <c r="I21" i="21"/>
  <c r="M21" i="21"/>
  <c r="Q21" i="21"/>
  <c r="C21" i="21"/>
  <c r="K21" i="21"/>
  <c r="D26" i="21"/>
  <c r="S195" i="1"/>
  <c r="S194" i="1" s="1"/>
  <c r="D30" i="21"/>
  <c r="S199" i="1"/>
  <c r="D34" i="21"/>
  <c r="S203" i="1"/>
  <c r="D38" i="21"/>
  <c r="S207" i="1"/>
  <c r="D42" i="21"/>
  <c r="S211" i="1"/>
  <c r="D214" i="1"/>
  <c r="H214" i="1"/>
  <c r="L214" i="1"/>
  <c r="P214" i="1"/>
  <c r="B191" i="1"/>
  <c r="F21" i="21"/>
  <c r="N21" i="21"/>
  <c r="D27" i="21"/>
  <c r="S196" i="1"/>
  <c r="D31" i="21"/>
  <c r="S200" i="1"/>
  <c r="D35" i="21"/>
  <c r="S204" i="1"/>
  <c r="D39" i="21"/>
  <c r="S208" i="1"/>
  <c r="D43" i="21"/>
  <c r="S212" i="1"/>
  <c r="E214" i="1"/>
  <c r="I214" i="1"/>
  <c r="M214" i="1"/>
  <c r="Q214" i="1"/>
  <c r="G21" i="21"/>
  <c r="O21" i="21"/>
  <c r="D28" i="21"/>
  <c r="S197" i="1"/>
  <c r="D32" i="21"/>
  <c r="S201" i="1"/>
  <c r="D36" i="21"/>
  <c r="S205" i="1"/>
  <c r="D40" i="21"/>
  <c r="S209" i="1"/>
  <c r="F214" i="1"/>
  <c r="J214" i="1"/>
  <c r="N214" i="1"/>
  <c r="D37" i="21"/>
  <c r="S206" i="1"/>
  <c r="K214" i="1"/>
  <c r="A193" i="1"/>
  <c r="D41" i="21"/>
  <c r="S210" i="1"/>
  <c r="O214" i="1"/>
  <c r="J21" i="21"/>
  <c r="D29" i="21"/>
  <c r="S198" i="1"/>
  <c r="C214" i="1"/>
  <c r="B192" i="1"/>
  <c r="D33" i="21"/>
  <c r="G214" i="1"/>
  <c r="S202" i="1"/>
  <c r="B6" i="1"/>
  <c r="B3" i="20" s="1"/>
  <c r="C30" i="1"/>
  <c r="G26" i="1"/>
  <c r="A23" i="20"/>
  <c r="B23" i="20" s="1"/>
  <c r="G22" i="1"/>
  <c r="A19" i="20"/>
  <c r="B19" i="20" s="1"/>
  <c r="G18" i="1"/>
  <c r="A15" i="20"/>
  <c r="B15" i="20" s="1"/>
  <c r="G14" i="1"/>
  <c r="A11" i="20"/>
  <c r="B11" i="20" s="1"/>
  <c r="G10" i="1"/>
  <c r="A7" i="20"/>
  <c r="B7" i="20" s="1"/>
  <c r="N85" i="1"/>
  <c r="J85" i="1"/>
  <c r="F85" i="1"/>
  <c r="S80" i="1"/>
  <c r="A40" i="21"/>
  <c r="S76" i="1"/>
  <c r="A36" i="21"/>
  <c r="S72" i="1"/>
  <c r="A32" i="21"/>
  <c r="S68" i="1"/>
  <c r="A28" i="21"/>
  <c r="N18" i="21"/>
  <c r="Q110" i="1"/>
  <c r="S108" i="1"/>
  <c r="B43" i="21"/>
  <c r="S92" i="1"/>
  <c r="B27" i="21"/>
  <c r="D19" i="21"/>
  <c r="C137" i="1"/>
  <c r="D25" i="20"/>
  <c r="E25" i="20" s="1"/>
  <c r="Q133" i="1"/>
  <c r="D6" i="20"/>
  <c r="E6" i="20" s="1"/>
  <c r="Q118" i="1"/>
  <c r="D10" i="20"/>
  <c r="E10" i="20" s="1"/>
  <c r="Q122" i="1"/>
  <c r="D14" i="20"/>
  <c r="E14" i="20" s="1"/>
  <c r="Q126" i="1"/>
  <c r="D18" i="20"/>
  <c r="E18" i="20" s="1"/>
  <c r="A114" i="1"/>
  <c r="D4" i="20" s="1"/>
  <c r="Q117" i="1"/>
  <c r="D9" i="20"/>
  <c r="E9" i="20" s="1"/>
  <c r="Q121" i="1"/>
  <c r="D13" i="20"/>
  <c r="E13" i="20" s="1"/>
  <c r="Q125" i="1"/>
  <c r="D17" i="20"/>
  <c r="E17" i="20" s="1"/>
  <c r="Q129" i="1"/>
  <c r="Q116" i="1"/>
  <c r="Q115" i="1" s="1"/>
  <c r="D8" i="20"/>
  <c r="E8" i="20" s="1"/>
  <c r="Q120" i="1"/>
  <c r="D12" i="20"/>
  <c r="E12" i="20" s="1"/>
  <c r="Q124" i="1"/>
  <c r="D16" i="20"/>
  <c r="E16" i="20" s="1"/>
  <c r="Q128" i="1"/>
  <c r="D20" i="20"/>
  <c r="E20" i="20" s="1"/>
  <c r="Q119" i="1"/>
  <c r="D11" i="20"/>
  <c r="E11" i="20" s="1"/>
  <c r="Q132" i="1"/>
  <c r="D24" i="20"/>
  <c r="E24" i="20" s="1"/>
  <c r="D137" i="1"/>
  <c r="H137" i="1"/>
  <c r="L137" i="1"/>
  <c r="B112" i="1"/>
  <c r="Q114" i="1"/>
  <c r="D7" i="20"/>
  <c r="E7" i="20" s="1"/>
  <c r="Q131" i="1"/>
  <c r="D23" i="20"/>
  <c r="E23" i="20" s="1"/>
  <c r="Q135" i="1"/>
  <c r="E137" i="1"/>
  <c r="I137" i="1"/>
  <c r="M137" i="1"/>
  <c r="B113" i="1"/>
  <c r="E3" i="20" s="1"/>
  <c r="Q127" i="1"/>
  <c r="D19" i="20"/>
  <c r="E19" i="20" s="1"/>
  <c r="Q130" i="1"/>
  <c r="D22" i="20"/>
  <c r="E22" i="20" s="1"/>
  <c r="Q134" i="1"/>
  <c r="F137" i="1"/>
  <c r="J137" i="1"/>
  <c r="N137" i="1"/>
  <c r="A218" i="1"/>
  <c r="F22" i="21"/>
  <c r="J22" i="21"/>
  <c r="N22" i="21"/>
  <c r="E29" i="21"/>
  <c r="S223" i="1"/>
  <c r="C22" i="21"/>
  <c r="G22" i="21"/>
  <c r="K22" i="21"/>
  <c r="O22" i="21"/>
  <c r="E26" i="21"/>
  <c r="S220" i="1"/>
  <c r="S219" i="1" s="1"/>
  <c r="E30" i="21"/>
  <c r="D22" i="21"/>
  <c r="H22" i="21"/>
  <c r="L22" i="21"/>
  <c r="P22" i="21"/>
  <c r="E27" i="21"/>
  <c r="S221" i="1"/>
  <c r="Q22" i="21"/>
  <c r="E33" i="21"/>
  <c r="S227" i="1"/>
  <c r="E37" i="21"/>
  <c r="S231" i="1"/>
  <c r="E41" i="21"/>
  <c r="S235" i="1"/>
  <c r="C239" i="1"/>
  <c r="G239" i="1"/>
  <c r="K239" i="1"/>
  <c r="O239" i="1"/>
  <c r="B217" i="1"/>
  <c r="E22" i="21"/>
  <c r="E28" i="21"/>
  <c r="S222" i="1"/>
  <c r="S224" i="1"/>
  <c r="E34" i="21"/>
  <c r="S228" i="1"/>
  <c r="E38" i="21"/>
  <c r="S232" i="1"/>
  <c r="E42" i="21"/>
  <c r="S236" i="1"/>
  <c r="D239" i="1"/>
  <c r="H239" i="1"/>
  <c r="L239" i="1"/>
  <c r="P239" i="1"/>
  <c r="B216" i="1"/>
  <c r="I22" i="21"/>
  <c r="E31" i="21"/>
  <c r="S225" i="1"/>
  <c r="E35" i="21"/>
  <c r="S229" i="1"/>
  <c r="E39" i="21"/>
  <c r="S233" i="1"/>
  <c r="E43" i="21"/>
  <c r="S237" i="1"/>
  <c r="E239" i="1"/>
  <c r="I239" i="1"/>
  <c r="M239" i="1"/>
  <c r="Q239" i="1"/>
  <c r="E40" i="21"/>
  <c r="S234" i="1"/>
  <c r="N239" i="1"/>
  <c r="E32" i="21"/>
  <c r="S226" i="1"/>
  <c r="F239" i="1"/>
  <c r="E36" i="21"/>
  <c r="M22" i="21"/>
  <c r="J239" i="1"/>
  <c r="S230" i="1"/>
  <c r="A30" i="1"/>
  <c r="G25" i="1"/>
  <c r="A22" i="20"/>
  <c r="B22" i="20" s="1"/>
  <c r="G21" i="1"/>
  <c r="A18" i="20"/>
  <c r="B18" i="20" s="1"/>
  <c r="G17" i="1"/>
  <c r="A14" i="20"/>
  <c r="B14" i="20" s="1"/>
  <c r="G13" i="1"/>
  <c r="A10" i="20"/>
  <c r="B10" i="20" s="1"/>
  <c r="G9" i="1"/>
  <c r="G8" i="1" s="1"/>
  <c r="Q85" i="1"/>
  <c r="M85" i="1"/>
  <c r="I85" i="1"/>
  <c r="E85" i="1"/>
  <c r="S83" i="1"/>
  <c r="A43" i="21"/>
  <c r="S79" i="1"/>
  <c r="A39" i="21"/>
  <c r="S75" i="1"/>
  <c r="A35" i="21"/>
  <c r="S71" i="1"/>
  <c r="A31" i="21"/>
  <c r="S67" i="1"/>
  <c r="J18" i="21"/>
  <c r="M110" i="1"/>
  <c r="S104" i="1"/>
  <c r="B39" i="21"/>
  <c r="P19" i="21"/>
  <c r="O137" i="1"/>
  <c r="D15" i="20"/>
  <c r="E15" i="20" s="1"/>
  <c r="B5" i="1"/>
  <c r="S64" i="1" l="1"/>
  <c r="R18" i="21"/>
  <c r="C52" i="24"/>
  <c r="C28" i="24"/>
  <c r="C4" i="24"/>
  <c r="D20" i="21"/>
  <c r="C4" i="22"/>
  <c r="C52" i="22"/>
  <c r="C28" i="22"/>
  <c r="A18" i="24"/>
  <c r="A66" i="24"/>
  <c r="C39" i="21"/>
  <c r="A42" i="24"/>
  <c r="A18" i="22"/>
  <c r="A66" i="22"/>
  <c r="A42" i="22"/>
  <c r="O189" i="1"/>
  <c r="A68" i="24"/>
  <c r="A20" i="24"/>
  <c r="C41" i="21"/>
  <c r="A44" i="24"/>
  <c r="A44" i="22"/>
  <c r="A68" i="22"/>
  <c r="A20" i="22"/>
  <c r="H20" i="21"/>
  <c r="G4" i="24"/>
  <c r="G52" i="24"/>
  <c r="G28" i="24"/>
  <c r="G4" i="22"/>
  <c r="G52" i="22"/>
  <c r="G28" i="22"/>
  <c r="C34" i="21"/>
  <c r="A37" i="24"/>
  <c r="A61" i="24"/>
  <c r="A13" i="24"/>
  <c r="A13" i="22"/>
  <c r="A61" i="22"/>
  <c r="A37" i="22"/>
  <c r="S173" i="1"/>
  <c r="S180" i="1"/>
  <c r="L4" i="24"/>
  <c r="L52" i="24"/>
  <c r="L28" i="24"/>
  <c r="M20" i="21"/>
  <c r="L52" i="22"/>
  <c r="L4" i="22"/>
  <c r="L28" i="22"/>
  <c r="I160" i="1"/>
  <c r="F164" i="1"/>
  <c r="I149" i="1"/>
  <c r="I162" i="1"/>
  <c r="I146" i="1"/>
  <c r="I155" i="1"/>
  <c r="A85" i="1"/>
  <c r="A44" i="21"/>
  <c r="S183" i="1"/>
  <c r="E189" i="1"/>
  <c r="S171" i="1"/>
  <c r="P189" i="1"/>
  <c r="S186" i="1"/>
  <c r="C42" i="21"/>
  <c r="A45" i="24"/>
  <c r="A69" i="24"/>
  <c r="A21" i="24"/>
  <c r="A21" i="22"/>
  <c r="A69" i="22"/>
  <c r="A45" i="22"/>
  <c r="K189" i="1"/>
  <c r="K52" i="24"/>
  <c r="K28" i="24"/>
  <c r="K4" i="24"/>
  <c r="L20" i="21"/>
  <c r="K4" i="22"/>
  <c r="K52" i="22"/>
  <c r="K28" i="22"/>
  <c r="F189" i="1"/>
  <c r="S175" i="1"/>
  <c r="S174" i="1"/>
  <c r="C30" i="21"/>
  <c r="A33" i="24"/>
  <c r="A9" i="24"/>
  <c r="A57" i="24"/>
  <c r="A9" i="22"/>
  <c r="A57" i="22"/>
  <c r="A33" i="22"/>
  <c r="F28" i="24"/>
  <c r="G20" i="21"/>
  <c r="F4" i="24"/>
  <c r="F52" i="24"/>
  <c r="F28" i="22"/>
  <c r="F4" i="22"/>
  <c r="F52" i="22"/>
  <c r="R20" i="21"/>
  <c r="Q52" i="24"/>
  <c r="R52" i="24" s="1"/>
  <c r="Q4" i="24"/>
  <c r="R4" i="24" s="1"/>
  <c r="Q28" i="24"/>
  <c r="R28" i="24" s="1"/>
  <c r="Q28" i="22"/>
  <c r="R28" i="22" s="1"/>
  <c r="Q52" i="22"/>
  <c r="R52" i="22" s="1"/>
  <c r="Q4" i="22"/>
  <c r="R4" i="22" s="1"/>
  <c r="A52" i="24"/>
  <c r="A4" i="24"/>
  <c r="A28" i="24"/>
  <c r="A28" i="22"/>
  <c r="A52" i="22"/>
  <c r="A4" i="22"/>
  <c r="S176" i="1"/>
  <c r="A11" i="24"/>
  <c r="A59" i="24"/>
  <c r="C32" i="21"/>
  <c r="A35" i="24"/>
  <c r="A59" i="22"/>
  <c r="A35" i="22"/>
  <c r="A11" i="22"/>
  <c r="H4" i="24"/>
  <c r="H28" i="24"/>
  <c r="I20" i="21"/>
  <c r="H52" i="24"/>
  <c r="H52" i="22"/>
  <c r="H28" i="22"/>
  <c r="H4" i="22"/>
  <c r="G164" i="1"/>
  <c r="I153" i="1"/>
  <c r="I150" i="1"/>
  <c r="I159" i="1"/>
  <c r="A239" i="1"/>
  <c r="E44" i="21"/>
  <c r="S89" i="1"/>
  <c r="R19" i="21"/>
  <c r="Q189" i="1"/>
  <c r="L189" i="1"/>
  <c r="P20" i="21"/>
  <c r="O4" i="24"/>
  <c r="O52" i="24"/>
  <c r="O28" i="24"/>
  <c r="O4" i="22"/>
  <c r="O52" i="22"/>
  <c r="O28" i="22"/>
  <c r="G189" i="1"/>
  <c r="S179" i="1"/>
  <c r="C44" i="21"/>
  <c r="A71" i="24"/>
  <c r="A72" i="24" s="1"/>
  <c r="A47" i="24"/>
  <c r="A23" i="24"/>
  <c r="A24" i="24" s="1"/>
  <c r="A71" i="22"/>
  <c r="A72" i="22" s="1"/>
  <c r="A47" i="22"/>
  <c r="A23" i="22"/>
  <c r="A24" i="22" s="1"/>
  <c r="A10" i="24"/>
  <c r="A58" i="24"/>
  <c r="C31" i="21"/>
  <c r="A34" i="24"/>
  <c r="A10" i="22"/>
  <c r="A58" i="22"/>
  <c r="A34" i="22"/>
  <c r="S170" i="1"/>
  <c r="S169" i="1" s="1"/>
  <c r="C26" i="21"/>
  <c r="A29" i="24"/>
  <c r="A53" i="24"/>
  <c r="A5" i="24"/>
  <c r="A5" i="22"/>
  <c r="A53" i="22"/>
  <c r="A29" i="22"/>
  <c r="B28" i="24"/>
  <c r="B52" i="24"/>
  <c r="C20" i="21"/>
  <c r="B4" i="24"/>
  <c r="B28" i="22"/>
  <c r="B4" i="22"/>
  <c r="B52" i="22"/>
  <c r="S181" i="1"/>
  <c r="A64" i="24"/>
  <c r="C37" i="21"/>
  <c r="A40" i="24"/>
  <c r="A16" i="24"/>
  <c r="A40" i="22"/>
  <c r="A16" i="22"/>
  <c r="A64" i="22"/>
  <c r="N20" i="21"/>
  <c r="M52" i="24"/>
  <c r="M28" i="24"/>
  <c r="M4" i="24"/>
  <c r="M28" i="22"/>
  <c r="M4" i="22"/>
  <c r="M52" i="22"/>
  <c r="S172" i="1"/>
  <c r="A31" i="24"/>
  <c r="A55" i="24"/>
  <c r="C28" i="21"/>
  <c r="A7" i="24"/>
  <c r="A55" i="22"/>
  <c r="A31" i="22"/>
  <c r="A7" i="22"/>
  <c r="D4" i="24"/>
  <c r="D52" i="24"/>
  <c r="D28" i="24"/>
  <c r="E20" i="21"/>
  <c r="D52" i="22"/>
  <c r="D4" i="22"/>
  <c r="D28" i="22"/>
  <c r="I157" i="1"/>
  <c r="I154" i="1"/>
  <c r="I147" i="1"/>
  <c r="S218" i="1"/>
  <c r="R22" i="21"/>
  <c r="A22" i="24"/>
  <c r="C43" i="21"/>
  <c r="A70" i="24"/>
  <c r="A46" i="24"/>
  <c r="A22" i="22"/>
  <c r="A70" i="22"/>
  <c r="A46" i="22"/>
  <c r="D189" i="1"/>
  <c r="S185" i="1"/>
  <c r="J189" i="1"/>
  <c r="S178" i="1"/>
  <c r="J28" i="24"/>
  <c r="J52" i="24"/>
  <c r="K20" i="21"/>
  <c r="J4" i="24"/>
  <c r="J28" i="22"/>
  <c r="J4" i="22"/>
  <c r="J52" i="22"/>
  <c r="A56" i="24"/>
  <c r="C29" i="21"/>
  <c r="A32" i="24"/>
  <c r="A8" i="24"/>
  <c r="A32" i="22"/>
  <c r="A56" i="22"/>
  <c r="A8" i="22"/>
  <c r="F20" i="21"/>
  <c r="E52" i="24"/>
  <c r="E28" i="24"/>
  <c r="E4" i="24"/>
  <c r="E28" i="22"/>
  <c r="E52" i="22"/>
  <c r="E4" i="22"/>
  <c r="C36" i="21"/>
  <c r="A63" i="24"/>
  <c r="A39" i="24"/>
  <c r="A15" i="24"/>
  <c r="A63" i="22"/>
  <c r="A39" i="22"/>
  <c r="A15" i="22"/>
  <c r="S193" i="1"/>
  <c r="R21" i="21"/>
  <c r="A214" i="1"/>
  <c r="D44" i="21"/>
  <c r="A110" i="1"/>
  <c r="B44" i="21"/>
  <c r="I189" i="1"/>
  <c r="S187" i="1"/>
  <c r="A6" i="24"/>
  <c r="A30" i="24"/>
  <c r="C27" i="21"/>
  <c r="A54" i="24"/>
  <c r="A6" i="22"/>
  <c r="A54" i="22"/>
  <c r="A30" i="22"/>
  <c r="H189" i="1"/>
  <c r="B3" i="24"/>
  <c r="B51" i="24"/>
  <c r="B27" i="24"/>
  <c r="B51" i="22"/>
  <c r="B27" i="22"/>
  <c r="B3" i="22"/>
  <c r="C189" i="1"/>
  <c r="A14" i="24"/>
  <c r="A38" i="24"/>
  <c r="C35" i="21"/>
  <c r="A62" i="24"/>
  <c r="A14" i="22"/>
  <c r="A62" i="22"/>
  <c r="A38" i="22"/>
  <c r="N189" i="1"/>
  <c r="S184" i="1"/>
  <c r="A43" i="24"/>
  <c r="A19" i="24"/>
  <c r="A67" i="24"/>
  <c r="C40" i="21"/>
  <c r="A67" i="22"/>
  <c r="A43" i="22"/>
  <c r="A19" i="22"/>
  <c r="S182" i="1"/>
  <c r="C38" i="21"/>
  <c r="A41" i="24"/>
  <c r="A17" i="24"/>
  <c r="A65" i="24"/>
  <c r="A17" i="22"/>
  <c r="A65" i="22"/>
  <c r="A41" i="22"/>
  <c r="N28" i="24"/>
  <c r="O20" i="21"/>
  <c r="N4" i="24"/>
  <c r="N52" i="24"/>
  <c r="N28" i="22"/>
  <c r="N4" i="22"/>
  <c r="N52" i="22"/>
  <c r="S177" i="1"/>
  <c r="A60" i="24"/>
  <c r="A12" i="24"/>
  <c r="A36" i="24"/>
  <c r="C33" i="21"/>
  <c r="A36" i="22"/>
  <c r="A60" i="22"/>
  <c r="A12" i="22"/>
  <c r="J20" i="21"/>
  <c r="I52" i="24"/>
  <c r="I4" i="24"/>
  <c r="I28" i="24"/>
  <c r="I28" i="22"/>
  <c r="I4" i="22"/>
  <c r="I52" i="22"/>
  <c r="P4" i="24"/>
  <c r="Q20" i="21"/>
  <c r="P52" i="24"/>
  <c r="P28" i="24"/>
  <c r="P52" i="22"/>
  <c r="P28" i="22"/>
  <c r="P4" i="22"/>
  <c r="I156" i="1"/>
  <c r="C164" i="1"/>
  <c r="I148" i="1"/>
  <c r="I152" i="1"/>
  <c r="I161" i="1"/>
  <c r="I145" i="1"/>
  <c r="E164" i="1"/>
  <c r="I158" i="1"/>
  <c r="D164" i="1"/>
  <c r="I151" i="1"/>
  <c r="S168" i="1"/>
  <c r="A189" i="1"/>
  <c r="G30" i="20"/>
  <c r="G4" i="20"/>
  <c r="G35" i="20"/>
  <c r="G10" i="20"/>
  <c r="H10" i="20" s="1"/>
  <c r="G48" i="20"/>
  <c r="G23" i="20"/>
  <c r="H23" i="20" s="1"/>
  <c r="G31" i="20"/>
  <c r="G6" i="20"/>
  <c r="H6" i="20" s="1"/>
  <c r="G44" i="20"/>
  <c r="G19" i="20"/>
  <c r="H19" i="20" s="1"/>
  <c r="G40" i="20"/>
  <c r="G15" i="20"/>
  <c r="H15" i="20" s="1"/>
  <c r="G49" i="20"/>
  <c r="G24" i="20"/>
  <c r="H24" i="20" s="1"/>
  <c r="G34" i="20"/>
  <c r="G9" i="20"/>
  <c r="H9" i="20" s="1"/>
  <c r="G36" i="20"/>
  <c r="G11" i="20"/>
  <c r="H11" i="20" s="1"/>
  <c r="G45" i="20"/>
  <c r="G20" i="20"/>
  <c r="H20" i="20" s="1"/>
  <c r="G38" i="20"/>
  <c r="G13" i="20"/>
  <c r="H13" i="20" s="1"/>
  <c r="A164" i="1"/>
  <c r="G51" i="20"/>
  <c r="G26" i="20"/>
  <c r="H26" i="20" s="1"/>
  <c r="G32" i="20"/>
  <c r="G7" i="20"/>
  <c r="H7" i="20" s="1"/>
  <c r="G41" i="20"/>
  <c r="G16" i="20"/>
  <c r="H16" i="20" s="1"/>
  <c r="G39" i="20"/>
  <c r="G14" i="20"/>
  <c r="H14" i="20" s="1"/>
  <c r="G47" i="20"/>
  <c r="G22" i="20"/>
  <c r="H22" i="20" s="1"/>
  <c r="G37" i="20"/>
  <c r="G12" i="20"/>
  <c r="H12" i="20" s="1"/>
  <c r="G42" i="20"/>
  <c r="G17" i="20"/>
  <c r="H17" i="20" s="1"/>
  <c r="G46" i="20"/>
  <c r="G21" i="20"/>
  <c r="H21" i="20" s="1"/>
  <c r="G50" i="20"/>
  <c r="G25" i="20"/>
  <c r="H25" i="20" s="1"/>
  <c r="G43" i="20"/>
  <c r="G18" i="20"/>
  <c r="H18" i="20" s="1"/>
  <c r="G33" i="20"/>
  <c r="G8" i="20"/>
  <c r="H8" i="20" s="1"/>
  <c r="A137" i="1"/>
  <c r="D26" i="20"/>
  <c r="E26" i="20" s="1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S264" i="1" l="1"/>
  <c r="S60" i="1"/>
  <c r="I164" i="1"/>
  <c r="A48" i="22"/>
  <c r="A48" i="24"/>
  <c r="B6" i="22" l="1"/>
  <c r="B13" i="22"/>
  <c r="J12" i="22"/>
  <c r="I5" i="24"/>
  <c r="E17" i="22"/>
  <c r="C5" i="24"/>
  <c r="N20" i="22"/>
  <c r="L7" i="22"/>
  <c r="I20" i="24"/>
  <c r="N22" i="24"/>
  <c r="D17" i="22"/>
  <c r="I14" i="22"/>
  <c r="I6" i="22"/>
  <c r="N8" i="22"/>
  <c r="O17" i="22"/>
  <c r="M21" i="24"/>
  <c r="O15" i="22"/>
  <c r="I9" i="22"/>
  <c r="Q8" i="22"/>
  <c r="M5" i="22"/>
  <c r="I12" i="22"/>
  <c r="E13" i="24"/>
  <c r="M15" i="22"/>
  <c r="E18" i="24"/>
  <c r="M20" i="24"/>
  <c r="I17" i="22"/>
  <c r="C12" i="24"/>
  <c r="O6" i="22"/>
  <c r="K19" i="24"/>
  <c r="K20" i="24"/>
  <c r="Q17" i="24"/>
  <c r="M17" i="22"/>
  <c r="D9" i="22"/>
  <c r="C21" i="22"/>
  <c r="J17" i="22"/>
  <c r="Q20" i="24"/>
  <c r="C7" i="22"/>
  <c r="F13" i="24"/>
  <c r="H19" i="24"/>
  <c r="G12" i="24"/>
  <c r="D21" i="22"/>
  <c r="G22" i="24"/>
  <c r="L18" i="22"/>
  <c r="D8" i="22"/>
  <c r="N19" i="22"/>
  <c r="P13" i="24"/>
  <c r="O11" i="24"/>
  <c r="P12" i="22"/>
  <c r="D10" i="22"/>
  <c r="F16" i="22"/>
  <c r="J9" i="24"/>
  <c r="H22" i="22"/>
  <c r="K10" i="24"/>
  <c r="E11" i="22"/>
  <c r="H17" i="22"/>
  <c r="H51" i="20"/>
  <c r="H42" i="20"/>
  <c r="B62" i="20"/>
  <c r="B77" i="20"/>
  <c r="B41" i="20"/>
  <c r="B63" i="20"/>
  <c r="B71" i="20"/>
  <c r="B32" i="20"/>
  <c r="B39" i="20"/>
  <c r="B36" i="20"/>
  <c r="B66" i="20"/>
  <c r="B45" i="20"/>
  <c r="B38" i="20"/>
  <c r="I10" i="22"/>
  <c r="E22" i="24"/>
  <c r="D5" i="24"/>
  <c r="P23" i="22"/>
  <c r="I22" i="22"/>
  <c r="H45" i="20"/>
  <c r="B48" i="20"/>
  <c r="B75" i="20"/>
  <c r="I5" i="22"/>
  <c r="K21" i="24"/>
  <c r="G18" i="22"/>
  <c r="C15" i="24"/>
  <c r="C12" i="22"/>
  <c r="Q20" i="22"/>
  <c r="G21" i="22"/>
  <c r="H34" i="20"/>
  <c r="B58" i="20"/>
  <c r="I23" i="22"/>
  <c r="I18" i="24"/>
  <c r="G10" i="24"/>
  <c r="K13" i="22"/>
  <c r="O8" i="22"/>
  <c r="C5" i="22"/>
  <c r="G11" i="22"/>
  <c r="I20" i="22"/>
  <c r="N22" i="22"/>
  <c r="D17" i="24"/>
  <c r="I14" i="24"/>
  <c r="I6" i="24"/>
  <c r="C18" i="24"/>
  <c r="M19" i="22"/>
  <c r="M21" i="22"/>
  <c r="O15" i="24"/>
  <c r="L19" i="24"/>
  <c r="M23" i="22"/>
  <c r="I12" i="24"/>
  <c r="E13" i="22"/>
  <c r="M15" i="24"/>
  <c r="E18" i="22"/>
  <c r="M20" i="22"/>
  <c r="E19" i="22"/>
  <c r="F20" i="24"/>
  <c r="J15" i="24"/>
  <c r="L16" i="24"/>
  <c r="P21" i="22"/>
  <c r="Q17" i="22"/>
  <c r="M17" i="24"/>
  <c r="D9" i="24"/>
  <c r="C21" i="24"/>
  <c r="J17" i="24"/>
  <c r="H21" i="22"/>
  <c r="E14" i="24"/>
  <c r="F13" i="22"/>
  <c r="Q12" i="24"/>
  <c r="H19" i="22"/>
  <c r="G23" i="22"/>
  <c r="H5" i="22"/>
  <c r="O7" i="22"/>
  <c r="G22" i="22"/>
  <c r="L18" i="24"/>
  <c r="J21" i="24"/>
  <c r="L15" i="24"/>
  <c r="O11" i="22"/>
  <c r="D10" i="24"/>
  <c r="F16" i="24"/>
  <c r="H7" i="24"/>
  <c r="H22" i="24"/>
  <c r="K10" i="22"/>
  <c r="E11" i="24"/>
  <c r="H17" i="24"/>
  <c r="H47" i="20"/>
  <c r="H36" i="20"/>
  <c r="B51" i="20"/>
  <c r="B81" i="20"/>
  <c r="B57" i="20"/>
  <c r="B31" i="20"/>
  <c r="E20" i="22"/>
  <c r="G19" i="24"/>
  <c r="P11" i="24"/>
  <c r="H39" i="20"/>
  <c r="B69" i="20"/>
  <c r="P14" i="24"/>
  <c r="O17" i="24"/>
  <c r="Q9" i="22"/>
  <c r="B15" i="22"/>
  <c r="Q13" i="24"/>
  <c r="N19" i="24"/>
  <c r="B64" i="20"/>
  <c r="I23" i="24"/>
  <c r="I18" i="22"/>
  <c r="G10" i="22"/>
  <c r="K13" i="24"/>
  <c r="O8" i="24"/>
  <c r="G11" i="24"/>
  <c r="Q7" i="22"/>
  <c r="Q23" i="22"/>
  <c r="G20" i="22"/>
  <c r="I21" i="24"/>
  <c r="F17" i="22"/>
  <c r="K9" i="24"/>
  <c r="C18" i="22"/>
  <c r="M19" i="24"/>
  <c r="C20" i="22"/>
  <c r="L21" i="22"/>
  <c r="L19" i="22"/>
  <c r="M23" i="24"/>
  <c r="H14" i="22"/>
  <c r="F15" i="24"/>
  <c r="J7" i="22"/>
  <c r="O9" i="24"/>
  <c r="P6" i="22"/>
  <c r="E19" i="24"/>
  <c r="F20" i="22"/>
  <c r="J15" i="22"/>
  <c r="L16" i="22"/>
  <c r="P21" i="24"/>
  <c r="P17" i="22"/>
  <c r="F14" i="22"/>
  <c r="F9" i="24"/>
  <c r="E23" i="22"/>
  <c r="B17" i="22"/>
  <c r="H15" i="24"/>
  <c r="H21" i="24"/>
  <c r="E14" i="22"/>
  <c r="J13" i="24"/>
  <c r="Q12" i="22"/>
  <c r="O22" i="24"/>
  <c r="G23" i="24"/>
  <c r="H5" i="24"/>
  <c r="O7" i="24"/>
  <c r="O20" i="22"/>
  <c r="L6" i="22"/>
  <c r="J21" i="22"/>
  <c r="L15" i="22"/>
  <c r="Q11" i="24"/>
  <c r="E16" i="24"/>
  <c r="P19" i="24"/>
  <c r="H7" i="22"/>
  <c r="M10" i="24"/>
  <c r="C13" i="22"/>
  <c r="M12" i="22"/>
  <c r="B37" i="20"/>
  <c r="H49" i="20"/>
  <c r="H40" i="20"/>
  <c r="B61" i="20"/>
  <c r="B76" i="20"/>
  <c r="B40" i="20"/>
  <c r="B55" i="20"/>
  <c r="B70" i="20"/>
  <c r="N15" i="24"/>
  <c r="C11" i="24"/>
  <c r="O23" i="22"/>
  <c r="H37" i="20"/>
  <c r="J12" i="24"/>
  <c r="K12" i="24"/>
  <c r="Q18" i="22"/>
  <c r="D12" i="22"/>
  <c r="C9" i="22"/>
  <c r="D23" i="22"/>
  <c r="C8" i="22"/>
  <c r="K17" i="22"/>
  <c r="B67" i="20"/>
  <c r="G17" i="24"/>
  <c r="G6" i="24"/>
  <c r="P15" i="24"/>
  <c r="F8" i="24"/>
  <c r="E5" i="24"/>
  <c r="J23" i="22"/>
  <c r="B20" i="24"/>
  <c r="Q7" i="24"/>
  <c r="Q23" i="24"/>
  <c r="G20" i="24"/>
  <c r="I21" i="22"/>
  <c r="F17" i="24"/>
  <c r="K9" i="22"/>
  <c r="N7" i="24"/>
  <c r="E12" i="24"/>
  <c r="D13" i="22"/>
  <c r="C20" i="24"/>
  <c r="L21" i="24"/>
  <c r="F6" i="24"/>
  <c r="H14" i="24"/>
  <c r="F15" i="22"/>
  <c r="J7" i="24"/>
  <c r="O9" i="22"/>
  <c r="P6" i="24"/>
  <c r="E21" i="24"/>
  <c r="M18" i="22"/>
  <c r="G14" i="24"/>
  <c r="O13" i="24"/>
  <c r="F10" i="22"/>
  <c r="F18" i="24"/>
  <c r="P17" i="24"/>
  <c r="F14" i="24"/>
  <c r="F9" i="22"/>
  <c r="H8" i="24"/>
  <c r="E23" i="24"/>
  <c r="B17" i="24"/>
  <c r="H15" i="22"/>
  <c r="I10" i="24"/>
  <c r="N15" i="22"/>
  <c r="J13" i="22"/>
  <c r="J8" i="22"/>
  <c r="L13" i="22"/>
  <c r="O22" i="22"/>
  <c r="E22" i="22"/>
  <c r="C16" i="24"/>
  <c r="E20" i="24"/>
  <c r="O20" i="24"/>
  <c r="L6" i="24"/>
  <c r="Q14" i="22"/>
  <c r="C11" i="22"/>
  <c r="H6" i="22"/>
  <c r="Q11" i="22"/>
  <c r="P23" i="24"/>
  <c r="E16" i="22"/>
  <c r="P19" i="22"/>
  <c r="M10" i="22"/>
  <c r="C13" i="24"/>
  <c r="M12" i="24"/>
  <c r="H50" i="20"/>
  <c r="H46" i="20"/>
  <c r="H48" i="20"/>
  <c r="B35" i="20"/>
  <c r="B50" i="20"/>
  <c r="B49" i="20"/>
  <c r="B80" i="20"/>
  <c r="B44" i="20"/>
  <c r="B56" i="20"/>
  <c r="L20" i="24"/>
  <c r="K15" i="24"/>
  <c r="J8" i="24"/>
  <c r="J22" i="24"/>
  <c r="C16" i="22"/>
  <c r="H6" i="24"/>
  <c r="D20" i="24"/>
  <c r="B43" i="20"/>
  <c r="B54" i="20"/>
  <c r="E17" i="24"/>
  <c r="C17" i="22"/>
  <c r="I9" i="24"/>
  <c r="N12" i="24"/>
  <c r="K19" i="22"/>
  <c r="C7" i="24"/>
  <c r="G12" i="22"/>
  <c r="N9" i="24"/>
  <c r="I15" i="24"/>
  <c r="B46" i="20"/>
  <c r="B5" i="24"/>
  <c r="G17" i="22"/>
  <c r="G6" i="22"/>
  <c r="P15" i="22"/>
  <c r="F8" i="22"/>
  <c r="E5" i="22"/>
  <c r="J23" i="24"/>
  <c r="B20" i="22"/>
  <c r="B11" i="22"/>
  <c r="L12" i="22"/>
  <c r="E9" i="24"/>
  <c r="O14" i="24"/>
  <c r="D18" i="22"/>
  <c r="H9" i="22"/>
  <c r="N7" i="22"/>
  <c r="E12" i="22"/>
  <c r="D13" i="24"/>
  <c r="F12" i="24"/>
  <c r="H11" i="24"/>
  <c r="L23" i="24"/>
  <c r="F6" i="22"/>
  <c r="G8" i="22"/>
  <c r="D15" i="24"/>
  <c r="B7" i="24"/>
  <c r="B16" i="22"/>
  <c r="E21" i="22"/>
  <c r="M18" i="24"/>
  <c r="G14" i="22"/>
  <c r="O13" i="22"/>
  <c r="F10" i="24"/>
  <c r="F18" i="22"/>
  <c r="M9" i="24"/>
  <c r="O18" i="24"/>
  <c r="H8" i="22"/>
  <c r="D6" i="22"/>
  <c r="L13" i="24"/>
  <c r="Q14" i="24"/>
  <c r="B18" i="22"/>
  <c r="B60" i="20"/>
  <c r="L10" i="24"/>
  <c r="J11" i="24"/>
  <c r="M5" i="24"/>
  <c r="I17" i="24"/>
  <c r="C22" i="22"/>
  <c r="D7" i="24"/>
  <c r="D8" i="24"/>
  <c r="J9" i="22"/>
  <c r="H43" i="20"/>
  <c r="B72" i="20"/>
  <c r="B5" i="22"/>
  <c r="I13" i="22"/>
  <c r="F7" i="24"/>
  <c r="K18" i="24"/>
  <c r="K8" i="24"/>
  <c r="I11" i="24"/>
  <c r="I19" i="24"/>
  <c r="N11" i="24"/>
  <c r="B11" i="24"/>
  <c r="L12" i="24"/>
  <c r="E9" i="22"/>
  <c r="O14" i="22"/>
  <c r="D18" i="24"/>
  <c r="H9" i="24"/>
  <c r="D11" i="24"/>
  <c r="F12" i="22"/>
  <c r="H11" i="22"/>
  <c r="L23" i="22"/>
  <c r="G8" i="24"/>
  <c r="D15" i="22"/>
  <c r="B7" i="22"/>
  <c r="B16" i="24"/>
  <c r="G9" i="22"/>
  <c r="O12" i="22"/>
  <c r="P7" i="24"/>
  <c r="F11" i="22"/>
  <c r="B8" i="22"/>
  <c r="I7" i="22"/>
  <c r="M9" i="22"/>
  <c r="O18" i="22"/>
  <c r="D6" i="24"/>
  <c r="L20" i="22"/>
  <c r="K15" i="22"/>
  <c r="D19" i="22"/>
  <c r="J22" i="22"/>
  <c r="E15" i="24"/>
  <c r="G15" i="22"/>
  <c r="H13" i="22"/>
  <c r="D5" i="22"/>
  <c r="J20" i="24"/>
  <c r="K16" i="24"/>
  <c r="B10" i="22"/>
  <c r="G19" i="22"/>
  <c r="L22" i="22"/>
  <c r="B18" i="24"/>
  <c r="Q16" i="22"/>
  <c r="O23" i="24"/>
  <c r="D20" i="22"/>
  <c r="P11" i="22"/>
  <c r="I22" i="24"/>
  <c r="H38" i="20"/>
  <c r="H41" i="20"/>
  <c r="H44" i="20"/>
  <c r="B34" i="20"/>
  <c r="B68" i="20"/>
  <c r="B47" i="20"/>
  <c r="B79" i="20"/>
  <c r="B59" i="20"/>
  <c r="B74" i="20"/>
  <c r="N20" i="24"/>
  <c r="N8" i="24"/>
  <c r="Q21" i="22"/>
  <c r="O6" i="24"/>
  <c r="M8" i="22"/>
  <c r="D21" i="24"/>
  <c r="P13" i="22"/>
  <c r="G5" i="24"/>
  <c r="B52" i="20"/>
  <c r="P8" i="24"/>
  <c r="I13" i="24"/>
  <c r="F7" i="22"/>
  <c r="K18" i="22"/>
  <c r="K8" i="22"/>
  <c r="I11" i="22"/>
  <c r="L10" i="22"/>
  <c r="I19" i="22"/>
  <c r="N11" i="22"/>
  <c r="P14" i="22"/>
  <c r="K12" i="22"/>
  <c r="K21" i="22"/>
  <c r="C17" i="24"/>
  <c r="J16" i="22"/>
  <c r="J11" i="22"/>
  <c r="D11" i="22"/>
  <c r="Q18" i="24"/>
  <c r="G18" i="24"/>
  <c r="Q21" i="24"/>
  <c r="Q9" i="24"/>
  <c r="D12" i="24"/>
  <c r="C15" i="22"/>
  <c r="N12" i="22"/>
  <c r="J6" i="24"/>
  <c r="G9" i="24"/>
  <c r="O12" i="24"/>
  <c r="P7" i="22"/>
  <c r="F11" i="24"/>
  <c r="B8" i="24"/>
  <c r="I7" i="24"/>
  <c r="B15" i="24"/>
  <c r="C9" i="24"/>
  <c r="C22" i="24"/>
  <c r="M8" i="24"/>
  <c r="D19" i="24"/>
  <c r="D23" i="24"/>
  <c r="Q13" i="22"/>
  <c r="Q15" i="22"/>
  <c r="D7" i="22"/>
  <c r="E15" i="22"/>
  <c r="G15" i="24"/>
  <c r="H13" i="24"/>
  <c r="C8" i="24"/>
  <c r="J20" i="22"/>
  <c r="K16" i="22"/>
  <c r="B10" i="24"/>
  <c r="N9" i="22"/>
  <c r="L22" i="24"/>
  <c r="G21" i="24"/>
  <c r="Q16" i="24"/>
  <c r="G5" i="22"/>
  <c r="I16" i="22"/>
  <c r="I15" i="22"/>
  <c r="K17" i="24"/>
  <c r="H32" i="20"/>
  <c r="H35" i="20"/>
  <c r="H33" i="20"/>
  <c r="B78" i="20"/>
  <c r="B42" i="20"/>
  <c r="B65" i="20"/>
  <c r="B53" i="20"/>
  <c r="B33" i="20"/>
  <c r="B73" i="20"/>
  <c r="P8" i="22"/>
  <c r="B6" i="24"/>
  <c r="B13" i="24"/>
  <c r="L7" i="24"/>
  <c r="J16" i="24"/>
  <c r="Q8" i="24"/>
  <c r="J6" i="22"/>
  <c r="K20" i="22"/>
  <c r="Q15" i="24"/>
  <c r="P12" i="24"/>
  <c r="I16" i="24"/>
  <c r="H31" i="20"/>
  <c r="I40" i="24" l="1"/>
  <c r="I64" i="24" s="1"/>
  <c r="P36" i="24"/>
  <c r="P60" i="24" s="1"/>
  <c r="K44" i="22"/>
  <c r="K68" i="22" s="1"/>
  <c r="J30" i="22"/>
  <c r="J54" i="22" s="1"/>
  <c r="J40" i="24"/>
  <c r="J64" i="24" s="1"/>
  <c r="L31" i="24"/>
  <c r="L55" i="24" s="1"/>
  <c r="B37" i="24"/>
  <c r="B61" i="24" s="1"/>
  <c r="B30" i="24"/>
  <c r="B54" i="24" s="1"/>
  <c r="P32" i="22"/>
  <c r="P56" i="22" s="1"/>
  <c r="K41" i="24"/>
  <c r="K65" i="24" s="1"/>
  <c r="I39" i="22"/>
  <c r="I63" i="22" s="1"/>
  <c r="I40" i="22"/>
  <c r="I64" i="22" s="1"/>
  <c r="G29" i="22"/>
  <c r="G53" i="22" s="1"/>
  <c r="G45" i="24"/>
  <c r="G69" i="24" s="1"/>
  <c r="L46" i="24"/>
  <c r="L70" i="24" s="1"/>
  <c r="N33" i="22"/>
  <c r="N57" i="22" s="1"/>
  <c r="B34" i="24"/>
  <c r="B58" i="24" s="1"/>
  <c r="K40" i="22"/>
  <c r="K64" i="22" s="1"/>
  <c r="J44" i="22"/>
  <c r="J68" i="22" s="1"/>
  <c r="C32" i="24"/>
  <c r="C56" i="24" s="1"/>
  <c r="H37" i="24"/>
  <c r="H61" i="24" s="1"/>
  <c r="G39" i="24"/>
  <c r="G63" i="24" s="1"/>
  <c r="E39" i="22"/>
  <c r="E63" i="22" s="1"/>
  <c r="D31" i="22"/>
  <c r="D55" i="22" s="1"/>
  <c r="D43" i="24"/>
  <c r="D67" i="24" s="1"/>
  <c r="M32" i="24"/>
  <c r="M56" i="24" s="1"/>
  <c r="C46" i="24"/>
  <c r="C70" i="24" s="1"/>
  <c r="C33" i="24"/>
  <c r="C57" i="24" s="1"/>
  <c r="B39" i="24"/>
  <c r="B63" i="24" s="1"/>
  <c r="I31" i="24"/>
  <c r="I55" i="24" s="1"/>
  <c r="B32" i="24"/>
  <c r="B56" i="24" s="1"/>
  <c r="F35" i="24"/>
  <c r="F59" i="24" s="1"/>
  <c r="P31" i="22"/>
  <c r="P55" i="22" s="1"/>
  <c r="O36" i="24"/>
  <c r="O60" i="24" s="1"/>
  <c r="G33" i="24"/>
  <c r="G57" i="24" s="1"/>
  <c r="J30" i="24"/>
  <c r="J54" i="24" s="1"/>
  <c r="N36" i="22"/>
  <c r="N60" i="22" s="1"/>
  <c r="C39" i="22"/>
  <c r="C63" i="22" s="1"/>
  <c r="D36" i="24"/>
  <c r="D60" i="24" s="1"/>
  <c r="G42" i="24"/>
  <c r="G66" i="24" s="1"/>
  <c r="D35" i="22"/>
  <c r="D59" i="22" s="1"/>
  <c r="J35" i="22"/>
  <c r="J59" i="22" s="1"/>
  <c r="J40" i="22"/>
  <c r="J64" i="22" s="1"/>
  <c r="C41" i="24"/>
  <c r="C65" i="24" s="1"/>
  <c r="K45" i="22"/>
  <c r="K69" i="22" s="1"/>
  <c r="K36" i="22"/>
  <c r="K60" i="22" s="1"/>
  <c r="P38" i="22"/>
  <c r="P62" i="22" s="1"/>
  <c r="N35" i="22"/>
  <c r="N59" i="22" s="1"/>
  <c r="I43" i="22"/>
  <c r="I67" i="22" s="1"/>
  <c r="L34" i="22"/>
  <c r="L58" i="22" s="1"/>
  <c r="I35" i="22"/>
  <c r="I59" i="22" s="1"/>
  <c r="K32" i="22"/>
  <c r="K56" i="22" s="1"/>
  <c r="K42" i="22"/>
  <c r="K66" i="22" s="1"/>
  <c r="F31" i="22"/>
  <c r="F55" i="22" s="1"/>
  <c r="I37" i="24"/>
  <c r="I61" i="24" s="1"/>
  <c r="P32" i="24"/>
  <c r="P56" i="24" s="1"/>
  <c r="G29" i="24"/>
  <c r="G53" i="24" s="1"/>
  <c r="P37" i="22"/>
  <c r="P61" i="22" s="1"/>
  <c r="D45" i="24"/>
  <c r="D69" i="24" s="1"/>
  <c r="M32" i="22"/>
  <c r="M56" i="22" s="1"/>
  <c r="O30" i="24"/>
  <c r="O54" i="24" s="1"/>
  <c r="N32" i="24"/>
  <c r="N56" i="24" s="1"/>
  <c r="N44" i="24"/>
  <c r="N68" i="24" s="1"/>
  <c r="I46" i="24"/>
  <c r="I70" i="24" s="1"/>
  <c r="P35" i="22"/>
  <c r="P59" i="22" s="1"/>
  <c r="D44" i="22"/>
  <c r="D68" i="22" s="1"/>
  <c r="B42" i="24"/>
  <c r="B66" i="24" s="1"/>
  <c r="L46" i="22"/>
  <c r="L70" i="22" s="1"/>
  <c r="G43" i="22"/>
  <c r="G67" i="22" s="1"/>
  <c r="B34" i="22"/>
  <c r="B58" i="22" s="1"/>
  <c r="K40" i="24"/>
  <c r="K64" i="24" s="1"/>
  <c r="J44" i="24"/>
  <c r="J68" i="24" s="1"/>
  <c r="D29" i="22"/>
  <c r="D53" i="22" s="1"/>
  <c r="H37" i="22"/>
  <c r="H61" i="22" s="1"/>
  <c r="G39" i="22"/>
  <c r="G63" i="22" s="1"/>
  <c r="E39" i="24"/>
  <c r="E63" i="24" s="1"/>
  <c r="J46" i="22"/>
  <c r="J70" i="22" s="1"/>
  <c r="D43" i="22"/>
  <c r="D67" i="22" s="1"/>
  <c r="K39" i="22"/>
  <c r="K63" i="22" s="1"/>
  <c r="L44" i="22"/>
  <c r="L68" i="22" s="1"/>
  <c r="D30" i="24"/>
  <c r="D54" i="24" s="1"/>
  <c r="O42" i="22"/>
  <c r="O66" i="22" s="1"/>
  <c r="M33" i="22"/>
  <c r="M57" i="22" s="1"/>
  <c r="I31" i="22"/>
  <c r="I55" i="22" s="1"/>
  <c r="B32" i="22"/>
  <c r="B56" i="22" s="1"/>
  <c r="F35" i="22"/>
  <c r="F59" i="22" s="1"/>
  <c r="P31" i="24"/>
  <c r="P55" i="24" s="1"/>
  <c r="O36" i="22"/>
  <c r="O60" i="22" s="1"/>
  <c r="G33" i="22"/>
  <c r="G57" i="22" s="1"/>
  <c r="B40" i="24"/>
  <c r="B64" i="24" s="1"/>
  <c r="B31" i="22"/>
  <c r="B55" i="22" s="1"/>
  <c r="D39" i="22"/>
  <c r="D63" i="22" s="1"/>
  <c r="G32" i="24"/>
  <c r="G56" i="24" s="1"/>
  <c r="H35" i="22"/>
  <c r="H59" i="22" s="1"/>
  <c r="F36" i="22"/>
  <c r="F60" i="22" s="1"/>
  <c r="D35" i="24"/>
  <c r="D59" i="24" s="1"/>
  <c r="H33" i="24"/>
  <c r="H57" i="24" s="1"/>
  <c r="D42" i="24"/>
  <c r="D66" i="24" s="1"/>
  <c r="O38" i="22"/>
  <c r="O62" i="22" s="1"/>
  <c r="E33" i="22"/>
  <c r="E57" i="22" s="1"/>
  <c r="L36" i="24"/>
  <c r="L60" i="24" s="1"/>
  <c r="B35" i="24"/>
  <c r="B59" i="24" s="1"/>
  <c r="N35" i="24"/>
  <c r="N59" i="24" s="1"/>
  <c r="I43" i="24"/>
  <c r="I67" i="24" s="1"/>
  <c r="I35" i="24"/>
  <c r="I59" i="24" s="1"/>
  <c r="K32" i="24"/>
  <c r="K56" i="24" s="1"/>
  <c r="K42" i="24"/>
  <c r="K66" i="24" s="1"/>
  <c r="F31" i="24"/>
  <c r="F55" i="24" s="1"/>
  <c r="I37" i="22"/>
  <c r="I61" i="22" s="1"/>
  <c r="B29" i="22"/>
  <c r="B53" i="22" s="1"/>
  <c r="J33" i="22"/>
  <c r="J57" i="22" s="1"/>
  <c r="D32" i="24"/>
  <c r="D56" i="24" s="1"/>
  <c r="D31" i="24"/>
  <c r="D55" i="24" s="1"/>
  <c r="C46" i="22"/>
  <c r="C70" i="22" s="1"/>
  <c r="I41" i="24"/>
  <c r="I65" i="24" s="1"/>
  <c r="M29" i="24"/>
  <c r="M53" i="24" s="1"/>
  <c r="J35" i="24"/>
  <c r="J59" i="24" s="1"/>
  <c r="L34" i="24"/>
  <c r="L58" i="24" s="1"/>
  <c r="B42" i="22"/>
  <c r="B66" i="22" s="1"/>
  <c r="L37" i="24"/>
  <c r="L61" i="24" s="1"/>
  <c r="D30" i="22"/>
  <c r="D54" i="22" s="1"/>
  <c r="H32" i="22"/>
  <c r="H56" i="22" s="1"/>
  <c r="O42" i="24"/>
  <c r="O66" i="24" s="1"/>
  <c r="M33" i="24"/>
  <c r="M57" i="24" s="1"/>
  <c r="F42" i="22"/>
  <c r="F66" i="22" s="1"/>
  <c r="F34" i="24"/>
  <c r="F58" i="24" s="1"/>
  <c r="O37" i="22"/>
  <c r="O61" i="22" s="1"/>
  <c r="G38" i="22"/>
  <c r="G62" i="22" s="1"/>
  <c r="M42" i="24"/>
  <c r="M66" i="24" s="1"/>
  <c r="E45" i="22"/>
  <c r="E69" i="22" s="1"/>
  <c r="B40" i="22"/>
  <c r="B64" i="22" s="1"/>
  <c r="B31" i="24"/>
  <c r="B55" i="24" s="1"/>
  <c r="D39" i="24"/>
  <c r="D63" i="24" s="1"/>
  <c r="G32" i="22"/>
  <c r="G56" i="22" s="1"/>
  <c r="F30" i="22"/>
  <c r="F54" i="22" s="1"/>
  <c r="H35" i="24"/>
  <c r="H59" i="24" s="1"/>
  <c r="F36" i="24"/>
  <c r="F60" i="24" s="1"/>
  <c r="D37" i="24"/>
  <c r="D61" i="24" s="1"/>
  <c r="E36" i="22"/>
  <c r="E60" i="22" s="1"/>
  <c r="N31" i="22"/>
  <c r="N55" i="22" s="1"/>
  <c r="H33" i="22"/>
  <c r="H57" i="22" s="1"/>
  <c r="D42" i="22"/>
  <c r="D66" i="22" s="1"/>
  <c r="O38" i="24"/>
  <c r="O62" i="24" s="1"/>
  <c r="E33" i="24"/>
  <c r="E57" i="24" s="1"/>
  <c r="L36" i="22"/>
  <c r="L60" i="22" s="1"/>
  <c r="B35" i="22"/>
  <c r="B59" i="22" s="1"/>
  <c r="B44" i="22"/>
  <c r="B68" i="22" s="1"/>
  <c r="E29" i="22"/>
  <c r="E53" i="22" s="1"/>
  <c r="F32" i="22"/>
  <c r="F56" i="22" s="1"/>
  <c r="P39" i="22"/>
  <c r="P63" i="22" s="1"/>
  <c r="G30" i="22"/>
  <c r="G54" i="22" s="1"/>
  <c r="G41" i="22"/>
  <c r="G65" i="22" s="1"/>
  <c r="B29" i="24"/>
  <c r="B53" i="24" s="1"/>
  <c r="I39" i="24"/>
  <c r="I63" i="24" s="1"/>
  <c r="N33" i="24"/>
  <c r="N57" i="24" s="1"/>
  <c r="G36" i="22"/>
  <c r="G60" i="22" s="1"/>
  <c r="C31" i="24"/>
  <c r="C55" i="24" s="1"/>
  <c r="K43" i="22"/>
  <c r="K67" i="22" s="1"/>
  <c r="N36" i="24"/>
  <c r="N60" i="24" s="1"/>
  <c r="I33" i="24"/>
  <c r="I57" i="24" s="1"/>
  <c r="C41" i="22"/>
  <c r="C65" i="22" s="1"/>
  <c r="E41" i="24"/>
  <c r="E65" i="24" s="1"/>
  <c r="D44" i="24"/>
  <c r="D68" i="24" s="1"/>
  <c r="H30" i="24"/>
  <c r="H54" i="24" s="1"/>
  <c r="C40" i="22"/>
  <c r="C64" i="22" s="1"/>
  <c r="J46" i="24"/>
  <c r="J70" i="24" s="1"/>
  <c r="J32" i="24"/>
  <c r="J56" i="24" s="1"/>
  <c r="K39" i="24"/>
  <c r="K63" i="24" s="1"/>
  <c r="L44" i="24"/>
  <c r="L68" i="24" s="1"/>
  <c r="M36" i="24"/>
  <c r="M60" i="24" s="1"/>
  <c r="C37" i="24"/>
  <c r="C61" i="24" s="1"/>
  <c r="M34" i="22"/>
  <c r="M58" i="22" s="1"/>
  <c r="P43" i="22"/>
  <c r="P67" i="22" s="1"/>
  <c r="E40" i="22"/>
  <c r="E64" i="22" s="1"/>
  <c r="H30" i="22"/>
  <c r="H54" i="22" s="1"/>
  <c r="C35" i="22"/>
  <c r="C59" i="22" s="1"/>
  <c r="L30" i="24"/>
  <c r="L54" i="24" s="1"/>
  <c r="O44" i="24"/>
  <c r="O68" i="24" s="1"/>
  <c r="E44" i="24"/>
  <c r="E68" i="24" s="1"/>
  <c r="C40" i="24"/>
  <c r="C64" i="24" s="1"/>
  <c r="E46" i="22"/>
  <c r="E70" i="22" s="1"/>
  <c r="O46" i="22"/>
  <c r="O70" i="22" s="1"/>
  <c r="L37" i="22"/>
  <c r="L61" i="22" s="1"/>
  <c r="J32" i="22"/>
  <c r="J56" i="22" s="1"/>
  <c r="J37" i="22"/>
  <c r="J61" i="22" s="1"/>
  <c r="N39" i="22"/>
  <c r="N63" i="22" s="1"/>
  <c r="I34" i="24"/>
  <c r="I58" i="24" s="1"/>
  <c r="H39" i="22"/>
  <c r="H63" i="22" s="1"/>
  <c r="B41" i="24"/>
  <c r="B65" i="24" s="1"/>
  <c r="H32" i="24"/>
  <c r="H56" i="24" s="1"/>
  <c r="F33" i="22"/>
  <c r="F57" i="22" s="1"/>
  <c r="F38" i="24"/>
  <c r="F62" i="24" s="1"/>
  <c r="P41" i="24"/>
  <c r="P65" i="24" s="1"/>
  <c r="F42" i="24"/>
  <c r="F66" i="24" s="1"/>
  <c r="F34" i="22"/>
  <c r="F58" i="22" s="1"/>
  <c r="O37" i="24"/>
  <c r="O61" i="24" s="1"/>
  <c r="G38" i="24"/>
  <c r="G62" i="24" s="1"/>
  <c r="M42" i="22"/>
  <c r="M66" i="22" s="1"/>
  <c r="E45" i="24"/>
  <c r="E69" i="24" s="1"/>
  <c r="P30" i="24"/>
  <c r="P54" i="24" s="1"/>
  <c r="O33" i="22"/>
  <c r="O57" i="22" s="1"/>
  <c r="J31" i="24"/>
  <c r="J55" i="24" s="1"/>
  <c r="F39" i="22"/>
  <c r="F63" i="22" s="1"/>
  <c r="H38" i="24"/>
  <c r="H62" i="24" s="1"/>
  <c r="F30" i="24"/>
  <c r="F54" i="24" s="1"/>
  <c r="L45" i="24"/>
  <c r="L69" i="24" s="1"/>
  <c r="C44" i="24"/>
  <c r="C68" i="24" s="1"/>
  <c r="D37" i="22"/>
  <c r="D61" i="22" s="1"/>
  <c r="E36" i="24"/>
  <c r="E60" i="24" s="1"/>
  <c r="N31" i="24"/>
  <c r="N55" i="24" s="1"/>
  <c r="K33" i="22"/>
  <c r="K57" i="22" s="1"/>
  <c r="F41" i="24"/>
  <c r="F65" i="24" s="1"/>
  <c r="I45" i="22"/>
  <c r="I69" i="22" s="1"/>
  <c r="G44" i="24"/>
  <c r="G68" i="24" s="1"/>
  <c r="B44" i="24"/>
  <c r="B68" i="24" s="1"/>
  <c r="E29" i="24"/>
  <c r="E53" i="24" s="1"/>
  <c r="F32" i="24"/>
  <c r="F56" i="24" s="1"/>
  <c r="P39" i="24"/>
  <c r="P63" i="24" s="1"/>
  <c r="G30" i="24"/>
  <c r="G54" i="24" s="1"/>
  <c r="G41" i="24"/>
  <c r="G65" i="24" s="1"/>
  <c r="K41" i="22"/>
  <c r="K65" i="22" s="1"/>
  <c r="C32" i="22"/>
  <c r="C56" i="22" s="1"/>
  <c r="C33" i="22"/>
  <c r="C57" i="22" s="1"/>
  <c r="D36" i="22"/>
  <c r="D60" i="22" s="1"/>
  <c r="K36" i="24"/>
  <c r="K60" i="24" s="1"/>
  <c r="J36" i="24"/>
  <c r="J60" i="24" s="1"/>
  <c r="C35" i="24"/>
  <c r="C59" i="24" s="1"/>
  <c r="N39" i="24"/>
  <c r="N63" i="24" s="1"/>
  <c r="M36" i="22"/>
  <c r="M60" i="22" s="1"/>
  <c r="C37" i="22"/>
  <c r="C61" i="22" s="1"/>
  <c r="M34" i="24"/>
  <c r="M58" i="24" s="1"/>
  <c r="H31" i="22"/>
  <c r="H55" i="22" s="1"/>
  <c r="P43" i="24"/>
  <c r="P67" i="24" s="1"/>
  <c r="E40" i="24"/>
  <c r="E64" i="24" s="1"/>
  <c r="L39" i="22"/>
  <c r="L63" i="22" s="1"/>
  <c r="J45" i="22"/>
  <c r="J69" i="22" s="1"/>
  <c r="L30" i="22"/>
  <c r="L54" i="22" s="1"/>
  <c r="O44" i="22"/>
  <c r="O68" i="22" s="1"/>
  <c r="O31" i="24"/>
  <c r="O55" i="24" s="1"/>
  <c r="H29" i="24"/>
  <c r="H53" i="24" s="1"/>
  <c r="O46" i="24"/>
  <c r="O70" i="24" s="1"/>
  <c r="J37" i="24"/>
  <c r="J61" i="24" s="1"/>
  <c r="E38" i="22"/>
  <c r="E62" i="22" s="1"/>
  <c r="H45" i="24"/>
  <c r="H69" i="24" s="1"/>
  <c r="H39" i="24"/>
  <c r="H63" i="24" s="1"/>
  <c r="B41" i="22"/>
  <c r="B65" i="22" s="1"/>
  <c r="F33" i="24"/>
  <c r="F57" i="24" s="1"/>
  <c r="F38" i="22"/>
  <c r="F62" i="22" s="1"/>
  <c r="P41" i="22"/>
  <c r="P65" i="22" s="1"/>
  <c r="P45" i="24"/>
  <c r="P69" i="24" s="1"/>
  <c r="L40" i="22"/>
  <c r="L64" i="22" s="1"/>
  <c r="J39" i="22"/>
  <c r="J63" i="22" s="1"/>
  <c r="F44" i="22"/>
  <c r="F68" i="22" s="1"/>
  <c r="E43" i="24"/>
  <c r="E67" i="24" s="1"/>
  <c r="P30" i="22"/>
  <c r="P54" i="22" s="1"/>
  <c r="O33" i="24"/>
  <c r="O57" i="24" s="1"/>
  <c r="J31" i="22"/>
  <c r="J55" i="22" s="1"/>
  <c r="F39" i="24"/>
  <c r="F63" i="24" s="1"/>
  <c r="H38" i="22"/>
  <c r="H62" i="22" s="1"/>
  <c r="L43" i="22"/>
  <c r="L67" i="22" s="1"/>
  <c r="L45" i="22"/>
  <c r="L69" i="22" s="1"/>
  <c r="C44" i="22"/>
  <c r="C68" i="22" s="1"/>
  <c r="M43" i="24"/>
  <c r="M67" i="24" s="1"/>
  <c r="C42" i="22"/>
  <c r="C66" i="22" s="1"/>
  <c r="K33" i="24"/>
  <c r="K57" i="24" s="1"/>
  <c r="F41" i="22"/>
  <c r="F65" i="22" s="1"/>
  <c r="I45" i="24"/>
  <c r="I69" i="24" s="1"/>
  <c r="G44" i="22"/>
  <c r="G68" i="22" s="1"/>
  <c r="G35" i="24"/>
  <c r="G59" i="24" s="1"/>
  <c r="O32" i="24"/>
  <c r="O56" i="24" s="1"/>
  <c r="K37" i="24"/>
  <c r="K61" i="24" s="1"/>
  <c r="G34" i="22"/>
  <c r="G58" i="22" s="1"/>
  <c r="I42" i="22"/>
  <c r="I66" i="22" s="1"/>
  <c r="N43" i="24"/>
  <c r="N67" i="24" s="1"/>
  <c r="B39" i="22"/>
  <c r="B63" i="22" s="1"/>
  <c r="O41" i="24"/>
  <c r="O65" i="24" s="1"/>
  <c r="P38" i="24"/>
  <c r="P62" i="24" s="1"/>
  <c r="P35" i="24"/>
  <c r="P59" i="24" s="1"/>
  <c r="G43" i="24"/>
  <c r="G67" i="24" s="1"/>
  <c r="E44" i="22"/>
  <c r="E68" i="22" s="1"/>
  <c r="H41" i="24"/>
  <c r="H65" i="24" s="1"/>
  <c r="E35" i="24"/>
  <c r="E59" i="24" s="1"/>
  <c r="K34" i="22"/>
  <c r="K58" i="22" s="1"/>
  <c r="H46" i="24"/>
  <c r="H70" i="24" s="1"/>
  <c r="H31" i="24"/>
  <c r="H55" i="24" s="1"/>
  <c r="F40" i="24"/>
  <c r="F64" i="24" s="1"/>
  <c r="D34" i="24"/>
  <c r="D58" i="24" s="1"/>
  <c r="O35" i="22"/>
  <c r="O59" i="22" s="1"/>
  <c r="L39" i="24"/>
  <c r="L63" i="24" s="1"/>
  <c r="J45" i="24"/>
  <c r="J69" i="24" s="1"/>
  <c r="L42" i="24"/>
  <c r="L66" i="24" s="1"/>
  <c r="G46" i="22"/>
  <c r="G70" i="22" s="1"/>
  <c r="O31" i="22"/>
  <c r="O55" i="22" s="1"/>
  <c r="H29" i="22"/>
  <c r="H53" i="22" s="1"/>
  <c r="H43" i="22"/>
  <c r="H67" i="22" s="1"/>
  <c r="F37" i="22"/>
  <c r="F61" i="22" s="1"/>
  <c r="E38" i="24"/>
  <c r="E62" i="24" s="1"/>
  <c r="H45" i="22"/>
  <c r="H69" i="22" s="1"/>
  <c r="J41" i="24"/>
  <c r="J65" i="24" s="1"/>
  <c r="C45" i="24"/>
  <c r="C69" i="24" s="1"/>
  <c r="D33" i="24"/>
  <c r="D57" i="24" s="1"/>
  <c r="M41" i="24"/>
  <c r="M65" i="24" s="1"/>
  <c r="P45" i="22"/>
  <c r="P69" i="22" s="1"/>
  <c r="L40" i="24"/>
  <c r="L64" i="24" s="1"/>
  <c r="J39" i="24"/>
  <c r="J63" i="24" s="1"/>
  <c r="F44" i="24"/>
  <c r="F68" i="24" s="1"/>
  <c r="E43" i="22"/>
  <c r="E67" i="22" s="1"/>
  <c r="M44" i="22"/>
  <c r="M68" i="22" s="1"/>
  <c r="E42" i="22"/>
  <c r="E66" i="22" s="1"/>
  <c r="M39" i="24"/>
  <c r="M63" i="24" s="1"/>
  <c r="E37" i="22"/>
  <c r="E61" i="22" s="1"/>
  <c r="I36" i="24"/>
  <c r="I60" i="24" s="1"/>
  <c r="L43" i="24"/>
  <c r="L67" i="24" s="1"/>
  <c r="O39" i="24"/>
  <c r="O63" i="24" s="1"/>
  <c r="M45" i="22"/>
  <c r="M69" i="22" s="1"/>
  <c r="M43" i="22"/>
  <c r="M67" i="22" s="1"/>
  <c r="C42" i="24"/>
  <c r="C66" i="24" s="1"/>
  <c r="I30" i="24"/>
  <c r="I54" i="24" s="1"/>
  <c r="I38" i="24"/>
  <c r="I62" i="24" s="1"/>
  <c r="D41" i="24"/>
  <c r="D65" i="24" s="1"/>
  <c r="N46" i="22"/>
  <c r="N70" i="22" s="1"/>
  <c r="I44" i="22"/>
  <c r="I68" i="22" s="1"/>
  <c r="G35" i="22"/>
  <c r="G59" i="22" s="1"/>
  <c r="C29" i="22"/>
  <c r="C53" i="22" s="1"/>
  <c r="O32" i="22"/>
  <c r="O56" i="22" s="1"/>
  <c r="K37" i="22"/>
  <c r="K61" i="22" s="1"/>
  <c r="G34" i="24"/>
  <c r="G58" i="24" s="1"/>
  <c r="I42" i="24"/>
  <c r="I66" i="24" s="1"/>
  <c r="G45" i="22"/>
  <c r="G69" i="22" s="1"/>
  <c r="C36" i="22"/>
  <c r="C60" i="22" s="1"/>
  <c r="C39" i="24"/>
  <c r="C63" i="24" s="1"/>
  <c r="G42" i="22"/>
  <c r="G66" i="22" s="1"/>
  <c r="K45" i="24"/>
  <c r="K69" i="24" s="1"/>
  <c r="I29" i="22"/>
  <c r="I53" i="22" s="1"/>
  <c r="I46" i="22"/>
  <c r="I70" i="22" s="1"/>
  <c r="D29" i="24"/>
  <c r="D53" i="24" s="1"/>
  <c r="E46" i="24"/>
  <c r="E70" i="24" s="1"/>
  <c r="I34" i="22"/>
  <c r="I58" i="22" s="1"/>
  <c r="H41" i="22"/>
  <c r="H65" i="22" s="1"/>
  <c r="E35" i="22"/>
  <c r="E59" i="22" s="1"/>
  <c r="K34" i="24"/>
  <c r="K58" i="24" s="1"/>
  <c r="H46" i="22"/>
  <c r="H70" i="22" s="1"/>
  <c r="J33" i="24"/>
  <c r="J57" i="24" s="1"/>
  <c r="F40" i="22"/>
  <c r="F64" i="22" s="1"/>
  <c r="D34" i="22"/>
  <c r="D58" i="22" s="1"/>
  <c r="P36" i="22"/>
  <c r="P60" i="22" s="1"/>
  <c r="O35" i="24"/>
  <c r="O59" i="24" s="1"/>
  <c r="P37" i="24"/>
  <c r="P61" i="24" s="1"/>
  <c r="N43" i="22"/>
  <c r="N67" i="22" s="1"/>
  <c r="D32" i="22"/>
  <c r="D56" i="22" s="1"/>
  <c r="L42" i="22"/>
  <c r="L66" i="22" s="1"/>
  <c r="G46" i="24"/>
  <c r="G70" i="24" s="1"/>
  <c r="D45" i="22"/>
  <c r="D69" i="22" s="1"/>
  <c r="G36" i="24"/>
  <c r="G60" i="24" s="1"/>
  <c r="H43" i="24"/>
  <c r="H67" i="24" s="1"/>
  <c r="F37" i="24"/>
  <c r="F61" i="24" s="1"/>
  <c r="C31" i="22"/>
  <c r="C55" i="22" s="1"/>
  <c r="J41" i="22"/>
  <c r="J65" i="22" s="1"/>
  <c r="C45" i="22"/>
  <c r="C69" i="22" s="1"/>
  <c r="D33" i="22"/>
  <c r="D57" i="22" s="1"/>
  <c r="M41" i="22"/>
  <c r="M65" i="22" s="1"/>
  <c r="K44" i="24"/>
  <c r="K68" i="24" s="1"/>
  <c r="K43" i="24"/>
  <c r="K67" i="24" s="1"/>
  <c r="O30" i="22"/>
  <c r="O54" i="22" s="1"/>
  <c r="C36" i="24"/>
  <c r="C60" i="24" s="1"/>
  <c r="I41" i="22"/>
  <c r="I65" i="22" s="1"/>
  <c r="M44" i="24"/>
  <c r="M68" i="24" s="1"/>
  <c r="E42" i="24"/>
  <c r="E66" i="24" s="1"/>
  <c r="M39" i="22"/>
  <c r="M63" i="22" s="1"/>
  <c r="E37" i="24"/>
  <c r="E61" i="24" s="1"/>
  <c r="I36" i="22"/>
  <c r="I60" i="22" s="1"/>
  <c r="M29" i="22"/>
  <c r="M53" i="22" s="1"/>
  <c r="I33" i="22"/>
  <c r="I57" i="22" s="1"/>
  <c r="O39" i="22"/>
  <c r="O63" i="22" s="1"/>
  <c r="M45" i="24"/>
  <c r="M69" i="24" s="1"/>
  <c r="O41" i="22"/>
  <c r="O65" i="22" s="1"/>
  <c r="N32" i="22"/>
  <c r="N56" i="22" s="1"/>
  <c r="I30" i="22"/>
  <c r="I54" i="22" s="1"/>
  <c r="I38" i="22"/>
  <c r="I62" i="22" s="1"/>
  <c r="D41" i="22"/>
  <c r="D65" i="22" s="1"/>
  <c r="N46" i="24"/>
  <c r="N70" i="24" s="1"/>
  <c r="I44" i="24"/>
  <c r="I68" i="24" s="1"/>
  <c r="L31" i="22"/>
  <c r="L55" i="22" s="1"/>
  <c r="N44" i="22"/>
  <c r="N68" i="22" s="1"/>
  <c r="C29" i="24"/>
  <c r="C53" i="24" s="1"/>
  <c r="E41" i="22"/>
  <c r="E65" i="22" s="1"/>
  <c r="I29" i="24"/>
  <c r="I53" i="24" s="1"/>
  <c r="J36" i="22"/>
  <c r="J60" i="22" s="1"/>
  <c r="B37" i="22"/>
  <c r="B61" i="22" s="1"/>
  <c r="B30" i="22"/>
  <c r="B54" i="22" s="1"/>
  <c r="P24" i="22"/>
  <c r="P47" i="22"/>
  <c r="R14" i="24"/>
  <c r="Q38" i="24"/>
  <c r="G24" i="22"/>
  <c r="G47" i="22"/>
  <c r="R12" i="24"/>
  <c r="Q36" i="24"/>
  <c r="D24" i="22"/>
  <c r="D47" i="22"/>
  <c r="R20" i="22"/>
  <c r="Q44" i="22"/>
  <c r="E24" i="24"/>
  <c r="E47" i="24"/>
  <c r="R17" i="22"/>
  <c r="Q41" i="22"/>
  <c r="R9" i="24"/>
  <c r="Q33" i="24"/>
  <c r="R21" i="22"/>
  <c r="Q45" i="22"/>
  <c r="R8" i="24"/>
  <c r="Q32" i="24"/>
  <c r="R18" i="22"/>
  <c r="Q42" i="22"/>
  <c r="R23" i="24"/>
  <c r="R24" i="24" s="1"/>
  <c r="Q24" i="24"/>
  <c r="Q47" i="24"/>
  <c r="R7" i="24"/>
  <c r="Q31" i="24"/>
  <c r="J24" i="22"/>
  <c r="J47" i="22"/>
  <c r="I24" i="22"/>
  <c r="I47" i="22"/>
  <c r="R16" i="24"/>
  <c r="Q40" i="24"/>
  <c r="P24" i="24"/>
  <c r="P47" i="24"/>
  <c r="R11" i="22"/>
  <c r="Q35" i="22"/>
  <c r="R14" i="22"/>
  <c r="Q38" i="22"/>
  <c r="D24" i="24"/>
  <c r="D47" i="24"/>
  <c r="E24" i="22"/>
  <c r="E47" i="22"/>
  <c r="R17" i="24"/>
  <c r="Q41" i="24"/>
  <c r="M24" i="24"/>
  <c r="M47" i="24"/>
  <c r="R21" i="24"/>
  <c r="Q45" i="24"/>
  <c r="R18" i="24"/>
  <c r="Q42" i="24"/>
  <c r="R23" i="22"/>
  <c r="R24" i="22" s="1"/>
  <c r="Q24" i="22"/>
  <c r="Q47" i="22"/>
  <c r="R7" i="22"/>
  <c r="Q31" i="22"/>
  <c r="O24" i="24"/>
  <c r="O47" i="24"/>
  <c r="R16" i="22"/>
  <c r="Q40" i="22"/>
  <c r="R11" i="24"/>
  <c r="Q35" i="24"/>
  <c r="R15" i="24"/>
  <c r="Q39" i="24"/>
  <c r="R13" i="24"/>
  <c r="Q37" i="24"/>
  <c r="M24" i="22"/>
  <c r="M47" i="22"/>
  <c r="L24" i="22"/>
  <c r="L47" i="22"/>
  <c r="O24" i="22"/>
  <c r="O47" i="22"/>
  <c r="G24" i="24"/>
  <c r="G47" i="24"/>
  <c r="R15" i="22"/>
  <c r="Q39" i="22"/>
  <c r="R12" i="22"/>
  <c r="Q36" i="22"/>
  <c r="R13" i="22"/>
  <c r="Q37" i="22"/>
  <c r="R20" i="24"/>
  <c r="Q44" i="24"/>
  <c r="R9" i="22"/>
  <c r="Q33" i="22"/>
  <c r="R8" i="22"/>
  <c r="Q32" i="22"/>
  <c r="L24" i="24"/>
  <c r="L47" i="24"/>
  <c r="J24" i="24"/>
  <c r="J47" i="24"/>
  <c r="I24" i="24"/>
  <c r="I47" i="24"/>
  <c r="N23" i="22"/>
  <c r="L9" i="24"/>
  <c r="Q10" i="22"/>
  <c r="O16" i="22"/>
  <c r="C6" i="24"/>
  <c r="M6" i="24"/>
  <c r="B9" i="24"/>
  <c r="K14" i="24"/>
  <c r="J19" i="24"/>
  <c r="P22" i="22"/>
  <c r="M22" i="22"/>
  <c r="N5" i="24"/>
  <c r="M7" i="22"/>
  <c r="H12" i="24"/>
  <c r="N6" i="24"/>
  <c r="F5" i="22"/>
  <c r="H10" i="22"/>
  <c r="H18" i="24"/>
  <c r="L11" i="24"/>
  <c r="E6" i="22"/>
  <c r="N13" i="22"/>
  <c r="N16" i="22"/>
  <c r="F22" i="22"/>
  <c r="L14" i="24"/>
  <c r="L9" i="22"/>
  <c r="L5" i="22"/>
  <c r="H20" i="22"/>
  <c r="K11" i="24"/>
  <c r="P18" i="22"/>
  <c r="G16" i="24"/>
  <c r="C6" i="22"/>
  <c r="M6" i="22"/>
  <c r="O10" i="24"/>
  <c r="K14" i="22"/>
  <c r="P22" i="24"/>
  <c r="D22" i="22"/>
  <c r="M7" i="24"/>
  <c r="H12" i="22"/>
  <c r="F5" i="24"/>
  <c r="H10" i="24"/>
  <c r="N21" i="24"/>
  <c r="L11" i="22"/>
  <c r="Q19" i="24"/>
  <c r="E7" i="22"/>
  <c r="E6" i="24"/>
  <c r="N13" i="24"/>
  <c r="O21" i="22"/>
  <c r="K23" i="22"/>
  <c r="O16" i="24"/>
  <c r="M22" i="24"/>
  <c r="H18" i="22"/>
  <c r="L14" i="22"/>
  <c r="K5" i="22"/>
  <c r="P18" i="24"/>
  <c r="J5" i="24"/>
  <c r="O5" i="22"/>
  <c r="G16" i="22"/>
  <c r="E10" i="24"/>
  <c r="D14" i="22"/>
  <c r="O10" i="22"/>
  <c r="C10" i="24"/>
  <c r="D22" i="24"/>
  <c r="Q22" i="22"/>
  <c r="F21" i="24"/>
  <c r="N17" i="24"/>
  <c r="C23" i="22"/>
  <c r="N21" i="22"/>
  <c r="Q19" i="22"/>
  <c r="E7" i="24"/>
  <c r="O21" i="24"/>
  <c r="B14" i="24"/>
  <c r="K23" i="24"/>
  <c r="C19" i="22"/>
  <c r="L8" i="22"/>
  <c r="H23" i="22"/>
  <c r="F22" i="24"/>
  <c r="K5" i="24"/>
  <c r="G13" i="22"/>
  <c r="J5" i="22"/>
  <c r="O5" i="24"/>
  <c r="M13" i="22"/>
  <c r="E10" i="22"/>
  <c r="D14" i="24"/>
  <c r="C10" i="22"/>
  <c r="P10" i="22"/>
  <c r="Q22" i="24"/>
  <c r="F21" i="22"/>
  <c r="N17" i="22"/>
  <c r="J10" i="22"/>
  <c r="B21" i="24"/>
  <c r="H16" i="22"/>
  <c r="C23" i="24"/>
  <c r="B23" i="22"/>
  <c r="N10" i="24"/>
  <c r="N18" i="24"/>
  <c r="M11" i="24"/>
  <c r="B14" i="22"/>
  <c r="O19" i="24"/>
  <c r="C19" i="24"/>
  <c r="N23" i="24"/>
  <c r="Q6" i="24"/>
  <c r="J18" i="24"/>
  <c r="P16" i="22"/>
  <c r="G13" i="24"/>
  <c r="F23" i="24"/>
  <c r="M13" i="24"/>
  <c r="K6" i="24"/>
  <c r="P5" i="22"/>
  <c r="P10" i="24"/>
  <c r="E8" i="24"/>
  <c r="J10" i="24"/>
  <c r="B21" i="22"/>
  <c r="H16" i="24"/>
  <c r="C14" i="24"/>
  <c r="B23" i="24"/>
  <c r="N10" i="22"/>
  <c r="N14" i="22"/>
  <c r="Q5" i="22"/>
  <c r="N18" i="22"/>
  <c r="M11" i="22"/>
  <c r="G7" i="24"/>
  <c r="L17" i="22"/>
  <c r="O19" i="22"/>
  <c r="B9" i="22"/>
  <c r="B22" i="24"/>
  <c r="P16" i="24"/>
  <c r="M14" i="22"/>
  <c r="F23" i="22"/>
  <c r="B19" i="22"/>
  <c r="I8" i="24"/>
  <c r="K6" i="22"/>
  <c r="P5" i="24"/>
  <c r="K7" i="22"/>
  <c r="P20" i="24"/>
  <c r="P9" i="22"/>
  <c r="E8" i="22"/>
  <c r="B12" i="24"/>
  <c r="F19" i="22"/>
  <c r="C14" i="22"/>
  <c r="D16" i="24"/>
  <c r="N14" i="24"/>
  <c r="Q5" i="24"/>
  <c r="M16" i="22"/>
  <c r="G7" i="22"/>
  <c r="L17" i="24"/>
  <c r="J14" i="22"/>
  <c r="Q10" i="24"/>
  <c r="J19" i="22"/>
  <c r="K22" i="22"/>
  <c r="M14" i="24"/>
  <c r="B19" i="24"/>
  <c r="L5" i="24"/>
  <c r="I8" i="22"/>
  <c r="L8" i="24"/>
  <c r="K7" i="24"/>
  <c r="P20" i="22"/>
  <c r="P9" i="24"/>
  <c r="H20" i="24"/>
  <c r="Q6" i="22"/>
  <c r="B12" i="22"/>
  <c r="B22" i="22"/>
  <c r="F19" i="24"/>
  <c r="K22" i="24"/>
  <c r="D16" i="22"/>
  <c r="H23" i="24"/>
  <c r="K11" i="22"/>
  <c r="J18" i="22"/>
  <c r="M16" i="24"/>
  <c r="J14" i="24"/>
  <c r="N5" i="22"/>
  <c r="N6" i="22"/>
  <c r="N16" i="24"/>
  <c r="N40" i="24" l="1"/>
  <c r="N64" i="24" s="1"/>
  <c r="N30" i="22"/>
  <c r="N54" i="22" s="1"/>
  <c r="N29" i="22"/>
  <c r="N53" i="22" s="1"/>
  <c r="J38" i="24"/>
  <c r="J62" i="24" s="1"/>
  <c r="M40" i="24"/>
  <c r="M64" i="24" s="1"/>
  <c r="J42" i="22"/>
  <c r="J66" i="22" s="1"/>
  <c r="K35" i="22"/>
  <c r="K59" i="22" s="1"/>
  <c r="D40" i="22"/>
  <c r="D64" i="22" s="1"/>
  <c r="K46" i="24"/>
  <c r="K70" i="24" s="1"/>
  <c r="F43" i="24"/>
  <c r="F67" i="24" s="1"/>
  <c r="B46" i="22"/>
  <c r="B70" i="22" s="1"/>
  <c r="B36" i="22"/>
  <c r="B60" i="22" s="1"/>
  <c r="H44" i="24"/>
  <c r="H68" i="24" s="1"/>
  <c r="P33" i="24"/>
  <c r="P57" i="24" s="1"/>
  <c r="P44" i="22"/>
  <c r="P68" i="22" s="1"/>
  <c r="K31" i="24"/>
  <c r="K55" i="24" s="1"/>
  <c r="L32" i="24"/>
  <c r="L56" i="24" s="1"/>
  <c r="I32" i="22"/>
  <c r="I56" i="22" s="1"/>
  <c r="L29" i="24"/>
  <c r="L53" i="24" s="1"/>
  <c r="B43" i="24"/>
  <c r="B67" i="24" s="1"/>
  <c r="M38" i="24"/>
  <c r="M62" i="24" s="1"/>
  <c r="K46" i="22"/>
  <c r="K70" i="22" s="1"/>
  <c r="J43" i="22"/>
  <c r="J67" i="22" s="1"/>
  <c r="J38" i="22"/>
  <c r="J62" i="22" s="1"/>
  <c r="L41" i="24"/>
  <c r="L65" i="24" s="1"/>
  <c r="G31" i="22"/>
  <c r="G55" i="22" s="1"/>
  <c r="M40" i="22"/>
  <c r="M64" i="22" s="1"/>
  <c r="N38" i="24"/>
  <c r="N62" i="24" s="1"/>
  <c r="D40" i="24"/>
  <c r="D64" i="24" s="1"/>
  <c r="C38" i="22"/>
  <c r="C62" i="22" s="1"/>
  <c r="F43" i="22"/>
  <c r="F67" i="22" s="1"/>
  <c r="B36" i="24"/>
  <c r="B60" i="24" s="1"/>
  <c r="E32" i="22"/>
  <c r="E56" i="22" s="1"/>
  <c r="P33" i="22"/>
  <c r="P57" i="22" s="1"/>
  <c r="P44" i="24"/>
  <c r="P68" i="24" s="1"/>
  <c r="K31" i="22"/>
  <c r="K55" i="22" s="1"/>
  <c r="P29" i="24"/>
  <c r="P53" i="24" s="1"/>
  <c r="K30" i="22"/>
  <c r="K54" i="22" s="1"/>
  <c r="I32" i="24"/>
  <c r="I56" i="24" s="1"/>
  <c r="B43" i="22"/>
  <c r="B67" i="22" s="1"/>
  <c r="M38" i="22"/>
  <c r="M62" i="22" s="1"/>
  <c r="P40" i="24"/>
  <c r="P64" i="24" s="1"/>
  <c r="B46" i="24"/>
  <c r="B70" i="24" s="1"/>
  <c r="B33" i="22"/>
  <c r="B57" i="22" s="1"/>
  <c r="O43" i="22"/>
  <c r="O67" i="22" s="1"/>
  <c r="L41" i="22"/>
  <c r="L65" i="22" s="1"/>
  <c r="G31" i="24"/>
  <c r="G55" i="24" s="1"/>
  <c r="M35" i="22"/>
  <c r="M59" i="22" s="1"/>
  <c r="N42" i="22"/>
  <c r="N66" i="22" s="1"/>
  <c r="N38" i="22"/>
  <c r="N62" i="22" s="1"/>
  <c r="N34" i="22"/>
  <c r="N58" i="22" s="1"/>
  <c r="C38" i="24"/>
  <c r="C62" i="24" s="1"/>
  <c r="H40" i="24"/>
  <c r="H64" i="24" s="1"/>
  <c r="B45" i="22"/>
  <c r="B69" i="22" s="1"/>
  <c r="J34" i="24"/>
  <c r="J58" i="24" s="1"/>
  <c r="E32" i="24"/>
  <c r="E56" i="24" s="1"/>
  <c r="P34" i="24"/>
  <c r="P58" i="24" s="1"/>
  <c r="P29" i="22"/>
  <c r="P53" i="22" s="1"/>
  <c r="K30" i="24"/>
  <c r="K54" i="24" s="1"/>
  <c r="M37" i="24"/>
  <c r="M61" i="24" s="1"/>
  <c r="G37" i="24"/>
  <c r="G61" i="24" s="1"/>
  <c r="P40" i="22"/>
  <c r="P64" i="22" s="1"/>
  <c r="J42" i="24"/>
  <c r="J66" i="24" s="1"/>
  <c r="C43" i="24"/>
  <c r="C67" i="24" s="1"/>
  <c r="O43" i="24"/>
  <c r="O67" i="24" s="1"/>
  <c r="B38" i="22"/>
  <c r="B62" i="22" s="1"/>
  <c r="M35" i="24"/>
  <c r="M59" i="24" s="1"/>
  <c r="N42" i="24"/>
  <c r="N66" i="24" s="1"/>
  <c r="N34" i="24"/>
  <c r="N58" i="24" s="1"/>
  <c r="H40" i="22"/>
  <c r="H64" i="22" s="1"/>
  <c r="B45" i="24"/>
  <c r="B69" i="24" s="1"/>
  <c r="J34" i="22"/>
  <c r="J58" i="22" s="1"/>
  <c r="N41" i="22"/>
  <c r="N65" i="22" s="1"/>
  <c r="F45" i="22"/>
  <c r="F69" i="22" s="1"/>
  <c r="P34" i="22"/>
  <c r="P58" i="22" s="1"/>
  <c r="C34" i="22"/>
  <c r="C58" i="22" s="1"/>
  <c r="D38" i="24"/>
  <c r="D62" i="24" s="1"/>
  <c r="E34" i="22"/>
  <c r="E58" i="22" s="1"/>
  <c r="M37" i="22"/>
  <c r="M61" i="22" s="1"/>
  <c r="O29" i="24"/>
  <c r="O53" i="24" s="1"/>
  <c r="J29" i="22"/>
  <c r="J53" i="22" s="1"/>
  <c r="G37" i="22"/>
  <c r="G61" i="22" s="1"/>
  <c r="K29" i="24"/>
  <c r="K53" i="24" s="1"/>
  <c r="F46" i="24"/>
  <c r="F70" i="24" s="1"/>
  <c r="L32" i="22"/>
  <c r="L56" i="22" s="1"/>
  <c r="C43" i="22"/>
  <c r="C67" i="22" s="1"/>
  <c r="B38" i="24"/>
  <c r="B62" i="24" s="1"/>
  <c r="O45" i="24"/>
  <c r="O69" i="24" s="1"/>
  <c r="E31" i="24"/>
  <c r="E55" i="24" s="1"/>
  <c r="N45" i="22"/>
  <c r="N69" i="22" s="1"/>
  <c r="N41" i="24"/>
  <c r="N65" i="24" s="1"/>
  <c r="F45" i="24"/>
  <c r="F69" i="24" s="1"/>
  <c r="D46" i="24"/>
  <c r="D70" i="24" s="1"/>
  <c r="C34" i="24"/>
  <c r="C58" i="24" s="1"/>
  <c r="O34" i="22"/>
  <c r="O58" i="22" s="1"/>
  <c r="D38" i="22"/>
  <c r="D62" i="22" s="1"/>
  <c r="E34" i="24"/>
  <c r="E58" i="24" s="1"/>
  <c r="G40" i="22"/>
  <c r="G64" i="22" s="1"/>
  <c r="O29" i="22"/>
  <c r="O53" i="22" s="1"/>
  <c r="J29" i="24"/>
  <c r="J53" i="24" s="1"/>
  <c r="P42" i="24"/>
  <c r="P66" i="24" s="1"/>
  <c r="K29" i="22"/>
  <c r="K53" i="22" s="1"/>
  <c r="L38" i="22"/>
  <c r="L62" i="22" s="1"/>
  <c r="H42" i="22"/>
  <c r="H66" i="22" s="1"/>
  <c r="M46" i="24"/>
  <c r="M70" i="24" s="1"/>
  <c r="O40" i="24"/>
  <c r="O64" i="24" s="1"/>
  <c r="O45" i="22"/>
  <c r="O69" i="22" s="1"/>
  <c r="N37" i="24"/>
  <c r="N61" i="24" s="1"/>
  <c r="E30" i="24"/>
  <c r="E54" i="24" s="1"/>
  <c r="E31" i="22"/>
  <c r="E55" i="22" s="1"/>
  <c r="L35" i="22"/>
  <c r="L59" i="22" s="1"/>
  <c r="N45" i="24"/>
  <c r="N69" i="24" s="1"/>
  <c r="H34" i="24"/>
  <c r="H58" i="24" s="1"/>
  <c r="F29" i="24"/>
  <c r="F53" i="24" s="1"/>
  <c r="H36" i="22"/>
  <c r="H60" i="22" s="1"/>
  <c r="M31" i="24"/>
  <c r="M55" i="24" s="1"/>
  <c r="D46" i="22"/>
  <c r="D70" i="22" s="1"/>
  <c r="P46" i="24"/>
  <c r="P70" i="24" s="1"/>
  <c r="K38" i="22"/>
  <c r="K62" i="22" s="1"/>
  <c r="O34" i="24"/>
  <c r="O58" i="24" s="1"/>
  <c r="M30" i="22"/>
  <c r="M54" i="22" s="1"/>
  <c r="C30" i="22"/>
  <c r="C54" i="22" s="1"/>
  <c r="G40" i="24"/>
  <c r="G64" i="24" s="1"/>
  <c r="P42" i="22"/>
  <c r="P66" i="22" s="1"/>
  <c r="K35" i="24"/>
  <c r="K59" i="24" s="1"/>
  <c r="H44" i="22"/>
  <c r="H68" i="22" s="1"/>
  <c r="L29" i="22"/>
  <c r="L53" i="22" s="1"/>
  <c r="L33" i="22"/>
  <c r="L57" i="22" s="1"/>
  <c r="L38" i="24"/>
  <c r="L62" i="24" s="1"/>
  <c r="F46" i="22"/>
  <c r="F70" i="22" s="1"/>
  <c r="N40" i="22"/>
  <c r="N64" i="22" s="1"/>
  <c r="N37" i="22"/>
  <c r="N61" i="22" s="1"/>
  <c r="E30" i="22"/>
  <c r="E54" i="22" s="1"/>
  <c r="L35" i="24"/>
  <c r="L59" i="24" s="1"/>
  <c r="H42" i="24"/>
  <c r="H66" i="24" s="1"/>
  <c r="H34" i="22"/>
  <c r="H58" i="22" s="1"/>
  <c r="F29" i="22"/>
  <c r="F53" i="22" s="1"/>
  <c r="N30" i="24"/>
  <c r="N54" i="24" s="1"/>
  <c r="H36" i="24"/>
  <c r="H60" i="24" s="1"/>
  <c r="M31" i="22"/>
  <c r="M55" i="22" s="1"/>
  <c r="N29" i="24"/>
  <c r="N53" i="24" s="1"/>
  <c r="M46" i="22"/>
  <c r="M70" i="22" s="1"/>
  <c r="P46" i="22"/>
  <c r="P70" i="22" s="1"/>
  <c r="J43" i="24"/>
  <c r="J67" i="24" s="1"/>
  <c r="K38" i="24"/>
  <c r="K62" i="24" s="1"/>
  <c r="B33" i="24"/>
  <c r="B57" i="24" s="1"/>
  <c r="M30" i="24"/>
  <c r="M54" i="24" s="1"/>
  <c r="C30" i="24"/>
  <c r="C54" i="24" s="1"/>
  <c r="O40" i="22"/>
  <c r="O64" i="22" s="1"/>
  <c r="L33" i="24"/>
  <c r="L57" i="24" s="1"/>
  <c r="K24" i="24"/>
  <c r="K47" i="24"/>
  <c r="Q61" i="22"/>
  <c r="R61" i="22" s="1"/>
  <c r="R37" i="22"/>
  <c r="R39" i="22"/>
  <c r="Q63" i="22"/>
  <c r="R63" i="22" s="1"/>
  <c r="J71" i="24"/>
  <c r="J72" i="24" s="1"/>
  <c r="J48" i="24"/>
  <c r="Q56" i="22"/>
  <c r="R56" i="22" s="1"/>
  <c r="R32" i="22"/>
  <c r="K24" i="22"/>
  <c r="K47" i="22"/>
  <c r="Q68" i="24"/>
  <c r="R68" i="24" s="1"/>
  <c r="R44" i="24"/>
  <c r="R5" i="24"/>
  <c r="Q29" i="24"/>
  <c r="R19" i="24"/>
  <c r="Q43" i="24"/>
  <c r="Q71" i="22"/>
  <c r="Q48" i="22"/>
  <c r="R47" i="22"/>
  <c r="R48" i="22" s="1"/>
  <c r="R41" i="24"/>
  <c r="Q65" i="24"/>
  <c r="R65" i="24" s="1"/>
  <c r="E71" i="22"/>
  <c r="E72" i="22" s="1"/>
  <c r="E48" i="22"/>
  <c r="R32" i="24"/>
  <c r="Q56" i="24"/>
  <c r="R56" i="24" s="1"/>
  <c r="Q57" i="24"/>
  <c r="R57" i="24" s="1"/>
  <c r="R33" i="24"/>
  <c r="R41" i="22"/>
  <c r="Q65" i="22"/>
  <c r="R65" i="22" s="1"/>
  <c r="F24" i="22"/>
  <c r="F47" i="22"/>
  <c r="R36" i="22"/>
  <c r="Q60" i="22"/>
  <c r="R60" i="22" s="1"/>
  <c r="G48" i="24"/>
  <c r="G71" i="24"/>
  <c r="G72" i="24" s="1"/>
  <c r="R5" i="22"/>
  <c r="Q29" i="22"/>
  <c r="L71" i="22"/>
  <c r="L72" i="22" s="1"/>
  <c r="L48" i="22"/>
  <c r="B24" i="24"/>
  <c r="B47" i="24"/>
  <c r="Q63" i="24"/>
  <c r="R63" i="24" s="1"/>
  <c r="R39" i="24"/>
  <c r="O71" i="24"/>
  <c r="O72" i="24" s="1"/>
  <c r="O48" i="24"/>
  <c r="Q66" i="24"/>
  <c r="R66" i="24" s="1"/>
  <c r="R42" i="24"/>
  <c r="R45" i="24"/>
  <c r="Q69" i="24"/>
  <c r="R69" i="24" s="1"/>
  <c r="Q62" i="22"/>
  <c r="R62" i="22" s="1"/>
  <c r="R38" i="22"/>
  <c r="P71" i="24"/>
  <c r="P72" i="24" s="1"/>
  <c r="P48" i="24"/>
  <c r="I48" i="22"/>
  <c r="I71" i="22"/>
  <c r="I72" i="22" s="1"/>
  <c r="R31" i="24"/>
  <c r="Q55" i="24"/>
  <c r="R55" i="24" s="1"/>
  <c r="Q68" i="22"/>
  <c r="R68" i="22" s="1"/>
  <c r="R44" i="22"/>
  <c r="G48" i="22"/>
  <c r="G71" i="22"/>
  <c r="G72" i="22" s="1"/>
  <c r="R10" i="22"/>
  <c r="Q34" i="22"/>
  <c r="F24" i="24"/>
  <c r="F47" i="24"/>
  <c r="P71" i="22"/>
  <c r="P72" i="22" s="1"/>
  <c r="P48" i="22"/>
  <c r="N24" i="22"/>
  <c r="N47" i="22"/>
  <c r="I48" i="24"/>
  <c r="I71" i="24"/>
  <c r="I72" i="24" s="1"/>
  <c r="L48" i="24"/>
  <c r="L71" i="24"/>
  <c r="L72" i="24" s="1"/>
  <c r="R33" i="22"/>
  <c r="Q57" i="22"/>
  <c r="R57" i="22" s="1"/>
  <c r="H24" i="22"/>
  <c r="H47" i="22"/>
  <c r="B24" i="22"/>
  <c r="B47" i="22"/>
  <c r="C24" i="24"/>
  <c r="C47" i="24"/>
  <c r="R35" i="24"/>
  <c r="Q59" i="24"/>
  <c r="R59" i="24" s="1"/>
  <c r="R31" i="22"/>
  <c r="Q55" i="22"/>
  <c r="R55" i="22" s="1"/>
  <c r="R6" i="24"/>
  <c r="Q30" i="24"/>
  <c r="D71" i="24"/>
  <c r="D72" i="24" s="1"/>
  <c r="D48" i="24"/>
  <c r="R22" i="24"/>
  <c r="Q46" i="24"/>
  <c r="R42" i="22"/>
  <c r="Q66" i="22"/>
  <c r="R66" i="22" s="1"/>
  <c r="R45" i="22"/>
  <c r="Q69" i="22"/>
  <c r="R69" i="22" s="1"/>
  <c r="R10" i="24"/>
  <c r="Q34" i="24"/>
  <c r="N24" i="24"/>
  <c r="N47" i="24"/>
  <c r="O48" i="22"/>
  <c r="O71" i="22"/>
  <c r="O72" i="22" s="1"/>
  <c r="M71" i="22"/>
  <c r="M72" i="22" s="1"/>
  <c r="M48" i="22"/>
  <c r="H24" i="24"/>
  <c r="H47" i="24"/>
  <c r="R19" i="22"/>
  <c r="Q43" i="22"/>
  <c r="R37" i="24"/>
  <c r="Q61" i="24"/>
  <c r="R61" i="24" s="1"/>
  <c r="C24" i="22"/>
  <c r="C47" i="22"/>
  <c r="R40" i="22"/>
  <c r="Q64" i="22"/>
  <c r="R64" i="22" s="1"/>
  <c r="M48" i="24"/>
  <c r="M71" i="24"/>
  <c r="M72" i="24" s="1"/>
  <c r="R6" i="22"/>
  <c r="Q30" i="22"/>
  <c r="R22" i="22"/>
  <c r="Q46" i="22"/>
  <c r="Q59" i="22"/>
  <c r="R59" i="22" s="1"/>
  <c r="R35" i="22"/>
  <c r="Q64" i="24"/>
  <c r="R64" i="24" s="1"/>
  <c r="R40" i="24"/>
  <c r="J71" i="22"/>
  <c r="J72" i="22" s="1"/>
  <c r="J48" i="22"/>
  <c r="Q71" i="24"/>
  <c r="R47" i="24"/>
  <c r="R48" i="24" s="1"/>
  <c r="Q48" i="24"/>
  <c r="E71" i="24"/>
  <c r="E72" i="24" s="1"/>
  <c r="E48" i="24"/>
  <c r="D48" i="22"/>
  <c r="D71" i="22"/>
  <c r="D72" i="22" s="1"/>
  <c r="Q60" i="24"/>
  <c r="R60" i="24" s="1"/>
  <c r="R36" i="24"/>
  <c r="R38" i="24"/>
  <c r="Q62" i="24"/>
  <c r="R62" i="24" s="1"/>
  <c r="Q70" i="22" l="1"/>
  <c r="R70" i="22" s="1"/>
  <c r="R46" i="22"/>
  <c r="R43" i="22"/>
  <c r="Q67" i="22"/>
  <c r="R67" i="22" s="1"/>
  <c r="R46" i="24"/>
  <c r="Q70" i="24"/>
  <c r="R70" i="24" s="1"/>
  <c r="Q58" i="22"/>
  <c r="R58" i="22" s="1"/>
  <c r="R34" i="22"/>
  <c r="Q72" i="24"/>
  <c r="R71" i="24"/>
  <c r="R72" i="24" s="1"/>
  <c r="N48" i="24"/>
  <c r="N71" i="24"/>
  <c r="N72" i="24" s="1"/>
  <c r="R34" i="24"/>
  <c r="Q58" i="24"/>
  <c r="R58" i="24" s="1"/>
  <c r="R29" i="22"/>
  <c r="Q53" i="22"/>
  <c r="R53" i="22" s="1"/>
  <c r="F71" i="22"/>
  <c r="F72" i="22" s="1"/>
  <c r="F48" i="22"/>
  <c r="R43" i="24"/>
  <c r="Q67" i="24"/>
  <c r="R67" i="24" s="1"/>
  <c r="Q53" i="24"/>
  <c r="R53" i="24" s="1"/>
  <c r="R29" i="24"/>
  <c r="K71" i="24"/>
  <c r="K72" i="24" s="1"/>
  <c r="K48" i="24"/>
  <c r="C71" i="24"/>
  <c r="C72" i="24" s="1"/>
  <c r="C48" i="24"/>
  <c r="N71" i="22"/>
  <c r="N72" i="22" s="1"/>
  <c r="N48" i="22"/>
  <c r="R30" i="22"/>
  <c r="Q54" i="22"/>
  <c r="R54" i="22" s="1"/>
  <c r="C71" i="22"/>
  <c r="C72" i="22" s="1"/>
  <c r="C48" i="22"/>
  <c r="H71" i="24"/>
  <c r="H72" i="24" s="1"/>
  <c r="H48" i="24"/>
  <c r="Q54" i="24"/>
  <c r="R54" i="24" s="1"/>
  <c r="R30" i="24"/>
  <c r="B48" i="22"/>
  <c r="B71" i="22"/>
  <c r="B72" i="22" s="1"/>
  <c r="H48" i="22"/>
  <c r="H71" i="22"/>
  <c r="H72" i="22" s="1"/>
  <c r="F71" i="24"/>
  <c r="F72" i="24" s="1"/>
  <c r="F48" i="24"/>
  <c r="B71" i="24"/>
  <c r="B72" i="24" s="1"/>
  <c r="B48" i="24"/>
  <c r="R71" i="22"/>
  <c r="R72" i="22" s="1"/>
  <c r="Q72" i="22"/>
  <c r="K71" i="22"/>
  <c r="K72" i="22" s="1"/>
  <c r="K48" i="22"/>
</calcChain>
</file>

<file path=xl/sharedStrings.xml><?xml version="1.0" encoding="utf-8"?>
<sst xmlns="http://schemas.openxmlformats.org/spreadsheetml/2006/main" count="2100" uniqueCount="1185">
  <si>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</si>
  <si>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</si>
  <si>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</si>
  <si>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</si>
  <si>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</si>
  <si>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</si>
  <si>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</si>
  <si>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</si>
  <si>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</si>
  <si>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</si>
  <si>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</si>
  <si>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</si>
  <si>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</si>
  <si>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</si>
  <si>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</si>
  <si>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</si>
  <si>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</si>
  <si>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</si>
  <si>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</si>
  <si>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</si>
  <si>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</si>
  <si>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</si>
  <si>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</si>
  <si>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</si>
  <si>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</si>
  <si>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</si>
  <si>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</si>
  <si>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</si>
  <si>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</si>
  <si>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</si>
  <si>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</si>
  <si>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</si>
  <si>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</si>
  <si>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</si>
  <si>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</si>
  <si>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</si>
  <si>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</si>
  <si>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</si>
  <si>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</si>
  <si>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</si>
  <si>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</si>
  <si>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</si>
  <si>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</si>
  <si>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</si>
  <si>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</si>
  <si>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</si>
  <si>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</si>
  <si>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</si>
  <si>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</si>
  <si>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</si>
  <si>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</si>
  <si>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</si>
  <si>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</si>
  <si>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</si>
  <si>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</si>
  <si>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</si>
  <si>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</si>
  <si>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</si>
  <si>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</si>
  <si>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</si>
  <si>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</si>
  <si>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</si>
  <si>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</si>
  <si>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</si>
  <si>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</si>
  <si>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</si>
  <si>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</si>
  <si>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</si>
  <si>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</si>
  <si>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</si>
  <si>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</si>
  <si>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</si>
  <si>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</si>
  <si>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</si>
  <si>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</si>
  <si>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</si>
  <si>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</si>
  <si>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</si>
  <si>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</si>
  <si>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</si>
  <si>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</si>
  <si>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</si>
  <si>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</si>
  <si>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</si>
  <si>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</si>
  <si>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</si>
  <si>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</si>
  <si>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</si>
  <si>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</si>
  <si>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</si>
  <si>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</si>
  <si>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</si>
  <si>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</si>
  <si>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</si>
  <si>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</si>
  <si>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</si>
  <si>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</si>
  <si>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</si>
  <si>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</si>
  <si>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</si>
  <si>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</si>
  <si>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</si>
  <si>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</si>
  <si>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</si>
  <si>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</si>
  <si>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</si>
  <si>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</si>
  <si>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</si>
  <si>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</si>
  <si>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</si>
  <si>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</si>
  <si>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</si>
  <si>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</si>
  <si>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</si>
  <si>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</si>
  <si>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</si>
  <si>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</si>
  <si>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</si>
  <si>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</si>
  <si>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</si>
  <si>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</si>
  <si>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</si>
  <si>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</si>
  <si>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</si>
  <si>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</si>
  <si>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</si>
  <si>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</si>
  <si>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</si>
  <si>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</si>
  <si>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</si>
  <si>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</si>
  <si>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</si>
  <si>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</si>
  <si>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</si>
  <si>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</si>
  <si>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</si>
  <si>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</si>
  <si>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</si>
  <si>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</si>
  <si>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</si>
  <si>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</si>
  <si>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</si>
  <si>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</si>
  <si>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</si>
  <si>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</si>
  <si>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</si>
  <si>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</si>
  <si>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</si>
  <si>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</si>
  <si>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</si>
  <si>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</si>
  <si>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</si>
  <si>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</si>
  <si>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</si>
  <si>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</si>
  <si>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</si>
  <si>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</si>
  <si>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</si>
  <si>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</si>
  <si>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</si>
  <si>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</si>
  <si>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</si>
  <si>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</si>
  <si>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</si>
  <si>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</si>
  <si>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</si>
  <si>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</si>
  <si>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</si>
  <si>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</si>
  <si>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</si>
  <si>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</si>
  <si>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</si>
  <si>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</si>
  <si>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</si>
  <si>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</si>
  <si>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</si>
  <si>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</si>
  <si>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</si>
  <si>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</si>
  <si>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</si>
  <si>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</si>
  <si>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</si>
  <si>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</si>
  <si>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</si>
  <si>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</si>
  <si>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</si>
  <si>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</si>
  <si>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</si>
  <si>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</si>
  <si>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</si>
  <si>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</si>
  <si>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</si>
  <si>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</si>
  <si>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</si>
  <si>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</si>
  <si>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</si>
  <si>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</si>
  <si>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</si>
  <si>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</si>
  <si>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</si>
  <si>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</si>
  <si>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</si>
  <si>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</si>
  <si>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</si>
  <si>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</si>
  <si>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</si>
  <si>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</si>
  <si>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</si>
  <si>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</si>
  <si>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</si>
  <si>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</si>
  <si>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</si>
  <si>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</si>
  <si>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</si>
  <si>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</si>
  <si>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</si>
  <si>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</si>
  <si>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</si>
  <si>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</si>
  <si>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</si>
  <si>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</si>
  <si>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</si>
  <si>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</si>
  <si>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</si>
  <si>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</si>
  <si>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</si>
  <si>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</si>
  <si>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</si>
  <si>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</si>
  <si>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</si>
  <si>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</si>
  <si>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</si>
  <si>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</si>
  <si>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</si>
  <si>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</si>
  <si>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</si>
  <si>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</si>
  <si>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</si>
  <si>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</si>
  <si>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</si>
  <si>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</si>
  <si>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</si>
  <si>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</si>
  <si>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</si>
  <si>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</si>
  <si>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</si>
  <si>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</si>
  <si>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</si>
  <si>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</si>
  <si>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</si>
  <si>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</si>
  <si>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</si>
  <si>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</si>
  <si>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</si>
  <si>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</si>
  <si>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</si>
  <si>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</si>
  <si>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</si>
  <si>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</si>
  <si>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</si>
  <si>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</si>
  <si>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</si>
  <si>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</si>
  <si>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</si>
  <si>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</si>
  <si>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</si>
  <si>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</si>
  <si>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</si>
  <si>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</si>
  <si>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</si>
  <si>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</si>
  <si>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</si>
  <si>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</si>
  <si>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</si>
  <si>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</si>
  <si>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</si>
  <si>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</si>
  <si>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</si>
  <si>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</si>
  <si>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</si>
  <si>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</si>
  <si>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</si>
  <si>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</si>
  <si>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</si>
  <si>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</si>
  <si>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</si>
  <si>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</si>
  <si>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</si>
  <si>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</si>
  <si>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</si>
  <si>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</si>
  <si>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</si>
  <si>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</si>
  <si>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</si>
  <si>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</si>
  <si>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</si>
  <si>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</si>
  <si>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</si>
  <si>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</si>
  <si>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</si>
  <si>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</si>
  <si>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</si>
  <si>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</si>
  <si>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</si>
  <si>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</si>
  <si>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</si>
  <si>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</si>
  <si>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</si>
  <si>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</si>
  <si>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</si>
  <si>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</si>
  <si>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</si>
  <si>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</si>
  <si>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</si>
  <si>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</si>
  <si>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</si>
  <si>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</si>
  <si>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</si>
  <si>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</si>
  <si>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</si>
  <si>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</si>
  <si>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</si>
  <si>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</si>
  <si>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</si>
  <si>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</si>
  <si>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</si>
  <si>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</si>
  <si>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</si>
  <si>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</si>
  <si>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</si>
  <si>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</si>
  <si>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</si>
  <si>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</si>
  <si>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</si>
  <si>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</si>
  <si>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</si>
  <si>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</si>
  <si>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</si>
  <si>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</si>
  <si>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</si>
  <si>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</si>
  <si>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</si>
  <si>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</si>
  <si>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</si>
  <si>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</si>
  <si>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</si>
  <si>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</si>
  <si>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</si>
  <si>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</si>
  <si>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</si>
  <si>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</si>
  <si>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</si>
  <si>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</si>
  <si>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</si>
  <si>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</si>
  <si>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</si>
  <si>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</si>
  <si>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</si>
  <si>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</si>
  <si>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</si>
  <si>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</si>
  <si>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</si>
  <si>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</si>
  <si>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</si>
  <si>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</si>
  <si>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</si>
  <si>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</si>
  <si>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</si>
  <si>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</si>
  <si>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</si>
  <si>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</si>
  <si>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</si>
  <si>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</si>
  <si>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</si>
  <si>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</si>
  <si>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</si>
  <si>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</si>
  <si>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</si>
  <si>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</si>
  <si>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</si>
  <si>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</si>
  <si>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</si>
  <si>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</si>
  <si>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</si>
  <si>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</si>
  <si>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</si>
  <si>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</si>
  <si>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</si>
  <si>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</si>
  <si>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</si>
  <si>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</si>
  <si>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</si>
  <si>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</si>
  <si>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</si>
  <si>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</si>
  <si>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</si>
  <si>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</si>
  <si>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</si>
  <si>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</si>
  <si>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</si>
  <si>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</si>
  <si>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</si>
  <si>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</si>
  <si>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</si>
  <si>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</si>
  <si>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</si>
  <si>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</si>
  <si>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</si>
  <si>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</si>
  <si>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</si>
  <si>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</si>
  <si>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</si>
  <si>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</si>
  <si>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</si>
  <si>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</si>
  <si>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</si>
  <si>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</si>
  <si>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</si>
  <si>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</si>
  <si>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</si>
  <si>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</si>
  <si>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</si>
  <si>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</si>
  <si>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</si>
  <si>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</si>
  <si>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</si>
  <si>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</si>
  <si>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</si>
  <si>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</si>
  <si>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</si>
  <si>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</si>
  <si>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</si>
  <si>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</si>
  <si>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</si>
  <si>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</si>
  <si>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</si>
  <si>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</si>
  <si>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</si>
  <si>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</si>
  <si>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</si>
  <si>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</si>
  <si>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</si>
  <si>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</si>
  <si>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</si>
  <si>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</si>
  <si>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</si>
  <si>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</si>
  <si>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</si>
  <si>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</si>
  <si>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</si>
  <si>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</si>
  <si>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</si>
  <si>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</si>
  <si>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</si>
  <si>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</si>
  <si>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</si>
  <si>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</si>
  <si>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</si>
  <si>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</si>
  <si>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</si>
  <si>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</si>
  <si>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</si>
  <si>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</si>
  <si>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</si>
  <si>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</si>
  <si>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</si>
  <si>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</si>
  <si>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</si>
  <si>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</si>
  <si>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</si>
  <si>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</si>
  <si>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</si>
  <si>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</si>
  <si>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</si>
  <si>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</si>
  <si>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</si>
  <si>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</si>
  <si>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</si>
  <si>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</si>
  <si>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</si>
  <si>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</si>
  <si>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</si>
  <si>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</si>
  <si>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</si>
  <si>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</si>
  <si>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</si>
  <si>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</si>
  <si>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</si>
  <si>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</si>
  <si>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</si>
  <si>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</si>
  <si>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</si>
  <si>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</si>
  <si>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</si>
  <si>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</si>
  <si>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</si>
  <si>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</si>
  <si>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</si>
  <si>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</si>
  <si>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</si>
  <si>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</si>
  <si>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</si>
  <si>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</si>
  <si>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</si>
  <si>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</si>
  <si>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</si>
  <si>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</si>
  <si>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</si>
  <si>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</si>
  <si>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</si>
  <si>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</si>
  <si>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</si>
  <si>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</si>
  <si>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</si>
  <si>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</si>
  <si>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</si>
  <si>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</si>
  <si>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</si>
  <si>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</si>
  <si>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</si>
  <si>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</si>
  <si>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</si>
  <si>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</si>
  <si>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</si>
  <si>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</si>
  <si>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</si>
  <si>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</si>
  <si>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</si>
  <si>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</si>
  <si>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</si>
  <si>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</si>
  <si>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</si>
  <si>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</si>
  <si>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</si>
  <si>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</si>
  <si>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</si>
  <si>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</si>
  <si>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</si>
  <si>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</si>
  <si>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</si>
  <si>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</si>
  <si>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</si>
  <si>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</si>
  <si>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</si>
  <si>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</si>
  <si>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</si>
  <si>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</si>
  <si>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</si>
  <si>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</si>
  <si>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</si>
  <si>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</si>
  <si>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</si>
  <si>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</si>
  <si>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</si>
  <si>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</si>
  <si>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</si>
  <si>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</si>
  <si>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</si>
  <si>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</si>
  <si>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</si>
  <si>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</si>
  <si>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</si>
  <si>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</si>
  <si>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</si>
  <si>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</si>
  <si>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</si>
  <si>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</si>
  <si>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</si>
  <si>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</si>
  <si>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</si>
  <si>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</si>
  <si>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</si>
  <si>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</si>
  <si>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</si>
  <si>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</si>
  <si>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</si>
  <si>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</si>
  <si>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</si>
  <si>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</si>
  <si>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</si>
  <si>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</si>
  <si>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</si>
  <si>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</si>
  <si>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</si>
  <si>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</si>
  <si>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</si>
  <si>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</si>
  <si>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</si>
  <si>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</si>
  <si>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</si>
  <si>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</si>
  <si>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</si>
  <si>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</si>
  <si>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</si>
  <si>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</si>
  <si>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</si>
  <si>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</si>
  <si>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</si>
  <si>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</si>
  <si>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</si>
  <si>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</si>
  <si>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</si>
  <si>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</si>
  <si>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</si>
  <si>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</si>
  <si>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</si>
  <si>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</si>
  <si>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</si>
  <si>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</si>
  <si>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</si>
  <si>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</si>
  <si>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</si>
  <si>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</si>
  <si>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</si>
  <si>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</si>
  <si>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</si>
  <si>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</si>
  <si>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</si>
  <si>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</si>
  <si>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</si>
  <si>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</si>
  <si>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</si>
  <si>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</si>
  <si>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</si>
  <si>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</si>
  <si>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</si>
  <si>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</si>
  <si>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</si>
  <si>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</si>
  <si>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</si>
  <si>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</si>
  <si>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</si>
  <si>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</si>
  <si>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</si>
  <si>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</si>
  <si>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</si>
  <si>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</si>
  <si>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</si>
  <si>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</si>
  <si>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</si>
  <si>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</si>
  <si>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</si>
  <si>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</si>
  <si>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</si>
  <si>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</si>
  <si>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</si>
  <si>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</si>
  <si>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</si>
  <si>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</si>
  <si>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</si>
  <si>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</si>
  <si>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</si>
  <si>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</si>
  <si>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</si>
  <si>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</si>
  <si>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</si>
  <si>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</si>
  <si>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</si>
  <si>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</si>
  <si>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</si>
  <si>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</si>
  <si>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</si>
  <si>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</si>
  <si>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</si>
  <si>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</si>
  <si>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</si>
  <si>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</si>
  <si>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</si>
  <si>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</si>
  <si>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</si>
  <si>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</si>
  <si>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</si>
  <si>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</si>
  <si>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</si>
  <si>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</si>
  <si>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</si>
  <si>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</si>
  <si>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</si>
  <si>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</si>
  <si>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</si>
  <si>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</si>
  <si>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</si>
  <si>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</si>
  <si>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</si>
  <si>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</si>
  <si>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</si>
  <si>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</si>
  <si>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</si>
  <si>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</si>
  <si>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</si>
  <si>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</si>
  <si>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</si>
  <si>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</si>
  <si>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</si>
  <si>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</si>
  <si>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</si>
  <si>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</si>
  <si>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</si>
  <si>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</si>
  <si>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</si>
  <si>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</si>
  <si>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</si>
  <si>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</si>
  <si>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</si>
  <si>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</si>
  <si>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</si>
  <si>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</si>
  <si>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</si>
  <si>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</si>
  <si>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</si>
  <si>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</si>
  <si>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</si>
  <si>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</si>
  <si>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</si>
  <si>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</si>
  <si>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</si>
  <si>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</si>
  <si>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</si>
  <si>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</si>
  <si>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</si>
  <si>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</si>
  <si>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</si>
  <si>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</si>
  <si>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</si>
  <si>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</si>
  <si>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</si>
  <si>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</si>
  <si>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</si>
  <si>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</si>
  <si>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</si>
  <si>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</si>
  <si>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</si>
  <si>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</si>
  <si>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</si>
  <si>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</si>
  <si>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</si>
  <si>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</si>
  <si>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</si>
  <si>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</si>
  <si>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</si>
  <si>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</si>
  <si>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</si>
  <si>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</si>
  <si>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</si>
  <si>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</si>
  <si>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</si>
  <si>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</si>
  <si>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</si>
  <si>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</si>
  <si>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</si>
  <si>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</si>
  <si>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</si>
  <si>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</si>
  <si>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</si>
  <si>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</si>
  <si>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</si>
  <si>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</si>
  <si>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</si>
  <si>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</si>
  <si>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</si>
  <si>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</si>
  <si>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</si>
  <si>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</si>
  <si>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</si>
  <si>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</si>
  <si>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</si>
  <si>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</si>
  <si>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</si>
  <si>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</si>
  <si>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</si>
  <si>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</si>
  <si>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</si>
  <si>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</si>
  <si>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</si>
  <si>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</si>
  <si>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</si>
  <si>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</si>
  <si>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</si>
  <si>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</si>
  <si>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</si>
  <si>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</si>
  <si>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</si>
  <si>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</si>
  <si>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</si>
  <si>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</si>
  <si>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</si>
  <si>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</si>
  <si>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</si>
  <si>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</si>
  <si>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</si>
  <si>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</si>
  <si>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</si>
  <si>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</si>
  <si>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</si>
  <si>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</si>
  <si>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</si>
  <si>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</si>
  <si>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</si>
  <si>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</si>
  <si>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</si>
  <si>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</si>
  <si>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</si>
  <si>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</si>
  <si>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</si>
  <si>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</si>
  <si>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</si>
  <si>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</si>
  <si>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</si>
  <si>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</si>
  <si>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</si>
  <si>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</si>
  <si>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</si>
  <si>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</si>
  <si>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</si>
  <si>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</si>
  <si>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</si>
  <si>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</si>
  <si>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</si>
  <si>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</si>
  <si>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</si>
  <si>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</si>
  <si>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</si>
  <si>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</si>
  <si>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</si>
  <si>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</si>
  <si>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</si>
  <si>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</si>
  <si>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</si>
  <si>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</si>
  <si>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</si>
  <si>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</si>
  <si>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</si>
  <si>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</si>
  <si>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</si>
  <si>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</si>
  <si>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</si>
  <si>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</si>
  <si>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</si>
  <si>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</si>
  <si>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</si>
  <si>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</si>
  <si>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</si>
  <si>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</si>
  <si>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</si>
  <si>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</si>
  <si>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</si>
  <si>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</si>
  <si>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</si>
  <si>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</si>
  <si>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</si>
  <si>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</si>
  <si>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</si>
  <si>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</si>
  <si>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</si>
  <si>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</si>
  <si>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</si>
  <si>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</si>
  <si>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</si>
  <si>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</si>
  <si>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</si>
  <si>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</si>
  <si>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</si>
  <si>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</si>
  <si>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</si>
  <si>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</si>
  <si>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</si>
  <si>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</si>
  <si>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</si>
  <si>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</si>
  <si>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</si>
  <si>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</si>
  <si>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</si>
  <si>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</si>
  <si>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</si>
  <si>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</si>
  <si>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</si>
  <si>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</si>
  <si>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</si>
  <si>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</si>
  <si>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</si>
  <si>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</si>
  <si>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</si>
  <si>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</si>
  <si>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</si>
  <si>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</si>
  <si>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</si>
  <si>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</si>
  <si>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</si>
  <si>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</si>
  <si>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</si>
  <si>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</si>
  <si>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</si>
  <si>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</si>
  <si>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</si>
  <si>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</si>
  <si>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</si>
  <si>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</si>
  <si>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</si>
  <si>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</si>
  <si>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</si>
  <si>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</si>
  <si>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</si>
  <si>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</si>
  <si>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</si>
  <si>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</si>
  <si>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</si>
  <si>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</si>
  <si>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</si>
  <si>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</si>
  <si>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</si>
  <si>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</si>
  <si>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</si>
  <si>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</si>
  <si>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</si>
  <si>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</si>
  <si>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</si>
  <si>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</si>
  <si>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</si>
  <si>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</si>
  <si>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</si>
  <si>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</si>
  <si>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</si>
  <si>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</si>
  <si>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</si>
  <si>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</si>
  <si>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</si>
  <si>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</si>
  <si>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</si>
  <si>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</si>
  <si>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</si>
  <si>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</si>
  <si>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</si>
  <si>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</si>
  <si>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</si>
  <si>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</si>
  <si>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</si>
  <si>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</si>
  <si>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</si>
  <si>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</si>
  <si>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</si>
  <si>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</si>
  <si>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</si>
  <si>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</si>
  <si>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</si>
  <si>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</si>
  <si>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</si>
  <si>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</si>
  <si>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</si>
  <si>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</si>
  <si>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</si>
  <si>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</si>
  <si>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</si>
  <si>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</si>
  <si>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</si>
  <si>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</si>
  <si>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</si>
  <si>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</si>
  <si>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</si>
  <si>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</si>
  <si>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</si>
  <si>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</si>
  <si>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</si>
  <si>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</si>
  <si>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</si>
  <si>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</si>
  <si>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</si>
  <si>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</si>
  <si>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</si>
  <si>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</si>
  <si>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</si>
  <si>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</si>
  <si>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</si>
  <si>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</si>
  <si>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</si>
  <si>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</si>
  <si>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</si>
  <si>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</si>
  <si>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</si>
  <si>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</si>
  <si>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</si>
  <si>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</si>
  <si>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</si>
  <si>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</si>
  <si>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</si>
  <si>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</si>
  <si>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</si>
  <si>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</si>
  <si>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</si>
  <si>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</si>
  <si>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</si>
  <si>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</si>
  <si>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</si>
  <si>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</si>
  <si>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</si>
  <si>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</si>
  <si>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</si>
  <si>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</si>
  <si>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</si>
  <si>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</si>
  <si>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</si>
  <si>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</si>
  <si>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</si>
  <si>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</si>
  <si>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</si>
  <si>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</si>
  <si>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</si>
  <si>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</si>
  <si>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</si>
  <si>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</si>
  <si>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</si>
  <si>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</si>
  <si>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</si>
  <si>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</si>
  <si>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</si>
  <si>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</si>
  <si>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</si>
  <si>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</si>
  <si>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</si>
  <si>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</si>
  <si>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</si>
  <si>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</si>
  <si>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</si>
  <si>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</si>
  <si>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</si>
  <si>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</si>
  <si>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</si>
  <si>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</si>
  <si>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</si>
  <si>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</si>
  <si>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</si>
  <si>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</si>
  <si>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</si>
  <si>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</si>
  <si>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</si>
  <si>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</si>
  <si>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</si>
  <si>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</si>
  <si>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</si>
  <si>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</si>
  <si>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</si>
  <si>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</si>
  <si>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</si>
  <si>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</si>
  <si>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</si>
  <si>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</si>
  <si>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</si>
  <si>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</si>
  <si>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</si>
  <si>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</si>
  <si>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</si>
  <si>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</si>
  <si>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</si>
  <si>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</si>
  <si>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</si>
  <si>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</si>
  <si>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</si>
  <si>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</si>
  <si>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</si>
  <si>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</si>
  <si>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</si>
  <si>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</si>
  <si>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</si>
  <si>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</si>
  <si>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</si>
  <si>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</si>
  <si>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</si>
  <si>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</si>
  <si>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</si>
  <si>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</si>
  <si>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</si>
  <si>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</si>
  <si>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</si>
  <si>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</si>
  <si>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</si>
  <si>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</si>
  <si>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</si>
  <si>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</si>
  <si>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</si>
  <si>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</si>
  <si>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</si>
  <si>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</si>
  <si>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</si>
  <si>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</si>
  <si>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</si>
  <si>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</si>
  <si>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</si>
  <si>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</si>
  <si>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</si>
  <si>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</si>
  <si>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</si>
  <si>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</si>
  <si>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</si>
  <si>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</si>
  <si>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</si>
  <si>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</si>
  <si>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</si>
  <si>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</si>
  <si>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</si>
  <si>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</si>
  <si>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</si>
  <si>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</si>
  <si>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</si>
  <si>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</si>
  <si>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</si>
  <si>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</si>
  <si>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</si>
  <si>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</si>
  <si>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</si>
  <si>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</si>
  <si>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</si>
  <si>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</si>
  <si>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</si>
  <si>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</si>
  <si>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</si>
  <si>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</si>
  <si>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</si>
  <si>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</si>
  <si>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</si>
  <si>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</si>
  <si>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</si>
  <si>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</si>
  <si>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</si>
  <si>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</si>
  <si>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</si>
  <si>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</si>
  <si>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</si>
  <si>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</si>
  <si>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</si>
  <si>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</si>
  <si>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</si>
  <si>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</si>
  <si>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</si>
  <si>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</si>
  <si>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</si>
  <si>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</si>
  <si>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</si>
  <si>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</si>
  <si>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</si>
  <si>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</si>
  <si>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</si>
  <si>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</si>
  <si>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</si>
  <si>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</si>
  <si>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</si>
  <si>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</si>
  <si>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</si>
  <si>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</si>
  <si>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</si>
  <si>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</si>
  <si>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</si>
  <si>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</si>
  <si>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</si>
  <si>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</si>
  <si>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</si>
  <si>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</si>
  <si>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</si>
  <si>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</si>
  <si>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</si>
  <si>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</si>
  <si>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</si>
  <si>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</si>
  <si>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</si>
  <si>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</si>
  <si>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</si>
  <si>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</si>
  <si>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</si>
  <si>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</si>
  <si>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</si>
  <si>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</si>
  <si>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</si>
  <si>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</si>
  <si>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</si>
  <si>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</si>
  <si>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</si>
  <si>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</si>
  <si>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Coolant Adjust, Deg</t>
  </si>
  <si>
    <t>Main Injection IAT Adjust, Deg</t>
  </si>
  <si>
    <t>Main Injection Baro Adjust, Deg</t>
  </si>
  <si>
    <t>Main Injection Boost Adjust, Deg</t>
  </si>
  <si>
    <t>Main Injection Min Timing, Deg</t>
  </si>
  <si>
    <t>Main Injection Max Timing, Deg</t>
  </si>
  <si>
    <t>Main Injection Shutoff Limit, Deg</t>
  </si>
  <si>
    <t>End of Main Injection Limited by Injection Shutoff, Deg</t>
  </si>
  <si>
    <t xml:space="preserve"> Main Injection Lost from Injection Shutoff, Deg</t>
  </si>
  <si>
    <t xml:space="preserve"> Main Injection Lost from Injection Shutoff,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</si>
</sst>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3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 applyBorder="1"/>
    <xf numFmtId="164" fontId="0" fillId="0" borderId="5" xfId="0" applyNumberFormat="1" applyBorder="1"/>
    <xf numFmtId="0" fontId="0" fillId="2" borderId="6" xfId="0" applyFill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0" fontId="0" fillId="2" borderId="1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topLeftCell="A2417" workbookViewId="0">
      <selection activeCell="A2431" sqref="A243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1100</v>
      </c>
    </row>
    <row r="3" spans="1:3" x14ac:dyDescent="0.25">
      <c r="A3" t="s">
        <v>2</v>
      </c>
      <c r="B3" t="s">
        <v>1101</v>
      </c>
      <c r="C3" s="2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1102</v>
      </c>
      <c r="B113" t="s">
        <v>1103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1104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1105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1106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1107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1108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1109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1110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1111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1112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1113</v>
      </c>
      <c r="B2047" t="s">
        <v>1114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1115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1116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1117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1118</v>
      </c>
      <c r="B2466" t="s">
        <v>346</v>
      </c>
    </row>
    <row r="2467" spans="1:10" x14ac:dyDescent="0.25">
      <c r="B2467" t="s">
        <v>1119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1120</v>
      </c>
      <c r="B2717" t="s">
        <v>1121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1122</v>
      </c>
      <c r="B2740" t="s">
        <v>1114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1123</v>
      </c>
      <c r="B3155" t="s">
        <v>1121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1124</v>
      </c>
      <c r="B3178" t="s">
        <v>1114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1125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1126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1127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1128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1129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1130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1131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1132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1133</v>
      </c>
      <c r="B4744" t="s">
        <v>678</v>
      </c>
    </row>
    <row r="4745" spans="1:2" x14ac:dyDescent="0.25">
      <c r="A4745" t="s">
        <v>666</v>
      </c>
      <c r="B4745" t="s">
        <v>1134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1135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1136</v>
      </c>
      <c r="B4773" t="s">
        <v>680</v>
      </c>
    </row>
    <row r="4774" spans="1:2" x14ac:dyDescent="0.25">
      <c r="A4774" t="s">
        <v>666</v>
      </c>
      <c r="B4774" t="s">
        <v>1134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1137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1138</v>
      </c>
      <c r="B4797" t="s">
        <v>682</v>
      </c>
    </row>
    <row r="4798" spans="1:2" x14ac:dyDescent="0.25">
      <c r="A4798" t="s">
        <v>666</v>
      </c>
      <c r="B4798" t="s">
        <v>1134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1139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156" workbookViewId="0">
      <selection activeCell="A167" sqref="A167:S189"/>
    </sheetView>
  </sheetViews>
  <sheetFormatPr defaultColWidth="21.42578125" defaultRowHeight="15" x14ac:dyDescent="0.25"/>
  <cols>
    <col min="1" max="1" width="16.5703125" style="20" bestFit="1" customWidth="1"/>
    <col min="2" max="2" width="12.7109375" style="20" bestFit="1" customWidth="1"/>
    <col min="3" max="17" width="5.5703125" style="20" bestFit="1" customWidth="1"/>
    <col min="18" max="19" width="5.28515625" style="20" bestFit="1" customWidth="1"/>
    <col min="20" max="16384" width="21.42578125" style="20"/>
  </cols>
  <sheetData>
    <row r="1" spans="1:7" x14ac:dyDescent="0.25">
      <c r="A1" s="33" t="s">
        <v>1096</v>
      </c>
    </row>
    <row r="2" spans="1:7" x14ac:dyDescent="0.25">
      <c r="A2" s="5" t="s">
        <v>1099</v>
      </c>
    </row>
    <row r="4" spans="1:7" x14ac:dyDescent="0.25">
      <c r="A4" s="34"/>
      <c r="B4" s="34"/>
      <c r="C4" s="34"/>
      <c r="D4" s="34"/>
      <c r="E4" s="34"/>
    </row>
    <row r="5" spans="1:7" x14ac:dyDescent="0.25">
      <c r="A5" s="33" t="str">
        <f>IF(ISNUMBER($A$2),CONCATENATE("A9",$A$2,"01"),"F0505")</f>
        <v>F0505</v>
      </c>
      <c r="B5" s="45" t="str">
        <f>INDEX('Paste Calib Data'!$1:$1048576,MATCH($A$5,'Paste Calib Data'!$A:$A,0)+(ROW()-ROW($A$5)),COLUMN())</f>
        <v xml:space="preserve">Pedal Position to Desired Fuel (Normal) </v>
      </c>
      <c r="C5" s="45"/>
      <c r="D5" s="45"/>
      <c r="E5" s="45"/>
      <c r="F5" s="45"/>
      <c r="G5" s="45"/>
    </row>
    <row r="6" spans="1:7" x14ac:dyDescent="0.25">
      <c r="A6" s="5"/>
      <c r="B6" s="5" t="str">
        <f>INDEX('Paste Calib Data'!$1:$1048576,MATCH($A$5,'Paste Calib Data'!$A:$A,0)+(ROW()-ROW($A$5)),COLUMN())</f>
        <v>TPS %</v>
      </c>
      <c r="C6" s="5"/>
      <c r="D6" s="5"/>
      <c r="E6" s="5"/>
      <c r="F6" s="5"/>
      <c r="G6" s="5"/>
    </row>
    <row r="7" spans="1:7" x14ac:dyDescent="0.25">
      <c r="A7" s="5" t="str">
        <f>INDEX('Paste Calib Data'!$1:$1048576,MATCH($A$5,'Paste Calib Data'!$A:$A,0)+(ROW()-ROW($A$5)),COLUMN())</f>
        <v>RPM</v>
      </c>
      <c r="B7" s="28">
        <f>C7-1</f>
        <v>-1</v>
      </c>
      <c r="C7" s="5">
        <f>INDEX('Paste Calib Data'!$1:$1048576,MATCH($A$5,'Paste Calib Data'!$A:$A,0)+(ROW()-ROW($A$5)),COLUMN()-1)</f>
        <v>0</v>
      </c>
      <c r="D7" s="5">
        <f>INDEX('Paste Calib Data'!$1:$1048576,MATCH($A$5,'Paste Calib Data'!$A:$A,0)+(ROW()-ROW($A$5)),COLUMN()-1)</f>
        <v>25</v>
      </c>
      <c r="E7" s="5">
        <f>INDEX('Paste Calib Data'!$1:$1048576,MATCH($A$5,'Paste Calib Data'!$A:$A,0)+(ROW()-ROW($A$5)),COLUMN()-1)</f>
        <v>50</v>
      </c>
      <c r="F7" s="5">
        <f>INDEX('Paste Calib Data'!$1:$1048576,MATCH($A$5,'Paste Calib Data'!$A:$A,0)+(ROW()-ROW($A$5)),COLUMN()-1)</f>
        <v>100</v>
      </c>
      <c r="G7" s="28">
        <f>F7+1</f>
        <v>101</v>
      </c>
    </row>
    <row r="8" spans="1:7" x14ac:dyDescent="0.25">
      <c r="A8" s="28">
        <f>A9-1</f>
        <v>599</v>
      </c>
      <c r="B8" s="27">
        <f>B9</f>
        <v>0</v>
      </c>
      <c r="C8" s="27">
        <f t="shared" ref="C8:G8" si="0">C9</f>
        <v>0</v>
      </c>
      <c r="D8" s="27">
        <f t="shared" si="0"/>
        <v>33.220109000000001</v>
      </c>
      <c r="E8" s="27">
        <f t="shared" si="0"/>
        <v>57.472827000000002</v>
      </c>
      <c r="F8" s="27">
        <f t="shared" si="0"/>
        <v>144.97282899999999</v>
      </c>
      <c r="G8" s="27">
        <f t="shared" si="0"/>
        <v>144.97282899999999</v>
      </c>
    </row>
    <row r="9" spans="1:7" x14ac:dyDescent="0.25">
      <c r="A9" s="5">
        <f>INDEX('Paste Calib Data'!$1:$1048576,MATCH($A$5,'Paste Calib Data'!$A:$A,0)+(ROW()-ROW($A$5)-1),COLUMN())</f>
        <v>600</v>
      </c>
      <c r="B9" s="27">
        <f>C9</f>
        <v>0</v>
      </c>
      <c r="C9" s="7">
        <f>INDEX('Paste Calib Data'!$1:$1048576,MATCH($A$5,'Paste Calib Data'!$A:$A,0)+(ROW()-ROW($A$5)-1),COLUMN()-1)</f>
        <v>0</v>
      </c>
      <c r="D9" s="7">
        <f>INDEX('Paste Calib Data'!$1:$1048576,MATCH($A$5,'Paste Calib Data'!$A:$A,0)+(ROW()-ROW($A$5)-1),COLUMN()-1)</f>
        <v>33.220109000000001</v>
      </c>
      <c r="E9" s="7">
        <f>INDEX('Paste Calib Data'!$1:$1048576,MATCH($A$5,'Paste Calib Data'!$A:$A,0)+(ROW()-ROW($A$5)-1),COLUMN()-1)</f>
        <v>57.472827000000002</v>
      </c>
      <c r="F9" s="7">
        <f>INDEX('Paste Calib Data'!$1:$1048576,MATCH($A$5,'Paste Calib Data'!$A:$A,0)+(ROW()-ROW($A$5)-1),COLUMN()-1)</f>
        <v>144.97282899999999</v>
      </c>
      <c r="G9" s="27">
        <f>F9</f>
        <v>144.97282899999999</v>
      </c>
    </row>
    <row r="10" spans="1:7" x14ac:dyDescent="0.25">
      <c r="A10" s="5">
        <f>INDEX('Paste Calib Data'!$1:$1048576,MATCH($A$5,'Paste Calib Data'!$A:$A,0)+(ROW()-ROW($A$5)-1),COLUMN())</f>
        <v>650</v>
      </c>
      <c r="B10" s="27">
        <f t="shared" ref="B10:B29" si="1">C10</f>
        <v>0</v>
      </c>
      <c r="C10" s="7">
        <f>INDEX('Paste Calib Data'!$1:$1048576,MATCH($A$5,'Paste Calib Data'!$A:$A,0)+(ROW()-ROW($A$5)-1),COLUMN()-1)</f>
        <v>0</v>
      </c>
      <c r="D10" s="7">
        <f>INDEX('Paste Calib Data'!$1:$1048576,MATCH($A$5,'Paste Calib Data'!$A:$A,0)+(ROW()-ROW($A$5)-1),COLUMN()-1)</f>
        <v>30.027175</v>
      </c>
      <c r="E10" s="7">
        <f>INDEX('Paste Calib Data'!$1:$1048576,MATCH($A$5,'Paste Calib Data'!$A:$A,0)+(ROW()-ROW($A$5)-1),COLUMN()-1)</f>
        <v>55.027175</v>
      </c>
      <c r="F10" s="7">
        <f>INDEX('Paste Calib Data'!$1:$1048576,MATCH($A$5,'Paste Calib Data'!$A:$A,0)+(ROW()-ROW($A$5)-1),COLUMN()-1)</f>
        <v>144.97282899999999</v>
      </c>
      <c r="G10" s="27">
        <f t="shared" ref="G10:G29" si="2">F10</f>
        <v>144.97282899999999</v>
      </c>
    </row>
    <row r="11" spans="1:7" x14ac:dyDescent="0.25">
      <c r="A11" s="5">
        <f>INDEX('Paste Calib Data'!$1:$1048576,MATCH($A$5,'Paste Calib Data'!$A:$A,0)+(ROW()-ROW($A$5)-1),COLUMN())</f>
        <v>750</v>
      </c>
      <c r="B11" s="27">
        <f t="shared" si="1"/>
        <v>0</v>
      </c>
      <c r="C11" s="7">
        <f>INDEX('Paste Calib Data'!$1:$1048576,MATCH($A$5,'Paste Calib Data'!$A:$A,0)+(ROW()-ROW($A$5)-1),COLUMN()-1)</f>
        <v>0</v>
      </c>
      <c r="D11" s="7">
        <f>INDEX('Paste Calib Data'!$1:$1048576,MATCH($A$5,'Paste Calib Data'!$A:$A,0)+(ROW()-ROW($A$5)-1),COLUMN()-1)</f>
        <v>28.328804999999999</v>
      </c>
      <c r="E11" s="7">
        <f>INDEX('Paste Calib Data'!$1:$1048576,MATCH($A$5,'Paste Calib Data'!$A:$A,0)+(ROW()-ROW($A$5)-1),COLUMN()-1)</f>
        <v>52.513587999999999</v>
      </c>
      <c r="F11" s="7">
        <f>INDEX('Paste Calib Data'!$1:$1048576,MATCH($A$5,'Paste Calib Data'!$A:$A,0)+(ROW()-ROW($A$5)-1),COLUMN()-1)</f>
        <v>144.97282899999999</v>
      </c>
      <c r="G11" s="27">
        <f t="shared" si="2"/>
        <v>144.97282899999999</v>
      </c>
    </row>
    <row r="12" spans="1:7" x14ac:dyDescent="0.25">
      <c r="A12" s="5">
        <f>INDEX('Paste Calib Data'!$1:$1048576,MATCH($A$5,'Paste Calib Data'!$A:$A,0)+(ROW()-ROW($A$5)-1),COLUMN())</f>
        <v>800</v>
      </c>
      <c r="B12" s="27">
        <f t="shared" si="1"/>
        <v>0</v>
      </c>
      <c r="C12" s="7">
        <f>INDEX('Paste Calib Data'!$1:$1048576,MATCH($A$5,'Paste Calib Data'!$A:$A,0)+(ROW()-ROW($A$5)-1),COLUMN()-1)</f>
        <v>0</v>
      </c>
      <c r="D12" s="7">
        <f>INDEX('Paste Calib Data'!$1:$1048576,MATCH($A$5,'Paste Calib Data'!$A:$A,0)+(ROW()-ROW($A$5)-1),COLUMN()-1)</f>
        <v>23.233695999999998</v>
      </c>
      <c r="E12" s="7">
        <f>INDEX('Paste Calib Data'!$1:$1048576,MATCH($A$5,'Paste Calib Data'!$A:$A,0)+(ROW()-ROW($A$5)-1),COLUMN()-1)</f>
        <v>47.486414000000003</v>
      </c>
      <c r="F12" s="7">
        <f>INDEX('Paste Calib Data'!$1:$1048576,MATCH($A$5,'Paste Calib Data'!$A:$A,0)+(ROW()-ROW($A$5)-1),COLUMN()-1)</f>
        <v>144.97282899999999</v>
      </c>
      <c r="G12" s="27">
        <f t="shared" si="2"/>
        <v>144.97282899999999</v>
      </c>
    </row>
    <row r="13" spans="1:7" x14ac:dyDescent="0.25">
      <c r="A13" s="5">
        <f>INDEX('Paste Calib Data'!$1:$1048576,MATCH($A$5,'Paste Calib Data'!$A:$A,0)+(ROW()-ROW($A$5)-1),COLUMN())</f>
        <v>900</v>
      </c>
      <c r="B13" s="27">
        <f t="shared" si="1"/>
        <v>0</v>
      </c>
      <c r="C13" s="7">
        <f>INDEX('Paste Calib Data'!$1:$1048576,MATCH($A$5,'Paste Calib Data'!$A:$A,0)+(ROW()-ROW($A$5)-1),COLUMN()-1)</f>
        <v>0</v>
      </c>
      <c r="D13" s="7">
        <f>INDEX('Paste Calib Data'!$1:$1048576,MATCH($A$5,'Paste Calib Data'!$A:$A,0)+(ROW()-ROW($A$5)-1),COLUMN()-1)</f>
        <v>23.233695999999998</v>
      </c>
      <c r="E13" s="7">
        <f>INDEX('Paste Calib Data'!$1:$1048576,MATCH($A$5,'Paste Calib Data'!$A:$A,0)+(ROW()-ROW($A$5)-1),COLUMN()-1)</f>
        <v>47.486414000000003</v>
      </c>
      <c r="F13" s="7">
        <f>INDEX('Paste Calib Data'!$1:$1048576,MATCH($A$5,'Paste Calib Data'!$A:$A,0)+(ROW()-ROW($A$5)-1),COLUMN()-1)</f>
        <v>144.97282899999999</v>
      </c>
      <c r="G13" s="27">
        <f t="shared" si="2"/>
        <v>144.97282899999999</v>
      </c>
    </row>
    <row r="14" spans="1:7" x14ac:dyDescent="0.25">
      <c r="A14" s="5">
        <f>INDEX('Paste Calib Data'!$1:$1048576,MATCH($A$5,'Paste Calib Data'!$A:$A,0)+(ROW()-ROW($A$5)-1),COLUMN())</f>
        <v>1000</v>
      </c>
      <c r="B14" s="27">
        <f t="shared" si="1"/>
        <v>0</v>
      </c>
      <c r="C14" s="7">
        <f>INDEX('Paste Calib Data'!$1:$1048576,MATCH($A$5,'Paste Calib Data'!$A:$A,0)+(ROW()-ROW($A$5)-1),COLUMN()-1)</f>
        <v>0</v>
      </c>
      <c r="D14" s="7">
        <f>INDEX('Paste Calib Data'!$1:$1048576,MATCH($A$5,'Paste Calib Data'!$A:$A,0)+(ROW()-ROW($A$5)-1),COLUMN()-1)</f>
        <v>23.233695999999998</v>
      </c>
      <c r="E14" s="7">
        <f>INDEX('Paste Calib Data'!$1:$1048576,MATCH($A$5,'Paste Calib Data'!$A:$A,0)+(ROW()-ROW($A$5)-1),COLUMN()-1)</f>
        <v>47.486414000000003</v>
      </c>
      <c r="F14" s="7">
        <f>INDEX('Paste Calib Data'!$1:$1048576,MATCH($A$5,'Paste Calib Data'!$A:$A,0)+(ROW()-ROW($A$5)-1),COLUMN()-1)</f>
        <v>144.97282899999999</v>
      </c>
      <c r="G14" s="27">
        <f t="shared" si="2"/>
        <v>144.97282899999999</v>
      </c>
    </row>
    <row r="15" spans="1:7" x14ac:dyDescent="0.25">
      <c r="A15" s="5">
        <f>INDEX('Paste Calib Data'!$1:$1048576,MATCH($A$5,'Paste Calib Data'!$A:$A,0)+(ROW()-ROW($A$5)-1),COLUMN())</f>
        <v>1200</v>
      </c>
      <c r="B15" s="27">
        <f t="shared" si="1"/>
        <v>0</v>
      </c>
      <c r="C15" s="7">
        <f>INDEX('Paste Calib Data'!$1:$1048576,MATCH($A$5,'Paste Calib Data'!$A:$A,0)+(ROW()-ROW($A$5)-1),COLUMN()-1)</f>
        <v>0</v>
      </c>
      <c r="D15" s="7">
        <f>INDEX('Paste Calib Data'!$1:$1048576,MATCH($A$5,'Paste Calib Data'!$A:$A,0)+(ROW()-ROW($A$5)-1),COLUMN()-1)</f>
        <v>30.027175</v>
      </c>
      <c r="E15" s="7">
        <f>INDEX('Paste Calib Data'!$1:$1048576,MATCH($A$5,'Paste Calib Data'!$A:$A,0)+(ROW()-ROW($A$5)-1),COLUMN()-1)</f>
        <v>55.027175</v>
      </c>
      <c r="F15" s="7">
        <f>INDEX('Paste Calib Data'!$1:$1048576,MATCH($A$5,'Paste Calib Data'!$A:$A,0)+(ROW()-ROW($A$5)-1),COLUMN()-1)</f>
        <v>144.97282899999999</v>
      </c>
      <c r="G15" s="27">
        <f t="shared" si="2"/>
        <v>144.97282899999999</v>
      </c>
    </row>
    <row r="16" spans="1:7" x14ac:dyDescent="0.25">
      <c r="A16" s="5">
        <f>INDEX('Paste Calib Data'!$1:$1048576,MATCH($A$5,'Paste Calib Data'!$A:$A,0)+(ROW()-ROW($A$5)-1),COLUMN())</f>
        <v>1380</v>
      </c>
      <c r="B16" s="27">
        <f t="shared" si="1"/>
        <v>0</v>
      </c>
      <c r="C16" s="7">
        <f>INDEX('Paste Calib Data'!$1:$1048576,MATCH($A$5,'Paste Calib Data'!$A:$A,0)+(ROW()-ROW($A$5)-1),COLUMN()-1)</f>
        <v>0</v>
      </c>
      <c r="D16" s="7">
        <f>INDEX('Paste Calib Data'!$1:$1048576,MATCH($A$5,'Paste Calib Data'!$A:$A,0)+(ROW()-ROW($A$5)-1),COLUMN()-1)</f>
        <v>30.027175</v>
      </c>
      <c r="E16" s="7">
        <f>INDEX('Paste Calib Data'!$1:$1048576,MATCH($A$5,'Paste Calib Data'!$A:$A,0)+(ROW()-ROW($A$5)-1),COLUMN()-1)</f>
        <v>59.986414000000003</v>
      </c>
      <c r="F16" s="7">
        <f>INDEX('Paste Calib Data'!$1:$1048576,MATCH($A$5,'Paste Calib Data'!$A:$A,0)+(ROW()-ROW($A$5)-1),COLUMN()-1)</f>
        <v>144.97282899999999</v>
      </c>
      <c r="G16" s="27">
        <f t="shared" si="2"/>
        <v>144.97282899999999</v>
      </c>
    </row>
    <row r="17" spans="1:19" x14ac:dyDescent="0.25">
      <c r="A17" s="5">
        <f>INDEX('Paste Calib Data'!$1:$1048576,MATCH($A$5,'Paste Calib Data'!$A:$A,0)+(ROW()-ROW($A$5)-1),COLUMN())</f>
        <v>1600</v>
      </c>
      <c r="B17" s="27">
        <f t="shared" si="1"/>
        <v>0</v>
      </c>
      <c r="C17" s="7">
        <f>INDEX('Paste Calib Data'!$1:$1048576,MATCH($A$5,'Paste Calib Data'!$A:$A,0)+(ROW()-ROW($A$5)-1),COLUMN()-1)</f>
        <v>0</v>
      </c>
      <c r="D17" s="7">
        <f>INDEX('Paste Calib Data'!$1:$1048576,MATCH($A$5,'Paste Calib Data'!$A:$A,0)+(ROW()-ROW($A$5)-1),COLUMN()-1)</f>
        <v>34.986414000000003</v>
      </c>
      <c r="E17" s="7">
        <f>INDEX('Paste Calib Data'!$1:$1048576,MATCH($A$5,'Paste Calib Data'!$A:$A,0)+(ROW()-ROW($A$5)-1),COLUMN()-1)</f>
        <v>69.972828000000007</v>
      </c>
      <c r="F17" s="7">
        <f>INDEX('Paste Calib Data'!$1:$1048576,MATCH($A$5,'Paste Calib Data'!$A:$A,0)+(ROW()-ROW($A$5)-1),COLUMN()-1)</f>
        <v>144.97282899999999</v>
      </c>
      <c r="G17" s="27">
        <f t="shared" si="2"/>
        <v>144.97282899999999</v>
      </c>
    </row>
    <row r="18" spans="1:19" x14ac:dyDescent="0.25">
      <c r="A18" s="5">
        <f>INDEX('Paste Calib Data'!$1:$1048576,MATCH($A$5,'Paste Calib Data'!$A:$A,0)+(ROW()-ROW($A$5)-1),COLUMN())</f>
        <v>1800</v>
      </c>
      <c r="B18" s="27">
        <f t="shared" si="1"/>
        <v>0</v>
      </c>
      <c r="C18" s="7">
        <f>INDEX('Paste Calib Data'!$1:$1048576,MATCH($A$5,'Paste Calib Data'!$A:$A,0)+(ROW()-ROW($A$5)-1),COLUMN()-1)</f>
        <v>0</v>
      </c>
      <c r="D18" s="7">
        <f>INDEX('Paste Calib Data'!$1:$1048576,MATCH($A$5,'Paste Calib Data'!$A:$A,0)+(ROW()-ROW($A$5)-1),COLUMN()-1)</f>
        <v>34.986414000000003</v>
      </c>
      <c r="E18" s="7">
        <f>INDEX('Paste Calib Data'!$1:$1048576,MATCH($A$5,'Paste Calib Data'!$A:$A,0)+(ROW()-ROW($A$5)-1),COLUMN()-1)</f>
        <v>69.972828000000007</v>
      </c>
      <c r="F18" s="7">
        <f>INDEX('Paste Calib Data'!$1:$1048576,MATCH($A$5,'Paste Calib Data'!$A:$A,0)+(ROW()-ROW($A$5)-1),COLUMN()-1)</f>
        <v>144.97282899999999</v>
      </c>
      <c r="G18" s="27">
        <f t="shared" si="2"/>
        <v>144.97282899999999</v>
      </c>
    </row>
    <row r="19" spans="1:19" x14ac:dyDescent="0.25">
      <c r="A19" s="5">
        <f>INDEX('Paste Calib Data'!$1:$1048576,MATCH($A$5,'Paste Calib Data'!$A:$A,0)+(ROW()-ROW($A$5)-1),COLUMN())</f>
        <v>2000</v>
      </c>
      <c r="B19" s="27">
        <f t="shared" si="1"/>
        <v>0</v>
      </c>
      <c r="C19" s="7">
        <f>INDEX('Paste Calib Data'!$1:$1048576,MATCH($A$5,'Paste Calib Data'!$A:$A,0)+(ROW()-ROW($A$5)-1),COLUMN()-1)</f>
        <v>0</v>
      </c>
      <c r="D19" s="7">
        <f>INDEX('Paste Calib Data'!$1:$1048576,MATCH($A$5,'Paste Calib Data'!$A:$A,0)+(ROW()-ROW($A$5)-1),COLUMN()-1)</f>
        <v>34.986414000000003</v>
      </c>
      <c r="E19" s="7">
        <f>INDEX('Paste Calib Data'!$1:$1048576,MATCH($A$5,'Paste Calib Data'!$A:$A,0)+(ROW()-ROW($A$5)-1),COLUMN()-1)</f>
        <v>69.972828000000007</v>
      </c>
      <c r="F19" s="7">
        <f>INDEX('Paste Calib Data'!$1:$1048576,MATCH($A$5,'Paste Calib Data'!$A:$A,0)+(ROW()-ROW($A$5)-1),COLUMN()-1)</f>
        <v>144.97282899999999</v>
      </c>
      <c r="G19" s="27">
        <f t="shared" si="2"/>
        <v>144.97282899999999</v>
      </c>
    </row>
    <row r="20" spans="1:19" x14ac:dyDescent="0.25">
      <c r="A20" s="5">
        <f>INDEX('Paste Calib Data'!$1:$1048576,MATCH($A$5,'Paste Calib Data'!$A:$A,0)+(ROW()-ROW($A$5)-1),COLUMN())</f>
        <v>2200</v>
      </c>
      <c r="B20" s="27">
        <f t="shared" si="1"/>
        <v>0</v>
      </c>
      <c r="C20" s="7">
        <f>INDEX('Paste Calib Data'!$1:$1048576,MATCH($A$5,'Paste Calib Data'!$A:$A,0)+(ROW()-ROW($A$5)-1),COLUMN()-1)</f>
        <v>0</v>
      </c>
      <c r="D20" s="7">
        <f>INDEX('Paste Calib Data'!$1:$1048576,MATCH($A$5,'Paste Calib Data'!$A:$A,0)+(ROW()-ROW($A$5)-1),COLUMN()-1)</f>
        <v>34.986414000000003</v>
      </c>
      <c r="E20" s="7">
        <f>INDEX('Paste Calib Data'!$1:$1048576,MATCH($A$5,'Paste Calib Data'!$A:$A,0)+(ROW()-ROW($A$5)-1),COLUMN()-1)</f>
        <v>69.972828000000007</v>
      </c>
      <c r="F20" s="7">
        <f>INDEX('Paste Calib Data'!$1:$1048576,MATCH($A$5,'Paste Calib Data'!$A:$A,0)+(ROW()-ROW($A$5)-1),COLUMN()-1)</f>
        <v>144.97282899999999</v>
      </c>
      <c r="G20" s="27">
        <f t="shared" si="2"/>
        <v>144.97282899999999</v>
      </c>
    </row>
    <row r="21" spans="1:19" x14ac:dyDescent="0.25">
      <c r="A21" s="5">
        <f>INDEX('Paste Calib Data'!$1:$1048576,MATCH($A$5,'Paste Calib Data'!$A:$A,0)+(ROW()-ROW($A$5)-1),COLUMN())</f>
        <v>2400</v>
      </c>
      <c r="B21" s="27">
        <f t="shared" si="1"/>
        <v>0</v>
      </c>
      <c r="C21" s="7">
        <f>INDEX('Paste Calib Data'!$1:$1048576,MATCH($A$5,'Paste Calib Data'!$A:$A,0)+(ROW()-ROW($A$5)-1),COLUMN()-1)</f>
        <v>0</v>
      </c>
      <c r="D21" s="7">
        <f>INDEX('Paste Calib Data'!$1:$1048576,MATCH($A$5,'Paste Calib Data'!$A:$A,0)+(ROW()-ROW($A$5)-1),COLUMN()-1)</f>
        <v>34.986414000000003</v>
      </c>
      <c r="E21" s="7">
        <f>INDEX('Paste Calib Data'!$1:$1048576,MATCH($A$5,'Paste Calib Data'!$A:$A,0)+(ROW()-ROW($A$5)-1),COLUMN()-1)</f>
        <v>69.972828000000007</v>
      </c>
      <c r="F21" s="7">
        <f>INDEX('Paste Calib Data'!$1:$1048576,MATCH($A$5,'Paste Calib Data'!$A:$A,0)+(ROW()-ROW($A$5)-1),COLUMN()-1)</f>
        <v>144.97282899999999</v>
      </c>
      <c r="G21" s="27">
        <f t="shared" si="2"/>
        <v>144.97282899999999</v>
      </c>
    </row>
    <row r="22" spans="1:19" x14ac:dyDescent="0.25">
      <c r="A22" s="5">
        <f>INDEX('Paste Calib Data'!$1:$1048576,MATCH($A$5,'Paste Calib Data'!$A:$A,0)+(ROW()-ROW($A$5)-1),COLUMN())</f>
        <v>2600</v>
      </c>
      <c r="B22" s="27">
        <f t="shared" si="1"/>
        <v>0</v>
      </c>
      <c r="C22" s="7">
        <f>INDEX('Paste Calib Data'!$1:$1048576,MATCH($A$5,'Paste Calib Data'!$A:$A,0)+(ROW()-ROW($A$5)-1),COLUMN()-1)</f>
        <v>0</v>
      </c>
      <c r="D22" s="7">
        <f>INDEX('Paste Calib Data'!$1:$1048576,MATCH($A$5,'Paste Calib Data'!$A:$A,0)+(ROW()-ROW($A$5)-1),COLUMN()-1)</f>
        <v>34.986414000000003</v>
      </c>
      <c r="E22" s="7">
        <f>INDEX('Paste Calib Data'!$1:$1048576,MATCH($A$5,'Paste Calib Data'!$A:$A,0)+(ROW()-ROW($A$5)-1),COLUMN()-1)</f>
        <v>69.972828000000007</v>
      </c>
      <c r="F22" s="7">
        <f>INDEX('Paste Calib Data'!$1:$1048576,MATCH($A$5,'Paste Calib Data'!$A:$A,0)+(ROW()-ROW($A$5)-1),COLUMN()-1)</f>
        <v>144.97282899999999</v>
      </c>
      <c r="G22" s="27">
        <f t="shared" si="2"/>
        <v>144.97282899999999</v>
      </c>
    </row>
    <row r="23" spans="1:19" x14ac:dyDescent="0.25">
      <c r="A23" s="5">
        <f>INDEX('Paste Calib Data'!$1:$1048576,MATCH($A$5,'Paste Calib Data'!$A:$A,0)+(ROW()-ROW($A$5)-1),COLUMN())</f>
        <v>2700</v>
      </c>
      <c r="B23" s="27">
        <f t="shared" si="1"/>
        <v>0</v>
      </c>
      <c r="C23" s="7">
        <f>INDEX('Paste Calib Data'!$1:$1048576,MATCH($A$5,'Paste Calib Data'!$A:$A,0)+(ROW()-ROW($A$5)-1),COLUMN()-1)</f>
        <v>0</v>
      </c>
      <c r="D23" s="7">
        <f>INDEX('Paste Calib Data'!$1:$1048576,MATCH($A$5,'Paste Calib Data'!$A:$A,0)+(ROW()-ROW($A$5)-1),COLUMN()-1)</f>
        <v>34.986414000000003</v>
      </c>
      <c r="E23" s="7">
        <f>INDEX('Paste Calib Data'!$1:$1048576,MATCH($A$5,'Paste Calib Data'!$A:$A,0)+(ROW()-ROW($A$5)-1),COLUMN()-1)</f>
        <v>69.972828000000007</v>
      </c>
      <c r="F23" s="7">
        <f>INDEX('Paste Calib Data'!$1:$1048576,MATCH($A$5,'Paste Calib Data'!$A:$A,0)+(ROW()-ROW($A$5)-1),COLUMN()-1)</f>
        <v>144.97282899999999</v>
      </c>
      <c r="G23" s="27">
        <f t="shared" si="2"/>
        <v>144.97282899999999</v>
      </c>
    </row>
    <row r="24" spans="1:19" x14ac:dyDescent="0.25">
      <c r="A24" s="5">
        <f>INDEX('Paste Calib Data'!$1:$1048576,MATCH($A$5,'Paste Calib Data'!$A:$A,0)+(ROW()-ROW($A$5)-1),COLUMN())</f>
        <v>2800</v>
      </c>
      <c r="B24" s="27">
        <f t="shared" si="1"/>
        <v>0</v>
      </c>
      <c r="C24" s="7">
        <f>INDEX('Paste Calib Data'!$1:$1048576,MATCH($A$5,'Paste Calib Data'!$A:$A,0)+(ROW()-ROW($A$5)-1),COLUMN()-1)</f>
        <v>0</v>
      </c>
      <c r="D24" s="7">
        <f>INDEX('Paste Calib Data'!$1:$1048576,MATCH($A$5,'Paste Calib Data'!$A:$A,0)+(ROW()-ROW($A$5)-1),COLUMN()-1)</f>
        <v>34.986414000000003</v>
      </c>
      <c r="E24" s="7">
        <f>INDEX('Paste Calib Data'!$1:$1048576,MATCH($A$5,'Paste Calib Data'!$A:$A,0)+(ROW()-ROW($A$5)-1),COLUMN()-1)</f>
        <v>69.972828000000007</v>
      </c>
      <c r="F24" s="7">
        <f>INDEX('Paste Calib Data'!$1:$1048576,MATCH($A$5,'Paste Calib Data'!$A:$A,0)+(ROW()-ROW($A$5)-1),COLUMN()-1)</f>
        <v>144.97282899999999</v>
      </c>
      <c r="G24" s="27">
        <f t="shared" si="2"/>
        <v>144.97282899999999</v>
      </c>
    </row>
    <row r="25" spans="1:19" x14ac:dyDescent="0.25">
      <c r="A25" s="5">
        <f>INDEX('Paste Calib Data'!$1:$1048576,MATCH($A$5,'Paste Calib Data'!$A:$A,0)+(ROW()-ROW($A$5)-1),COLUMN())</f>
        <v>2900</v>
      </c>
      <c r="B25" s="27">
        <f t="shared" si="1"/>
        <v>0</v>
      </c>
      <c r="C25" s="7">
        <f>INDEX('Paste Calib Data'!$1:$1048576,MATCH($A$5,'Paste Calib Data'!$A:$A,0)+(ROW()-ROW($A$5)-1),COLUMN()-1)</f>
        <v>0</v>
      </c>
      <c r="D25" s="7">
        <f>INDEX('Paste Calib Data'!$1:$1048576,MATCH($A$5,'Paste Calib Data'!$A:$A,0)+(ROW()-ROW($A$5)-1),COLUMN()-1)</f>
        <v>34.986414000000003</v>
      </c>
      <c r="E25" s="7">
        <f>INDEX('Paste Calib Data'!$1:$1048576,MATCH($A$5,'Paste Calib Data'!$A:$A,0)+(ROW()-ROW($A$5)-1),COLUMN()-1)</f>
        <v>69.972828000000007</v>
      </c>
      <c r="F25" s="7">
        <f>INDEX('Paste Calib Data'!$1:$1048576,MATCH($A$5,'Paste Calib Data'!$A:$A,0)+(ROW()-ROW($A$5)-1),COLUMN()-1)</f>
        <v>141.983699</v>
      </c>
      <c r="G25" s="27">
        <f t="shared" si="2"/>
        <v>141.983699</v>
      </c>
    </row>
    <row r="26" spans="1:19" x14ac:dyDescent="0.25">
      <c r="A26" s="5">
        <f>INDEX('Paste Calib Data'!$1:$1048576,MATCH($A$5,'Paste Calib Data'!$A:$A,0)+(ROW()-ROW($A$5)-1),COLUMN())</f>
        <v>3000</v>
      </c>
      <c r="B26" s="27">
        <f t="shared" si="1"/>
        <v>0</v>
      </c>
      <c r="C26" s="7">
        <f>INDEX('Paste Calib Data'!$1:$1048576,MATCH($A$5,'Paste Calib Data'!$A:$A,0)+(ROW()-ROW($A$5)-1),COLUMN()-1)</f>
        <v>0</v>
      </c>
      <c r="D26" s="7">
        <f>INDEX('Paste Calib Data'!$1:$1048576,MATCH($A$5,'Paste Calib Data'!$A:$A,0)+(ROW()-ROW($A$5)-1),COLUMN()-1)</f>
        <v>34.986414000000003</v>
      </c>
      <c r="E26" s="7">
        <f>INDEX('Paste Calib Data'!$1:$1048576,MATCH($A$5,'Paste Calib Data'!$A:$A,0)+(ROW()-ROW($A$5)-1),COLUMN()-1)</f>
        <v>69.972828000000007</v>
      </c>
      <c r="F26" s="7">
        <f>INDEX('Paste Calib Data'!$1:$1048576,MATCH($A$5,'Paste Calib Data'!$A:$A,0)+(ROW()-ROW($A$5)-1),COLUMN()-1)</f>
        <v>130.978264</v>
      </c>
      <c r="G26" s="27">
        <f t="shared" si="2"/>
        <v>130.978264</v>
      </c>
    </row>
    <row r="27" spans="1:19" x14ac:dyDescent="0.25">
      <c r="A27" s="5">
        <f>INDEX('Paste Calib Data'!$1:$1048576,MATCH($A$5,'Paste Calib Data'!$A:$A,0)+(ROW()-ROW($A$5)-1),COLUMN())</f>
        <v>3220</v>
      </c>
      <c r="B27" s="27">
        <f t="shared" si="1"/>
        <v>0</v>
      </c>
      <c r="C27" s="7">
        <f>INDEX('Paste Calib Data'!$1:$1048576,MATCH($A$5,'Paste Calib Data'!$A:$A,0)+(ROW()-ROW($A$5)-1),COLUMN()-1)</f>
        <v>0</v>
      </c>
      <c r="D27" s="7">
        <f>INDEX('Paste Calib Data'!$1:$1048576,MATCH($A$5,'Paste Calib Data'!$A:$A,0)+(ROW()-ROW($A$5)-1),COLUMN()-1)</f>
        <v>25.000001000000001</v>
      </c>
      <c r="E27" s="7">
        <f>INDEX('Paste Calib Data'!$1:$1048576,MATCH($A$5,'Paste Calib Data'!$A:$A,0)+(ROW()-ROW($A$5)-1),COLUMN()-1)</f>
        <v>50.000000999999997</v>
      </c>
      <c r="F27" s="7">
        <f>INDEX('Paste Calib Data'!$1:$1048576,MATCH($A$5,'Paste Calib Data'!$A:$A,0)+(ROW()-ROW($A$5)-1),COLUMN()-1)</f>
        <v>100.00000199999999</v>
      </c>
      <c r="G27" s="27">
        <f t="shared" si="2"/>
        <v>100.00000199999999</v>
      </c>
    </row>
    <row r="28" spans="1:19" x14ac:dyDescent="0.25">
      <c r="A28" s="5">
        <f>INDEX('Paste Calib Data'!$1:$1048576,MATCH($A$5,'Paste Calib Data'!$A:$A,0)+(ROW()-ROW($A$5)-1),COLUMN())</f>
        <v>3600</v>
      </c>
      <c r="B28" s="27">
        <f t="shared" si="1"/>
        <v>0</v>
      </c>
      <c r="C28" s="7">
        <f>INDEX('Paste Calib Data'!$1:$1048576,MATCH($A$5,'Paste Calib Data'!$A:$A,0)+(ROW()-ROW($A$5)-1),COLUMN()-1)</f>
        <v>0</v>
      </c>
      <c r="D28" s="7">
        <f>INDEX('Paste Calib Data'!$1:$1048576,MATCH($A$5,'Paste Calib Data'!$A:$A,0)+(ROW()-ROW($A$5)-1),COLUMN()-1)</f>
        <v>25.000001000000001</v>
      </c>
      <c r="E28" s="7">
        <f>INDEX('Paste Calib Data'!$1:$1048576,MATCH($A$5,'Paste Calib Data'!$A:$A,0)+(ROW()-ROW($A$5)-1),COLUMN()-1)</f>
        <v>50.000000999999997</v>
      </c>
      <c r="F28" s="7">
        <f>INDEX('Paste Calib Data'!$1:$1048576,MATCH($A$5,'Paste Calib Data'!$A:$A,0)+(ROW()-ROW($A$5)-1),COLUMN()-1)</f>
        <v>72.010870999999995</v>
      </c>
      <c r="G28" s="27">
        <f t="shared" si="2"/>
        <v>72.010870999999995</v>
      </c>
    </row>
    <row r="29" spans="1:19" x14ac:dyDescent="0.25">
      <c r="A29" s="5">
        <f>INDEX('Paste Calib Data'!$1:$1048576,MATCH($A$5,'Paste Calib Data'!$A:$A,0)+(ROW()-ROW($A$5)-1),COLUMN())</f>
        <v>4000</v>
      </c>
      <c r="B29" s="27">
        <f t="shared" si="1"/>
        <v>0</v>
      </c>
      <c r="C29" s="7">
        <f>INDEX('Paste Calib Data'!$1:$1048576,MATCH($A$5,'Paste Calib Data'!$A:$A,0)+(ROW()-ROW($A$5)-1),COLUMN()-1)</f>
        <v>0</v>
      </c>
      <c r="D29" s="7">
        <f>INDEX('Paste Calib Data'!$1:$1048576,MATCH($A$5,'Paste Calib Data'!$A:$A,0)+(ROW()-ROW($A$5)-1),COLUMN()-1)</f>
        <v>0</v>
      </c>
      <c r="E29" s="7">
        <f>INDEX('Paste Calib Data'!$1:$1048576,MATCH($A$5,'Paste Calib Data'!$A:$A,0)+(ROW()-ROW($A$5)-1),COLUMN()-1)</f>
        <v>0</v>
      </c>
      <c r="F29" s="7">
        <f>INDEX('Paste Calib Data'!$1:$1048576,MATCH($A$5,'Paste Calib Data'!$A:$A,0)+(ROW()-ROW($A$5)-1),COLUMN()-1)</f>
        <v>0</v>
      </c>
      <c r="G29" s="27">
        <f t="shared" si="2"/>
        <v>0</v>
      </c>
    </row>
    <row r="30" spans="1:19" x14ac:dyDescent="0.25">
      <c r="A30" s="28">
        <f>A29+1</f>
        <v>4001</v>
      </c>
      <c r="B30" s="27">
        <f>B29</f>
        <v>0</v>
      </c>
      <c r="C30" s="27">
        <f>C29</f>
        <v>0</v>
      </c>
      <c r="D30" s="27">
        <f t="shared" ref="D30:G30" si="3">D29</f>
        <v>0</v>
      </c>
      <c r="E30" s="27">
        <f t="shared" si="3"/>
        <v>0</v>
      </c>
      <c r="F30" s="27">
        <f t="shared" si="3"/>
        <v>0</v>
      </c>
      <c r="G30" s="27">
        <f t="shared" si="3"/>
        <v>0</v>
      </c>
    </row>
    <row r="32" spans="1:19" x14ac:dyDescent="0.25">
      <c r="A32" s="33" t="str">
        <f>IF(ISNUMBER($A$2),CONCATENATE("A9",$A$2,"03"),"D0502")</f>
        <v>D0502</v>
      </c>
      <c r="B32" s="45" t="str">
        <f>INDEX('Paste Calib Data'!$1:$1048576,MATCH($A$32,'Paste Calib Data'!$A:$A,0)+(ROW()-ROW($A$32)),COLUMN())</f>
        <v>Main Injection Pulse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</row>
    <row r="33" spans="1:19" x14ac:dyDescent="0.25">
      <c r="A33" s="5"/>
      <c r="B33" s="5" t="str">
        <f>INDEX('Paste Calib Data'!$1:$1048576,MATCH($A$32,'Paste Calib Data'!$A:$A,0)+(ROW()-ROW($A$32)),COLUMN())</f>
        <v>Fuel Pressure .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 t="str">
        <f>INDEX('Paste Calib Data'!$1:$1048576,MATCH($A$32,'Paste Calib Data'!$A:$A,0)+(ROW()-ROW($A$32)),COLUMN())</f>
        <v>mm3</v>
      </c>
      <c r="B34" s="28">
        <f>C34-1</f>
        <v>8</v>
      </c>
      <c r="C34" s="5">
        <f>INDEX('Paste Calib Data'!$1:$1048576,MATCH($A$32,'Paste Calib Data'!$A:$A,0)+(ROW()-ROW($A$32)),COLUMN()-1)</f>
        <v>9</v>
      </c>
      <c r="D34" s="5">
        <f>INDEX('Paste Calib Data'!$1:$1048576,MATCH($A$32,'Paste Calib Data'!$A:$A,0)+(ROW()-ROW($A$32)),COLUMN()-1)</f>
        <v>15</v>
      </c>
      <c r="E34" s="5">
        <f>INDEX('Paste Calib Data'!$1:$1048576,MATCH($A$32,'Paste Calib Data'!$A:$A,0)+(ROW()-ROW($A$32)),COLUMN()-1)</f>
        <v>20</v>
      </c>
      <c r="F34" s="5">
        <f>INDEX('Paste Calib Data'!$1:$1048576,MATCH($A$32,'Paste Calib Data'!$A:$A,0)+(ROW()-ROW($A$32)),COLUMN()-1)</f>
        <v>25</v>
      </c>
      <c r="G34" s="5">
        <f>INDEX('Paste Calib Data'!$1:$1048576,MATCH($A$32,'Paste Calib Data'!$A:$A,0)+(ROW()-ROW($A$32)),COLUMN()-1)</f>
        <v>30</v>
      </c>
      <c r="H34" s="5">
        <f>INDEX('Paste Calib Data'!$1:$1048576,MATCH($A$32,'Paste Calib Data'!$A:$A,0)+(ROW()-ROW($A$32)),COLUMN()-1)</f>
        <v>40</v>
      </c>
      <c r="I34" s="5">
        <f>INDEX('Paste Calib Data'!$1:$1048576,MATCH($A$32,'Paste Calib Data'!$A:$A,0)+(ROW()-ROW($A$32)),COLUMN()-1)</f>
        <v>50</v>
      </c>
      <c r="J34" s="5">
        <f>INDEX('Paste Calib Data'!$1:$1048576,MATCH($A$32,'Paste Calib Data'!$A:$A,0)+(ROW()-ROW($A$32)),COLUMN()-1)</f>
        <v>60</v>
      </c>
      <c r="K34" s="5">
        <f>INDEX('Paste Calib Data'!$1:$1048576,MATCH($A$32,'Paste Calib Data'!$A:$A,0)+(ROW()-ROW($A$32)),COLUMN()-1)</f>
        <v>70</v>
      </c>
      <c r="L34" s="5">
        <f>INDEX('Paste Calib Data'!$1:$1048576,MATCH($A$32,'Paste Calib Data'!$A:$A,0)+(ROW()-ROW($A$32)),COLUMN()-1)</f>
        <v>80</v>
      </c>
      <c r="M34" s="5">
        <f>INDEX('Paste Calib Data'!$1:$1048576,MATCH($A$32,'Paste Calib Data'!$A:$A,0)+(ROW()-ROW($A$32)),COLUMN()-1)</f>
        <v>100</v>
      </c>
      <c r="N34" s="5">
        <f>INDEX('Paste Calib Data'!$1:$1048576,MATCH($A$32,'Paste Calib Data'!$A:$A,0)+(ROW()-ROW($A$32)),COLUMN()-1)</f>
        <v>110</v>
      </c>
      <c r="O34" s="5">
        <f>INDEX('Paste Calib Data'!$1:$1048576,MATCH($A$32,'Paste Calib Data'!$A:$A,0)+(ROW()-ROW($A$32)),COLUMN()-1)</f>
        <v>120</v>
      </c>
      <c r="P34" s="5">
        <f>INDEX('Paste Calib Data'!$1:$1048576,MATCH($A$32,'Paste Calib Data'!$A:$A,0)+(ROW()-ROW($A$32)),COLUMN()-1)</f>
        <v>140</v>
      </c>
      <c r="Q34" s="5">
        <f>INDEX('Paste Calib Data'!$1:$1048576,MATCH($A$32,'Paste Calib Data'!$A:$A,0)+(ROW()-ROW($A$32)),COLUMN()-1)</f>
        <v>160</v>
      </c>
      <c r="R34" s="5">
        <f>INDEX('Paste Calib Data'!$1:$1048576,MATCH($A$32,'Paste Calib Data'!$A:$A,0)+(ROW()-ROW($A$32)),COLUMN()-1)</f>
        <v>180</v>
      </c>
      <c r="S34" s="28">
        <f>R34+1</f>
        <v>181</v>
      </c>
    </row>
    <row r="35" spans="1:19" x14ac:dyDescent="0.25">
      <c r="A35" s="28">
        <f>A36-1</f>
        <v>-1</v>
      </c>
      <c r="B35" s="32">
        <f>B36</f>
        <v>0</v>
      </c>
      <c r="C35" s="32">
        <f t="shared" ref="C35:S35" si="4">C36</f>
        <v>0</v>
      </c>
      <c r="D35" s="32">
        <f t="shared" si="4"/>
        <v>0</v>
      </c>
      <c r="E35" s="32">
        <f t="shared" si="4"/>
        <v>0</v>
      </c>
      <c r="F35" s="32">
        <f t="shared" si="4"/>
        <v>0</v>
      </c>
      <c r="G35" s="32">
        <f t="shared" si="4"/>
        <v>0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2">
        <f t="shared" si="4"/>
        <v>0</v>
      </c>
      <c r="O35" s="32">
        <f t="shared" si="4"/>
        <v>0</v>
      </c>
      <c r="P35" s="32">
        <f t="shared" si="4"/>
        <v>0</v>
      </c>
      <c r="Q35" s="32">
        <f t="shared" si="4"/>
        <v>0</v>
      </c>
      <c r="R35" s="32">
        <f t="shared" si="4"/>
        <v>0</v>
      </c>
      <c r="S35" s="32">
        <f t="shared" si="4"/>
        <v>0</v>
      </c>
    </row>
    <row r="36" spans="1:19" x14ac:dyDescent="0.25">
      <c r="A36" s="5">
        <f>INDEX('Paste Calib Data'!$1:$1048576,MATCH($A$32,'Paste Calib Data'!$A:$A,0)+(ROW()-ROW($A$32)-1),COLUMN())</f>
        <v>0</v>
      </c>
      <c r="B36" s="32">
        <f>C36</f>
        <v>0</v>
      </c>
      <c r="C36" s="12">
        <f>INDEX('Paste Calib Data'!$1:$1048576,MATCH($A$32,'Paste Calib Data'!$A:$A,0)+(ROW()-ROW($A$32)-1),COLUMN()-1)</f>
        <v>0</v>
      </c>
      <c r="D36" s="12">
        <f>INDEX('Paste Calib Data'!$1:$1048576,MATCH($A$32,'Paste Calib Data'!$A:$A,0)+(ROW()-ROW($A$32)-1),COLUMN()-1)</f>
        <v>0</v>
      </c>
      <c r="E36" s="12">
        <f>INDEX('Paste Calib Data'!$1:$1048576,MATCH($A$32,'Paste Calib Data'!$A:$A,0)+(ROW()-ROW($A$32)-1),COLUMN()-1)</f>
        <v>0</v>
      </c>
      <c r="F36" s="12">
        <f>INDEX('Paste Calib Data'!$1:$1048576,MATCH($A$32,'Paste Calib Data'!$A:$A,0)+(ROW()-ROW($A$32)-1),COLUMN()-1)</f>
        <v>0</v>
      </c>
      <c r="G36" s="12">
        <f>INDEX('Paste Calib Data'!$1:$1048576,MATCH($A$32,'Paste Calib Data'!$A:$A,0)+(ROW()-ROW($A$32)-1),COLUMN()-1)</f>
        <v>0</v>
      </c>
      <c r="H36" s="12">
        <f>INDEX('Paste Calib Data'!$1:$1048576,MATCH($A$32,'Paste Calib Data'!$A:$A,0)+(ROW()-ROW($A$32)-1),COLUMN()-1)</f>
        <v>0</v>
      </c>
      <c r="I36" s="12">
        <f>INDEX('Paste Calib Data'!$1:$1048576,MATCH($A$32,'Paste Calib Data'!$A:$A,0)+(ROW()-ROW($A$32)-1),COLUMN()-1)</f>
        <v>0</v>
      </c>
      <c r="J36" s="12">
        <f>INDEX('Paste Calib Data'!$1:$1048576,MATCH($A$32,'Paste Calib Data'!$A:$A,0)+(ROW()-ROW($A$32)-1),COLUMN()-1)</f>
        <v>0</v>
      </c>
      <c r="K36" s="12">
        <f>INDEX('Paste Calib Data'!$1:$1048576,MATCH($A$32,'Paste Calib Data'!$A:$A,0)+(ROW()-ROW($A$32)-1),COLUMN()-1)</f>
        <v>0</v>
      </c>
      <c r="L36" s="12">
        <f>INDEX('Paste Calib Data'!$1:$1048576,MATCH($A$32,'Paste Calib Data'!$A:$A,0)+(ROW()-ROW($A$32)-1),COLUMN()-1)</f>
        <v>0</v>
      </c>
      <c r="M36" s="12">
        <f>INDEX('Paste Calib Data'!$1:$1048576,MATCH($A$32,'Paste Calib Data'!$A:$A,0)+(ROW()-ROW($A$32)-1),COLUMN()-1)</f>
        <v>0</v>
      </c>
      <c r="N36" s="12">
        <f>INDEX('Paste Calib Data'!$1:$1048576,MATCH($A$32,'Paste Calib Data'!$A:$A,0)+(ROW()-ROW($A$32)-1),COLUMN()-1)</f>
        <v>0</v>
      </c>
      <c r="O36" s="12">
        <f>INDEX('Paste Calib Data'!$1:$1048576,MATCH($A$32,'Paste Calib Data'!$A:$A,0)+(ROW()-ROW($A$32)-1),COLUMN()-1)</f>
        <v>0</v>
      </c>
      <c r="P36" s="12">
        <f>INDEX('Paste Calib Data'!$1:$1048576,MATCH($A$32,'Paste Calib Data'!$A:$A,0)+(ROW()-ROW($A$32)-1),COLUMN()-1)</f>
        <v>0</v>
      </c>
      <c r="Q36" s="12">
        <f>INDEX('Paste Calib Data'!$1:$1048576,MATCH($A$32,'Paste Calib Data'!$A:$A,0)+(ROW()-ROW($A$32)-1),COLUMN()-1)</f>
        <v>0</v>
      </c>
      <c r="R36" s="12">
        <f>INDEX('Paste Calib Data'!$1:$1048576,MATCH($A$32,'Paste Calib Data'!$A:$A,0)+(ROW()-ROW($A$32)-1),COLUMN()-1)</f>
        <v>0</v>
      </c>
      <c r="S36" s="32">
        <f>R36</f>
        <v>0</v>
      </c>
    </row>
    <row r="37" spans="1:19" x14ac:dyDescent="0.25">
      <c r="A37" s="5">
        <f>INDEX('Paste Calib Data'!$1:$1048576,MATCH($A$32,'Paste Calib Data'!$A:$A,0)+(ROW()-ROW($A$32)-1),COLUMN())</f>
        <v>1</v>
      </c>
      <c r="B37" s="32">
        <f t="shared" ref="B37:B59" si="5">C37</f>
        <v>0</v>
      </c>
      <c r="C37" s="12">
        <f>INDEX('Paste Calib Data'!$1:$1048576,MATCH($A$32,'Paste Calib Data'!$A:$A,0)+(ROW()-ROW($A$32)-1),COLUMN()-1)</f>
        <v>0</v>
      </c>
      <c r="D37" s="12">
        <f>INDEX('Paste Calib Data'!$1:$1048576,MATCH($A$32,'Paste Calib Data'!$A:$A,0)+(ROW()-ROW($A$32)-1),COLUMN()-1)</f>
        <v>590</v>
      </c>
      <c r="E37" s="12">
        <f>INDEX('Paste Calib Data'!$1:$1048576,MATCH($A$32,'Paste Calib Data'!$A:$A,0)+(ROW()-ROW($A$32)-1),COLUMN()-1)</f>
        <v>407.2</v>
      </c>
      <c r="F37" s="12">
        <f>INDEX('Paste Calib Data'!$1:$1048576,MATCH($A$32,'Paste Calib Data'!$A:$A,0)+(ROW()-ROW($A$32)-1),COLUMN()-1)</f>
        <v>287.2</v>
      </c>
      <c r="G37" s="12">
        <f>INDEX('Paste Calib Data'!$1:$1048576,MATCH($A$32,'Paste Calib Data'!$A:$A,0)+(ROW()-ROW($A$32)-1),COLUMN()-1)</f>
        <v>259.2</v>
      </c>
      <c r="H37" s="12">
        <f>INDEX('Paste Calib Data'!$1:$1048576,MATCH($A$32,'Paste Calib Data'!$A:$A,0)+(ROW()-ROW($A$32)-1),COLUMN()-1)</f>
        <v>160</v>
      </c>
      <c r="I37" s="12">
        <f>INDEX('Paste Calib Data'!$1:$1048576,MATCH($A$32,'Paste Calib Data'!$A:$A,0)+(ROW()-ROW($A$32)-1),COLUMN()-1)</f>
        <v>160</v>
      </c>
      <c r="J37" s="12">
        <f>INDEX('Paste Calib Data'!$1:$1048576,MATCH($A$32,'Paste Calib Data'!$A:$A,0)+(ROW()-ROW($A$32)-1),COLUMN()-1)</f>
        <v>160</v>
      </c>
      <c r="K37" s="12">
        <f>INDEX('Paste Calib Data'!$1:$1048576,MATCH($A$32,'Paste Calib Data'!$A:$A,0)+(ROW()-ROW($A$32)-1),COLUMN()-1)</f>
        <v>160</v>
      </c>
      <c r="L37" s="12">
        <f>INDEX('Paste Calib Data'!$1:$1048576,MATCH($A$32,'Paste Calib Data'!$A:$A,0)+(ROW()-ROW($A$32)-1),COLUMN()-1)</f>
        <v>160</v>
      </c>
      <c r="M37" s="12">
        <f>INDEX('Paste Calib Data'!$1:$1048576,MATCH($A$32,'Paste Calib Data'!$A:$A,0)+(ROW()-ROW($A$32)-1),COLUMN()-1)</f>
        <v>160</v>
      </c>
      <c r="N37" s="12">
        <f>INDEX('Paste Calib Data'!$1:$1048576,MATCH($A$32,'Paste Calib Data'!$A:$A,0)+(ROW()-ROW($A$32)-1),COLUMN()-1)</f>
        <v>160</v>
      </c>
      <c r="O37" s="12">
        <f>INDEX('Paste Calib Data'!$1:$1048576,MATCH($A$32,'Paste Calib Data'!$A:$A,0)+(ROW()-ROW($A$32)-1),COLUMN()-1)</f>
        <v>160</v>
      </c>
      <c r="P37" s="12">
        <f>INDEX('Paste Calib Data'!$1:$1048576,MATCH($A$32,'Paste Calib Data'!$A:$A,0)+(ROW()-ROW($A$32)-1),COLUMN()-1)</f>
        <v>160</v>
      </c>
      <c r="Q37" s="12">
        <f>INDEX('Paste Calib Data'!$1:$1048576,MATCH($A$32,'Paste Calib Data'!$A:$A,0)+(ROW()-ROW($A$32)-1),COLUMN()-1)</f>
        <v>160</v>
      </c>
      <c r="R37" s="12">
        <f>INDEX('Paste Calib Data'!$1:$1048576,MATCH($A$32,'Paste Calib Data'!$A:$A,0)+(ROW()-ROW($A$32)-1),COLUMN()-1)</f>
        <v>160</v>
      </c>
      <c r="S37" s="32">
        <f t="shared" ref="S37:S59" si="6">R37</f>
        <v>160</v>
      </c>
    </row>
    <row r="38" spans="1:19" x14ac:dyDescent="0.25">
      <c r="A38" s="5">
        <f>INDEX('Paste Calib Data'!$1:$1048576,MATCH($A$32,'Paste Calib Data'!$A:$A,0)+(ROW()-ROW($A$32)-1),COLUMN())</f>
        <v>2</v>
      </c>
      <c r="B38" s="32">
        <f t="shared" si="5"/>
        <v>0</v>
      </c>
      <c r="C38" s="12">
        <f>INDEX('Paste Calib Data'!$1:$1048576,MATCH($A$32,'Paste Calib Data'!$A:$A,0)+(ROW()-ROW($A$32)-1),COLUMN()-1)</f>
        <v>0</v>
      </c>
      <c r="D38" s="12">
        <f>INDEX('Paste Calib Data'!$1:$1048576,MATCH($A$32,'Paste Calib Data'!$A:$A,0)+(ROW()-ROW($A$32)-1),COLUMN()-1)</f>
        <v>784</v>
      </c>
      <c r="E38" s="12">
        <f>INDEX('Paste Calib Data'!$1:$1048576,MATCH($A$32,'Paste Calib Data'!$A:$A,0)+(ROW()-ROW($A$32)-1),COLUMN()-1)</f>
        <v>513.20000000000005</v>
      </c>
      <c r="F38" s="12">
        <f>INDEX('Paste Calib Data'!$1:$1048576,MATCH($A$32,'Paste Calib Data'!$A:$A,0)+(ROW()-ROW($A$32)-1),COLUMN()-1)</f>
        <v>378</v>
      </c>
      <c r="G38" s="12">
        <f>INDEX('Paste Calib Data'!$1:$1048576,MATCH($A$32,'Paste Calib Data'!$A:$A,0)+(ROW()-ROW($A$32)-1),COLUMN()-1)</f>
        <v>333.2</v>
      </c>
      <c r="H38" s="12">
        <f>INDEX('Paste Calib Data'!$1:$1048576,MATCH($A$32,'Paste Calib Data'!$A:$A,0)+(ROW()-ROW($A$32)-1),COLUMN()-1)</f>
        <v>264</v>
      </c>
      <c r="I38" s="12">
        <f>INDEX('Paste Calib Data'!$1:$1048576,MATCH($A$32,'Paste Calib Data'!$A:$A,0)+(ROW()-ROW($A$32)-1),COLUMN()-1)</f>
        <v>213.2</v>
      </c>
      <c r="J38" s="12">
        <f>INDEX('Paste Calib Data'!$1:$1048576,MATCH($A$32,'Paste Calib Data'!$A:$A,0)+(ROW()-ROW($A$32)-1),COLUMN()-1)</f>
        <v>200</v>
      </c>
      <c r="K38" s="12">
        <f>INDEX('Paste Calib Data'!$1:$1048576,MATCH($A$32,'Paste Calib Data'!$A:$A,0)+(ROW()-ROW($A$32)-1),COLUMN()-1)</f>
        <v>186</v>
      </c>
      <c r="L38" s="12">
        <f>INDEX('Paste Calib Data'!$1:$1048576,MATCH($A$32,'Paste Calib Data'!$A:$A,0)+(ROW()-ROW($A$32)-1),COLUMN()-1)</f>
        <v>160</v>
      </c>
      <c r="M38" s="12">
        <f>INDEX('Paste Calib Data'!$1:$1048576,MATCH($A$32,'Paste Calib Data'!$A:$A,0)+(ROW()-ROW($A$32)-1),COLUMN()-1)</f>
        <v>160</v>
      </c>
      <c r="N38" s="12">
        <f>INDEX('Paste Calib Data'!$1:$1048576,MATCH($A$32,'Paste Calib Data'!$A:$A,0)+(ROW()-ROW($A$32)-1),COLUMN()-1)</f>
        <v>160</v>
      </c>
      <c r="O38" s="12">
        <f>INDEX('Paste Calib Data'!$1:$1048576,MATCH($A$32,'Paste Calib Data'!$A:$A,0)+(ROW()-ROW($A$32)-1),COLUMN()-1)</f>
        <v>160</v>
      </c>
      <c r="P38" s="12">
        <f>INDEX('Paste Calib Data'!$1:$1048576,MATCH($A$32,'Paste Calib Data'!$A:$A,0)+(ROW()-ROW($A$32)-1),COLUMN()-1)</f>
        <v>160</v>
      </c>
      <c r="Q38" s="12">
        <f>INDEX('Paste Calib Data'!$1:$1048576,MATCH($A$32,'Paste Calib Data'!$A:$A,0)+(ROW()-ROW($A$32)-1),COLUMN()-1)</f>
        <v>160</v>
      </c>
      <c r="R38" s="12">
        <f>INDEX('Paste Calib Data'!$1:$1048576,MATCH($A$32,'Paste Calib Data'!$A:$A,0)+(ROW()-ROW($A$32)-1),COLUMN()-1)</f>
        <v>160</v>
      </c>
      <c r="S38" s="32">
        <f t="shared" si="6"/>
        <v>160</v>
      </c>
    </row>
    <row r="39" spans="1:19" x14ac:dyDescent="0.25">
      <c r="A39" s="5">
        <f>INDEX('Paste Calib Data'!$1:$1048576,MATCH($A$32,'Paste Calib Data'!$A:$A,0)+(ROW()-ROW($A$32)-1),COLUMN())</f>
        <v>5</v>
      </c>
      <c r="B39" s="32">
        <f t="shared" si="5"/>
        <v>0</v>
      </c>
      <c r="C39" s="12">
        <f>INDEX('Paste Calib Data'!$1:$1048576,MATCH($A$32,'Paste Calib Data'!$A:$A,0)+(ROW()-ROW($A$32)-1),COLUMN()-1)</f>
        <v>0</v>
      </c>
      <c r="D39" s="12">
        <f>INDEX('Paste Calib Data'!$1:$1048576,MATCH($A$32,'Paste Calib Data'!$A:$A,0)+(ROW()-ROW($A$32)-1),COLUMN()-1)</f>
        <v>1092</v>
      </c>
      <c r="E39" s="12">
        <f>INDEX('Paste Calib Data'!$1:$1048576,MATCH($A$32,'Paste Calib Data'!$A:$A,0)+(ROW()-ROW($A$32)-1),COLUMN()-1)</f>
        <v>732</v>
      </c>
      <c r="F39" s="12">
        <f>INDEX('Paste Calib Data'!$1:$1048576,MATCH($A$32,'Paste Calib Data'!$A:$A,0)+(ROW()-ROW($A$32)-1),COLUMN()-1)</f>
        <v>581.20000000000005</v>
      </c>
      <c r="G39" s="12">
        <f>INDEX('Paste Calib Data'!$1:$1048576,MATCH($A$32,'Paste Calib Data'!$A:$A,0)+(ROW()-ROW($A$32)-1),COLUMN()-1)</f>
        <v>482</v>
      </c>
      <c r="H39" s="12">
        <f>INDEX('Paste Calib Data'!$1:$1048576,MATCH($A$32,'Paste Calib Data'!$A:$A,0)+(ROW()-ROW($A$32)-1),COLUMN()-1)</f>
        <v>373.2</v>
      </c>
      <c r="I39" s="12">
        <f>INDEX('Paste Calib Data'!$1:$1048576,MATCH($A$32,'Paste Calib Data'!$A:$A,0)+(ROW()-ROW($A$32)-1),COLUMN()-1)</f>
        <v>312</v>
      </c>
      <c r="J39" s="12">
        <f>INDEX('Paste Calib Data'!$1:$1048576,MATCH($A$32,'Paste Calib Data'!$A:$A,0)+(ROW()-ROW($A$32)-1),COLUMN()-1)</f>
        <v>284</v>
      </c>
      <c r="K39" s="12">
        <f>INDEX('Paste Calib Data'!$1:$1048576,MATCH($A$32,'Paste Calib Data'!$A:$A,0)+(ROW()-ROW($A$32)-1),COLUMN()-1)</f>
        <v>263.2</v>
      </c>
      <c r="L39" s="12">
        <f>INDEX('Paste Calib Data'!$1:$1048576,MATCH($A$32,'Paste Calib Data'!$A:$A,0)+(ROW()-ROW($A$32)-1),COLUMN()-1)</f>
        <v>243.2</v>
      </c>
      <c r="M39" s="12">
        <f>INDEX('Paste Calib Data'!$1:$1048576,MATCH($A$32,'Paste Calib Data'!$A:$A,0)+(ROW()-ROW($A$32)-1),COLUMN()-1)</f>
        <v>227.2</v>
      </c>
      <c r="N39" s="12">
        <f>INDEX('Paste Calib Data'!$1:$1048576,MATCH($A$32,'Paste Calib Data'!$A:$A,0)+(ROW()-ROW($A$32)-1),COLUMN()-1)</f>
        <v>226</v>
      </c>
      <c r="O39" s="12">
        <f>INDEX('Paste Calib Data'!$1:$1048576,MATCH($A$32,'Paste Calib Data'!$A:$A,0)+(ROW()-ROW($A$32)-1),COLUMN()-1)</f>
        <v>222</v>
      </c>
      <c r="P39" s="12">
        <f>INDEX('Paste Calib Data'!$1:$1048576,MATCH($A$32,'Paste Calib Data'!$A:$A,0)+(ROW()-ROW($A$32)-1),COLUMN()-1)</f>
        <v>215.2</v>
      </c>
      <c r="Q39" s="12">
        <f>INDEX('Paste Calib Data'!$1:$1048576,MATCH($A$32,'Paste Calib Data'!$A:$A,0)+(ROW()-ROW($A$32)-1),COLUMN()-1)</f>
        <v>213.2</v>
      </c>
      <c r="R39" s="12">
        <f>INDEX('Paste Calib Data'!$1:$1048576,MATCH($A$32,'Paste Calib Data'!$A:$A,0)+(ROW()-ROW($A$32)-1),COLUMN()-1)</f>
        <v>200</v>
      </c>
      <c r="S39" s="32">
        <f t="shared" si="6"/>
        <v>200</v>
      </c>
    </row>
    <row r="40" spans="1:19" x14ac:dyDescent="0.25">
      <c r="A40" s="5">
        <f>INDEX('Paste Calib Data'!$1:$1048576,MATCH($A$32,'Paste Calib Data'!$A:$A,0)+(ROW()-ROW($A$32)-1),COLUMN())</f>
        <v>8</v>
      </c>
      <c r="B40" s="32">
        <f t="shared" si="5"/>
        <v>0</v>
      </c>
      <c r="C40" s="12">
        <f>INDEX('Paste Calib Data'!$1:$1048576,MATCH($A$32,'Paste Calib Data'!$A:$A,0)+(ROW()-ROW($A$32)-1),COLUMN()-1)</f>
        <v>0</v>
      </c>
      <c r="D40" s="12">
        <f>INDEX('Paste Calib Data'!$1:$1048576,MATCH($A$32,'Paste Calib Data'!$A:$A,0)+(ROW()-ROW($A$32)-1),COLUMN()-1)</f>
        <v>1289.2</v>
      </c>
      <c r="E40" s="12">
        <f>INDEX('Paste Calib Data'!$1:$1048576,MATCH($A$32,'Paste Calib Data'!$A:$A,0)+(ROW()-ROW($A$32)-1),COLUMN()-1)</f>
        <v>883.2</v>
      </c>
      <c r="F40" s="12">
        <f>INDEX('Paste Calib Data'!$1:$1048576,MATCH($A$32,'Paste Calib Data'!$A:$A,0)+(ROW()-ROW($A$32)-1),COLUMN()-1)</f>
        <v>704</v>
      </c>
      <c r="G40" s="12">
        <f>INDEX('Paste Calib Data'!$1:$1048576,MATCH($A$32,'Paste Calib Data'!$A:$A,0)+(ROW()-ROW($A$32)-1),COLUMN()-1)</f>
        <v>595.20000000000005</v>
      </c>
      <c r="H40" s="12">
        <f>INDEX('Paste Calib Data'!$1:$1048576,MATCH($A$32,'Paste Calib Data'!$A:$A,0)+(ROW()-ROW($A$32)-1),COLUMN()-1)</f>
        <v>457.2</v>
      </c>
      <c r="I40" s="12">
        <f>INDEX('Paste Calib Data'!$1:$1048576,MATCH($A$32,'Paste Calib Data'!$A:$A,0)+(ROW()-ROW($A$32)-1),COLUMN()-1)</f>
        <v>383.2</v>
      </c>
      <c r="J40" s="12">
        <f>INDEX('Paste Calib Data'!$1:$1048576,MATCH($A$32,'Paste Calib Data'!$A:$A,0)+(ROW()-ROW($A$32)-1),COLUMN()-1)</f>
        <v>351.2</v>
      </c>
      <c r="K40" s="12">
        <f>INDEX('Paste Calib Data'!$1:$1048576,MATCH($A$32,'Paste Calib Data'!$A:$A,0)+(ROW()-ROW($A$32)-1),COLUMN()-1)</f>
        <v>313.2</v>
      </c>
      <c r="L40" s="12">
        <f>INDEX('Paste Calib Data'!$1:$1048576,MATCH($A$32,'Paste Calib Data'!$A:$A,0)+(ROW()-ROW($A$32)-1),COLUMN()-1)</f>
        <v>289.2</v>
      </c>
      <c r="M40" s="12">
        <f>INDEX('Paste Calib Data'!$1:$1048576,MATCH($A$32,'Paste Calib Data'!$A:$A,0)+(ROW()-ROW($A$32)-1),COLUMN()-1)</f>
        <v>261.2</v>
      </c>
      <c r="N40" s="12">
        <f>INDEX('Paste Calib Data'!$1:$1048576,MATCH($A$32,'Paste Calib Data'!$A:$A,0)+(ROW()-ROW($A$32)-1),COLUMN()-1)</f>
        <v>257.2</v>
      </c>
      <c r="O40" s="12">
        <f>INDEX('Paste Calib Data'!$1:$1048576,MATCH($A$32,'Paste Calib Data'!$A:$A,0)+(ROW()-ROW($A$32)-1),COLUMN()-1)</f>
        <v>248</v>
      </c>
      <c r="P40" s="12">
        <f>INDEX('Paste Calib Data'!$1:$1048576,MATCH($A$32,'Paste Calib Data'!$A:$A,0)+(ROW()-ROW($A$32)-1),COLUMN()-1)</f>
        <v>235.2</v>
      </c>
      <c r="Q40" s="12">
        <f>INDEX('Paste Calib Data'!$1:$1048576,MATCH($A$32,'Paste Calib Data'!$A:$A,0)+(ROW()-ROW($A$32)-1),COLUMN()-1)</f>
        <v>231.2</v>
      </c>
      <c r="R40" s="12">
        <f>INDEX('Paste Calib Data'!$1:$1048576,MATCH($A$32,'Paste Calib Data'!$A:$A,0)+(ROW()-ROW($A$32)-1),COLUMN()-1)</f>
        <v>218</v>
      </c>
      <c r="S40" s="32">
        <f t="shared" si="6"/>
        <v>218</v>
      </c>
    </row>
    <row r="41" spans="1:19" x14ac:dyDescent="0.25">
      <c r="A41" s="5">
        <f>INDEX('Paste Calib Data'!$1:$1048576,MATCH($A$32,'Paste Calib Data'!$A:$A,0)+(ROW()-ROW($A$32)-1),COLUMN())</f>
        <v>12</v>
      </c>
      <c r="B41" s="32">
        <f t="shared" si="5"/>
        <v>0</v>
      </c>
      <c r="C41" s="12">
        <f>INDEX('Paste Calib Data'!$1:$1048576,MATCH($A$32,'Paste Calib Data'!$A:$A,0)+(ROW()-ROW($A$32)-1),COLUMN()-1)</f>
        <v>0</v>
      </c>
      <c r="D41" s="12">
        <f>INDEX('Paste Calib Data'!$1:$1048576,MATCH($A$32,'Paste Calib Data'!$A:$A,0)+(ROW()-ROW($A$32)-1),COLUMN()-1)</f>
        <v>1496</v>
      </c>
      <c r="E41" s="12">
        <f>INDEX('Paste Calib Data'!$1:$1048576,MATCH($A$32,'Paste Calib Data'!$A:$A,0)+(ROW()-ROW($A$32)-1),COLUMN()-1)</f>
        <v>1050</v>
      </c>
      <c r="F41" s="12">
        <f>INDEX('Paste Calib Data'!$1:$1048576,MATCH($A$32,'Paste Calib Data'!$A:$A,0)+(ROW()-ROW($A$32)-1),COLUMN()-1)</f>
        <v>837.2</v>
      </c>
      <c r="G41" s="12">
        <f>INDEX('Paste Calib Data'!$1:$1048576,MATCH($A$32,'Paste Calib Data'!$A:$A,0)+(ROW()-ROW($A$32)-1),COLUMN()-1)</f>
        <v>712</v>
      </c>
      <c r="H41" s="12">
        <f>INDEX('Paste Calib Data'!$1:$1048576,MATCH($A$32,'Paste Calib Data'!$A:$A,0)+(ROW()-ROW($A$32)-1),COLUMN()-1)</f>
        <v>560</v>
      </c>
      <c r="I41" s="12">
        <f>INDEX('Paste Calib Data'!$1:$1048576,MATCH($A$32,'Paste Calib Data'!$A:$A,0)+(ROW()-ROW($A$32)-1),COLUMN()-1)</f>
        <v>460</v>
      </c>
      <c r="J41" s="12">
        <f>INDEX('Paste Calib Data'!$1:$1048576,MATCH($A$32,'Paste Calib Data'!$A:$A,0)+(ROW()-ROW($A$32)-1),COLUMN()-1)</f>
        <v>398</v>
      </c>
      <c r="K41" s="12">
        <f>INDEX('Paste Calib Data'!$1:$1048576,MATCH($A$32,'Paste Calib Data'!$A:$A,0)+(ROW()-ROW($A$32)-1),COLUMN()-1)</f>
        <v>369.2</v>
      </c>
      <c r="L41" s="12">
        <f>INDEX('Paste Calib Data'!$1:$1048576,MATCH($A$32,'Paste Calib Data'!$A:$A,0)+(ROW()-ROW($A$32)-1),COLUMN()-1)</f>
        <v>351.2</v>
      </c>
      <c r="M41" s="12">
        <f>INDEX('Paste Calib Data'!$1:$1048576,MATCH($A$32,'Paste Calib Data'!$A:$A,0)+(ROW()-ROW($A$32)-1),COLUMN()-1)</f>
        <v>315.2</v>
      </c>
      <c r="N41" s="12">
        <f>INDEX('Paste Calib Data'!$1:$1048576,MATCH($A$32,'Paste Calib Data'!$A:$A,0)+(ROW()-ROW($A$32)-1),COLUMN()-1)</f>
        <v>301.2</v>
      </c>
      <c r="O41" s="12">
        <f>INDEX('Paste Calib Data'!$1:$1048576,MATCH($A$32,'Paste Calib Data'!$A:$A,0)+(ROW()-ROW($A$32)-1),COLUMN()-1)</f>
        <v>288</v>
      </c>
      <c r="P41" s="12">
        <f>INDEX('Paste Calib Data'!$1:$1048576,MATCH($A$32,'Paste Calib Data'!$A:$A,0)+(ROW()-ROW($A$32)-1),COLUMN()-1)</f>
        <v>265.2</v>
      </c>
      <c r="Q41" s="12">
        <f>INDEX('Paste Calib Data'!$1:$1048576,MATCH($A$32,'Paste Calib Data'!$A:$A,0)+(ROW()-ROW($A$32)-1),COLUMN()-1)</f>
        <v>258</v>
      </c>
      <c r="R41" s="12">
        <f>INDEX('Paste Calib Data'!$1:$1048576,MATCH($A$32,'Paste Calib Data'!$A:$A,0)+(ROW()-ROW($A$32)-1),COLUMN()-1)</f>
        <v>243.2</v>
      </c>
      <c r="S41" s="32">
        <f t="shared" si="6"/>
        <v>243.2</v>
      </c>
    </row>
    <row r="42" spans="1:19" x14ac:dyDescent="0.25">
      <c r="A42" s="5">
        <f>INDEX('Paste Calib Data'!$1:$1048576,MATCH($A$32,'Paste Calib Data'!$A:$A,0)+(ROW()-ROW($A$32)-1),COLUMN())</f>
        <v>15</v>
      </c>
      <c r="B42" s="32">
        <f t="shared" si="5"/>
        <v>0</v>
      </c>
      <c r="C42" s="12">
        <f>INDEX('Paste Calib Data'!$1:$1048576,MATCH($A$32,'Paste Calib Data'!$A:$A,0)+(ROW()-ROW($A$32)-1),COLUMN()-1)</f>
        <v>0</v>
      </c>
      <c r="D42" s="12">
        <f>INDEX('Paste Calib Data'!$1:$1048576,MATCH($A$32,'Paste Calib Data'!$A:$A,0)+(ROW()-ROW($A$32)-1),COLUMN()-1)</f>
        <v>1615.2</v>
      </c>
      <c r="E42" s="12">
        <f>INDEX('Paste Calib Data'!$1:$1048576,MATCH($A$32,'Paste Calib Data'!$A:$A,0)+(ROW()-ROW($A$32)-1),COLUMN()-1)</f>
        <v>1159.2</v>
      </c>
      <c r="F42" s="12">
        <f>INDEX('Paste Calib Data'!$1:$1048576,MATCH($A$32,'Paste Calib Data'!$A:$A,0)+(ROW()-ROW($A$32)-1),COLUMN()-1)</f>
        <v>929.2</v>
      </c>
      <c r="G42" s="12">
        <f>INDEX('Paste Calib Data'!$1:$1048576,MATCH($A$32,'Paste Calib Data'!$A:$A,0)+(ROW()-ROW($A$32)-1),COLUMN()-1)</f>
        <v>790</v>
      </c>
      <c r="H42" s="12">
        <f>INDEX('Paste Calib Data'!$1:$1048576,MATCH($A$32,'Paste Calib Data'!$A:$A,0)+(ROW()-ROW($A$32)-1),COLUMN()-1)</f>
        <v>621.20000000000005</v>
      </c>
      <c r="I42" s="12">
        <f>INDEX('Paste Calib Data'!$1:$1048576,MATCH($A$32,'Paste Calib Data'!$A:$A,0)+(ROW()-ROW($A$32)-1),COLUMN()-1)</f>
        <v>526</v>
      </c>
      <c r="J42" s="12">
        <f>INDEX('Paste Calib Data'!$1:$1048576,MATCH($A$32,'Paste Calib Data'!$A:$A,0)+(ROW()-ROW($A$32)-1),COLUMN()-1)</f>
        <v>455.2</v>
      </c>
      <c r="K42" s="12">
        <f>INDEX('Paste Calib Data'!$1:$1048576,MATCH($A$32,'Paste Calib Data'!$A:$A,0)+(ROW()-ROW($A$32)-1),COLUMN()-1)</f>
        <v>398</v>
      </c>
      <c r="L42" s="12">
        <f>INDEX('Paste Calib Data'!$1:$1048576,MATCH($A$32,'Paste Calib Data'!$A:$A,0)+(ROW()-ROW($A$32)-1),COLUMN()-1)</f>
        <v>374</v>
      </c>
      <c r="M42" s="12">
        <f>INDEX('Paste Calib Data'!$1:$1048576,MATCH($A$32,'Paste Calib Data'!$A:$A,0)+(ROW()-ROW($A$32)-1),COLUMN()-1)</f>
        <v>348</v>
      </c>
      <c r="N42" s="12">
        <f>INDEX('Paste Calib Data'!$1:$1048576,MATCH($A$32,'Paste Calib Data'!$A:$A,0)+(ROW()-ROW($A$32)-1),COLUMN()-1)</f>
        <v>342</v>
      </c>
      <c r="O42" s="12">
        <f>INDEX('Paste Calib Data'!$1:$1048576,MATCH($A$32,'Paste Calib Data'!$A:$A,0)+(ROW()-ROW($A$32)-1),COLUMN()-1)</f>
        <v>321.2</v>
      </c>
      <c r="P42" s="12">
        <f>INDEX('Paste Calib Data'!$1:$1048576,MATCH($A$32,'Paste Calib Data'!$A:$A,0)+(ROW()-ROW($A$32)-1),COLUMN()-1)</f>
        <v>290</v>
      </c>
      <c r="Q42" s="12">
        <f>INDEX('Paste Calib Data'!$1:$1048576,MATCH($A$32,'Paste Calib Data'!$A:$A,0)+(ROW()-ROW($A$32)-1),COLUMN()-1)</f>
        <v>280</v>
      </c>
      <c r="R42" s="12">
        <f>INDEX('Paste Calib Data'!$1:$1048576,MATCH($A$32,'Paste Calib Data'!$A:$A,0)+(ROW()-ROW($A$32)-1),COLUMN()-1)</f>
        <v>264</v>
      </c>
      <c r="S42" s="32">
        <f t="shared" si="6"/>
        <v>264</v>
      </c>
    </row>
    <row r="43" spans="1:19" x14ac:dyDescent="0.25">
      <c r="A43" s="5">
        <f>INDEX('Paste Calib Data'!$1:$1048576,MATCH($A$32,'Paste Calib Data'!$A:$A,0)+(ROW()-ROW($A$32)-1),COLUMN())</f>
        <v>20</v>
      </c>
      <c r="B43" s="32">
        <f t="shared" si="5"/>
        <v>0</v>
      </c>
      <c r="C43" s="12">
        <f>INDEX('Paste Calib Data'!$1:$1048576,MATCH($A$32,'Paste Calib Data'!$A:$A,0)+(ROW()-ROW($A$32)-1),COLUMN()-1)</f>
        <v>0</v>
      </c>
      <c r="D43" s="12">
        <f>INDEX('Paste Calib Data'!$1:$1048576,MATCH($A$32,'Paste Calib Data'!$A:$A,0)+(ROW()-ROW($A$32)-1),COLUMN()-1)</f>
        <v>1819.2</v>
      </c>
      <c r="E43" s="12">
        <f>INDEX('Paste Calib Data'!$1:$1048576,MATCH($A$32,'Paste Calib Data'!$A:$A,0)+(ROW()-ROW($A$32)-1),COLUMN()-1)</f>
        <v>1323.2</v>
      </c>
      <c r="F43" s="12">
        <f>INDEX('Paste Calib Data'!$1:$1048576,MATCH($A$32,'Paste Calib Data'!$A:$A,0)+(ROW()-ROW($A$32)-1),COLUMN()-1)</f>
        <v>1063.2</v>
      </c>
      <c r="G43" s="12">
        <f>INDEX('Paste Calib Data'!$1:$1048576,MATCH($A$32,'Paste Calib Data'!$A:$A,0)+(ROW()-ROW($A$32)-1),COLUMN()-1)</f>
        <v>911.2</v>
      </c>
      <c r="H43" s="12">
        <f>INDEX('Paste Calib Data'!$1:$1048576,MATCH($A$32,'Paste Calib Data'!$A:$A,0)+(ROW()-ROW($A$32)-1),COLUMN()-1)</f>
        <v>720</v>
      </c>
      <c r="I43" s="12">
        <f>INDEX('Paste Calib Data'!$1:$1048576,MATCH($A$32,'Paste Calib Data'!$A:$A,0)+(ROW()-ROW($A$32)-1),COLUMN()-1)</f>
        <v>604</v>
      </c>
      <c r="J43" s="12">
        <f>INDEX('Paste Calib Data'!$1:$1048576,MATCH($A$32,'Paste Calib Data'!$A:$A,0)+(ROW()-ROW($A$32)-1),COLUMN()-1)</f>
        <v>539.20000000000005</v>
      </c>
      <c r="K43" s="12">
        <f>INDEX('Paste Calib Data'!$1:$1048576,MATCH($A$32,'Paste Calib Data'!$A:$A,0)+(ROW()-ROW($A$32)-1),COLUMN()-1)</f>
        <v>490</v>
      </c>
      <c r="L43" s="12">
        <f>INDEX('Paste Calib Data'!$1:$1048576,MATCH($A$32,'Paste Calib Data'!$A:$A,0)+(ROW()-ROW($A$32)-1),COLUMN()-1)</f>
        <v>426</v>
      </c>
      <c r="M43" s="12">
        <f>INDEX('Paste Calib Data'!$1:$1048576,MATCH($A$32,'Paste Calib Data'!$A:$A,0)+(ROW()-ROW($A$32)-1),COLUMN()-1)</f>
        <v>381.2</v>
      </c>
      <c r="N43" s="12">
        <f>INDEX('Paste Calib Data'!$1:$1048576,MATCH($A$32,'Paste Calib Data'!$A:$A,0)+(ROW()-ROW($A$32)-1),COLUMN()-1)</f>
        <v>381.2</v>
      </c>
      <c r="O43" s="12">
        <f>INDEX('Paste Calib Data'!$1:$1048576,MATCH($A$32,'Paste Calib Data'!$A:$A,0)+(ROW()-ROW($A$32)-1),COLUMN()-1)</f>
        <v>366</v>
      </c>
      <c r="P43" s="12">
        <f>INDEX('Paste Calib Data'!$1:$1048576,MATCH($A$32,'Paste Calib Data'!$A:$A,0)+(ROW()-ROW($A$32)-1),COLUMN()-1)</f>
        <v>345.2</v>
      </c>
      <c r="Q43" s="12">
        <f>INDEX('Paste Calib Data'!$1:$1048576,MATCH($A$32,'Paste Calib Data'!$A:$A,0)+(ROW()-ROW($A$32)-1),COLUMN()-1)</f>
        <v>329.2</v>
      </c>
      <c r="R43" s="12">
        <f>INDEX('Paste Calib Data'!$1:$1048576,MATCH($A$32,'Paste Calib Data'!$A:$A,0)+(ROW()-ROW($A$32)-1),COLUMN()-1)</f>
        <v>310</v>
      </c>
      <c r="S43" s="32">
        <f t="shared" si="6"/>
        <v>310</v>
      </c>
    </row>
    <row r="44" spans="1:19" x14ac:dyDescent="0.25">
      <c r="A44" s="5">
        <f>INDEX('Paste Calib Data'!$1:$1048576,MATCH($A$32,'Paste Calib Data'!$A:$A,0)+(ROW()-ROW($A$32)-1),COLUMN())</f>
        <v>25</v>
      </c>
      <c r="B44" s="32">
        <f t="shared" si="5"/>
        <v>0</v>
      </c>
      <c r="C44" s="12">
        <f>INDEX('Paste Calib Data'!$1:$1048576,MATCH($A$32,'Paste Calib Data'!$A:$A,0)+(ROW()-ROW($A$32)-1),COLUMN()-1)</f>
        <v>0</v>
      </c>
      <c r="D44" s="12">
        <f>INDEX('Paste Calib Data'!$1:$1048576,MATCH($A$32,'Paste Calib Data'!$A:$A,0)+(ROW()-ROW($A$32)-1),COLUMN()-1)</f>
        <v>2038</v>
      </c>
      <c r="E44" s="12">
        <f>INDEX('Paste Calib Data'!$1:$1048576,MATCH($A$32,'Paste Calib Data'!$A:$A,0)+(ROW()-ROW($A$32)-1),COLUMN()-1)</f>
        <v>1477.2</v>
      </c>
      <c r="F44" s="12">
        <f>INDEX('Paste Calib Data'!$1:$1048576,MATCH($A$32,'Paste Calib Data'!$A:$A,0)+(ROW()-ROW($A$32)-1),COLUMN()-1)</f>
        <v>1195.2</v>
      </c>
      <c r="G44" s="12">
        <f>INDEX('Paste Calib Data'!$1:$1048576,MATCH($A$32,'Paste Calib Data'!$A:$A,0)+(ROW()-ROW($A$32)-1),COLUMN()-1)</f>
        <v>1023.2</v>
      </c>
      <c r="H44" s="12">
        <f>INDEX('Paste Calib Data'!$1:$1048576,MATCH($A$32,'Paste Calib Data'!$A:$A,0)+(ROW()-ROW($A$32)-1),COLUMN()-1)</f>
        <v>817.2</v>
      </c>
      <c r="I44" s="12">
        <f>INDEX('Paste Calib Data'!$1:$1048576,MATCH($A$32,'Paste Calib Data'!$A:$A,0)+(ROW()-ROW($A$32)-1),COLUMN()-1)</f>
        <v>690</v>
      </c>
      <c r="J44" s="12">
        <f>INDEX('Paste Calib Data'!$1:$1048576,MATCH($A$32,'Paste Calib Data'!$A:$A,0)+(ROW()-ROW($A$32)-1),COLUMN()-1)</f>
        <v>602</v>
      </c>
      <c r="K44" s="12">
        <f>INDEX('Paste Calib Data'!$1:$1048576,MATCH($A$32,'Paste Calib Data'!$A:$A,0)+(ROW()-ROW($A$32)-1),COLUMN()-1)</f>
        <v>544</v>
      </c>
      <c r="L44" s="12">
        <f>INDEX('Paste Calib Data'!$1:$1048576,MATCH($A$32,'Paste Calib Data'!$A:$A,0)+(ROW()-ROW($A$32)-1),COLUMN()-1)</f>
        <v>501.2</v>
      </c>
      <c r="M44" s="12">
        <f>INDEX('Paste Calib Data'!$1:$1048576,MATCH($A$32,'Paste Calib Data'!$A:$A,0)+(ROW()-ROW($A$32)-1),COLUMN()-1)</f>
        <v>424</v>
      </c>
      <c r="N44" s="12">
        <f>INDEX('Paste Calib Data'!$1:$1048576,MATCH($A$32,'Paste Calib Data'!$A:$A,0)+(ROW()-ROW($A$32)-1),COLUMN()-1)</f>
        <v>415.2</v>
      </c>
      <c r="O44" s="12">
        <f>INDEX('Paste Calib Data'!$1:$1048576,MATCH($A$32,'Paste Calib Data'!$A:$A,0)+(ROW()-ROW($A$32)-1),COLUMN()-1)</f>
        <v>396</v>
      </c>
      <c r="P44" s="12">
        <f>INDEX('Paste Calib Data'!$1:$1048576,MATCH($A$32,'Paste Calib Data'!$A:$A,0)+(ROW()-ROW($A$32)-1),COLUMN()-1)</f>
        <v>377.2</v>
      </c>
      <c r="Q44" s="12">
        <f>INDEX('Paste Calib Data'!$1:$1048576,MATCH($A$32,'Paste Calib Data'!$A:$A,0)+(ROW()-ROW($A$32)-1),COLUMN()-1)</f>
        <v>364</v>
      </c>
      <c r="R44" s="12">
        <f>INDEX('Paste Calib Data'!$1:$1048576,MATCH($A$32,'Paste Calib Data'!$A:$A,0)+(ROW()-ROW($A$32)-1),COLUMN()-1)</f>
        <v>344</v>
      </c>
      <c r="S44" s="32">
        <f t="shared" si="6"/>
        <v>344</v>
      </c>
    </row>
    <row r="45" spans="1:19" x14ac:dyDescent="0.25">
      <c r="A45" s="5">
        <f>INDEX('Paste Calib Data'!$1:$1048576,MATCH($A$32,'Paste Calib Data'!$A:$A,0)+(ROW()-ROW($A$32)-1),COLUMN())</f>
        <v>30</v>
      </c>
      <c r="B45" s="32">
        <f t="shared" si="5"/>
        <v>0</v>
      </c>
      <c r="C45" s="12">
        <f>INDEX('Paste Calib Data'!$1:$1048576,MATCH($A$32,'Paste Calib Data'!$A:$A,0)+(ROW()-ROW($A$32)-1),COLUMN()-1)</f>
        <v>0</v>
      </c>
      <c r="D45" s="12">
        <f>INDEX('Paste Calib Data'!$1:$1048576,MATCH($A$32,'Paste Calib Data'!$A:$A,0)+(ROW()-ROW($A$32)-1),COLUMN()-1)</f>
        <v>2244</v>
      </c>
      <c r="E45" s="12">
        <f>INDEX('Paste Calib Data'!$1:$1048576,MATCH($A$32,'Paste Calib Data'!$A:$A,0)+(ROW()-ROW($A$32)-1),COLUMN()-1)</f>
        <v>1646</v>
      </c>
      <c r="F45" s="12">
        <f>INDEX('Paste Calib Data'!$1:$1048576,MATCH($A$32,'Paste Calib Data'!$A:$A,0)+(ROW()-ROW($A$32)-1),COLUMN()-1)</f>
        <v>1359.2</v>
      </c>
      <c r="G45" s="12">
        <f>INDEX('Paste Calib Data'!$1:$1048576,MATCH($A$32,'Paste Calib Data'!$A:$A,0)+(ROW()-ROW($A$32)-1),COLUMN()-1)</f>
        <v>1165.2</v>
      </c>
      <c r="H45" s="12">
        <f>INDEX('Paste Calib Data'!$1:$1048576,MATCH($A$32,'Paste Calib Data'!$A:$A,0)+(ROW()-ROW($A$32)-1),COLUMN()-1)</f>
        <v>935.2</v>
      </c>
      <c r="I45" s="12">
        <f>INDEX('Paste Calib Data'!$1:$1048576,MATCH($A$32,'Paste Calib Data'!$A:$A,0)+(ROW()-ROW($A$32)-1),COLUMN()-1)</f>
        <v>775.2</v>
      </c>
      <c r="J45" s="12">
        <f>INDEX('Paste Calib Data'!$1:$1048576,MATCH($A$32,'Paste Calib Data'!$A:$A,0)+(ROW()-ROW($A$32)-1),COLUMN()-1)</f>
        <v>686</v>
      </c>
      <c r="K45" s="12">
        <f>INDEX('Paste Calib Data'!$1:$1048576,MATCH($A$32,'Paste Calib Data'!$A:$A,0)+(ROW()-ROW($A$32)-1),COLUMN()-1)</f>
        <v>608</v>
      </c>
      <c r="L45" s="12">
        <f>INDEX('Paste Calib Data'!$1:$1048576,MATCH($A$32,'Paste Calib Data'!$A:$A,0)+(ROW()-ROW($A$32)-1),COLUMN()-1)</f>
        <v>552</v>
      </c>
      <c r="M45" s="12">
        <f>INDEX('Paste Calib Data'!$1:$1048576,MATCH($A$32,'Paste Calib Data'!$A:$A,0)+(ROW()-ROW($A$32)-1),COLUMN()-1)</f>
        <v>486</v>
      </c>
      <c r="N45" s="12">
        <f>INDEX('Paste Calib Data'!$1:$1048576,MATCH($A$32,'Paste Calib Data'!$A:$A,0)+(ROW()-ROW($A$32)-1),COLUMN()-1)</f>
        <v>451.2</v>
      </c>
      <c r="O45" s="12">
        <f>INDEX('Paste Calib Data'!$1:$1048576,MATCH($A$32,'Paste Calib Data'!$A:$A,0)+(ROW()-ROW($A$32)-1),COLUMN()-1)</f>
        <v>432</v>
      </c>
      <c r="P45" s="12">
        <f>INDEX('Paste Calib Data'!$1:$1048576,MATCH($A$32,'Paste Calib Data'!$A:$A,0)+(ROW()-ROW($A$32)-1),COLUMN()-1)</f>
        <v>407.2</v>
      </c>
      <c r="Q45" s="12">
        <f>INDEX('Paste Calib Data'!$1:$1048576,MATCH($A$32,'Paste Calib Data'!$A:$A,0)+(ROW()-ROW($A$32)-1),COLUMN()-1)</f>
        <v>386</v>
      </c>
      <c r="R45" s="12">
        <f>INDEX('Paste Calib Data'!$1:$1048576,MATCH($A$32,'Paste Calib Data'!$A:$A,0)+(ROW()-ROW($A$32)-1),COLUMN()-1)</f>
        <v>364</v>
      </c>
      <c r="S45" s="32">
        <f t="shared" si="6"/>
        <v>364</v>
      </c>
    </row>
    <row r="46" spans="1:19" x14ac:dyDescent="0.25">
      <c r="A46" s="5">
        <f>INDEX('Paste Calib Data'!$1:$1048576,MATCH($A$32,'Paste Calib Data'!$A:$A,0)+(ROW()-ROW($A$32)-1),COLUMN())</f>
        <v>33</v>
      </c>
      <c r="B46" s="32">
        <f t="shared" si="5"/>
        <v>0</v>
      </c>
      <c r="C46" s="12">
        <f>INDEX('Paste Calib Data'!$1:$1048576,MATCH($A$32,'Paste Calib Data'!$A:$A,0)+(ROW()-ROW($A$32)-1),COLUMN()-1)</f>
        <v>0</v>
      </c>
      <c r="D46" s="12">
        <f>INDEX('Paste Calib Data'!$1:$1048576,MATCH($A$32,'Paste Calib Data'!$A:$A,0)+(ROW()-ROW($A$32)-1),COLUMN()-1)</f>
        <v>2385.1999999999998</v>
      </c>
      <c r="E46" s="12">
        <f>INDEX('Paste Calib Data'!$1:$1048576,MATCH($A$32,'Paste Calib Data'!$A:$A,0)+(ROW()-ROW($A$32)-1),COLUMN()-1)</f>
        <v>1766</v>
      </c>
      <c r="F46" s="12">
        <f>INDEX('Paste Calib Data'!$1:$1048576,MATCH($A$32,'Paste Calib Data'!$A:$A,0)+(ROW()-ROW($A$32)-1),COLUMN()-1)</f>
        <v>1481.2</v>
      </c>
      <c r="G46" s="12">
        <f>INDEX('Paste Calib Data'!$1:$1048576,MATCH($A$32,'Paste Calib Data'!$A:$A,0)+(ROW()-ROW($A$32)-1),COLUMN()-1)</f>
        <v>1284</v>
      </c>
      <c r="H46" s="12">
        <f>INDEX('Paste Calib Data'!$1:$1048576,MATCH($A$32,'Paste Calib Data'!$A:$A,0)+(ROW()-ROW($A$32)-1),COLUMN()-1)</f>
        <v>1037.2</v>
      </c>
      <c r="I46" s="12">
        <f>INDEX('Paste Calib Data'!$1:$1048576,MATCH($A$32,'Paste Calib Data'!$A:$A,0)+(ROW()-ROW($A$32)-1),COLUMN()-1)</f>
        <v>870</v>
      </c>
      <c r="J46" s="12">
        <f>INDEX('Paste Calib Data'!$1:$1048576,MATCH($A$32,'Paste Calib Data'!$A:$A,0)+(ROW()-ROW($A$32)-1),COLUMN()-1)</f>
        <v>742</v>
      </c>
      <c r="K46" s="12">
        <f>INDEX('Paste Calib Data'!$1:$1048576,MATCH($A$32,'Paste Calib Data'!$A:$A,0)+(ROW()-ROW($A$32)-1),COLUMN()-1)</f>
        <v>657.2</v>
      </c>
      <c r="L46" s="12">
        <f>INDEX('Paste Calib Data'!$1:$1048576,MATCH($A$32,'Paste Calib Data'!$A:$A,0)+(ROW()-ROW($A$32)-1),COLUMN()-1)</f>
        <v>580</v>
      </c>
      <c r="M46" s="12">
        <f>INDEX('Paste Calib Data'!$1:$1048576,MATCH($A$32,'Paste Calib Data'!$A:$A,0)+(ROW()-ROW($A$32)-1),COLUMN()-1)</f>
        <v>517.20000000000005</v>
      </c>
      <c r="N46" s="12">
        <f>INDEX('Paste Calib Data'!$1:$1048576,MATCH($A$32,'Paste Calib Data'!$A:$A,0)+(ROW()-ROW($A$32)-1),COLUMN()-1)</f>
        <v>486</v>
      </c>
      <c r="O46" s="12">
        <f>INDEX('Paste Calib Data'!$1:$1048576,MATCH($A$32,'Paste Calib Data'!$A:$A,0)+(ROW()-ROW($A$32)-1),COLUMN()-1)</f>
        <v>456</v>
      </c>
      <c r="P46" s="12">
        <f>INDEX('Paste Calib Data'!$1:$1048576,MATCH($A$32,'Paste Calib Data'!$A:$A,0)+(ROW()-ROW($A$32)-1),COLUMN()-1)</f>
        <v>425.2</v>
      </c>
      <c r="Q46" s="12">
        <f>INDEX('Paste Calib Data'!$1:$1048576,MATCH($A$32,'Paste Calib Data'!$A:$A,0)+(ROW()-ROW($A$32)-1),COLUMN()-1)</f>
        <v>399.2</v>
      </c>
      <c r="R46" s="12">
        <f>INDEX('Paste Calib Data'!$1:$1048576,MATCH($A$32,'Paste Calib Data'!$A:$A,0)+(ROW()-ROW($A$32)-1),COLUMN()-1)</f>
        <v>376</v>
      </c>
      <c r="S46" s="32">
        <f t="shared" si="6"/>
        <v>376</v>
      </c>
    </row>
    <row r="47" spans="1:19" x14ac:dyDescent="0.25">
      <c r="A47" s="5">
        <f>INDEX('Paste Calib Data'!$1:$1048576,MATCH($A$32,'Paste Calib Data'!$A:$A,0)+(ROW()-ROW($A$32)-1),COLUMN())</f>
        <v>35</v>
      </c>
      <c r="B47" s="32">
        <f t="shared" si="5"/>
        <v>0</v>
      </c>
      <c r="C47" s="12">
        <f>INDEX('Paste Calib Data'!$1:$1048576,MATCH($A$32,'Paste Calib Data'!$A:$A,0)+(ROW()-ROW($A$32)-1),COLUMN()-1)</f>
        <v>0</v>
      </c>
      <c r="D47" s="12">
        <f>INDEX('Paste Calib Data'!$1:$1048576,MATCH($A$32,'Paste Calib Data'!$A:$A,0)+(ROW()-ROW($A$32)-1),COLUMN()-1)</f>
        <v>2479.1999999999998</v>
      </c>
      <c r="E47" s="12">
        <f>INDEX('Paste Calib Data'!$1:$1048576,MATCH($A$32,'Paste Calib Data'!$A:$A,0)+(ROW()-ROW($A$32)-1),COLUMN()-1)</f>
        <v>1858</v>
      </c>
      <c r="F47" s="12">
        <f>INDEX('Paste Calib Data'!$1:$1048576,MATCH($A$32,'Paste Calib Data'!$A:$A,0)+(ROW()-ROW($A$32)-1),COLUMN()-1)</f>
        <v>1555.2</v>
      </c>
      <c r="G47" s="12">
        <f>INDEX('Paste Calib Data'!$1:$1048576,MATCH($A$32,'Paste Calib Data'!$A:$A,0)+(ROW()-ROW($A$32)-1),COLUMN()-1)</f>
        <v>1359.2</v>
      </c>
      <c r="H47" s="12">
        <f>INDEX('Paste Calib Data'!$1:$1048576,MATCH($A$32,'Paste Calib Data'!$A:$A,0)+(ROW()-ROW($A$32)-1),COLUMN()-1)</f>
        <v>1102</v>
      </c>
      <c r="I47" s="12">
        <f>INDEX('Paste Calib Data'!$1:$1048576,MATCH($A$32,'Paste Calib Data'!$A:$A,0)+(ROW()-ROW($A$32)-1),COLUMN()-1)</f>
        <v>933.2</v>
      </c>
      <c r="J47" s="12">
        <f>INDEX('Paste Calib Data'!$1:$1048576,MATCH($A$32,'Paste Calib Data'!$A:$A,0)+(ROW()-ROW($A$32)-1),COLUMN()-1)</f>
        <v>817.2</v>
      </c>
      <c r="K47" s="12">
        <f>INDEX('Paste Calib Data'!$1:$1048576,MATCH($A$32,'Paste Calib Data'!$A:$A,0)+(ROW()-ROW($A$32)-1),COLUMN()-1)</f>
        <v>694</v>
      </c>
      <c r="L47" s="12">
        <f>INDEX('Paste Calib Data'!$1:$1048576,MATCH($A$32,'Paste Calib Data'!$A:$A,0)+(ROW()-ROW($A$32)-1),COLUMN()-1)</f>
        <v>599.20000000000005</v>
      </c>
      <c r="M47" s="12">
        <f>INDEX('Paste Calib Data'!$1:$1048576,MATCH($A$32,'Paste Calib Data'!$A:$A,0)+(ROW()-ROW($A$32)-1),COLUMN()-1)</f>
        <v>534</v>
      </c>
      <c r="N47" s="12">
        <f>INDEX('Paste Calib Data'!$1:$1048576,MATCH($A$32,'Paste Calib Data'!$A:$A,0)+(ROW()-ROW($A$32)-1),COLUMN()-1)</f>
        <v>507.2</v>
      </c>
      <c r="O47" s="12">
        <f>INDEX('Paste Calib Data'!$1:$1048576,MATCH($A$32,'Paste Calib Data'!$A:$A,0)+(ROW()-ROW($A$32)-1),COLUMN()-1)</f>
        <v>480</v>
      </c>
      <c r="P47" s="12">
        <f>INDEX('Paste Calib Data'!$1:$1048576,MATCH($A$32,'Paste Calib Data'!$A:$A,0)+(ROW()-ROW($A$32)-1),COLUMN()-1)</f>
        <v>437.2</v>
      </c>
      <c r="Q47" s="12">
        <f>INDEX('Paste Calib Data'!$1:$1048576,MATCH($A$32,'Paste Calib Data'!$A:$A,0)+(ROW()-ROW($A$32)-1),COLUMN()-1)</f>
        <v>409.2</v>
      </c>
      <c r="R47" s="12">
        <f>INDEX('Paste Calib Data'!$1:$1048576,MATCH($A$32,'Paste Calib Data'!$A:$A,0)+(ROW()-ROW($A$32)-1),COLUMN()-1)</f>
        <v>386</v>
      </c>
      <c r="S47" s="32">
        <f t="shared" si="6"/>
        <v>386</v>
      </c>
    </row>
    <row r="48" spans="1:19" x14ac:dyDescent="0.25">
      <c r="A48" s="5">
        <f>INDEX('Paste Calib Data'!$1:$1048576,MATCH($A$32,'Paste Calib Data'!$A:$A,0)+(ROW()-ROW($A$32)-1),COLUMN())</f>
        <v>38</v>
      </c>
      <c r="B48" s="32">
        <f t="shared" si="5"/>
        <v>0</v>
      </c>
      <c r="C48" s="12">
        <f>INDEX('Paste Calib Data'!$1:$1048576,MATCH($A$32,'Paste Calib Data'!$A:$A,0)+(ROW()-ROW($A$32)-1),COLUMN()-1)</f>
        <v>0</v>
      </c>
      <c r="D48" s="12">
        <f>INDEX('Paste Calib Data'!$1:$1048576,MATCH($A$32,'Paste Calib Data'!$A:$A,0)+(ROW()-ROW($A$32)-1),COLUMN()-1)</f>
        <v>2617.1999999999998</v>
      </c>
      <c r="E48" s="12">
        <f>INDEX('Paste Calib Data'!$1:$1048576,MATCH($A$32,'Paste Calib Data'!$A:$A,0)+(ROW()-ROW($A$32)-1),COLUMN()-1)</f>
        <v>1997.2</v>
      </c>
      <c r="F48" s="12">
        <f>INDEX('Paste Calib Data'!$1:$1048576,MATCH($A$32,'Paste Calib Data'!$A:$A,0)+(ROW()-ROW($A$32)-1),COLUMN()-1)</f>
        <v>1668</v>
      </c>
      <c r="G48" s="12">
        <f>INDEX('Paste Calib Data'!$1:$1048576,MATCH($A$32,'Paste Calib Data'!$A:$A,0)+(ROW()-ROW($A$32)-1),COLUMN()-1)</f>
        <v>1468</v>
      </c>
      <c r="H48" s="12">
        <f>INDEX('Paste Calib Data'!$1:$1048576,MATCH($A$32,'Paste Calib Data'!$A:$A,0)+(ROW()-ROW($A$32)-1),COLUMN()-1)</f>
        <v>1199.2</v>
      </c>
      <c r="I48" s="12">
        <f>INDEX('Paste Calib Data'!$1:$1048576,MATCH($A$32,'Paste Calib Data'!$A:$A,0)+(ROW()-ROW($A$32)-1),COLUMN()-1)</f>
        <v>1019.2</v>
      </c>
      <c r="J48" s="12">
        <f>INDEX('Paste Calib Data'!$1:$1048576,MATCH($A$32,'Paste Calib Data'!$A:$A,0)+(ROW()-ROW($A$32)-1),COLUMN()-1)</f>
        <v>887.2</v>
      </c>
      <c r="K48" s="12">
        <f>INDEX('Paste Calib Data'!$1:$1048576,MATCH($A$32,'Paste Calib Data'!$A:$A,0)+(ROW()-ROW($A$32)-1),COLUMN()-1)</f>
        <v>803.2</v>
      </c>
      <c r="L48" s="12">
        <f>INDEX('Paste Calib Data'!$1:$1048576,MATCH($A$32,'Paste Calib Data'!$A:$A,0)+(ROW()-ROW($A$32)-1),COLUMN()-1)</f>
        <v>725.2</v>
      </c>
      <c r="M48" s="12">
        <f>INDEX('Paste Calib Data'!$1:$1048576,MATCH($A$32,'Paste Calib Data'!$A:$A,0)+(ROW()-ROW($A$32)-1),COLUMN()-1)</f>
        <v>566</v>
      </c>
      <c r="N48" s="12">
        <f>INDEX('Paste Calib Data'!$1:$1048576,MATCH($A$32,'Paste Calib Data'!$A:$A,0)+(ROW()-ROW($A$32)-1),COLUMN()-1)</f>
        <v>532</v>
      </c>
      <c r="O48" s="12">
        <f>INDEX('Paste Calib Data'!$1:$1048576,MATCH($A$32,'Paste Calib Data'!$A:$A,0)+(ROW()-ROW($A$32)-1),COLUMN()-1)</f>
        <v>511.2</v>
      </c>
      <c r="P48" s="12">
        <f>INDEX('Paste Calib Data'!$1:$1048576,MATCH($A$32,'Paste Calib Data'!$A:$A,0)+(ROW()-ROW($A$32)-1),COLUMN()-1)</f>
        <v>461.2</v>
      </c>
      <c r="Q48" s="12">
        <f>INDEX('Paste Calib Data'!$1:$1048576,MATCH($A$32,'Paste Calib Data'!$A:$A,0)+(ROW()-ROW($A$32)-1),COLUMN()-1)</f>
        <v>426</v>
      </c>
      <c r="R48" s="12">
        <f>INDEX('Paste Calib Data'!$1:$1048576,MATCH($A$32,'Paste Calib Data'!$A:$A,0)+(ROW()-ROW($A$32)-1),COLUMN()-1)</f>
        <v>401.2</v>
      </c>
      <c r="S48" s="32">
        <f t="shared" si="6"/>
        <v>401.2</v>
      </c>
    </row>
    <row r="49" spans="1:19" x14ac:dyDescent="0.25">
      <c r="A49" s="5">
        <f>INDEX('Paste Calib Data'!$1:$1048576,MATCH($A$32,'Paste Calib Data'!$A:$A,0)+(ROW()-ROW($A$32)-1),COLUMN())</f>
        <v>40</v>
      </c>
      <c r="B49" s="32">
        <f t="shared" si="5"/>
        <v>0</v>
      </c>
      <c r="C49" s="12">
        <f>INDEX('Paste Calib Data'!$1:$1048576,MATCH($A$32,'Paste Calib Data'!$A:$A,0)+(ROW()-ROW($A$32)-1),COLUMN()-1)</f>
        <v>0</v>
      </c>
      <c r="D49" s="12">
        <f>INDEX('Paste Calib Data'!$1:$1048576,MATCH($A$32,'Paste Calib Data'!$A:$A,0)+(ROW()-ROW($A$32)-1),COLUMN()-1)</f>
        <v>2709.2</v>
      </c>
      <c r="E49" s="12">
        <f>INDEX('Paste Calib Data'!$1:$1048576,MATCH($A$32,'Paste Calib Data'!$A:$A,0)+(ROW()-ROW($A$32)-1),COLUMN()-1)</f>
        <v>2087.1999999999998</v>
      </c>
      <c r="F49" s="12">
        <f>INDEX('Paste Calib Data'!$1:$1048576,MATCH($A$32,'Paste Calib Data'!$A:$A,0)+(ROW()-ROW($A$32)-1),COLUMN()-1)</f>
        <v>1745.2</v>
      </c>
      <c r="G49" s="12">
        <f>INDEX('Paste Calib Data'!$1:$1048576,MATCH($A$32,'Paste Calib Data'!$A:$A,0)+(ROW()-ROW($A$32)-1),COLUMN()-1)</f>
        <v>1542</v>
      </c>
      <c r="H49" s="12">
        <f>INDEX('Paste Calib Data'!$1:$1048576,MATCH($A$32,'Paste Calib Data'!$A:$A,0)+(ROW()-ROW($A$32)-1),COLUMN()-1)</f>
        <v>1257.2</v>
      </c>
      <c r="I49" s="12">
        <f>INDEX('Paste Calib Data'!$1:$1048576,MATCH($A$32,'Paste Calib Data'!$A:$A,0)+(ROW()-ROW($A$32)-1),COLUMN()-1)</f>
        <v>1086</v>
      </c>
      <c r="J49" s="12">
        <f>INDEX('Paste Calib Data'!$1:$1048576,MATCH($A$32,'Paste Calib Data'!$A:$A,0)+(ROW()-ROW($A$32)-1),COLUMN()-1)</f>
        <v>946</v>
      </c>
      <c r="K49" s="12">
        <f>INDEX('Paste Calib Data'!$1:$1048576,MATCH($A$32,'Paste Calib Data'!$A:$A,0)+(ROW()-ROW($A$32)-1),COLUMN()-1)</f>
        <v>853.2</v>
      </c>
      <c r="L49" s="12">
        <f>INDEX('Paste Calib Data'!$1:$1048576,MATCH($A$32,'Paste Calib Data'!$A:$A,0)+(ROW()-ROW($A$32)-1),COLUMN()-1)</f>
        <v>758</v>
      </c>
      <c r="M49" s="12">
        <f>INDEX('Paste Calib Data'!$1:$1048576,MATCH($A$32,'Paste Calib Data'!$A:$A,0)+(ROW()-ROW($A$32)-1),COLUMN()-1)</f>
        <v>593.20000000000005</v>
      </c>
      <c r="N49" s="12">
        <f>INDEX('Paste Calib Data'!$1:$1048576,MATCH($A$32,'Paste Calib Data'!$A:$A,0)+(ROW()-ROW($A$32)-1),COLUMN()-1)</f>
        <v>549.20000000000005</v>
      </c>
      <c r="O49" s="12">
        <f>INDEX('Paste Calib Data'!$1:$1048576,MATCH($A$32,'Paste Calib Data'!$A:$A,0)+(ROW()-ROW($A$32)-1),COLUMN()-1)</f>
        <v>527.20000000000005</v>
      </c>
      <c r="P49" s="12">
        <f>INDEX('Paste Calib Data'!$1:$1048576,MATCH($A$32,'Paste Calib Data'!$A:$A,0)+(ROW()-ROW($A$32)-1),COLUMN()-1)</f>
        <v>489.2</v>
      </c>
      <c r="Q49" s="12">
        <f>INDEX('Paste Calib Data'!$1:$1048576,MATCH($A$32,'Paste Calib Data'!$A:$A,0)+(ROW()-ROW($A$32)-1),COLUMN()-1)</f>
        <v>437.2</v>
      </c>
      <c r="R49" s="12">
        <f>INDEX('Paste Calib Data'!$1:$1048576,MATCH($A$32,'Paste Calib Data'!$A:$A,0)+(ROW()-ROW($A$32)-1),COLUMN()-1)</f>
        <v>412</v>
      </c>
      <c r="S49" s="32">
        <f t="shared" si="6"/>
        <v>412</v>
      </c>
    </row>
    <row r="50" spans="1:19" x14ac:dyDescent="0.25">
      <c r="A50" s="5">
        <f>INDEX('Paste Calib Data'!$1:$1048576,MATCH($A$32,'Paste Calib Data'!$A:$A,0)+(ROW()-ROW($A$32)-1),COLUMN())</f>
        <v>41</v>
      </c>
      <c r="B50" s="32">
        <f t="shared" si="5"/>
        <v>0</v>
      </c>
      <c r="C50" s="12">
        <f>INDEX('Paste Calib Data'!$1:$1048576,MATCH($A$32,'Paste Calib Data'!$A:$A,0)+(ROW()-ROW($A$32)-1),COLUMN()-1)</f>
        <v>0</v>
      </c>
      <c r="D50" s="12">
        <f>INDEX('Paste Calib Data'!$1:$1048576,MATCH($A$32,'Paste Calib Data'!$A:$A,0)+(ROW()-ROW($A$32)-1),COLUMN()-1)</f>
        <v>2754</v>
      </c>
      <c r="E50" s="12">
        <f>INDEX('Paste Calib Data'!$1:$1048576,MATCH($A$32,'Paste Calib Data'!$A:$A,0)+(ROW()-ROW($A$32)-1),COLUMN()-1)</f>
        <v>2133.1999999999998</v>
      </c>
      <c r="F50" s="12">
        <f>INDEX('Paste Calib Data'!$1:$1048576,MATCH($A$32,'Paste Calib Data'!$A:$A,0)+(ROW()-ROW($A$32)-1),COLUMN()-1)</f>
        <v>1786</v>
      </c>
      <c r="G50" s="12">
        <f>INDEX('Paste Calib Data'!$1:$1048576,MATCH($A$32,'Paste Calib Data'!$A:$A,0)+(ROW()-ROW($A$32)-1),COLUMN()-1)</f>
        <v>1579.2</v>
      </c>
      <c r="H50" s="12">
        <f>INDEX('Paste Calib Data'!$1:$1048576,MATCH($A$32,'Paste Calib Data'!$A:$A,0)+(ROW()-ROW($A$32)-1),COLUMN()-1)</f>
        <v>1285.2</v>
      </c>
      <c r="I50" s="12">
        <f>INDEX('Paste Calib Data'!$1:$1048576,MATCH($A$32,'Paste Calib Data'!$A:$A,0)+(ROW()-ROW($A$32)-1),COLUMN()-1)</f>
        <v>1116</v>
      </c>
      <c r="J50" s="12">
        <f>INDEX('Paste Calib Data'!$1:$1048576,MATCH($A$32,'Paste Calib Data'!$A:$A,0)+(ROW()-ROW($A$32)-1),COLUMN()-1)</f>
        <v>978</v>
      </c>
      <c r="K50" s="12">
        <f>INDEX('Paste Calib Data'!$1:$1048576,MATCH($A$32,'Paste Calib Data'!$A:$A,0)+(ROW()-ROW($A$32)-1),COLUMN()-1)</f>
        <v>879.2</v>
      </c>
      <c r="L50" s="12">
        <f>INDEX('Paste Calib Data'!$1:$1048576,MATCH($A$32,'Paste Calib Data'!$A:$A,0)+(ROW()-ROW($A$32)-1),COLUMN()-1)</f>
        <v>778</v>
      </c>
      <c r="M50" s="12">
        <f>INDEX('Paste Calib Data'!$1:$1048576,MATCH($A$32,'Paste Calib Data'!$A:$A,0)+(ROW()-ROW($A$32)-1),COLUMN()-1)</f>
        <v>649.20000000000005</v>
      </c>
      <c r="N50" s="12">
        <f>INDEX('Paste Calib Data'!$1:$1048576,MATCH($A$32,'Paste Calib Data'!$A:$A,0)+(ROW()-ROW($A$32)-1),COLUMN()-1)</f>
        <v>569.20000000000005</v>
      </c>
      <c r="O50" s="12">
        <f>INDEX('Paste Calib Data'!$1:$1048576,MATCH($A$32,'Paste Calib Data'!$A:$A,0)+(ROW()-ROW($A$32)-1),COLUMN()-1)</f>
        <v>534</v>
      </c>
      <c r="P50" s="12">
        <f>INDEX('Paste Calib Data'!$1:$1048576,MATCH($A$32,'Paste Calib Data'!$A:$A,0)+(ROW()-ROW($A$32)-1),COLUMN()-1)</f>
        <v>502</v>
      </c>
      <c r="Q50" s="12">
        <f>INDEX('Paste Calib Data'!$1:$1048576,MATCH($A$32,'Paste Calib Data'!$A:$A,0)+(ROW()-ROW($A$32)-1),COLUMN()-1)</f>
        <v>442</v>
      </c>
      <c r="R50" s="12">
        <f>INDEX('Paste Calib Data'!$1:$1048576,MATCH($A$32,'Paste Calib Data'!$A:$A,0)+(ROW()-ROW($A$32)-1),COLUMN()-1)</f>
        <v>417.2</v>
      </c>
      <c r="S50" s="32">
        <f t="shared" si="6"/>
        <v>417.2</v>
      </c>
    </row>
    <row r="51" spans="1:19" x14ac:dyDescent="0.25">
      <c r="A51" s="5">
        <f>INDEX('Paste Calib Data'!$1:$1048576,MATCH($A$32,'Paste Calib Data'!$A:$A,0)+(ROW()-ROW($A$32)-1),COLUMN())</f>
        <v>44</v>
      </c>
      <c r="B51" s="32">
        <f t="shared" si="5"/>
        <v>0</v>
      </c>
      <c r="C51" s="12">
        <f>INDEX('Paste Calib Data'!$1:$1048576,MATCH($A$32,'Paste Calib Data'!$A:$A,0)+(ROW()-ROW($A$32)-1),COLUMN()-1)</f>
        <v>0</v>
      </c>
      <c r="D51" s="12">
        <f>INDEX('Paste Calib Data'!$1:$1048576,MATCH($A$32,'Paste Calib Data'!$A:$A,0)+(ROW()-ROW($A$32)-1),COLUMN()-1)</f>
        <v>2892</v>
      </c>
      <c r="E51" s="12">
        <f>INDEX('Paste Calib Data'!$1:$1048576,MATCH($A$32,'Paste Calib Data'!$A:$A,0)+(ROW()-ROW($A$32)-1),COLUMN()-1)</f>
        <v>2268</v>
      </c>
      <c r="F51" s="12">
        <f>INDEX('Paste Calib Data'!$1:$1048576,MATCH($A$32,'Paste Calib Data'!$A:$A,0)+(ROW()-ROW($A$32)-1),COLUMN()-1)</f>
        <v>1912</v>
      </c>
      <c r="G51" s="12">
        <f>INDEX('Paste Calib Data'!$1:$1048576,MATCH($A$32,'Paste Calib Data'!$A:$A,0)+(ROW()-ROW($A$32)-1),COLUMN()-1)</f>
        <v>1691.2</v>
      </c>
      <c r="H51" s="12">
        <f>INDEX('Paste Calib Data'!$1:$1048576,MATCH($A$32,'Paste Calib Data'!$A:$A,0)+(ROW()-ROW($A$32)-1),COLUMN()-1)</f>
        <v>1387.2</v>
      </c>
      <c r="I51" s="12">
        <f>INDEX('Paste Calib Data'!$1:$1048576,MATCH($A$32,'Paste Calib Data'!$A:$A,0)+(ROW()-ROW($A$32)-1),COLUMN()-1)</f>
        <v>1197.2</v>
      </c>
      <c r="J51" s="12">
        <f>INDEX('Paste Calib Data'!$1:$1048576,MATCH($A$32,'Paste Calib Data'!$A:$A,0)+(ROW()-ROW($A$32)-1),COLUMN()-1)</f>
        <v>1054</v>
      </c>
      <c r="K51" s="12">
        <f>INDEX('Paste Calib Data'!$1:$1048576,MATCH($A$32,'Paste Calib Data'!$A:$A,0)+(ROW()-ROW($A$32)-1),COLUMN()-1)</f>
        <v>947.2</v>
      </c>
      <c r="L51" s="12">
        <f>INDEX('Paste Calib Data'!$1:$1048576,MATCH($A$32,'Paste Calib Data'!$A:$A,0)+(ROW()-ROW($A$32)-1),COLUMN()-1)</f>
        <v>840</v>
      </c>
      <c r="M51" s="12">
        <f>INDEX('Paste Calib Data'!$1:$1048576,MATCH($A$32,'Paste Calib Data'!$A:$A,0)+(ROW()-ROW($A$32)-1),COLUMN()-1)</f>
        <v>721.2</v>
      </c>
      <c r="N51" s="12">
        <f>INDEX('Paste Calib Data'!$1:$1048576,MATCH($A$32,'Paste Calib Data'!$A:$A,0)+(ROW()-ROW($A$32)-1),COLUMN()-1)</f>
        <v>666</v>
      </c>
      <c r="O51" s="12">
        <f>INDEX('Paste Calib Data'!$1:$1048576,MATCH($A$32,'Paste Calib Data'!$A:$A,0)+(ROW()-ROW($A$32)-1),COLUMN()-1)</f>
        <v>603.20000000000005</v>
      </c>
      <c r="P51" s="12">
        <f>INDEX('Paste Calib Data'!$1:$1048576,MATCH($A$32,'Paste Calib Data'!$A:$A,0)+(ROW()-ROW($A$32)-1),COLUMN()-1)</f>
        <v>533.20000000000005</v>
      </c>
      <c r="Q51" s="12">
        <f>INDEX('Paste Calib Data'!$1:$1048576,MATCH($A$32,'Paste Calib Data'!$A:$A,0)+(ROW()-ROW($A$32)-1),COLUMN()-1)</f>
        <v>469.2</v>
      </c>
      <c r="R51" s="12">
        <f>INDEX('Paste Calib Data'!$1:$1048576,MATCH($A$32,'Paste Calib Data'!$A:$A,0)+(ROW()-ROW($A$32)-1),COLUMN()-1)</f>
        <v>442</v>
      </c>
      <c r="S51" s="32">
        <f t="shared" si="6"/>
        <v>442</v>
      </c>
    </row>
    <row r="52" spans="1:19" x14ac:dyDescent="0.25">
      <c r="A52" s="5">
        <f>INDEX('Paste Calib Data'!$1:$1048576,MATCH($A$32,'Paste Calib Data'!$A:$A,0)+(ROW()-ROW($A$32)-1),COLUMN())</f>
        <v>46</v>
      </c>
      <c r="B52" s="32">
        <f t="shared" si="5"/>
        <v>0</v>
      </c>
      <c r="C52" s="12">
        <f>INDEX('Paste Calib Data'!$1:$1048576,MATCH($A$32,'Paste Calib Data'!$A:$A,0)+(ROW()-ROW($A$32)-1),COLUMN()-1)</f>
        <v>0</v>
      </c>
      <c r="D52" s="12">
        <f>INDEX('Paste Calib Data'!$1:$1048576,MATCH($A$32,'Paste Calib Data'!$A:$A,0)+(ROW()-ROW($A$32)-1),COLUMN()-1)</f>
        <v>2983.2</v>
      </c>
      <c r="E52" s="12">
        <f>INDEX('Paste Calib Data'!$1:$1048576,MATCH($A$32,'Paste Calib Data'!$A:$A,0)+(ROW()-ROW($A$32)-1),COLUMN()-1)</f>
        <v>2360</v>
      </c>
      <c r="F52" s="12">
        <f>INDEX('Paste Calib Data'!$1:$1048576,MATCH($A$32,'Paste Calib Data'!$A:$A,0)+(ROW()-ROW($A$32)-1),COLUMN()-1)</f>
        <v>1996</v>
      </c>
      <c r="G52" s="12">
        <f>INDEX('Paste Calib Data'!$1:$1048576,MATCH($A$32,'Paste Calib Data'!$A:$A,0)+(ROW()-ROW($A$32)-1),COLUMN()-1)</f>
        <v>1751.2</v>
      </c>
      <c r="H52" s="12">
        <f>INDEX('Paste Calib Data'!$1:$1048576,MATCH($A$32,'Paste Calib Data'!$A:$A,0)+(ROW()-ROW($A$32)-1),COLUMN()-1)</f>
        <v>1451.2</v>
      </c>
      <c r="I52" s="12">
        <f>INDEX('Paste Calib Data'!$1:$1048576,MATCH($A$32,'Paste Calib Data'!$A:$A,0)+(ROW()-ROW($A$32)-1),COLUMN()-1)</f>
        <v>1256</v>
      </c>
      <c r="J52" s="12">
        <f>INDEX('Paste Calib Data'!$1:$1048576,MATCH($A$32,'Paste Calib Data'!$A:$A,0)+(ROW()-ROW($A$32)-1),COLUMN()-1)</f>
        <v>1100</v>
      </c>
      <c r="K52" s="12">
        <f>INDEX('Paste Calib Data'!$1:$1048576,MATCH($A$32,'Paste Calib Data'!$A:$A,0)+(ROW()-ROW($A$32)-1),COLUMN()-1)</f>
        <v>990</v>
      </c>
      <c r="L52" s="12">
        <f>INDEX('Paste Calib Data'!$1:$1048576,MATCH($A$32,'Paste Calib Data'!$A:$A,0)+(ROW()-ROW($A$32)-1),COLUMN()-1)</f>
        <v>900</v>
      </c>
      <c r="M52" s="12">
        <f>INDEX('Paste Calib Data'!$1:$1048576,MATCH($A$32,'Paste Calib Data'!$A:$A,0)+(ROW()-ROW($A$32)-1),COLUMN()-1)</f>
        <v>753.2</v>
      </c>
      <c r="N52" s="12">
        <f>INDEX('Paste Calib Data'!$1:$1048576,MATCH($A$32,'Paste Calib Data'!$A:$A,0)+(ROW()-ROW($A$32)-1),COLUMN()-1)</f>
        <v>707.2</v>
      </c>
      <c r="O52" s="12">
        <f>INDEX('Paste Calib Data'!$1:$1048576,MATCH($A$32,'Paste Calib Data'!$A:$A,0)+(ROW()-ROW($A$32)-1),COLUMN()-1)</f>
        <v>670</v>
      </c>
      <c r="P52" s="12">
        <f>INDEX('Paste Calib Data'!$1:$1048576,MATCH($A$32,'Paste Calib Data'!$A:$A,0)+(ROW()-ROW($A$32)-1),COLUMN()-1)</f>
        <v>564</v>
      </c>
      <c r="Q52" s="12">
        <f>INDEX('Paste Calib Data'!$1:$1048576,MATCH($A$32,'Paste Calib Data'!$A:$A,0)+(ROW()-ROW($A$32)-1),COLUMN()-1)</f>
        <v>493.2</v>
      </c>
      <c r="R52" s="12">
        <f>INDEX('Paste Calib Data'!$1:$1048576,MATCH($A$32,'Paste Calib Data'!$A:$A,0)+(ROW()-ROW($A$32)-1),COLUMN()-1)</f>
        <v>464</v>
      </c>
      <c r="S52" s="32">
        <f t="shared" si="6"/>
        <v>464</v>
      </c>
    </row>
    <row r="53" spans="1:19" x14ac:dyDescent="0.25">
      <c r="A53" s="5">
        <f>INDEX('Paste Calib Data'!$1:$1048576,MATCH($A$32,'Paste Calib Data'!$A:$A,0)+(ROW()-ROW($A$32)-1),COLUMN())</f>
        <v>48</v>
      </c>
      <c r="B53" s="32">
        <f t="shared" si="5"/>
        <v>0</v>
      </c>
      <c r="C53" s="12">
        <f>INDEX('Paste Calib Data'!$1:$1048576,MATCH($A$32,'Paste Calib Data'!$A:$A,0)+(ROW()-ROW($A$32)-1),COLUMN()-1)</f>
        <v>0</v>
      </c>
      <c r="D53" s="12">
        <f>INDEX('Paste Calib Data'!$1:$1048576,MATCH($A$32,'Paste Calib Data'!$A:$A,0)+(ROW()-ROW($A$32)-1),COLUMN()-1)</f>
        <v>3074</v>
      </c>
      <c r="E53" s="12">
        <f>INDEX('Paste Calib Data'!$1:$1048576,MATCH($A$32,'Paste Calib Data'!$A:$A,0)+(ROW()-ROW($A$32)-1),COLUMN()-1)</f>
        <v>2451.1999999999998</v>
      </c>
      <c r="F53" s="12">
        <f>INDEX('Paste Calib Data'!$1:$1048576,MATCH($A$32,'Paste Calib Data'!$A:$A,0)+(ROW()-ROW($A$32)-1),COLUMN()-1)</f>
        <v>2077.1999999999998</v>
      </c>
      <c r="G53" s="12">
        <f>INDEX('Paste Calib Data'!$1:$1048576,MATCH($A$32,'Paste Calib Data'!$A:$A,0)+(ROW()-ROW($A$32)-1),COLUMN()-1)</f>
        <v>1825.2</v>
      </c>
      <c r="H53" s="12">
        <f>INDEX('Paste Calib Data'!$1:$1048576,MATCH($A$32,'Paste Calib Data'!$A:$A,0)+(ROW()-ROW($A$32)-1),COLUMN()-1)</f>
        <v>1513.2</v>
      </c>
      <c r="I53" s="12">
        <f>INDEX('Paste Calib Data'!$1:$1048576,MATCH($A$32,'Paste Calib Data'!$A:$A,0)+(ROW()-ROW($A$32)-1),COLUMN()-1)</f>
        <v>1314</v>
      </c>
      <c r="J53" s="12">
        <f>INDEX('Paste Calib Data'!$1:$1048576,MATCH($A$32,'Paste Calib Data'!$A:$A,0)+(ROW()-ROW($A$32)-1),COLUMN()-1)</f>
        <v>1159.2</v>
      </c>
      <c r="K53" s="12">
        <f>INDEX('Paste Calib Data'!$1:$1048576,MATCH($A$32,'Paste Calib Data'!$A:$A,0)+(ROW()-ROW($A$32)-1),COLUMN()-1)</f>
        <v>1047.2</v>
      </c>
      <c r="L53" s="12">
        <f>INDEX('Paste Calib Data'!$1:$1048576,MATCH($A$32,'Paste Calib Data'!$A:$A,0)+(ROW()-ROW($A$32)-1),COLUMN()-1)</f>
        <v>939.2</v>
      </c>
      <c r="M53" s="12">
        <f>INDEX('Paste Calib Data'!$1:$1048576,MATCH($A$32,'Paste Calib Data'!$A:$A,0)+(ROW()-ROW($A$32)-1),COLUMN()-1)</f>
        <v>800</v>
      </c>
      <c r="N53" s="12">
        <f>INDEX('Paste Calib Data'!$1:$1048576,MATCH($A$32,'Paste Calib Data'!$A:$A,0)+(ROW()-ROW($A$32)-1),COLUMN()-1)</f>
        <v>741.2</v>
      </c>
      <c r="O53" s="12">
        <f>INDEX('Paste Calib Data'!$1:$1048576,MATCH($A$32,'Paste Calib Data'!$A:$A,0)+(ROW()-ROW($A$32)-1),COLUMN()-1)</f>
        <v>706</v>
      </c>
      <c r="P53" s="12">
        <f>INDEX('Paste Calib Data'!$1:$1048576,MATCH($A$32,'Paste Calib Data'!$A:$A,0)+(ROW()-ROW($A$32)-1),COLUMN()-1)</f>
        <v>646</v>
      </c>
      <c r="Q53" s="12">
        <f>INDEX('Paste Calib Data'!$1:$1048576,MATCH($A$32,'Paste Calib Data'!$A:$A,0)+(ROW()-ROW($A$32)-1),COLUMN()-1)</f>
        <v>527.20000000000005</v>
      </c>
      <c r="R53" s="12">
        <f>INDEX('Paste Calib Data'!$1:$1048576,MATCH($A$32,'Paste Calib Data'!$A:$A,0)+(ROW()-ROW($A$32)-1),COLUMN()-1)</f>
        <v>497.2</v>
      </c>
      <c r="S53" s="32">
        <f t="shared" si="6"/>
        <v>497.2</v>
      </c>
    </row>
    <row r="54" spans="1:19" x14ac:dyDescent="0.25">
      <c r="A54" s="5">
        <f>INDEX('Paste Calib Data'!$1:$1048576,MATCH($A$32,'Paste Calib Data'!$A:$A,0)+(ROW()-ROW($A$32)-1),COLUMN())</f>
        <v>51</v>
      </c>
      <c r="B54" s="32">
        <f t="shared" si="5"/>
        <v>0</v>
      </c>
      <c r="C54" s="12">
        <f>INDEX('Paste Calib Data'!$1:$1048576,MATCH($A$32,'Paste Calib Data'!$A:$A,0)+(ROW()-ROW($A$32)-1),COLUMN()-1)</f>
        <v>0</v>
      </c>
      <c r="D54" s="12">
        <f>INDEX('Paste Calib Data'!$1:$1048576,MATCH($A$32,'Paste Calib Data'!$A:$A,0)+(ROW()-ROW($A$32)-1),COLUMN()-1)</f>
        <v>3212</v>
      </c>
      <c r="E54" s="12">
        <f>INDEX('Paste Calib Data'!$1:$1048576,MATCH($A$32,'Paste Calib Data'!$A:$A,0)+(ROW()-ROW($A$32)-1),COLUMN()-1)</f>
        <v>2589.1999999999998</v>
      </c>
      <c r="F54" s="12">
        <f>INDEX('Paste Calib Data'!$1:$1048576,MATCH($A$32,'Paste Calib Data'!$A:$A,0)+(ROW()-ROW($A$32)-1),COLUMN()-1)</f>
        <v>2198</v>
      </c>
      <c r="G54" s="12">
        <f>INDEX('Paste Calib Data'!$1:$1048576,MATCH($A$32,'Paste Calib Data'!$A:$A,0)+(ROW()-ROW($A$32)-1),COLUMN()-1)</f>
        <v>1936</v>
      </c>
      <c r="H54" s="12">
        <f>INDEX('Paste Calib Data'!$1:$1048576,MATCH($A$32,'Paste Calib Data'!$A:$A,0)+(ROW()-ROW($A$32)-1),COLUMN()-1)</f>
        <v>1606</v>
      </c>
      <c r="I54" s="12">
        <f>INDEX('Paste Calib Data'!$1:$1048576,MATCH($A$32,'Paste Calib Data'!$A:$A,0)+(ROW()-ROW($A$32)-1),COLUMN()-1)</f>
        <v>1397.2</v>
      </c>
      <c r="J54" s="12">
        <f>INDEX('Paste Calib Data'!$1:$1048576,MATCH($A$32,'Paste Calib Data'!$A:$A,0)+(ROW()-ROW($A$32)-1),COLUMN()-1)</f>
        <v>1242</v>
      </c>
      <c r="K54" s="12">
        <f>INDEX('Paste Calib Data'!$1:$1048576,MATCH($A$32,'Paste Calib Data'!$A:$A,0)+(ROW()-ROW($A$32)-1),COLUMN()-1)</f>
        <v>1128</v>
      </c>
      <c r="L54" s="12">
        <f>INDEX('Paste Calib Data'!$1:$1048576,MATCH($A$32,'Paste Calib Data'!$A:$A,0)+(ROW()-ROW($A$32)-1),COLUMN()-1)</f>
        <v>1000</v>
      </c>
      <c r="M54" s="12">
        <f>INDEX('Paste Calib Data'!$1:$1048576,MATCH($A$32,'Paste Calib Data'!$A:$A,0)+(ROW()-ROW($A$32)-1),COLUMN()-1)</f>
        <v>852</v>
      </c>
      <c r="N54" s="12">
        <f>INDEX('Paste Calib Data'!$1:$1048576,MATCH($A$32,'Paste Calib Data'!$A:$A,0)+(ROW()-ROW($A$32)-1),COLUMN()-1)</f>
        <v>803.2</v>
      </c>
      <c r="O54" s="12">
        <f>INDEX('Paste Calib Data'!$1:$1048576,MATCH($A$32,'Paste Calib Data'!$A:$A,0)+(ROW()-ROW($A$32)-1),COLUMN()-1)</f>
        <v>764</v>
      </c>
      <c r="P54" s="12">
        <f>INDEX('Paste Calib Data'!$1:$1048576,MATCH($A$32,'Paste Calib Data'!$A:$A,0)+(ROW()-ROW($A$32)-1),COLUMN()-1)</f>
        <v>694</v>
      </c>
      <c r="Q54" s="12">
        <f>INDEX('Paste Calib Data'!$1:$1048576,MATCH($A$32,'Paste Calib Data'!$A:$A,0)+(ROW()-ROW($A$32)-1),COLUMN()-1)</f>
        <v>615.20000000000005</v>
      </c>
      <c r="R54" s="12">
        <f>INDEX('Paste Calib Data'!$1:$1048576,MATCH($A$32,'Paste Calib Data'!$A:$A,0)+(ROW()-ROW($A$32)-1),COLUMN()-1)</f>
        <v>580</v>
      </c>
      <c r="S54" s="32">
        <f t="shared" si="6"/>
        <v>580</v>
      </c>
    </row>
    <row r="55" spans="1:19" x14ac:dyDescent="0.25">
      <c r="A55" s="5">
        <f>INDEX('Paste Calib Data'!$1:$1048576,MATCH($A$32,'Paste Calib Data'!$A:$A,0)+(ROW()-ROW($A$32)-1),COLUMN())</f>
        <v>60</v>
      </c>
      <c r="B55" s="32">
        <f t="shared" si="5"/>
        <v>3000</v>
      </c>
      <c r="C55" s="12">
        <f>INDEX('Paste Calib Data'!$1:$1048576,MATCH($A$32,'Paste Calib Data'!$A:$A,0)+(ROW()-ROW($A$32)-1),COLUMN()-1)</f>
        <v>3000</v>
      </c>
      <c r="D55" s="12">
        <f>INDEX('Paste Calib Data'!$1:$1048576,MATCH($A$32,'Paste Calib Data'!$A:$A,0)+(ROW()-ROW($A$32)-1),COLUMN()-1)</f>
        <v>3623.2</v>
      </c>
      <c r="E55" s="12">
        <f>INDEX('Paste Calib Data'!$1:$1048576,MATCH($A$32,'Paste Calib Data'!$A:$A,0)+(ROW()-ROW($A$32)-1),COLUMN()-1)</f>
        <v>3000</v>
      </c>
      <c r="F55" s="12">
        <f>INDEX('Paste Calib Data'!$1:$1048576,MATCH($A$32,'Paste Calib Data'!$A:$A,0)+(ROW()-ROW($A$32)-1),COLUMN()-1)</f>
        <v>2568</v>
      </c>
      <c r="G55" s="12">
        <f>INDEX('Paste Calib Data'!$1:$1048576,MATCH($A$32,'Paste Calib Data'!$A:$A,0)+(ROW()-ROW($A$32)-1),COLUMN()-1)</f>
        <v>2262</v>
      </c>
      <c r="H55" s="12">
        <f>INDEX('Paste Calib Data'!$1:$1048576,MATCH($A$32,'Paste Calib Data'!$A:$A,0)+(ROW()-ROW($A$32)-1),COLUMN()-1)</f>
        <v>1885.2</v>
      </c>
      <c r="I55" s="12">
        <f>INDEX('Paste Calib Data'!$1:$1048576,MATCH($A$32,'Paste Calib Data'!$A:$A,0)+(ROW()-ROW($A$32)-1),COLUMN()-1)</f>
        <v>1651.2</v>
      </c>
      <c r="J55" s="12">
        <f>INDEX('Paste Calib Data'!$1:$1048576,MATCH($A$32,'Paste Calib Data'!$A:$A,0)+(ROW()-ROW($A$32)-1),COLUMN()-1)</f>
        <v>1471.2</v>
      </c>
      <c r="K55" s="12">
        <f>INDEX('Paste Calib Data'!$1:$1048576,MATCH($A$32,'Paste Calib Data'!$A:$A,0)+(ROW()-ROW($A$32)-1),COLUMN()-1)</f>
        <v>1344</v>
      </c>
      <c r="L55" s="12">
        <f>INDEX('Paste Calib Data'!$1:$1048576,MATCH($A$32,'Paste Calib Data'!$A:$A,0)+(ROW()-ROW($A$32)-1),COLUMN()-1)</f>
        <v>1218</v>
      </c>
      <c r="M55" s="12">
        <f>INDEX('Paste Calib Data'!$1:$1048576,MATCH($A$32,'Paste Calib Data'!$A:$A,0)+(ROW()-ROW($A$32)-1),COLUMN()-1)</f>
        <v>1054</v>
      </c>
      <c r="N55" s="12">
        <f>INDEX('Paste Calib Data'!$1:$1048576,MATCH($A$32,'Paste Calib Data'!$A:$A,0)+(ROW()-ROW($A$32)-1),COLUMN()-1)</f>
        <v>982</v>
      </c>
      <c r="O55" s="12">
        <f>INDEX('Paste Calib Data'!$1:$1048576,MATCH($A$32,'Paste Calib Data'!$A:$A,0)+(ROW()-ROW($A$32)-1),COLUMN()-1)</f>
        <v>930</v>
      </c>
      <c r="P55" s="12">
        <f>INDEX('Paste Calib Data'!$1:$1048576,MATCH($A$32,'Paste Calib Data'!$A:$A,0)+(ROW()-ROW($A$32)-1),COLUMN()-1)</f>
        <v>836</v>
      </c>
      <c r="Q55" s="12">
        <f>INDEX('Paste Calib Data'!$1:$1048576,MATCH($A$32,'Paste Calib Data'!$A:$A,0)+(ROW()-ROW($A$32)-1),COLUMN()-1)</f>
        <v>766</v>
      </c>
      <c r="R55" s="12">
        <f>INDEX('Paste Calib Data'!$1:$1048576,MATCH($A$32,'Paste Calib Data'!$A:$A,0)+(ROW()-ROW($A$32)-1),COLUMN()-1)</f>
        <v>722</v>
      </c>
      <c r="S55" s="32">
        <f t="shared" si="6"/>
        <v>722</v>
      </c>
    </row>
    <row r="56" spans="1:19" x14ac:dyDescent="0.25">
      <c r="A56" s="5">
        <f>INDEX('Paste Calib Data'!$1:$1048576,MATCH($A$32,'Paste Calib Data'!$A:$A,0)+(ROW()-ROW($A$32)-1),COLUMN())</f>
        <v>80</v>
      </c>
      <c r="B56" s="32">
        <f t="shared" si="5"/>
        <v>4750</v>
      </c>
      <c r="C56" s="12">
        <f>INDEX('Paste Calib Data'!$1:$1048576,MATCH($A$32,'Paste Calib Data'!$A:$A,0)+(ROW()-ROW($A$32)-1),COLUMN()-1)</f>
        <v>4750</v>
      </c>
      <c r="D56" s="12">
        <f>INDEX('Paste Calib Data'!$1:$1048576,MATCH($A$32,'Paste Calib Data'!$A:$A,0)+(ROW()-ROW($A$32)-1),COLUMN()-1)</f>
        <v>4538</v>
      </c>
      <c r="E56" s="12">
        <f>INDEX('Paste Calib Data'!$1:$1048576,MATCH($A$32,'Paste Calib Data'!$A:$A,0)+(ROW()-ROW($A$32)-1),COLUMN()-1)</f>
        <v>3915.2</v>
      </c>
      <c r="F56" s="12">
        <f>INDEX('Paste Calib Data'!$1:$1048576,MATCH($A$32,'Paste Calib Data'!$A:$A,0)+(ROW()-ROW($A$32)-1),COLUMN()-1)</f>
        <v>3392</v>
      </c>
      <c r="G56" s="12">
        <f>INDEX('Paste Calib Data'!$1:$1048576,MATCH($A$32,'Paste Calib Data'!$A:$A,0)+(ROW()-ROW($A$32)-1),COLUMN()-1)</f>
        <v>2983.2</v>
      </c>
      <c r="H56" s="12">
        <f>INDEX('Paste Calib Data'!$1:$1048576,MATCH($A$32,'Paste Calib Data'!$A:$A,0)+(ROW()-ROW($A$32)-1),COLUMN()-1)</f>
        <v>2505.1999999999998</v>
      </c>
      <c r="I56" s="12">
        <f>INDEX('Paste Calib Data'!$1:$1048576,MATCH($A$32,'Paste Calib Data'!$A:$A,0)+(ROW()-ROW($A$32)-1),COLUMN()-1)</f>
        <v>2210</v>
      </c>
      <c r="J56" s="12">
        <f>INDEX('Paste Calib Data'!$1:$1048576,MATCH($A$32,'Paste Calib Data'!$A:$A,0)+(ROW()-ROW($A$32)-1),COLUMN()-1)</f>
        <v>1989.2</v>
      </c>
      <c r="K56" s="12">
        <f>INDEX('Paste Calib Data'!$1:$1048576,MATCH($A$32,'Paste Calib Data'!$A:$A,0)+(ROW()-ROW($A$32)-1),COLUMN()-1)</f>
        <v>1811.2</v>
      </c>
      <c r="L56" s="12">
        <f>INDEX('Paste Calib Data'!$1:$1048576,MATCH($A$32,'Paste Calib Data'!$A:$A,0)+(ROW()-ROW($A$32)-1),COLUMN()-1)</f>
        <v>1656</v>
      </c>
      <c r="M56" s="12">
        <f>INDEX('Paste Calib Data'!$1:$1048576,MATCH($A$32,'Paste Calib Data'!$A:$A,0)+(ROW()-ROW($A$32)-1),COLUMN()-1)</f>
        <v>1459.2</v>
      </c>
      <c r="N56" s="12">
        <f>INDEX('Paste Calib Data'!$1:$1048576,MATCH($A$32,'Paste Calib Data'!$A:$A,0)+(ROW()-ROW($A$32)-1),COLUMN()-1)</f>
        <v>1371.2</v>
      </c>
      <c r="O56" s="12">
        <f>INDEX('Paste Calib Data'!$1:$1048576,MATCH($A$32,'Paste Calib Data'!$A:$A,0)+(ROW()-ROW($A$32)-1),COLUMN()-1)</f>
        <v>1304</v>
      </c>
      <c r="P56" s="12">
        <f>INDEX('Paste Calib Data'!$1:$1048576,MATCH($A$32,'Paste Calib Data'!$A:$A,0)+(ROW()-ROW($A$32)-1),COLUMN()-1)</f>
        <v>1175.2</v>
      </c>
      <c r="Q56" s="12">
        <f>INDEX('Paste Calib Data'!$1:$1048576,MATCH($A$32,'Paste Calib Data'!$A:$A,0)+(ROW()-ROW($A$32)-1),COLUMN()-1)</f>
        <v>1088</v>
      </c>
      <c r="R56" s="12">
        <f>INDEX('Paste Calib Data'!$1:$1048576,MATCH($A$32,'Paste Calib Data'!$A:$A,0)+(ROW()-ROW($A$32)-1),COLUMN()-1)</f>
        <v>1026</v>
      </c>
      <c r="S56" s="32">
        <f t="shared" si="6"/>
        <v>1026</v>
      </c>
    </row>
    <row r="57" spans="1:19" x14ac:dyDescent="0.25">
      <c r="A57" s="5">
        <f>INDEX('Paste Calib Data'!$1:$1048576,MATCH($A$32,'Paste Calib Data'!$A:$A,0)+(ROW()-ROW($A$32)-1),COLUMN())</f>
        <v>100</v>
      </c>
      <c r="B57" s="32">
        <f t="shared" si="5"/>
        <v>5500</v>
      </c>
      <c r="C57" s="12">
        <f>INDEX('Paste Calib Data'!$1:$1048576,MATCH($A$32,'Paste Calib Data'!$A:$A,0)+(ROW()-ROW($A$32)-1),COLUMN()-1)</f>
        <v>5500</v>
      </c>
      <c r="D57" s="12">
        <f>INDEX('Paste Calib Data'!$1:$1048576,MATCH($A$32,'Paste Calib Data'!$A:$A,0)+(ROW()-ROW($A$32)-1),COLUMN()-1)</f>
        <v>5453.2</v>
      </c>
      <c r="E57" s="12">
        <f>INDEX('Paste Calib Data'!$1:$1048576,MATCH($A$32,'Paste Calib Data'!$A:$A,0)+(ROW()-ROW($A$32)-1),COLUMN()-1)</f>
        <v>4830</v>
      </c>
      <c r="F57" s="12">
        <f>INDEX('Paste Calib Data'!$1:$1048576,MATCH($A$32,'Paste Calib Data'!$A:$A,0)+(ROW()-ROW($A$32)-1),COLUMN()-1)</f>
        <v>4216</v>
      </c>
      <c r="G57" s="12">
        <f>INDEX('Paste Calib Data'!$1:$1048576,MATCH($A$32,'Paste Calib Data'!$A:$A,0)+(ROW()-ROW($A$32)-1),COLUMN()-1)</f>
        <v>3705.2</v>
      </c>
      <c r="H57" s="12">
        <f>INDEX('Paste Calib Data'!$1:$1048576,MATCH($A$32,'Paste Calib Data'!$A:$A,0)+(ROW()-ROW($A$32)-1),COLUMN()-1)</f>
        <v>3125.2</v>
      </c>
      <c r="I57" s="12">
        <f>INDEX('Paste Calib Data'!$1:$1048576,MATCH($A$32,'Paste Calib Data'!$A:$A,0)+(ROW()-ROW($A$32)-1),COLUMN()-1)</f>
        <v>2768</v>
      </c>
      <c r="J57" s="12">
        <f>INDEX('Paste Calib Data'!$1:$1048576,MATCH($A$32,'Paste Calib Data'!$A:$A,0)+(ROW()-ROW($A$32)-1),COLUMN()-1)</f>
        <v>2508</v>
      </c>
      <c r="K57" s="12">
        <f>INDEX('Paste Calib Data'!$1:$1048576,MATCH($A$32,'Paste Calib Data'!$A:$A,0)+(ROW()-ROW($A$32)-1),COLUMN()-1)</f>
        <v>2290</v>
      </c>
      <c r="L57" s="12">
        <f>INDEX('Paste Calib Data'!$1:$1048576,MATCH($A$32,'Paste Calib Data'!$A:$A,0)+(ROW()-ROW($A$32)-1),COLUMN()-1)</f>
        <v>2103.1999999999998</v>
      </c>
      <c r="M57" s="12">
        <f>INDEX('Paste Calib Data'!$1:$1048576,MATCH($A$32,'Paste Calib Data'!$A:$A,0)+(ROW()-ROW($A$32)-1),COLUMN()-1)</f>
        <v>1840</v>
      </c>
      <c r="N57" s="12">
        <f>INDEX('Paste Calib Data'!$1:$1048576,MATCH($A$32,'Paste Calib Data'!$A:$A,0)+(ROW()-ROW($A$32)-1),COLUMN()-1)</f>
        <v>1740</v>
      </c>
      <c r="O57" s="12">
        <f>INDEX('Paste Calib Data'!$1:$1048576,MATCH($A$32,'Paste Calib Data'!$A:$A,0)+(ROW()-ROW($A$32)-1),COLUMN()-1)</f>
        <v>1654</v>
      </c>
      <c r="P57" s="12">
        <f>INDEX('Paste Calib Data'!$1:$1048576,MATCH($A$32,'Paste Calib Data'!$A:$A,0)+(ROW()-ROW($A$32)-1),COLUMN()-1)</f>
        <v>1508</v>
      </c>
      <c r="Q57" s="12">
        <f>INDEX('Paste Calib Data'!$1:$1048576,MATCH($A$32,'Paste Calib Data'!$A:$A,0)+(ROW()-ROW($A$32)-1),COLUMN()-1)</f>
        <v>1396</v>
      </c>
      <c r="R57" s="12">
        <f>INDEX('Paste Calib Data'!$1:$1048576,MATCH($A$32,'Paste Calib Data'!$A:$A,0)+(ROW()-ROW($A$32)-1),COLUMN()-1)</f>
        <v>1316</v>
      </c>
      <c r="S57" s="32">
        <f t="shared" si="6"/>
        <v>1316</v>
      </c>
    </row>
    <row r="58" spans="1:19" x14ac:dyDescent="0.25">
      <c r="A58" s="5">
        <f>INDEX('Paste Calib Data'!$1:$1048576,MATCH($A$32,'Paste Calib Data'!$A:$A,0)+(ROW()-ROW($A$32)-1),COLUMN())</f>
        <v>120</v>
      </c>
      <c r="B58" s="32">
        <f t="shared" si="5"/>
        <v>6300</v>
      </c>
      <c r="C58" s="12">
        <f>INDEX('Paste Calib Data'!$1:$1048576,MATCH($A$32,'Paste Calib Data'!$A:$A,0)+(ROW()-ROW($A$32)-1),COLUMN()-1)</f>
        <v>6300</v>
      </c>
      <c r="D58" s="12">
        <f>INDEX('Paste Calib Data'!$1:$1048576,MATCH($A$32,'Paste Calib Data'!$A:$A,0)+(ROW()-ROW($A$32)-1),COLUMN()-1)</f>
        <v>6367.2</v>
      </c>
      <c r="E58" s="12">
        <f>INDEX('Paste Calib Data'!$1:$1048576,MATCH($A$32,'Paste Calib Data'!$A:$A,0)+(ROW()-ROW($A$32)-1),COLUMN()-1)</f>
        <v>5744</v>
      </c>
      <c r="F58" s="12">
        <f>INDEX('Paste Calib Data'!$1:$1048576,MATCH($A$32,'Paste Calib Data'!$A:$A,0)+(ROW()-ROW($A$32)-1),COLUMN()-1)</f>
        <v>5039.2</v>
      </c>
      <c r="G58" s="12">
        <f>INDEX('Paste Calib Data'!$1:$1048576,MATCH($A$32,'Paste Calib Data'!$A:$A,0)+(ROW()-ROW($A$32)-1),COLUMN()-1)</f>
        <v>4426</v>
      </c>
      <c r="H58" s="12">
        <f>INDEX('Paste Calib Data'!$1:$1048576,MATCH($A$32,'Paste Calib Data'!$A:$A,0)+(ROW()-ROW($A$32)-1),COLUMN()-1)</f>
        <v>3745.2</v>
      </c>
      <c r="I58" s="12">
        <f>INDEX('Paste Calib Data'!$1:$1048576,MATCH($A$32,'Paste Calib Data'!$A:$A,0)+(ROW()-ROW($A$32)-1),COLUMN()-1)</f>
        <v>3327.2</v>
      </c>
      <c r="J58" s="12">
        <f>INDEX('Paste Calib Data'!$1:$1048576,MATCH($A$32,'Paste Calib Data'!$A:$A,0)+(ROW()-ROW($A$32)-1),COLUMN()-1)</f>
        <v>3028</v>
      </c>
      <c r="K58" s="12">
        <f>INDEX('Paste Calib Data'!$1:$1048576,MATCH($A$32,'Paste Calib Data'!$A:$A,0)+(ROW()-ROW($A$32)-1),COLUMN()-1)</f>
        <v>2759.2</v>
      </c>
      <c r="L58" s="12">
        <f>INDEX('Paste Calib Data'!$1:$1048576,MATCH($A$32,'Paste Calib Data'!$A:$A,0)+(ROW()-ROW($A$32)-1),COLUMN()-1)</f>
        <v>2545.1999999999998</v>
      </c>
      <c r="M58" s="12">
        <f>INDEX('Paste Calib Data'!$1:$1048576,MATCH($A$32,'Paste Calib Data'!$A:$A,0)+(ROW()-ROW($A$32)-1),COLUMN()-1)</f>
        <v>2238</v>
      </c>
      <c r="N58" s="12">
        <f>INDEX('Paste Calib Data'!$1:$1048576,MATCH($A$32,'Paste Calib Data'!$A:$A,0)+(ROW()-ROW($A$32)-1),COLUMN()-1)</f>
        <v>2102</v>
      </c>
      <c r="O58" s="12">
        <f>INDEX('Paste Calib Data'!$1:$1048576,MATCH($A$32,'Paste Calib Data'!$A:$A,0)+(ROW()-ROW($A$32)-1),COLUMN()-1)</f>
        <v>2001.2</v>
      </c>
      <c r="P58" s="12">
        <f>INDEX('Paste Calib Data'!$1:$1048576,MATCH($A$32,'Paste Calib Data'!$A:$A,0)+(ROW()-ROW($A$32)-1),COLUMN()-1)</f>
        <v>1831.2</v>
      </c>
      <c r="Q58" s="12">
        <f>INDEX('Paste Calib Data'!$1:$1048576,MATCH($A$32,'Paste Calib Data'!$A:$A,0)+(ROW()-ROW($A$32)-1),COLUMN()-1)</f>
        <v>1701.2</v>
      </c>
      <c r="R58" s="12">
        <f>INDEX('Paste Calib Data'!$1:$1048576,MATCH($A$32,'Paste Calib Data'!$A:$A,0)+(ROW()-ROW($A$32)-1),COLUMN()-1)</f>
        <v>1604</v>
      </c>
      <c r="S58" s="32">
        <f t="shared" si="6"/>
        <v>1604</v>
      </c>
    </row>
    <row r="59" spans="1:19" x14ac:dyDescent="0.25">
      <c r="A59" s="5">
        <f>INDEX('Paste Calib Data'!$1:$1048576,MATCH($A$32,'Paste Calib Data'!$A:$A,0)+(ROW()-ROW($A$32)-1),COLUMN())</f>
        <v>140</v>
      </c>
      <c r="B59" s="32">
        <f t="shared" si="5"/>
        <v>7400</v>
      </c>
      <c r="C59" s="12">
        <f>INDEX('Paste Calib Data'!$1:$1048576,MATCH($A$32,'Paste Calib Data'!$A:$A,0)+(ROW()-ROW($A$32)-1),COLUMN()-1)</f>
        <v>7400</v>
      </c>
      <c r="D59" s="12">
        <f>INDEX('Paste Calib Data'!$1:$1048576,MATCH($A$32,'Paste Calib Data'!$A:$A,0)+(ROW()-ROW($A$32)-1),COLUMN()-1)</f>
        <v>7282</v>
      </c>
      <c r="E59" s="12">
        <f>INDEX('Paste Calib Data'!$1:$1048576,MATCH($A$32,'Paste Calib Data'!$A:$A,0)+(ROW()-ROW($A$32)-1),COLUMN()-1)</f>
        <v>6659.2</v>
      </c>
      <c r="F59" s="12">
        <f>INDEX('Paste Calib Data'!$1:$1048576,MATCH($A$32,'Paste Calib Data'!$A:$A,0)+(ROW()-ROW($A$32)-1),COLUMN()-1)</f>
        <v>5863.2</v>
      </c>
      <c r="G59" s="12">
        <f>INDEX('Paste Calib Data'!$1:$1048576,MATCH($A$32,'Paste Calib Data'!$A:$A,0)+(ROW()-ROW($A$32)-1),COLUMN()-1)</f>
        <v>5148</v>
      </c>
      <c r="H59" s="12">
        <f>INDEX('Paste Calib Data'!$1:$1048576,MATCH($A$32,'Paste Calib Data'!$A:$A,0)+(ROW()-ROW($A$32)-1),COLUMN()-1)</f>
        <v>4365.2</v>
      </c>
      <c r="I59" s="12">
        <f>INDEX('Paste Calib Data'!$1:$1048576,MATCH($A$32,'Paste Calib Data'!$A:$A,0)+(ROW()-ROW($A$32)-1),COLUMN()-1)</f>
        <v>3885.2</v>
      </c>
      <c r="J59" s="12">
        <f>INDEX('Paste Calib Data'!$1:$1048576,MATCH($A$32,'Paste Calib Data'!$A:$A,0)+(ROW()-ROW($A$32)-1),COLUMN()-1)</f>
        <v>3547.2</v>
      </c>
      <c r="K59" s="12">
        <f>INDEX('Paste Calib Data'!$1:$1048576,MATCH($A$32,'Paste Calib Data'!$A:$A,0)+(ROW()-ROW($A$32)-1),COLUMN()-1)</f>
        <v>3228</v>
      </c>
      <c r="L59" s="12">
        <f>INDEX('Paste Calib Data'!$1:$1048576,MATCH($A$32,'Paste Calib Data'!$A:$A,0)+(ROW()-ROW($A$32)-1),COLUMN()-1)</f>
        <v>2987.2</v>
      </c>
      <c r="M59" s="12">
        <f>INDEX('Paste Calib Data'!$1:$1048576,MATCH($A$32,'Paste Calib Data'!$A:$A,0)+(ROW()-ROW($A$32)-1),COLUMN()-1)</f>
        <v>2626</v>
      </c>
      <c r="N59" s="12">
        <f>INDEX('Paste Calib Data'!$1:$1048576,MATCH($A$32,'Paste Calib Data'!$A:$A,0)+(ROW()-ROW($A$32)-1),COLUMN()-1)</f>
        <v>2468</v>
      </c>
      <c r="O59" s="12">
        <f>INDEX('Paste Calib Data'!$1:$1048576,MATCH($A$32,'Paste Calib Data'!$A:$A,0)+(ROW()-ROW($A$32)-1),COLUMN()-1)</f>
        <v>2350</v>
      </c>
      <c r="P59" s="12">
        <f>INDEX('Paste Calib Data'!$1:$1048576,MATCH($A$32,'Paste Calib Data'!$A:$A,0)+(ROW()-ROW($A$32)-1),COLUMN()-1)</f>
        <v>2156</v>
      </c>
      <c r="Q59" s="12">
        <f>INDEX('Paste Calib Data'!$1:$1048576,MATCH($A$32,'Paste Calib Data'!$A:$A,0)+(ROW()-ROW($A$32)-1),COLUMN()-1)</f>
        <v>2005.2</v>
      </c>
      <c r="R59" s="12">
        <f>INDEX('Paste Calib Data'!$1:$1048576,MATCH($A$32,'Paste Calib Data'!$A:$A,0)+(ROW()-ROW($A$32)-1),COLUMN()-1)</f>
        <v>1890</v>
      </c>
      <c r="S59" s="32">
        <f t="shared" si="6"/>
        <v>1890</v>
      </c>
    </row>
    <row r="60" spans="1:19" x14ac:dyDescent="0.25">
      <c r="A60" s="28">
        <f>A59+1</f>
        <v>141</v>
      </c>
      <c r="B60" s="32">
        <f>B59</f>
        <v>7400</v>
      </c>
      <c r="C60" s="32">
        <f>C59</f>
        <v>7400</v>
      </c>
      <c r="D60" s="32">
        <f t="shared" ref="D60:S60" si="7">D59</f>
        <v>7282</v>
      </c>
      <c r="E60" s="32">
        <f t="shared" si="7"/>
        <v>6659.2</v>
      </c>
      <c r="F60" s="32">
        <f t="shared" si="7"/>
        <v>5863.2</v>
      </c>
      <c r="G60" s="32">
        <f t="shared" si="7"/>
        <v>5148</v>
      </c>
      <c r="H60" s="32">
        <f t="shared" si="7"/>
        <v>4365.2</v>
      </c>
      <c r="I60" s="32">
        <f t="shared" si="7"/>
        <v>3885.2</v>
      </c>
      <c r="J60" s="32">
        <f t="shared" si="7"/>
        <v>3547.2</v>
      </c>
      <c r="K60" s="32">
        <f t="shared" si="7"/>
        <v>3228</v>
      </c>
      <c r="L60" s="32">
        <f t="shared" si="7"/>
        <v>2987.2</v>
      </c>
      <c r="M60" s="32">
        <f t="shared" si="7"/>
        <v>2626</v>
      </c>
      <c r="N60" s="32">
        <f t="shared" si="7"/>
        <v>2468</v>
      </c>
      <c r="O60" s="32">
        <f t="shared" si="7"/>
        <v>2350</v>
      </c>
      <c r="P60" s="32">
        <f t="shared" si="7"/>
        <v>2156</v>
      </c>
      <c r="Q60" s="32">
        <f t="shared" si="7"/>
        <v>2005.2</v>
      </c>
      <c r="R60" s="32">
        <f t="shared" si="7"/>
        <v>1890</v>
      </c>
      <c r="S60" s="32">
        <f t="shared" si="7"/>
        <v>1890</v>
      </c>
    </row>
    <row r="62" spans="1:19" x14ac:dyDescent="0.25">
      <c r="A62" s="33" t="str">
        <f>IF(ISNUMBER($A$2),CONCATENATE("A9",$A$2,"04"),"E0002")</f>
        <v>E0002</v>
      </c>
      <c r="B62" s="45" t="str">
        <f>INDEX('Paste Calib Data'!$1:$1048576,MATCH($A$62,'Paste Calib Data'!$A:$A,0)+(ROW()-ROW($A$62)),COLUMN())</f>
        <v>Pilot Quantity, Base Table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</row>
    <row r="63" spans="1:19" x14ac:dyDescent="0.25">
      <c r="A63" s="5"/>
      <c r="B63" s="5" t="str">
        <f>INDEX('Paste Calib Data'!$1:$1048576,MATCH($A$62,'Paste Calib Data'!$A:$A,0)+(ROW()-ROW($A$62)),COLUMN())</f>
        <v>mm3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5" t="str">
        <f>INDEX('Paste Calib Data'!$1:$1048576,MATCH($A$62,'Paste Calib Data'!$A:$A,0)+(ROW()-ROW($A$62)),COLUMN())</f>
        <v>RPM</v>
      </c>
      <c r="B64" s="28">
        <f>C64-1</f>
        <v>-1</v>
      </c>
      <c r="C64" s="5">
        <f>INDEX('Paste Calib Data'!$1:$1048576,MATCH($A$62,'Paste Calib Data'!$A:$A,0)+(ROW()-ROW($A$62)),COLUMN()-1)</f>
        <v>0</v>
      </c>
      <c r="D64" s="5">
        <f>INDEX('Paste Calib Data'!$1:$1048576,MATCH($A$62,'Paste Calib Data'!$A:$A,0)+(ROW()-ROW($A$62)),COLUMN()-1)</f>
        <v>10</v>
      </c>
      <c r="E64" s="5">
        <f>INDEX('Paste Calib Data'!$1:$1048576,MATCH($A$62,'Paste Calib Data'!$A:$A,0)+(ROW()-ROW($A$62)),COLUMN()-1)</f>
        <v>20</v>
      </c>
      <c r="F64" s="5">
        <f>INDEX('Paste Calib Data'!$1:$1048576,MATCH($A$62,'Paste Calib Data'!$A:$A,0)+(ROW()-ROW($A$62)),COLUMN()-1)</f>
        <v>30</v>
      </c>
      <c r="G64" s="5">
        <f>INDEX('Paste Calib Data'!$1:$1048576,MATCH($A$62,'Paste Calib Data'!$A:$A,0)+(ROW()-ROW($A$62)),COLUMN()-1)</f>
        <v>45</v>
      </c>
      <c r="H64" s="5">
        <f>INDEX('Paste Calib Data'!$1:$1048576,MATCH($A$62,'Paste Calib Data'!$A:$A,0)+(ROW()-ROW($A$62)),COLUMN()-1)</f>
        <v>55</v>
      </c>
      <c r="I64" s="5">
        <f>INDEX('Paste Calib Data'!$1:$1048576,MATCH($A$62,'Paste Calib Data'!$A:$A,0)+(ROW()-ROW($A$62)),COLUMN()-1)</f>
        <v>65</v>
      </c>
      <c r="J64" s="5">
        <f>INDEX('Paste Calib Data'!$1:$1048576,MATCH($A$62,'Paste Calib Data'!$A:$A,0)+(ROW()-ROW($A$62)),COLUMN()-1)</f>
        <v>75</v>
      </c>
      <c r="K64" s="5">
        <f>INDEX('Paste Calib Data'!$1:$1048576,MATCH($A$62,'Paste Calib Data'!$A:$A,0)+(ROW()-ROW($A$62)),COLUMN()-1)</f>
        <v>85</v>
      </c>
      <c r="L64" s="5">
        <f>INDEX('Paste Calib Data'!$1:$1048576,MATCH($A$62,'Paste Calib Data'!$A:$A,0)+(ROW()-ROW($A$62)),COLUMN()-1)</f>
        <v>95</v>
      </c>
      <c r="M64" s="5">
        <f>INDEX('Paste Calib Data'!$1:$1048576,MATCH($A$62,'Paste Calib Data'!$A:$A,0)+(ROW()-ROW($A$62)),COLUMN()-1)</f>
        <v>110</v>
      </c>
      <c r="N64" s="5">
        <f>INDEX('Paste Calib Data'!$1:$1048576,MATCH($A$62,'Paste Calib Data'!$A:$A,0)+(ROW()-ROW($A$62)),COLUMN()-1)</f>
        <v>120</v>
      </c>
      <c r="O64" s="5">
        <f>INDEX('Paste Calib Data'!$1:$1048576,MATCH($A$62,'Paste Calib Data'!$A:$A,0)+(ROW()-ROW($A$62)),COLUMN()-1)</f>
        <v>125</v>
      </c>
      <c r="P64" s="5">
        <f>INDEX('Paste Calib Data'!$1:$1048576,MATCH($A$62,'Paste Calib Data'!$A:$A,0)+(ROW()-ROW($A$62)),COLUMN()-1)</f>
        <v>130</v>
      </c>
      <c r="Q64" s="5">
        <f>INDEX('Paste Calib Data'!$1:$1048576,MATCH($A$62,'Paste Calib Data'!$A:$A,0)+(ROW()-ROW($A$62)),COLUMN()-1)</f>
        <v>135</v>
      </c>
      <c r="R64" s="5">
        <f>INDEX('Paste Calib Data'!$1:$1048576,MATCH($A$62,'Paste Calib Data'!$A:$A,0)+(ROW()-ROW($A$62)),COLUMN()-1)</f>
        <v>140</v>
      </c>
      <c r="S64" s="28">
        <f>R64+1</f>
        <v>141</v>
      </c>
    </row>
    <row r="65" spans="1:19" x14ac:dyDescent="0.25">
      <c r="A65" s="28">
        <f>A66-1</f>
        <v>619</v>
      </c>
      <c r="B65" s="27">
        <f>B66</f>
        <v>1.9701090000000001</v>
      </c>
      <c r="C65" s="27">
        <f t="shared" ref="C65:S65" si="8">C66</f>
        <v>1.9701090000000001</v>
      </c>
      <c r="D65" s="27">
        <f t="shared" si="8"/>
        <v>1.9701090000000001</v>
      </c>
      <c r="E65" s="27">
        <f t="shared" si="8"/>
        <v>1.9701090000000001</v>
      </c>
      <c r="F65" s="27">
        <f t="shared" si="8"/>
        <v>2.9891299999999998</v>
      </c>
      <c r="G65" s="27">
        <f t="shared" si="8"/>
        <v>2.9891299999999998</v>
      </c>
      <c r="H65" s="27">
        <f t="shared" si="8"/>
        <v>5.0271739999999996</v>
      </c>
      <c r="I65" s="27">
        <f t="shared" si="8"/>
        <v>5.0271739999999996</v>
      </c>
      <c r="J65" s="27">
        <f t="shared" si="8"/>
        <v>5.9782609999999998</v>
      </c>
      <c r="K65" s="27">
        <f t="shared" si="8"/>
        <v>8.0163049999999991</v>
      </c>
      <c r="L65" s="27">
        <f t="shared" si="8"/>
        <v>8.0163049999999991</v>
      </c>
      <c r="M65" s="27">
        <f t="shared" si="8"/>
        <v>8.0163049999999991</v>
      </c>
      <c r="N65" s="27">
        <f t="shared" si="8"/>
        <v>4.2798910000000001</v>
      </c>
      <c r="O65" s="27">
        <f t="shared" si="8"/>
        <v>4.2798910000000001</v>
      </c>
      <c r="P65" s="27">
        <f t="shared" si="8"/>
        <v>4.2798910000000001</v>
      </c>
      <c r="Q65" s="27">
        <f t="shared" si="8"/>
        <v>4.2798910000000001</v>
      </c>
      <c r="R65" s="27">
        <f t="shared" si="8"/>
        <v>4.2798910000000001</v>
      </c>
      <c r="S65" s="27">
        <f t="shared" si="8"/>
        <v>4.2798910000000001</v>
      </c>
    </row>
    <row r="66" spans="1:19" x14ac:dyDescent="0.25">
      <c r="A66" s="5">
        <f>INDEX('Paste Calib Data'!$1:$1048576,MATCH($A$62,'Paste Calib Data'!$A:$A,0)+(ROW()-ROW($A$62)-1),COLUMN())</f>
        <v>620</v>
      </c>
      <c r="B66" s="27">
        <f t="shared" ref="B66:B83" si="9">C66</f>
        <v>1.9701090000000001</v>
      </c>
      <c r="C66" s="7">
        <f>INDEX('Paste Calib Data'!$1:$1048576,MATCH($A$62,'Paste Calib Data'!$A:$A,0)+(ROW()-ROW($A$62)-1),COLUMN()-1)</f>
        <v>1.9701090000000001</v>
      </c>
      <c r="D66" s="7">
        <f>INDEX('Paste Calib Data'!$1:$1048576,MATCH($A$62,'Paste Calib Data'!$A:$A,0)+(ROW()-ROW($A$62)-1),COLUMN()-1)</f>
        <v>1.9701090000000001</v>
      </c>
      <c r="E66" s="7">
        <f>INDEX('Paste Calib Data'!$1:$1048576,MATCH($A$62,'Paste Calib Data'!$A:$A,0)+(ROW()-ROW($A$62)-1),COLUMN()-1)</f>
        <v>1.9701090000000001</v>
      </c>
      <c r="F66" s="7">
        <f>INDEX('Paste Calib Data'!$1:$1048576,MATCH($A$62,'Paste Calib Data'!$A:$A,0)+(ROW()-ROW($A$62)-1),COLUMN()-1)</f>
        <v>2.9891299999999998</v>
      </c>
      <c r="G66" s="7">
        <f>INDEX('Paste Calib Data'!$1:$1048576,MATCH($A$62,'Paste Calib Data'!$A:$A,0)+(ROW()-ROW($A$62)-1),COLUMN()-1)</f>
        <v>2.9891299999999998</v>
      </c>
      <c r="H66" s="7">
        <f>INDEX('Paste Calib Data'!$1:$1048576,MATCH($A$62,'Paste Calib Data'!$A:$A,0)+(ROW()-ROW($A$62)-1),COLUMN()-1)</f>
        <v>5.0271739999999996</v>
      </c>
      <c r="I66" s="7">
        <f>INDEX('Paste Calib Data'!$1:$1048576,MATCH($A$62,'Paste Calib Data'!$A:$A,0)+(ROW()-ROW($A$62)-1),COLUMN()-1)</f>
        <v>5.0271739999999996</v>
      </c>
      <c r="J66" s="7">
        <f>INDEX('Paste Calib Data'!$1:$1048576,MATCH($A$62,'Paste Calib Data'!$A:$A,0)+(ROW()-ROW($A$62)-1),COLUMN()-1)</f>
        <v>5.9782609999999998</v>
      </c>
      <c r="K66" s="7">
        <f>INDEX('Paste Calib Data'!$1:$1048576,MATCH($A$62,'Paste Calib Data'!$A:$A,0)+(ROW()-ROW($A$62)-1),COLUMN()-1)</f>
        <v>8.0163049999999991</v>
      </c>
      <c r="L66" s="7">
        <f>INDEX('Paste Calib Data'!$1:$1048576,MATCH($A$62,'Paste Calib Data'!$A:$A,0)+(ROW()-ROW($A$62)-1),COLUMN()-1)</f>
        <v>8.0163049999999991</v>
      </c>
      <c r="M66" s="7">
        <f>INDEX('Paste Calib Data'!$1:$1048576,MATCH($A$62,'Paste Calib Data'!$A:$A,0)+(ROW()-ROW($A$62)-1),COLUMN()-1)</f>
        <v>8.0163049999999991</v>
      </c>
      <c r="N66" s="7">
        <f>INDEX('Paste Calib Data'!$1:$1048576,MATCH($A$62,'Paste Calib Data'!$A:$A,0)+(ROW()-ROW($A$62)-1),COLUMN()-1)</f>
        <v>4.2798910000000001</v>
      </c>
      <c r="O66" s="7">
        <f>INDEX('Paste Calib Data'!$1:$1048576,MATCH($A$62,'Paste Calib Data'!$A:$A,0)+(ROW()-ROW($A$62)-1),COLUMN()-1)</f>
        <v>4.2798910000000001</v>
      </c>
      <c r="P66" s="7">
        <f>INDEX('Paste Calib Data'!$1:$1048576,MATCH($A$62,'Paste Calib Data'!$A:$A,0)+(ROW()-ROW($A$62)-1),COLUMN()-1)</f>
        <v>4.2798910000000001</v>
      </c>
      <c r="Q66" s="7">
        <f>INDEX('Paste Calib Data'!$1:$1048576,MATCH($A$62,'Paste Calib Data'!$A:$A,0)+(ROW()-ROW($A$62)-1),COLUMN()-1)</f>
        <v>4.2798910000000001</v>
      </c>
      <c r="R66" s="7">
        <f>INDEX('Paste Calib Data'!$1:$1048576,MATCH($A$62,'Paste Calib Data'!$A:$A,0)+(ROW()-ROW($A$62)-1),COLUMN()-1)</f>
        <v>4.2798910000000001</v>
      </c>
      <c r="S66" s="27">
        <f>R66</f>
        <v>4.2798910000000001</v>
      </c>
    </row>
    <row r="67" spans="1:19" x14ac:dyDescent="0.25">
      <c r="A67" s="5">
        <f>INDEX('Paste Calib Data'!$1:$1048576,MATCH($A$62,'Paste Calib Data'!$A:$A,0)+(ROW()-ROW($A$62)-1),COLUMN())</f>
        <v>650</v>
      </c>
      <c r="B67" s="27">
        <f t="shared" si="9"/>
        <v>1.9701090000000001</v>
      </c>
      <c r="C67" s="7">
        <f>INDEX('Paste Calib Data'!$1:$1048576,MATCH($A$62,'Paste Calib Data'!$A:$A,0)+(ROW()-ROW($A$62)-1),COLUMN()-1)</f>
        <v>1.9701090000000001</v>
      </c>
      <c r="D67" s="7">
        <f>INDEX('Paste Calib Data'!$1:$1048576,MATCH($A$62,'Paste Calib Data'!$A:$A,0)+(ROW()-ROW($A$62)-1),COLUMN()-1)</f>
        <v>1.9701090000000001</v>
      </c>
      <c r="E67" s="7">
        <f>INDEX('Paste Calib Data'!$1:$1048576,MATCH($A$62,'Paste Calib Data'!$A:$A,0)+(ROW()-ROW($A$62)-1),COLUMN()-1)</f>
        <v>1.9701090000000001</v>
      </c>
      <c r="F67" s="7">
        <f>INDEX('Paste Calib Data'!$1:$1048576,MATCH($A$62,'Paste Calib Data'!$A:$A,0)+(ROW()-ROW($A$62)-1),COLUMN()-1)</f>
        <v>2.9891299999999998</v>
      </c>
      <c r="G67" s="7">
        <f>INDEX('Paste Calib Data'!$1:$1048576,MATCH($A$62,'Paste Calib Data'!$A:$A,0)+(ROW()-ROW($A$62)-1),COLUMN()-1)</f>
        <v>4.0081519999999999</v>
      </c>
      <c r="H67" s="7">
        <f>INDEX('Paste Calib Data'!$1:$1048576,MATCH($A$62,'Paste Calib Data'!$A:$A,0)+(ROW()-ROW($A$62)-1),COLUMN()-1)</f>
        <v>5.0271739999999996</v>
      </c>
      <c r="I67" s="7">
        <f>INDEX('Paste Calib Data'!$1:$1048576,MATCH($A$62,'Paste Calib Data'!$A:$A,0)+(ROW()-ROW($A$62)-1),COLUMN()-1)</f>
        <v>5.0271739999999996</v>
      </c>
      <c r="J67" s="7">
        <f>INDEX('Paste Calib Data'!$1:$1048576,MATCH($A$62,'Paste Calib Data'!$A:$A,0)+(ROW()-ROW($A$62)-1),COLUMN()-1)</f>
        <v>5.0271739999999996</v>
      </c>
      <c r="K67" s="7">
        <f>INDEX('Paste Calib Data'!$1:$1048576,MATCH($A$62,'Paste Calib Data'!$A:$A,0)+(ROW()-ROW($A$62)-1),COLUMN()-1)</f>
        <v>4.211957</v>
      </c>
      <c r="L67" s="7">
        <f>INDEX('Paste Calib Data'!$1:$1048576,MATCH($A$62,'Paste Calib Data'!$A:$A,0)+(ROW()-ROW($A$62)-1),COLUMN()-1)</f>
        <v>4.4157609999999998</v>
      </c>
      <c r="M67" s="7">
        <f>INDEX('Paste Calib Data'!$1:$1048576,MATCH($A$62,'Paste Calib Data'!$A:$A,0)+(ROW()-ROW($A$62)-1),COLUMN()-1)</f>
        <v>4.4157609999999998</v>
      </c>
      <c r="N67" s="7">
        <f>INDEX('Paste Calib Data'!$1:$1048576,MATCH($A$62,'Paste Calib Data'!$A:$A,0)+(ROW()-ROW($A$62)-1),COLUMN()-1)</f>
        <v>4.4157609999999998</v>
      </c>
      <c r="O67" s="7">
        <f>INDEX('Paste Calib Data'!$1:$1048576,MATCH($A$62,'Paste Calib Data'!$A:$A,0)+(ROW()-ROW($A$62)-1),COLUMN()-1)</f>
        <v>4.2798910000000001</v>
      </c>
      <c r="P67" s="7">
        <f>INDEX('Paste Calib Data'!$1:$1048576,MATCH($A$62,'Paste Calib Data'!$A:$A,0)+(ROW()-ROW($A$62)-1),COLUMN()-1)</f>
        <v>4.2798910000000001</v>
      </c>
      <c r="Q67" s="7">
        <f>INDEX('Paste Calib Data'!$1:$1048576,MATCH($A$62,'Paste Calib Data'!$A:$A,0)+(ROW()-ROW($A$62)-1),COLUMN()-1)</f>
        <v>4.2798910000000001</v>
      </c>
      <c r="R67" s="7">
        <f>INDEX('Paste Calib Data'!$1:$1048576,MATCH($A$62,'Paste Calib Data'!$A:$A,0)+(ROW()-ROW($A$62)-1),COLUMN()-1)</f>
        <v>4.2798910000000001</v>
      </c>
      <c r="S67" s="27">
        <f t="shared" ref="S67:S84" si="10">R67</f>
        <v>4.2798910000000001</v>
      </c>
    </row>
    <row r="68" spans="1:19" x14ac:dyDescent="0.25">
      <c r="A68" s="5">
        <f>INDEX('Paste Calib Data'!$1:$1048576,MATCH($A$62,'Paste Calib Data'!$A:$A,0)+(ROW()-ROW($A$62)-1),COLUMN())</f>
        <v>800</v>
      </c>
      <c r="B68" s="27">
        <f t="shared" si="9"/>
        <v>1.9701090000000001</v>
      </c>
      <c r="C68" s="7">
        <f>INDEX('Paste Calib Data'!$1:$1048576,MATCH($A$62,'Paste Calib Data'!$A:$A,0)+(ROW()-ROW($A$62)-1),COLUMN()-1)</f>
        <v>1.9701090000000001</v>
      </c>
      <c r="D68" s="7">
        <f>INDEX('Paste Calib Data'!$1:$1048576,MATCH($A$62,'Paste Calib Data'!$A:$A,0)+(ROW()-ROW($A$62)-1),COLUMN()-1)</f>
        <v>1.9701090000000001</v>
      </c>
      <c r="E68" s="7">
        <f>INDEX('Paste Calib Data'!$1:$1048576,MATCH($A$62,'Paste Calib Data'!$A:$A,0)+(ROW()-ROW($A$62)-1),COLUMN()-1)</f>
        <v>2.5135869999999998</v>
      </c>
      <c r="F68" s="7">
        <f>INDEX('Paste Calib Data'!$1:$1048576,MATCH($A$62,'Paste Calib Data'!$A:$A,0)+(ROW()-ROW($A$62)-1),COLUMN()-1)</f>
        <v>3.6684779999999999</v>
      </c>
      <c r="G68" s="7">
        <f>INDEX('Paste Calib Data'!$1:$1048576,MATCH($A$62,'Paste Calib Data'!$A:$A,0)+(ROW()-ROW($A$62)-1),COLUMN()-1)</f>
        <v>3.6684779999999999</v>
      </c>
      <c r="H68" s="7">
        <f>INDEX('Paste Calib Data'!$1:$1048576,MATCH($A$62,'Paste Calib Data'!$A:$A,0)+(ROW()-ROW($A$62)-1),COLUMN()-1)</f>
        <v>5.0271739999999996</v>
      </c>
      <c r="I68" s="7">
        <f>INDEX('Paste Calib Data'!$1:$1048576,MATCH($A$62,'Paste Calib Data'!$A:$A,0)+(ROW()-ROW($A$62)-1),COLUMN()-1)</f>
        <v>5.0271739999999996</v>
      </c>
      <c r="J68" s="7">
        <f>INDEX('Paste Calib Data'!$1:$1048576,MATCH($A$62,'Paste Calib Data'!$A:$A,0)+(ROW()-ROW($A$62)-1),COLUMN()-1)</f>
        <v>5.0271739999999996</v>
      </c>
      <c r="K68" s="7">
        <f>INDEX('Paste Calib Data'!$1:$1048576,MATCH($A$62,'Paste Calib Data'!$A:$A,0)+(ROW()-ROW($A$62)-1),COLUMN()-1)</f>
        <v>4.0081519999999999</v>
      </c>
      <c r="L68" s="7">
        <f>INDEX('Paste Calib Data'!$1:$1048576,MATCH($A$62,'Paste Calib Data'!$A:$A,0)+(ROW()-ROW($A$62)-1),COLUMN()-1)</f>
        <v>4.8233699999999997</v>
      </c>
      <c r="M68" s="7">
        <f>INDEX('Paste Calib Data'!$1:$1048576,MATCH($A$62,'Paste Calib Data'!$A:$A,0)+(ROW()-ROW($A$62)-1),COLUMN()-1)</f>
        <v>5.2309780000000003</v>
      </c>
      <c r="N68" s="7">
        <f>INDEX('Paste Calib Data'!$1:$1048576,MATCH($A$62,'Paste Calib Data'!$A:$A,0)+(ROW()-ROW($A$62)-1),COLUMN()-1)</f>
        <v>5.2309780000000003</v>
      </c>
      <c r="O68" s="7">
        <f>INDEX('Paste Calib Data'!$1:$1048576,MATCH($A$62,'Paste Calib Data'!$A:$A,0)+(ROW()-ROW($A$62)-1),COLUMN()-1)</f>
        <v>3.6684779999999999</v>
      </c>
      <c r="P68" s="7">
        <f>INDEX('Paste Calib Data'!$1:$1048576,MATCH($A$62,'Paste Calib Data'!$A:$A,0)+(ROW()-ROW($A$62)-1),COLUMN()-1)</f>
        <v>3.6684779999999999</v>
      </c>
      <c r="Q68" s="7">
        <f>INDEX('Paste Calib Data'!$1:$1048576,MATCH($A$62,'Paste Calib Data'!$A:$A,0)+(ROW()-ROW($A$62)-1),COLUMN()-1)</f>
        <v>3.6684779999999999</v>
      </c>
      <c r="R68" s="7">
        <f>INDEX('Paste Calib Data'!$1:$1048576,MATCH($A$62,'Paste Calib Data'!$A:$A,0)+(ROW()-ROW($A$62)-1),COLUMN()-1)</f>
        <v>3.6684779999999999</v>
      </c>
      <c r="S68" s="27">
        <f t="shared" si="10"/>
        <v>3.6684779999999999</v>
      </c>
    </row>
    <row r="69" spans="1:19" x14ac:dyDescent="0.25">
      <c r="A69" s="5">
        <f>INDEX('Paste Calib Data'!$1:$1048576,MATCH($A$62,'Paste Calib Data'!$A:$A,0)+(ROW()-ROW($A$62)-1),COLUMN())</f>
        <v>1000</v>
      </c>
      <c r="B69" s="27">
        <f t="shared" si="9"/>
        <v>1.9701090000000001</v>
      </c>
      <c r="C69" s="7">
        <f>INDEX('Paste Calib Data'!$1:$1048576,MATCH($A$62,'Paste Calib Data'!$A:$A,0)+(ROW()-ROW($A$62)-1),COLUMN()-1)</f>
        <v>1.9701090000000001</v>
      </c>
      <c r="D69" s="7">
        <f>INDEX('Paste Calib Data'!$1:$1048576,MATCH($A$62,'Paste Calib Data'!$A:$A,0)+(ROW()-ROW($A$62)-1),COLUMN()-1)</f>
        <v>3.6005440000000002</v>
      </c>
      <c r="E69" s="7">
        <f>INDEX('Paste Calib Data'!$1:$1048576,MATCH($A$62,'Paste Calib Data'!$A:$A,0)+(ROW()-ROW($A$62)-1),COLUMN()-1)</f>
        <v>3.6005440000000002</v>
      </c>
      <c r="F69" s="7">
        <f>INDEX('Paste Calib Data'!$1:$1048576,MATCH($A$62,'Paste Calib Data'!$A:$A,0)+(ROW()-ROW($A$62)-1),COLUMN()-1)</f>
        <v>3.6005440000000002</v>
      </c>
      <c r="G69" s="7">
        <f>INDEX('Paste Calib Data'!$1:$1048576,MATCH($A$62,'Paste Calib Data'!$A:$A,0)+(ROW()-ROW($A$62)-1),COLUMN()-1)</f>
        <v>3.6005440000000002</v>
      </c>
      <c r="H69" s="7">
        <f>INDEX('Paste Calib Data'!$1:$1048576,MATCH($A$62,'Paste Calib Data'!$A:$A,0)+(ROW()-ROW($A$62)-1),COLUMN()-1)</f>
        <v>5.0271739999999996</v>
      </c>
      <c r="I69" s="7">
        <f>INDEX('Paste Calib Data'!$1:$1048576,MATCH($A$62,'Paste Calib Data'!$A:$A,0)+(ROW()-ROW($A$62)-1),COLUMN()-1)</f>
        <v>5.0271739999999996</v>
      </c>
      <c r="J69" s="7">
        <f>INDEX('Paste Calib Data'!$1:$1048576,MATCH($A$62,'Paste Calib Data'!$A:$A,0)+(ROW()-ROW($A$62)-1),COLUMN()-1)</f>
        <v>5.0271739999999996</v>
      </c>
      <c r="K69" s="7">
        <f>INDEX('Paste Calib Data'!$1:$1048576,MATCH($A$62,'Paste Calib Data'!$A:$A,0)+(ROW()-ROW($A$62)-1),COLUMN()-1)</f>
        <v>5.0271739999999996</v>
      </c>
      <c r="L69" s="7">
        <f>INDEX('Paste Calib Data'!$1:$1048576,MATCH($A$62,'Paste Calib Data'!$A:$A,0)+(ROW()-ROW($A$62)-1),COLUMN()-1)</f>
        <v>5.774457</v>
      </c>
      <c r="M69" s="7">
        <f>INDEX('Paste Calib Data'!$1:$1048576,MATCH($A$62,'Paste Calib Data'!$A:$A,0)+(ROW()-ROW($A$62)-1),COLUMN()-1)</f>
        <v>5.9782609999999998</v>
      </c>
      <c r="N69" s="7">
        <f>INDEX('Paste Calib Data'!$1:$1048576,MATCH($A$62,'Paste Calib Data'!$A:$A,0)+(ROW()-ROW($A$62)-1),COLUMN()-1)</f>
        <v>5.9782609999999998</v>
      </c>
      <c r="O69" s="7">
        <f>INDEX('Paste Calib Data'!$1:$1048576,MATCH($A$62,'Paste Calib Data'!$A:$A,0)+(ROW()-ROW($A$62)-1),COLUMN()-1)</f>
        <v>3.8043480000000001</v>
      </c>
      <c r="P69" s="7">
        <f>INDEX('Paste Calib Data'!$1:$1048576,MATCH($A$62,'Paste Calib Data'!$A:$A,0)+(ROW()-ROW($A$62)-1),COLUMN()-1)</f>
        <v>3.8043480000000001</v>
      </c>
      <c r="Q69" s="7">
        <f>INDEX('Paste Calib Data'!$1:$1048576,MATCH($A$62,'Paste Calib Data'!$A:$A,0)+(ROW()-ROW($A$62)-1),COLUMN()-1)</f>
        <v>3.8043480000000001</v>
      </c>
      <c r="R69" s="7">
        <f>INDEX('Paste Calib Data'!$1:$1048576,MATCH($A$62,'Paste Calib Data'!$A:$A,0)+(ROW()-ROW($A$62)-1),COLUMN()-1)</f>
        <v>3.8043480000000001</v>
      </c>
      <c r="S69" s="27">
        <f t="shared" si="10"/>
        <v>3.8043480000000001</v>
      </c>
    </row>
    <row r="70" spans="1:19" x14ac:dyDescent="0.25">
      <c r="A70" s="5">
        <f>INDEX('Paste Calib Data'!$1:$1048576,MATCH($A$62,'Paste Calib Data'!$A:$A,0)+(ROW()-ROW($A$62)-1),COLUMN())</f>
        <v>1200</v>
      </c>
      <c r="B70" s="27">
        <f t="shared" si="9"/>
        <v>1.9701090000000001</v>
      </c>
      <c r="C70" s="7">
        <f>INDEX('Paste Calib Data'!$1:$1048576,MATCH($A$62,'Paste Calib Data'!$A:$A,0)+(ROW()-ROW($A$62)-1),COLUMN()-1)</f>
        <v>1.9701090000000001</v>
      </c>
      <c r="D70" s="7">
        <f>INDEX('Paste Calib Data'!$1:$1048576,MATCH($A$62,'Paste Calib Data'!$A:$A,0)+(ROW()-ROW($A$62)-1),COLUMN()-1)</f>
        <v>2.9891299999999998</v>
      </c>
      <c r="E70" s="7">
        <f>INDEX('Paste Calib Data'!$1:$1048576,MATCH($A$62,'Paste Calib Data'!$A:$A,0)+(ROW()-ROW($A$62)-1),COLUMN()-1)</f>
        <v>3.6684779999999999</v>
      </c>
      <c r="F70" s="7">
        <f>INDEX('Paste Calib Data'!$1:$1048576,MATCH($A$62,'Paste Calib Data'!$A:$A,0)+(ROW()-ROW($A$62)-1),COLUMN()-1)</f>
        <v>4.0081519999999999</v>
      </c>
      <c r="G70" s="7">
        <f>INDEX('Paste Calib Data'!$1:$1048576,MATCH($A$62,'Paste Calib Data'!$A:$A,0)+(ROW()-ROW($A$62)-1),COLUMN()-1)</f>
        <v>4.0081519999999999</v>
      </c>
      <c r="H70" s="7">
        <f>INDEX('Paste Calib Data'!$1:$1048576,MATCH($A$62,'Paste Calib Data'!$A:$A,0)+(ROW()-ROW($A$62)-1),COLUMN()-1)</f>
        <v>4.4836960000000001</v>
      </c>
      <c r="I70" s="7">
        <f>INDEX('Paste Calib Data'!$1:$1048576,MATCH($A$62,'Paste Calib Data'!$A:$A,0)+(ROW()-ROW($A$62)-1),COLUMN()-1)</f>
        <v>4.4836960000000001</v>
      </c>
      <c r="J70" s="7">
        <f>INDEX('Paste Calib Data'!$1:$1048576,MATCH($A$62,'Paste Calib Data'!$A:$A,0)+(ROW()-ROW($A$62)-1),COLUMN()-1)</f>
        <v>5.0271739999999996</v>
      </c>
      <c r="K70" s="7">
        <f>INDEX('Paste Calib Data'!$1:$1048576,MATCH($A$62,'Paste Calib Data'!$A:$A,0)+(ROW()-ROW($A$62)-1),COLUMN()-1)</f>
        <v>5.0271739999999996</v>
      </c>
      <c r="L70" s="7">
        <f>INDEX('Paste Calib Data'!$1:$1048576,MATCH($A$62,'Paste Calib Data'!$A:$A,0)+(ROW()-ROW($A$62)-1),COLUMN()-1)</f>
        <v>5.9782609999999998</v>
      </c>
      <c r="M70" s="7">
        <f>INDEX('Paste Calib Data'!$1:$1048576,MATCH($A$62,'Paste Calib Data'!$A:$A,0)+(ROW()-ROW($A$62)-1),COLUMN()-1)</f>
        <v>5.9782609999999998</v>
      </c>
      <c r="N70" s="7">
        <f>INDEX('Paste Calib Data'!$1:$1048576,MATCH($A$62,'Paste Calib Data'!$A:$A,0)+(ROW()-ROW($A$62)-1),COLUMN()-1)</f>
        <v>5.9782609999999998</v>
      </c>
      <c r="O70" s="7">
        <f>INDEX('Paste Calib Data'!$1:$1048576,MATCH($A$62,'Paste Calib Data'!$A:$A,0)+(ROW()-ROW($A$62)-1),COLUMN()-1)</f>
        <v>5.9782609999999998</v>
      </c>
      <c r="P70" s="7">
        <f>INDEX('Paste Calib Data'!$1:$1048576,MATCH($A$62,'Paste Calib Data'!$A:$A,0)+(ROW()-ROW($A$62)-1),COLUMN()-1)</f>
        <v>5.9782609999999998</v>
      </c>
      <c r="Q70" s="7">
        <f>INDEX('Paste Calib Data'!$1:$1048576,MATCH($A$62,'Paste Calib Data'!$A:$A,0)+(ROW()-ROW($A$62)-1),COLUMN()-1)</f>
        <v>5.9782609999999998</v>
      </c>
      <c r="R70" s="7">
        <f>INDEX('Paste Calib Data'!$1:$1048576,MATCH($A$62,'Paste Calib Data'!$A:$A,0)+(ROW()-ROW($A$62)-1),COLUMN()-1)</f>
        <v>5.9782609999999998</v>
      </c>
      <c r="S70" s="27">
        <f t="shared" si="10"/>
        <v>5.9782609999999998</v>
      </c>
    </row>
    <row r="71" spans="1:19" x14ac:dyDescent="0.25">
      <c r="A71" s="5">
        <f>INDEX('Paste Calib Data'!$1:$1048576,MATCH($A$62,'Paste Calib Data'!$A:$A,0)+(ROW()-ROW($A$62)-1),COLUMN())</f>
        <v>1400</v>
      </c>
      <c r="B71" s="27">
        <f t="shared" si="9"/>
        <v>1.9701090000000001</v>
      </c>
      <c r="C71" s="7">
        <f>INDEX('Paste Calib Data'!$1:$1048576,MATCH($A$62,'Paste Calib Data'!$A:$A,0)+(ROW()-ROW($A$62)-1),COLUMN()-1)</f>
        <v>1.9701090000000001</v>
      </c>
      <c r="D71" s="7">
        <f>INDEX('Paste Calib Data'!$1:$1048576,MATCH($A$62,'Paste Calib Data'!$A:$A,0)+(ROW()-ROW($A$62)-1),COLUMN()-1)</f>
        <v>2.3097829999999999</v>
      </c>
      <c r="E71" s="7">
        <f>INDEX('Paste Calib Data'!$1:$1048576,MATCH($A$62,'Paste Calib Data'!$A:$A,0)+(ROW()-ROW($A$62)-1),COLUMN()-1)</f>
        <v>3.1929349999999999</v>
      </c>
      <c r="F71" s="7">
        <f>INDEX('Paste Calib Data'!$1:$1048576,MATCH($A$62,'Paste Calib Data'!$A:$A,0)+(ROW()-ROW($A$62)-1),COLUMN()-1)</f>
        <v>3.5326089999999999</v>
      </c>
      <c r="G71" s="7">
        <f>INDEX('Paste Calib Data'!$1:$1048576,MATCH($A$62,'Paste Calib Data'!$A:$A,0)+(ROW()-ROW($A$62)-1),COLUMN()-1)</f>
        <v>4.0081519999999999</v>
      </c>
      <c r="H71" s="7">
        <f>INDEX('Paste Calib Data'!$1:$1048576,MATCH($A$62,'Paste Calib Data'!$A:$A,0)+(ROW()-ROW($A$62)-1),COLUMN()-1)</f>
        <v>4.2798910000000001</v>
      </c>
      <c r="I71" s="7">
        <f>INDEX('Paste Calib Data'!$1:$1048576,MATCH($A$62,'Paste Calib Data'!$A:$A,0)+(ROW()-ROW($A$62)-1),COLUMN()-1)</f>
        <v>4.2798910000000001</v>
      </c>
      <c r="J71" s="7">
        <f>INDEX('Paste Calib Data'!$1:$1048576,MATCH($A$62,'Paste Calib Data'!$A:$A,0)+(ROW()-ROW($A$62)-1),COLUMN()-1)</f>
        <v>4.0760870000000002</v>
      </c>
      <c r="K71" s="7">
        <f>INDEX('Paste Calib Data'!$1:$1048576,MATCH($A$62,'Paste Calib Data'!$A:$A,0)+(ROW()-ROW($A$62)-1),COLUMN()-1)</f>
        <v>4.8233699999999997</v>
      </c>
      <c r="L71" s="7">
        <f>INDEX('Paste Calib Data'!$1:$1048576,MATCH($A$62,'Paste Calib Data'!$A:$A,0)+(ROW()-ROW($A$62)-1),COLUMN()-1)</f>
        <v>6.9972830000000004</v>
      </c>
      <c r="M71" s="7">
        <f>INDEX('Paste Calib Data'!$1:$1048576,MATCH($A$62,'Paste Calib Data'!$A:$A,0)+(ROW()-ROW($A$62)-1),COLUMN()-1)</f>
        <v>9.1032609999999998</v>
      </c>
      <c r="N71" s="7">
        <f>INDEX('Paste Calib Data'!$1:$1048576,MATCH($A$62,'Paste Calib Data'!$A:$A,0)+(ROW()-ROW($A$62)-1),COLUMN()-1)</f>
        <v>9.9864130000000007</v>
      </c>
      <c r="O71" s="7">
        <f>INDEX('Paste Calib Data'!$1:$1048576,MATCH($A$62,'Paste Calib Data'!$A:$A,0)+(ROW()-ROW($A$62)-1),COLUMN()-1)</f>
        <v>10.190218</v>
      </c>
      <c r="P71" s="7">
        <f>INDEX('Paste Calib Data'!$1:$1048576,MATCH($A$62,'Paste Calib Data'!$A:$A,0)+(ROW()-ROW($A$62)-1),COLUMN()-1)</f>
        <v>10.394022</v>
      </c>
      <c r="Q71" s="7">
        <f>INDEX('Paste Calib Data'!$1:$1048576,MATCH($A$62,'Paste Calib Data'!$A:$A,0)+(ROW()-ROW($A$62)-1),COLUMN()-1)</f>
        <v>11.005435</v>
      </c>
      <c r="R71" s="7">
        <f>INDEX('Paste Calib Data'!$1:$1048576,MATCH($A$62,'Paste Calib Data'!$A:$A,0)+(ROW()-ROW($A$62)-1),COLUMN()-1)</f>
        <v>11.684782999999999</v>
      </c>
      <c r="S71" s="27">
        <f t="shared" si="10"/>
        <v>11.684782999999999</v>
      </c>
    </row>
    <row r="72" spans="1:19" x14ac:dyDescent="0.25">
      <c r="A72" s="5">
        <f>INDEX('Paste Calib Data'!$1:$1048576,MATCH($A$62,'Paste Calib Data'!$A:$A,0)+(ROW()-ROW($A$62)-1),COLUMN())</f>
        <v>1550</v>
      </c>
      <c r="B72" s="27">
        <f t="shared" si="9"/>
        <v>1.9701090000000001</v>
      </c>
      <c r="C72" s="7">
        <f>INDEX('Paste Calib Data'!$1:$1048576,MATCH($A$62,'Paste Calib Data'!$A:$A,0)+(ROW()-ROW($A$62)-1),COLUMN()-1)</f>
        <v>1.9701090000000001</v>
      </c>
      <c r="D72" s="7">
        <f>INDEX('Paste Calib Data'!$1:$1048576,MATCH($A$62,'Paste Calib Data'!$A:$A,0)+(ROW()-ROW($A$62)-1),COLUMN()-1)</f>
        <v>2.3097829999999999</v>
      </c>
      <c r="E72" s="7">
        <f>INDEX('Paste Calib Data'!$1:$1048576,MATCH($A$62,'Paste Calib Data'!$A:$A,0)+(ROW()-ROW($A$62)-1),COLUMN()-1)</f>
        <v>4.0081519999999999</v>
      </c>
      <c r="F72" s="7">
        <f>INDEX('Paste Calib Data'!$1:$1048576,MATCH($A$62,'Paste Calib Data'!$A:$A,0)+(ROW()-ROW($A$62)-1),COLUMN()-1)</f>
        <v>4.0081519999999999</v>
      </c>
      <c r="G72" s="7">
        <f>INDEX('Paste Calib Data'!$1:$1048576,MATCH($A$62,'Paste Calib Data'!$A:$A,0)+(ROW()-ROW($A$62)-1),COLUMN()-1)</f>
        <v>4.0081519999999999</v>
      </c>
      <c r="H72" s="7">
        <f>INDEX('Paste Calib Data'!$1:$1048576,MATCH($A$62,'Paste Calib Data'!$A:$A,0)+(ROW()-ROW($A$62)-1),COLUMN()-1)</f>
        <v>4.4836960000000001</v>
      </c>
      <c r="I72" s="7">
        <f>INDEX('Paste Calib Data'!$1:$1048576,MATCH($A$62,'Paste Calib Data'!$A:$A,0)+(ROW()-ROW($A$62)-1),COLUMN()-1)</f>
        <v>4.4836960000000001</v>
      </c>
      <c r="J72" s="7">
        <f>INDEX('Paste Calib Data'!$1:$1048576,MATCH($A$62,'Paste Calib Data'!$A:$A,0)+(ROW()-ROW($A$62)-1),COLUMN()-1)</f>
        <v>4.6195649999999997</v>
      </c>
      <c r="K72" s="7">
        <f>INDEX('Paste Calib Data'!$1:$1048576,MATCH($A$62,'Paste Calib Data'!$A:$A,0)+(ROW()-ROW($A$62)-1),COLUMN()-1)</f>
        <v>5.5027179999999998</v>
      </c>
      <c r="L72" s="7">
        <f>INDEX('Paste Calib Data'!$1:$1048576,MATCH($A$62,'Paste Calib Data'!$A:$A,0)+(ROW()-ROW($A$62)-1),COLUMN()-1)</f>
        <v>6.5217390000000002</v>
      </c>
      <c r="M72" s="7">
        <f>INDEX('Paste Calib Data'!$1:$1048576,MATCH($A$62,'Paste Calib Data'!$A:$A,0)+(ROW()-ROW($A$62)-1),COLUMN()-1)</f>
        <v>8.899457</v>
      </c>
      <c r="N72" s="7">
        <f>INDEX('Paste Calib Data'!$1:$1048576,MATCH($A$62,'Paste Calib Data'!$A:$A,0)+(ROW()-ROW($A$62)-1),COLUMN()-1)</f>
        <v>11.005435</v>
      </c>
      <c r="O72" s="7">
        <f>INDEX('Paste Calib Data'!$1:$1048576,MATCH($A$62,'Paste Calib Data'!$A:$A,0)+(ROW()-ROW($A$62)-1),COLUMN()-1)</f>
        <v>11.480978</v>
      </c>
      <c r="P72" s="7">
        <f>INDEX('Paste Calib Data'!$1:$1048576,MATCH($A$62,'Paste Calib Data'!$A:$A,0)+(ROW()-ROW($A$62)-1),COLUMN()-1)</f>
        <v>12.228261</v>
      </c>
      <c r="Q72" s="7">
        <f>INDEX('Paste Calib Data'!$1:$1048576,MATCH($A$62,'Paste Calib Data'!$A:$A,0)+(ROW()-ROW($A$62)-1),COLUMN()-1)</f>
        <v>12.975543999999999</v>
      </c>
      <c r="R72" s="7">
        <f>INDEX('Paste Calib Data'!$1:$1048576,MATCH($A$62,'Paste Calib Data'!$A:$A,0)+(ROW()-ROW($A$62)-1),COLUMN()-1)</f>
        <v>12.975543999999999</v>
      </c>
      <c r="S72" s="27">
        <f t="shared" si="10"/>
        <v>12.975543999999999</v>
      </c>
    </row>
    <row r="73" spans="1:19" x14ac:dyDescent="0.25">
      <c r="A73" s="5">
        <f>INDEX('Paste Calib Data'!$1:$1048576,MATCH($A$62,'Paste Calib Data'!$A:$A,0)+(ROW()-ROW($A$62)-1),COLUMN())</f>
        <v>1700</v>
      </c>
      <c r="B73" s="27">
        <f t="shared" si="9"/>
        <v>1.9701090000000001</v>
      </c>
      <c r="C73" s="7">
        <f>INDEX('Paste Calib Data'!$1:$1048576,MATCH($A$62,'Paste Calib Data'!$A:$A,0)+(ROW()-ROW($A$62)-1),COLUMN()-1)</f>
        <v>1.9701090000000001</v>
      </c>
      <c r="D73" s="7">
        <f>INDEX('Paste Calib Data'!$1:$1048576,MATCH($A$62,'Paste Calib Data'!$A:$A,0)+(ROW()-ROW($A$62)-1),COLUMN()-1)</f>
        <v>2.3097829999999999</v>
      </c>
      <c r="E73" s="7">
        <f>INDEX('Paste Calib Data'!$1:$1048576,MATCH($A$62,'Paste Calib Data'!$A:$A,0)+(ROW()-ROW($A$62)-1),COLUMN()-1)</f>
        <v>4.0081519999999999</v>
      </c>
      <c r="F73" s="7">
        <f>INDEX('Paste Calib Data'!$1:$1048576,MATCH($A$62,'Paste Calib Data'!$A:$A,0)+(ROW()-ROW($A$62)-1),COLUMN()-1)</f>
        <v>4.0760870000000002</v>
      </c>
      <c r="G73" s="7">
        <f>INDEX('Paste Calib Data'!$1:$1048576,MATCH($A$62,'Paste Calib Data'!$A:$A,0)+(ROW()-ROW($A$62)-1),COLUMN()-1)</f>
        <v>4.0081519999999999</v>
      </c>
      <c r="H73" s="7">
        <f>INDEX('Paste Calib Data'!$1:$1048576,MATCH($A$62,'Paste Calib Data'!$A:$A,0)+(ROW()-ROW($A$62)-1),COLUMN()-1)</f>
        <v>4.4836960000000001</v>
      </c>
      <c r="I73" s="7">
        <f>INDEX('Paste Calib Data'!$1:$1048576,MATCH($A$62,'Paste Calib Data'!$A:$A,0)+(ROW()-ROW($A$62)-1),COLUMN()-1)</f>
        <v>4.8233699999999997</v>
      </c>
      <c r="J73" s="7">
        <f>INDEX('Paste Calib Data'!$1:$1048576,MATCH($A$62,'Paste Calib Data'!$A:$A,0)+(ROW()-ROW($A$62)-1),COLUMN()-1)</f>
        <v>5.9782609999999998</v>
      </c>
      <c r="K73" s="7">
        <f>INDEX('Paste Calib Data'!$1:$1048576,MATCH($A$62,'Paste Calib Data'!$A:$A,0)+(ROW()-ROW($A$62)-1),COLUMN()-1)</f>
        <v>8.6277179999999998</v>
      </c>
      <c r="L73" s="7">
        <f>INDEX('Paste Calib Data'!$1:$1048576,MATCH($A$62,'Paste Calib Data'!$A:$A,0)+(ROW()-ROW($A$62)-1),COLUMN()-1)</f>
        <v>9.9864130000000007</v>
      </c>
      <c r="M73" s="7">
        <f>INDEX('Paste Calib Data'!$1:$1048576,MATCH($A$62,'Paste Calib Data'!$A:$A,0)+(ROW()-ROW($A$62)-1),COLUMN()-1)</f>
        <v>11.277174</v>
      </c>
      <c r="N73" s="7">
        <f>INDEX('Paste Calib Data'!$1:$1048576,MATCH($A$62,'Paste Calib Data'!$A:$A,0)+(ROW()-ROW($A$62)-1),COLUMN()-1)</f>
        <v>12.228261</v>
      </c>
      <c r="O73" s="7">
        <f>INDEX('Paste Calib Data'!$1:$1048576,MATCH($A$62,'Paste Calib Data'!$A:$A,0)+(ROW()-ROW($A$62)-1),COLUMN()-1)</f>
        <v>13.519022</v>
      </c>
      <c r="P73" s="7">
        <f>INDEX('Paste Calib Data'!$1:$1048576,MATCH($A$62,'Paste Calib Data'!$A:$A,0)+(ROW()-ROW($A$62)-1),COLUMN()-1)</f>
        <v>14.198370000000001</v>
      </c>
      <c r="Q73" s="7">
        <f>INDEX('Paste Calib Data'!$1:$1048576,MATCH($A$62,'Paste Calib Data'!$A:$A,0)+(ROW()-ROW($A$62)-1),COLUMN()-1)</f>
        <v>13.994566000000001</v>
      </c>
      <c r="R73" s="7">
        <f>INDEX('Paste Calib Data'!$1:$1048576,MATCH($A$62,'Paste Calib Data'!$A:$A,0)+(ROW()-ROW($A$62)-1),COLUMN()-1)</f>
        <v>13.994566000000001</v>
      </c>
      <c r="S73" s="27">
        <f t="shared" si="10"/>
        <v>13.994566000000001</v>
      </c>
    </row>
    <row r="74" spans="1:19" x14ac:dyDescent="0.25">
      <c r="A74" s="5">
        <f>INDEX('Paste Calib Data'!$1:$1048576,MATCH($A$62,'Paste Calib Data'!$A:$A,0)+(ROW()-ROW($A$62)-1),COLUMN())</f>
        <v>1800</v>
      </c>
      <c r="B74" s="27">
        <f t="shared" si="9"/>
        <v>1.9701090000000001</v>
      </c>
      <c r="C74" s="7">
        <f>INDEX('Paste Calib Data'!$1:$1048576,MATCH($A$62,'Paste Calib Data'!$A:$A,0)+(ROW()-ROW($A$62)-1),COLUMN()-1)</f>
        <v>1.9701090000000001</v>
      </c>
      <c r="D74" s="7">
        <f>INDEX('Paste Calib Data'!$1:$1048576,MATCH($A$62,'Paste Calib Data'!$A:$A,0)+(ROW()-ROW($A$62)-1),COLUMN()-1)</f>
        <v>2.3777170000000001</v>
      </c>
      <c r="E74" s="7">
        <f>INDEX('Paste Calib Data'!$1:$1048576,MATCH($A$62,'Paste Calib Data'!$A:$A,0)+(ROW()-ROW($A$62)-1),COLUMN()-1)</f>
        <v>4.0081519999999999</v>
      </c>
      <c r="F74" s="7">
        <f>INDEX('Paste Calib Data'!$1:$1048576,MATCH($A$62,'Paste Calib Data'!$A:$A,0)+(ROW()-ROW($A$62)-1),COLUMN()-1)</f>
        <v>4.0081519999999999</v>
      </c>
      <c r="G74" s="7">
        <f>INDEX('Paste Calib Data'!$1:$1048576,MATCH($A$62,'Paste Calib Data'!$A:$A,0)+(ROW()-ROW($A$62)-1),COLUMN()-1)</f>
        <v>4.2798910000000001</v>
      </c>
      <c r="H74" s="7">
        <f>INDEX('Paste Calib Data'!$1:$1048576,MATCH($A$62,'Paste Calib Data'!$A:$A,0)+(ROW()-ROW($A$62)-1),COLUMN()-1)</f>
        <v>5.0271739999999996</v>
      </c>
      <c r="I74" s="7">
        <f>INDEX('Paste Calib Data'!$1:$1048576,MATCH($A$62,'Paste Calib Data'!$A:$A,0)+(ROW()-ROW($A$62)-1),COLUMN()-1)</f>
        <v>6.9972830000000004</v>
      </c>
      <c r="J74" s="7">
        <f>INDEX('Paste Calib Data'!$1:$1048576,MATCH($A$62,'Paste Calib Data'!$A:$A,0)+(ROW()-ROW($A$62)-1),COLUMN()-1)</f>
        <v>8.9673909999999992</v>
      </c>
      <c r="K74" s="7">
        <f>INDEX('Paste Calib Data'!$1:$1048576,MATCH($A$62,'Paste Calib Data'!$A:$A,0)+(ROW()-ROW($A$62)-1),COLUMN()-1)</f>
        <v>9.1711960000000001</v>
      </c>
      <c r="L74" s="7">
        <f>INDEX('Paste Calib Data'!$1:$1048576,MATCH($A$62,'Paste Calib Data'!$A:$A,0)+(ROW()-ROW($A$62)-1),COLUMN()-1)</f>
        <v>9.9184780000000003</v>
      </c>
      <c r="M74" s="7">
        <f>INDEX('Paste Calib Data'!$1:$1048576,MATCH($A$62,'Paste Calib Data'!$A:$A,0)+(ROW()-ROW($A$62)-1),COLUMN()-1)</f>
        <v>10.801631</v>
      </c>
      <c r="N74" s="7">
        <f>INDEX('Paste Calib Data'!$1:$1048576,MATCH($A$62,'Paste Calib Data'!$A:$A,0)+(ROW()-ROW($A$62)-1),COLUMN()-1)</f>
        <v>12.5</v>
      </c>
      <c r="O74" s="7">
        <f>INDEX('Paste Calib Data'!$1:$1048576,MATCH($A$62,'Paste Calib Data'!$A:$A,0)+(ROW()-ROW($A$62)-1),COLUMN()-1)</f>
        <v>12.975543999999999</v>
      </c>
      <c r="P74" s="7">
        <f>INDEX('Paste Calib Data'!$1:$1048576,MATCH($A$62,'Paste Calib Data'!$A:$A,0)+(ROW()-ROW($A$62)-1),COLUMN()-1)</f>
        <v>12.975543999999999</v>
      </c>
      <c r="Q74" s="7">
        <f>INDEX('Paste Calib Data'!$1:$1048576,MATCH($A$62,'Paste Calib Data'!$A:$A,0)+(ROW()-ROW($A$62)-1),COLUMN()-1)</f>
        <v>12.975543999999999</v>
      </c>
      <c r="R74" s="7">
        <f>INDEX('Paste Calib Data'!$1:$1048576,MATCH($A$62,'Paste Calib Data'!$A:$A,0)+(ROW()-ROW($A$62)-1),COLUMN()-1)</f>
        <v>12.975543999999999</v>
      </c>
      <c r="S74" s="27">
        <f t="shared" si="10"/>
        <v>12.975543999999999</v>
      </c>
    </row>
    <row r="75" spans="1:19" x14ac:dyDescent="0.25">
      <c r="A75" s="5">
        <f>INDEX('Paste Calib Data'!$1:$1048576,MATCH($A$62,'Paste Calib Data'!$A:$A,0)+(ROW()-ROW($A$62)-1),COLUMN())</f>
        <v>2000</v>
      </c>
      <c r="B75" s="27">
        <f t="shared" si="9"/>
        <v>1.9701090000000001</v>
      </c>
      <c r="C75" s="7">
        <f>INDEX('Paste Calib Data'!$1:$1048576,MATCH($A$62,'Paste Calib Data'!$A:$A,0)+(ROW()-ROW($A$62)-1),COLUMN()-1)</f>
        <v>1.9701090000000001</v>
      </c>
      <c r="D75" s="7">
        <f>INDEX('Paste Calib Data'!$1:$1048576,MATCH($A$62,'Paste Calib Data'!$A:$A,0)+(ROW()-ROW($A$62)-1),COLUMN()-1)</f>
        <v>2.1739130000000002</v>
      </c>
      <c r="E75" s="7">
        <f>INDEX('Paste Calib Data'!$1:$1048576,MATCH($A$62,'Paste Calib Data'!$A:$A,0)+(ROW()-ROW($A$62)-1),COLUMN()-1)</f>
        <v>3.8722829999999999</v>
      </c>
      <c r="F75" s="7">
        <f>INDEX('Paste Calib Data'!$1:$1048576,MATCH($A$62,'Paste Calib Data'!$A:$A,0)+(ROW()-ROW($A$62)-1),COLUMN()-1)</f>
        <v>4.8233699999999997</v>
      </c>
      <c r="G75" s="7">
        <f>INDEX('Paste Calib Data'!$1:$1048576,MATCH($A$62,'Paste Calib Data'!$A:$A,0)+(ROW()-ROW($A$62)-1),COLUMN()-1)</f>
        <v>5.5706519999999999</v>
      </c>
      <c r="H75" s="7">
        <f>INDEX('Paste Calib Data'!$1:$1048576,MATCH($A$62,'Paste Calib Data'!$A:$A,0)+(ROW()-ROW($A$62)-1),COLUMN()-1)</f>
        <v>6.9972830000000004</v>
      </c>
      <c r="I75" s="7">
        <f>INDEX('Paste Calib Data'!$1:$1048576,MATCH($A$62,'Paste Calib Data'!$A:$A,0)+(ROW()-ROW($A$62)-1),COLUMN()-1)</f>
        <v>8.6277179999999998</v>
      </c>
      <c r="J75" s="7">
        <f>INDEX('Paste Calib Data'!$1:$1048576,MATCH($A$62,'Paste Calib Data'!$A:$A,0)+(ROW()-ROW($A$62)-1),COLUMN()-1)</f>
        <v>8.4239130000000007</v>
      </c>
      <c r="K75" s="7">
        <f>INDEX('Paste Calib Data'!$1:$1048576,MATCH($A$62,'Paste Calib Data'!$A:$A,0)+(ROW()-ROW($A$62)-1),COLUMN()-1)</f>
        <v>8.2201090000000008</v>
      </c>
      <c r="L75" s="7">
        <f>INDEX('Paste Calib Data'!$1:$1048576,MATCH($A$62,'Paste Calib Data'!$A:$A,0)+(ROW()-ROW($A$62)-1),COLUMN()-1)</f>
        <v>8.8315219999999997</v>
      </c>
      <c r="M75" s="7">
        <f>INDEX('Paste Calib Data'!$1:$1048576,MATCH($A$62,'Paste Calib Data'!$A:$A,0)+(ROW()-ROW($A$62)-1),COLUMN()-1)</f>
        <v>9.5788049999999991</v>
      </c>
      <c r="N75" s="7">
        <f>INDEX('Paste Calib Data'!$1:$1048576,MATCH($A$62,'Paste Calib Data'!$A:$A,0)+(ROW()-ROW($A$62)-1),COLUMN()-1)</f>
        <v>10.597826</v>
      </c>
      <c r="O75" s="7">
        <f>INDEX('Paste Calib Data'!$1:$1048576,MATCH($A$62,'Paste Calib Data'!$A:$A,0)+(ROW()-ROW($A$62)-1),COLUMN()-1)</f>
        <v>12.228261</v>
      </c>
      <c r="P75" s="7">
        <f>INDEX('Paste Calib Data'!$1:$1048576,MATCH($A$62,'Paste Calib Data'!$A:$A,0)+(ROW()-ROW($A$62)-1),COLUMN()-1)</f>
        <v>12.024457</v>
      </c>
      <c r="Q75" s="7">
        <f>INDEX('Paste Calib Data'!$1:$1048576,MATCH($A$62,'Paste Calib Data'!$A:$A,0)+(ROW()-ROW($A$62)-1),COLUMN()-1)</f>
        <v>12.5</v>
      </c>
      <c r="R75" s="7">
        <f>INDEX('Paste Calib Data'!$1:$1048576,MATCH($A$62,'Paste Calib Data'!$A:$A,0)+(ROW()-ROW($A$62)-1),COLUMN()-1)</f>
        <v>12.975543999999999</v>
      </c>
      <c r="S75" s="27">
        <f t="shared" si="10"/>
        <v>12.975543999999999</v>
      </c>
    </row>
    <row r="76" spans="1:19" x14ac:dyDescent="0.25">
      <c r="A76" s="5">
        <f>INDEX('Paste Calib Data'!$1:$1048576,MATCH($A$62,'Paste Calib Data'!$A:$A,0)+(ROW()-ROW($A$62)-1),COLUMN())</f>
        <v>2200</v>
      </c>
      <c r="B76" s="27">
        <f t="shared" si="9"/>
        <v>1.9701090000000001</v>
      </c>
      <c r="C76" s="7">
        <f>INDEX('Paste Calib Data'!$1:$1048576,MATCH($A$62,'Paste Calib Data'!$A:$A,0)+(ROW()-ROW($A$62)-1),COLUMN()-1)</f>
        <v>1.9701090000000001</v>
      </c>
      <c r="D76" s="7">
        <f>INDEX('Paste Calib Data'!$1:$1048576,MATCH($A$62,'Paste Calib Data'!$A:$A,0)+(ROW()-ROW($A$62)-1),COLUMN()-1)</f>
        <v>2.9211960000000001</v>
      </c>
      <c r="E76" s="7">
        <f>INDEX('Paste Calib Data'!$1:$1048576,MATCH($A$62,'Paste Calib Data'!$A:$A,0)+(ROW()-ROW($A$62)-1),COLUMN()-1)</f>
        <v>4.211957</v>
      </c>
      <c r="F76" s="7">
        <f>INDEX('Paste Calib Data'!$1:$1048576,MATCH($A$62,'Paste Calib Data'!$A:$A,0)+(ROW()-ROW($A$62)-1),COLUMN()-1)</f>
        <v>4.4836960000000001</v>
      </c>
      <c r="G76" s="7">
        <f>INDEX('Paste Calib Data'!$1:$1048576,MATCH($A$62,'Paste Calib Data'!$A:$A,0)+(ROW()-ROW($A$62)-1),COLUMN()-1)</f>
        <v>5.5706519999999999</v>
      </c>
      <c r="H76" s="7">
        <f>INDEX('Paste Calib Data'!$1:$1048576,MATCH($A$62,'Paste Calib Data'!$A:$A,0)+(ROW()-ROW($A$62)-1),COLUMN()-1)</f>
        <v>6.9972830000000004</v>
      </c>
      <c r="I76" s="7">
        <f>INDEX('Paste Calib Data'!$1:$1048576,MATCH($A$62,'Paste Calib Data'!$A:$A,0)+(ROW()-ROW($A$62)-1),COLUMN()-1)</f>
        <v>11.209239</v>
      </c>
      <c r="J76" s="7">
        <f>INDEX('Paste Calib Data'!$1:$1048576,MATCH($A$62,'Paste Calib Data'!$A:$A,0)+(ROW()-ROW($A$62)-1),COLUMN()-1)</f>
        <v>12.024457</v>
      </c>
      <c r="K76" s="7">
        <f>INDEX('Paste Calib Data'!$1:$1048576,MATCH($A$62,'Paste Calib Data'!$A:$A,0)+(ROW()-ROW($A$62)-1),COLUMN()-1)</f>
        <v>12.5</v>
      </c>
      <c r="L76" s="7">
        <f>INDEX('Paste Calib Data'!$1:$1048576,MATCH($A$62,'Paste Calib Data'!$A:$A,0)+(ROW()-ROW($A$62)-1),COLUMN()-1)</f>
        <v>13.519022</v>
      </c>
      <c r="M76" s="7">
        <f>INDEX('Paste Calib Data'!$1:$1048576,MATCH($A$62,'Paste Calib Data'!$A:$A,0)+(ROW()-ROW($A$62)-1),COLUMN()-1)</f>
        <v>13.519022</v>
      </c>
      <c r="N76" s="7">
        <f>INDEX('Paste Calib Data'!$1:$1048576,MATCH($A$62,'Paste Calib Data'!$A:$A,0)+(ROW()-ROW($A$62)-1),COLUMN()-1)</f>
        <v>12.024457</v>
      </c>
      <c r="O76" s="7">
        <f>INDEX('Paste Calib Data'!$1:$1048576,MATCH($A$62,'Paste Calib Data'!$A:$A,0)+(ROW()-ROW($A$62)-1),COLUMN()-1)</f>
        <v>11.073370000000001</v>
      </c>
      <c r="P76" s="7">
        <f>INDEX('Paste Calib Data'!$1:$1048576,MATCH($A$62,'Paste Calib Data'!$A:$A,0)+(ROW()-ROW($A$62)-1),COLUMN()-1)</f>
        <v>12.024457</v>
      </c>
      <c r="Q76" s="7">
        <f>INDEX('Paste Calib Data'!$1:$1048576,MATCH($A$62,'Paste Calib Data'!$A:$A,0)+(ROW()-ROW($A$62)-1),COLUMN()-1)</f>
        <v>12.771739</v>
      </c>
      <c r="R76" s="7">
        <f>INDEX('Paste Calib Data'!$1:$1048576,MATCH($A$62,'Paste Calib Data'!$A:$A,0)+(ROW()-ROW($A$62)-1),COLUMN()-1)</f>
        <v>13.315218</v>
      </c>
      <c r="S76" s="27">
        <f t="shared" si="10"/>
        <v>13.315218</v>
      </c>
    </row>
    <row r="77" spans="1:19" x14ac:dyDescent="0.25">
      <c r="A77" s="5">
        <f>INDEX('Paste Calib Data'!$1:$1048576,MATCH($A$62,'Paste Calib Data'!$A:$A,0)+(ROW()-ROW($A$62)-1),COLUMN())</f>
        <v>2400</v>
      </c>
      <c r="B77" s="27">
        <f t="shared" si="9"/>
        <v>1.9701090000000001</v>
      </c>
      <c r="C77" s="7">
        <f>INDEX('Paste Calib Data'!$1:$1048576,MATCH($A$62,'Paste Calib Data'!$A:$A,0)+(ROW()-ROW($A$62)-1),COLUMN()-1)</f>
        <v>1.9701090000000001</v>
      </c>
      <c r="D77" s="7">
        <f>INDEX('Paste Calib Data'!$1:$1048576,MATCH($A$62,'Paste Calib Data'!$A:$A,0)+(ROW()-ROW($A$62)-1),COLUMN()-1)</f>
        <v>2.7173910000000001</v>
      </c>
      <c r="E77" s="7">
        <f>INDEX('Paste Calib Data'!$1:$1048576,MATCH($A$62,'Paste Calib Data'!$A:$A,0)+(ROW()-ROW($A$62)-1),COLUMN()-1)</f>
        <v>4.0760870000000002</v>
      </c>
      <c r="F77" s="7">
        <f>INDEX('Paste Calib Data'!$1:$1048576,MATCH($A$62,'Paste Calib Data'!$A:$A,0)+(ROW()-ROW($A$62)-1),COLUMN()-1)</f>
        <v>5.2309780000000003</v>
      </c>
      <c r="G77" s="7">
        <f>INDEX('Paste Calib Data'!$1:$1048576,MATCH($A$62,'Paste Calib Data'!$A:$A,0)+(ROW()-ROW($A$62)-1),COLUMN()-1)</f>
        <v>6.5217390000000002</v>
      </c>
      <c r="H77" s="7">
        <f>INDEX('Paste Calib Data'!$1:$1048576,MATCH($A$62,'Paste Calib Data'!$A:$A,0)+(ROW()-ROW($A$62)-1),COLUMN()-1)</f>
        <v>8.0163049999999991</v>
      </c>
      <c r="I77" s="7">
        <f>INDEX('Paste Calib Data'!$1:$1048576,MATCH($A$62,'Paste Calib Data'!$A:$A,0)+(ROW()-ROW($A$62)-1),COLUMN()-1)</f>
        <v>11.005435</v>
      </c>
      <c r="J77" s="7">
        <f>INDEX('Paste Calib Data'!$1:$1048576,MATCH($A$62,'Paste Calib Data'!$A:$A,0)+(ROW()-ROW($A$62)-1),COLUMN()-1)</f>
        <v>14.198370000000001</v>
      </c>
      <c r="K77" s="7">
        <f>INDEX('Paste Calib Data'!$1:$1048576,MATCH($A$62,'Paste Calib Data'!$A:$A,0)+(ROW()-ROW($A$62)-1),COLUMN()-1)</f>
        <v>13.179347999999999</v>
      </c>
      <c r="L77" s="7">
        <f>INDEX('Paste Calib Data'!$1:$1048576,MATCH($A$62,'Paste Calib Data'!$A:$A,0)+(ROW()-ROW($A$62)-1),COLUMN()-1)</f>
        <v>13.519022</v>
      </c>
      <c r="M77" s="7">
        <f>INDEX('Paste Calib Data'!$1:$1048576,MATCH($A$62,'Paste Calib Data'!$A:$A,0)+(ROW()-ROW($A$62)-1),COLUMN()-1)</f>
        <v>13.519022</v>
      </c>
      <c r="N77" s="7">
        <f>INDEX('Paste Calib Data'!$1:$1048576,MATCH($A$62,'Paste Calib Data'!$A:$A,0)+(ROW()-ROW($A$62)-1),COLUMN()-1)</f>
        <v>12.024457</v>
      </c>
      <c r="O77" s="7">
        <f>INDEX('Paste Calib Data'!$1:$1048576,MATCH($A$62,'Paste Calib Data'!$A:$A,0)+(ROW()-ROW($A$62)-1),COLUMN()-1)</f>
        <v>11.616847999999999</v>
      </c>
      <c r="P77" s="7">
        <f>INDEX('Paste Calib Data'!$1:$1048576,MATCH($A$62,'Paste Calib Data'!$A:$A,0)+(ROW()-ROW($A$62)-1),COLUMN()-1)</f>
        <v>12.296196</v>
      </c>
      <c r="Q77" s="7">
        <f>INDEX('Paste Calib Data'!$1:$1048576,MATCH($A$62,'Paste Calib Data'!$A:$A,0)+(ROW()-ROW($A$62)-1),COLUMN()-1)</f>
        <v>12.771739</v>
      </c>
      <c r="R77" s="7">
        <f>INDEX('Paste Calib Data'!$1:$1048576,MATCH($A$62,'Paste Calib Data'!$A:$A,0)+(ROW()-ROW($A$62)-1),COLUMN()-1)</f>
        <v>13.111413000000001</v>
      </c>
      <c r="S77" s="27">
        <f t="shared" si="10"/>
        <v>13.111413000000001</v>
      </c>
    </row>
    <row r="78" spans="1:19" x14ac:dyDescent="0.25">
      <c r="A78" s="5">
        <f>INDEX('Paste Calib Data'!$1:$1048576,MATCH($A$62,'Paste Calib Data'!$A:$A,0)+(ROW()-ROW($A$62)-1),COLUMN())</f>
        <v>2600</v>
      </c>
      <c r="B78" s="27">
        <f t="shared" si="9"/>
        <v>1.9701090000000001</v>
      </c>
      <c r="C78" s="7">
        <f>INDEX('Paste Calib Data'!$1:$1048576,MATCH($A$62,'Paste Calib Data'!$A:$A,0)+(ROW()-ROW($A$62)-1),COLUMN()-1)</f>
        <v>1.9701090000000001</v>
      </c>
      <c r="D78" s="7">
        <f>INDEX('Paste Calib Data'!$1:$1048576,MATCH($A$62,'Paste Calib Data'!$A:$A,0)+(ROW()-ROW($A$62)-1),COLUMN()-1)</f>
        <v>2.5815220000000001</v>
      </c>
      <c r="E78" s="7">
        <f>INDEX('Paste Calib Data'!$1:$1048576,MATCH($A$62,'Paste Calib Data'!$A:$A,0)+(ROW()-ROW($A$62)-1),COLUMN()-1)</f>
        <v>3.6684779999999999</v>
      </c>
      <c r="F78" s="7">
        <f>INDEX('Paste Calib Data'!$1:$1048576,MATCH($A$62,'Paste Calib Data'!$A:$A,0)+(ROW()-ROW($A$62)-1),COLUMN()-1)</f>
        <v>5.0271739999999996</v>
      </c>
      <c r="G78" s="7">
        <f>INDEX('Paste Calib Data'!$1:$1048576,MATCH($A$62,'Paste Calib Data'!$A:$A,0)+(ROW()-ROW($A$62)-1),COLUMN()-1)</f>
        <v>6.5217390000000002</v>
      </c>
      <c r="H78" s="7">
        <f>INDEX('Paste Calib Data'!$1:$1048576,MATCH($A$62,'Paste Calib Data'!$A:$A,0)+(ROW()-ROW($A$62)-1),COLUMN()-1)</f>
        <v>8.0163049999999991</v>
      </c>
      <c r="I78" s="7">
        <f>INDEX('Paste Calib Data'!$1:$1048576,MATCH($A$62,'Paste Calib Data'!$A:$A,0)+(ROW()-ROW($A$62)-1),COLUMN()-1)</f>
        <v>11.005435</v>
      </c>
      <c r="J78" s="7">
        <f>INDEX('Paste Calib Data'!$1:$1048576,MATCH($A$62,'Paste Calib Data'!$A:$A,0)+(ROW()-ROW($A$62)-1),COLUMN()-1)</f>
        <v>13.994566000000001</v>
      </c>
      <c r="K78" s="7">
        <f>INDEX('Paste Calib Data'!$1:$1048576,MATCH($A$62,'Paste Calib Data'!$A:$A,0)+(ROW()-ROW($A$62)-1),COLUMN()-1)</f>
        <v>14.266304999999999</v>
      </c>
      <c r="L78" s="7">
        <f>INDEX('Paste Calib Data'!$1:$1048576,MATCH($A$62,'Paste Calib Data'!$A:$A,0)+(ROW()-ROW($A$62)-1),COLUMN()-1)</f>
        <v>12.975543999999999</v>
      </c>
      <c r="M78" s="7">
        <f>INDEX('Paste Calib Data'!$1:$1048576,MATCH($A$62,'Paste Calib Data'!$A:$A,0)+(ROW()-ROW($A$62)-1),COLUMN()-1)</f>
        <v>12.975543999999999</v>
      </c>
      <c r="N78" s="7">
        <f>INDEX('Paste Calib Data'!$1:$1048576,MATCH($A$62,'Paste Calib Data'!$A:$A,0)+(ROW()-ROW($A$62)-1),COLUMN()-1)</f>
        <v>12.024457</v>
      </c>
      <c r="O78" s="7">
        <f>INDEX('Paste Calib Data'!$1:$1048576,MATCH($A$62,'Paste Calib Data'!$A:$A,0)+(ROW()-ROW($A$62)-1),COLUMN()-1)</f>
        <v>12.024457</v>
      </c>
      <c r="P78" s="7">
        <f>INDEX('Paste Calib Data'!$1:$1048576,MATCH($A$62,'Paste Calib Data'!$A:$A,0)+(ROW()-ROW($A$62)-1),COLUMN()-1)</f>
        <v>11.480978</v>
      </c>
      <c r="Q78" s="7">
        <f>INDEX('Paste Calib Data'!$1:$1048576,MATCH($A$62,'Paste Calib Data'!$A:$A,0)+(ROW()-ROW($A$62)-1),COLUMN()-1)</f>
        <v>11.005435</v>
      </c>
      <c r="R78" s="7">
        <f>INDEX('Paste Calib Data'!$1:$1048576,MATCH($A$62,'Paste Calib Data'!$A:$A,0)+(ROW()-ROW($A$62)-1),COLUMN()-1)</f>
        <v>11.480978</v>
      </c>
      <c r="S78" s="27">
        <f t="shared" si="10"/>
        <v>11.480978</v>
      </c>
    </row>
    <row r="79" spans="1:19" x14ac:dyDescent="0.25">
      <c r="A79" s="5">
        <f>INDEX('Paste Calib Data'!$1:$1048576,MATCH($A$62,'Paste Calib Data'!$A:$A,0)+(ROW()-ROW($A$62)-1),COLUMN())</f>
        <v>2800</v>
      </c>
      <c r="B79" s="27">
        <f t="shared" si="9"/>
        <v>1.9701090000000001</v>
      </c>
      <c r="C79" s="7">
        <f>INDEX('Paste Calib Data'!$1:$1048576,MATCH($A$62,'Paste Calib Data'!$A:$A,0)+(ROW()-ROW($A$62)-1),COLUMN()-1)</f>
        <v>1.9701090000000001</v>
      </c>
      <c r="D79" s="7">
        <f>INDEX('Paste Calib Data'!$1:$1048576,MATCH($A$62,'Paste Calib Data'!$A:$A,0)+(ROW()-ROW($A$62)-1),COLUMN()-1)</f>
        <v>2.5815220000000001</v>
      </c>
      <c r="E79" s="7">
        <f>INDEX('Paste Calib Data'!$1:$1048576,MATCH($A$62,'Paste Calib Data'!$A:$A,0)+(ROW()-ROW($A$62)-1),COLUMN()-1)</f>
        <v>3.6684779999999999</v>
      </c>
      <c r="F79" s="7">
        <f>INDEX('Paste Calib Data'!$1:$1048576,MATCH($A$62,'Paste Calib Data'!$A:$A,0)+(ROW()-ROW($A$62)-1),COLUMN()-1)</f>
        <v>5.5027179999999998</v>
      </c>
      <c r="G79" s="7">
        <f>INDEX('Paste Calib Data'!$1:$1048576,MATCH($A$62,'Paste Calib Data'!$A:$A,0)+(ROW()-ROW($A$62)-1),COLUMN()-1)</f>
        <v>6.5217390000000002</v>
      </c>
      <c r="H79" s="7">
        <f>INDEX('Paste Calib Data'!$1:$1048576,MATCH($A$62,'Paste Calib Data'!$A:$A,0)+(ROW()-ROW($A$62)-1),COLUMN()-1)</f>
        <v>8.0163049999999991</v>
      </c>
      <c r="I79" s="7">
        <f>INDEX('Paste Calib Data'!$1:$1048576,MATCH($A$62,'Paste Calib Data'!$A:$A,0)+(ROW()-ROW($A$62)-1),COLUMN()-1)</f>
        <v>11.005435</v>
      </c>
      <c r="J79" s="7">
        <f>INDEX('Paste Calib Data'!$1:$1048576,MATCH($A$62,'Paste Calib Data'!$A:$A,0)+(ROW()-ROW($A$62)-1),COLUMN()-1)</f>
        <v>13.994566000000001</v>
      </c>
      <c r="K79" s="7">
        <f>INDEX('Paste Calib Data'!$1:$1048576,MATCH($A$62,'Paste Calib Data'!$A:$A,0)+(ROW()-ROW($A$62)-1),COLUMN()-1)</f>
        <v>13.519022</v>
      </c>
      <c r="L79" s="7">
        <f>INDEX('Paste Calib Data'!$1:$1048576,MATCH($A$62,'Paste Calib Data'!$A:$A,0)+(ROW()-ROW($A$62)-1),COLUMN()-1)</f>
        <v>12.024457</v>
      </c>
      <c r="M79" s="7">
        <f>INDEX('Paste Calib Data'!$1:$1048576,MATCH($A$62,'Paste Calib Data'!$A:$A,0)+(ROW()-ROW($A$62)-1),COLUMN()-1)</f>
        <v>12.5</v>
      </c>
      <c r="N79" s="7">
        <f>INDEX('Paste Calib Data'!$1:$1048576,MATCH($A$62,'Paste Calib Data'!$A:$A,0)+(ROW()-ROW($A$62)-1),COLUMN()-1)</f>
        <v>12.024457</v>
      </c>
      <c r="O79" s="7">
        <f>INDEX('Paste Calib Data'!$1:$1048576,MATCH($A$62,'Paste Calib Data'!$A:$A,0)+(ROW()-ROW($A$62)-1),COLUMN()-1)</f>
        <v>12.024457</v>
      </c>
      <c r="P79" s="7">
        <f>INDEX('Paste Calib Data'!$1:$1048576,MATCH($A$62,'Paste Calib Data'!$A:$A,0)+(ROW()-ROW($A$62)-1),COLUMN()-1)</f>
        <v>11.005435</v>
      </c>
      <c r="Q79" s="7">
        <f>INDEX('Paste Calib Data'!$1:$1048576,MATCH($A$62,'Paste Calib Data'!$A:$A,0)+(ROW()-ROW($A$62)-1),COLUMN()-1)</f>
        <v>9.9864130000000007</v>
      </c>
      <c r="R79" s="7">
        <f>INDEX('Paste Calib Data'!$1:$1048576,MATCH($A$62,'Paste Calib Data'!$A:$A,0)+(ROW()-ROW($A$62)-1),COLUMN()-1)</f>
        <v>11.005435</v>
      </c>
      <c r="S79" s="27">
        <f t="shared" si="10"/>
        <v>11.005435</v>
      </c>
    </row>
    <row r="80" spans="1:19" x14ac:dyDescent="0.25">
      <c r="A80" s="5">
        <f>INDEX('Paste Calib Data'!$1:$1048576,MATCH($A$62,'Paste Calib Data'!$A:$A,0)+(ROW()-ROW($A$62)-1),COLUMN())</f>
        <v>2900</v>
      </c>
      <c r="B80" s="27">
        <f t="shared" si="9"/>
        <v>1.9701090000000001</v>
      </c>
      <c r="C80" s="7">
        <f>INDEX('Paste Calib Data'!$1:$1048576,MATCH($A$62,'Paste Calib Data'!$A:$A,0)+(ROW()-ROW($A$62)-1),COLUMN()-1)</f>
        <v>1.9701090000000001</v>
      </c>
      <c r="D80" s="7">
        <f>INDEX('Paste Calib Data'!$1:$1048576,MATCH($A$62,'Paste Calib Data'!$A:$A,0)+(ROW()-ROW($A$62)-1),COLUMN()-1)</f>
        <v>4.211957</v>
      </c>
      <c r="E80" s="7">
        <f>INDEX('Paste Calib Data'!$1:$1048576,MATCH($A$62,'Paste Calib Data'!$A:$A,0)+(ROW()-ROW($A$62)-1),COLUMN()-1)</f>
        <v>4.0760870000000002</v>
      </c>
      <c r="F80" s="7">
        <f>INDEX('Paste Calib Data'!$1:$1048576,MATCH($A$62,'Paste Calib Data'!$A:$A,0)+(ROW()-ROW($A$62)-1),COLUMN()-1)</f>
        <v>4.4157609999999998</v>
      </c>
      <c r="G80" s="7">
        <f>INDEX('Paste Calib Data'!$1:$1048576,MATCH($A$62,'Paste Calib Data'!$A:$A,0)+(ROW()-ROW($A$62)-1),COLUMN()-1)</f>
        <v>5.9782609999999998</v>
      </c>
      <c r="H80" s="7">
        <f>INDEX('Paste Calib Data'!$1:$1048576,MATCH($A$62,'Paste Calib Data'!$A:$A,0)+(ROW()-ROW($A$62)-1),COLUMN()-1)</f>
        <v>8.0163049999999991</v>
      </c>
      <c r="I80" s="7">
        <f>INDEX('Paste Calib Data'!$1:$1048576,MATCH($A$62,'Paste Calib Data'!$A:$A,0)+(ROW()-ROW($A$62)-1),COLUMN()-1)</f>
        <v>11.005435</v>
      </c>
      <c r="J80" s="7">
        <f>INDEX('Paste Calib Data'!$1:$1048576,MATCH($A$62,'Paste Calib Data'!$A:$A,0)+(ROW()-ROW($A$62)-1),COLUMN()-1)</f>
        <v>13.994566000000001</v>
      </c>
      <c r="K80" s="7">
        <f>INDEX('Paste Calib Data'!$1:$1048576,MATCH($A$62,'Paste Calib Data'!$A:$A,0)+(ROW()-ROW($A$62)-1),COLUMN()-1)</f>
        <v>12.975543999999999</v>
      </c>
      <c r="L80" s="7">
        <f>INDEX('Paste Calib Data'!$1:$1048576,MATCH($A$62,'Paste Calib Data'!$A:$A,0)+(ROW()-ROW($A$62)-1),COLUMN()-1)</f>
        <v>12.024457</v>
      </c>
      <c r="M80" s="7">
        <f>INDEX('Paste Calib Data'!$1:$1048576,MATCH($A$62,'Paste Calib Data'!$A:$A,0)+(ROW()-ROW($A$62)-1),COLUMN()-1)</f>
        <v>11.005435</v>
      </c>
      <c r="N80" s="7">
        <f>INDEX('Paste Calib Data'!$1:$1048576,MATCH($A$62,'Paste Calib Data'!$A:$A,0)+(ROW()-ROW($A$62)-1),COLUMN()-1)</f>
        <v>11.005435</v>
      </c>
      <c r="O80" s="7">
        <f>INDEX('Paste Calib Data'!$1:$1048576,MATCH($A$62,'Paste Calib Data'!$A:$A,0)+(ROW()-ROW($A$62)-1),COLUMN()-1)</f>
        <v>11.005435</v>
      </c>
      <c r="P80" s="7">
        <f>INDEX('Paste Calib Data'!$1:$1048576,MATCH($A$62,'Paste Calib Data'!$A:$A,0)+(ROW()-ROW($A$62)-1),COLUMN()-1)</f>
        <v>10.326086999999999</v>
      </c>
      <c r="Q80" s="7">
        <f>INDEX('Paste Calib Data'!$1:$1048576,MATCH($A$62,'Paste Calib Data'!$A:$A,0)+(ROW()-ROW($A$62)-1),COLUMN()-1)</f>
        <v>9.9864130000000007</v>
      </c>
      <c r="R80" s="7">
        <f>INDEX('Paste Calib Data'!$1:$1048576,MATCH($A$62,'Paste Calib Data'!$A:$A,0)+(ROW()-ROW($A$62)-1),COLUMN()-1)</f>
        <v>9.9864130000000007</v>
      </c>
      <c r="S80" s="27">
        <f t="shared" si="10"/>
        <v>9.9864130000000007</v>
      </c>
    </row>
    <row r="81" spans="1:19" x14ac:dyDescent="0.25">
      <c r="A81" s="5">
        <f>INDEX('Paste Calib Data'!$1:$1048576,MATCH($A$62,'Paste Calib Data'!$A:$A,0)+(ROW()-ROW($A$62)-1),COLUMN())</f>
        <v>3000</v>
      </c>
      <c r="B81" s="27">
        <f t="shared" si="9"/>
        <v>1.9701090000000001</v>
      </c>
      <c r="C81" s="7">
        <f>INDEX('Paste Calib Data'!$1:$1048576,MATCH($A$62,'Paste Calib Data'!$A:$A,0)+(ROW()-ROW($A$62)-1),COLUMN()-1)</f>
        <v>1.9701090000000001</v>
      </c>
      <c r="D81" s="7">
        <f>INDEX('Paste Calib Data'!$1:$1048576,MATCH($A$62,'Paste Calib Data'!$A:$A,0)+(ROW()-ROW($A$62)-1),COLUMN()-1)</f>
        <v>4.8233699999999997</v>
      </c>
      <c r="E81" s="7">
        <f>INDEX('Paste Calib Data'!$1:$1048576,MATCH($A$62,'Paste Calib Data'!$A:$A,0)+(ROW()-ROW($A$62)-1),COLUMN()-1)</f>
        <v>5.0271739999999996</v>
      </c>
      <c r="F81" s="7">
        <f>INDEX('Paste Calib Data'!$1:$1048576,MATCH($A$62,'Paste Calib Data'!$A:$A,0)+(ROW()-ROW($A$62)-1),COLUMN()-1)</f>
        <v>5.0271739999999996</v>
      </c>
      <c r="G81" s="7">
        <f>INDEX('Paste Calib Data'!$1:$1048576,MATCH($A$62,'Paste Calib Data'!$A:$A,0)+(ROW()-ROW($A$62)-1),COLUMN()-1)</f>
        <v>5.5027179999999998</v>
      </c>
      <c r="H81" s="7">
        <f>INDEX('Paste Calib Data'!$1:$1048576,MATCH($A$62,'Paste Calib Data'!$A:$A,0)+(ROW()-ROW($A$62)-1),COLUMN()-1)</f>
        <v>8.0163049999999991</v>
      </c>
      <c r="I81" s="7">
        <f>INDEX('Paste Calib Data'!$1:$1048576,MATCH($A$62,'Paste Calib Data'!$A:$A,0)+(ROW()-ROW($A$62)-1),COLUMN()-1)</f>
        <v>9.9864130000000007</v>
      </c>
      <c r="J81" s="7">
        <f>INDEX('Paste Calib Data'!$1:$1048576,MATCH($A$62,'Paste Calib Data'!$A:$A,0)+(ROW()-ROW($A$62)-1),COLUMN()-1)</f>
        <v>12.024457</v>
      </c>
      <c r="K81" s="7">
        <f>INDEX('Paste Calib Data'!$1:$1048576,MATCH($A$62,'Paste Calib Data'!$A:$A,0)+(ROW()-ROW($A$62)-1),COLUMN()-1)</f>
        <v>11.480978</v>
      </c>
      <c r="L81" s="7">
        <f>INDEX('Paste Calib Data'!$1:$1048576,MATCH($A$62,'Paste Calib Data'!$A:$A,0)+(ROW()-ROW($A$62)-1),COLUMN()-1)</f>
        <v>9.9864130000000007</v>
      </c>
      <c r="M81" s="7">
        <f>INDEX('Paste Calib Data'!$1:$1048576,MATCH($A$62,'Paste Calib Data'!$A:$A,0)+(ROW()-ROW($A$62)-1),COLUMN()-1)</f>
        <v>8.9673909999999992</v>
      </c>
      <c r="N81" s="7">
        <f>INDEX('Paste Calib Data'!$1:$1048576,MATCH($A$62,'Paste Calib Data'!$A:$A,0)+(ROW()-ROW($A$62)-1),COLUMN()-1)</f>
        <v>8.0163049999999991</v>
      </c>
      <c r="O81" s="7">
        <f>INDEX('Paste Calib Data'!$1:$1048576,MATCH($A$62,'Paste Calib Data'!$A:$A,0)+(ROW()-ROW($A$62)-1),COLUMN()-1)</f>
        <v>8.0163049999999991</v>
      </c>
      <c r="P81" s="7">
        <f>INDEX('Paste Calib Data'!$1:$1048576,MATCH($A$62,'Paste Calib Data'!$A:$A,0)+(ROW()-ROW($A$62)-1),COLUMN()-1)</f>
        <v>8.0163049999999991</v>
      </c>
      <c r="Q81" s="7">
        <f>INDEX('Paste Calib Data'!$1:$1048576,MATCH($A$62,'Paste Calib Data'!$A:$A,0)+(ROW()-ROW($A$62)-1),COLUMN()-1)</f>
        <v>8.9673909999999992</v>
      </c>
      <c r="R81" s="7">
        <f>INDEX('Paste Calib Data'!$1:$1048576,MATCH($A$62,'Paste Calib Data'!$A:$A,0)+(ROW()-ROW($A$62)-1),COLUMN()-1)</f>
        <v>9.9864130000000007</v>
      </c>
      <c r="S81" s="27">
        <f t="shared" si="10"/>
        <v>9.9864130000000007</v>
      </c>
    </row>
    <row r="82" spans="1:19" x14ac:dyDescent="0.25">
      <c r="A82" s="5">
        <f>INDEX('Paste Calib Data'!$1:$1048576,MATCH($A$62,'Paste Calib Data'!$A:$A,0)+(ROW()-ROW($A$62)-1),COLUMN())</f>
        <v>3200</v>
      </c>
      <c r="B82" s="27">
        <f t="shared" si="9"/>
        <v>1.9701090000000001</v>
      </c>
      <c r="C82" s="7">
        <f>INDEX('Paste Calib Data'!$1:$1048576,MATCH($A$62,'Paste Calib Data'!$A:$A,0)+(ROW()-ROW($A$62)-1),COLUMN()-1)</f>
        <v>1.9701090000000001</v>
      </c>
      <c r="D82" s="7">
        <f>INDEX('Paste Calib Data'!$1:$1048576,MATCH($A$62,'Paste Calib Data'!$A:$A,0)+(ROW()-ROW($A$62)-1),COLUMN()-1)</f>
        <v>4.4836960000000001</v>
      </c>
      <c r="E82" s="7">
        <f>INDEX('Paste Calib Data'!$1:$1048576,MATCH($A$62,'Paste Calib Data'!$A:$A,0)+(ROW()-ROW($A$62)-1),COLUMN()-1)</f>
        <v>4.4836960000000001</v>
      </c>
      <c r="F82" s="7">
        <f>INDEX('Paste Calib Data'!$1:$1048576,MATCH($A$62,'Paste Calib Data'!$A:$A,0)+(ROW()-ROW($A$62)-1),COLUMN()-1)</f>
        <v>4.4836960000000001</v>
      </c>
      <c r="G82" s="7">
        <f>INDEX('Paste Calib Data'!$1:$1048576,MATCH($A$62,'Paste Calib Data'!$A:$A,0)+(ROW()-ROW($A$62)-1),COLUMN()-1)</f>
        <v>4.4836960000000001</v>
      </c>
      <c r="H82" s="7">
        <f>INDEX('Paste Calib Data'!$1:$1048576,MATCH($A$62,'Paste Calib Data'!$A:$A,0)+(ROW()-ROW($A$62)-1),COLUMN()-1)</f>
        <v>5.9782609999999998</v>
      </c>
      <c r="I82" s="7">
        <f>INDEX('Paste Calib Data'!$1:$1048576,MATCH($A$62,'Paste Calib Data'!$A:$A,0)+(ROW()-ROW($A$62)-1),COLUMN()-1)</f>
        <v>5.9782609999999998</v>
      </c>
      <c r="J82" s="7">
        <f>INDEX('Paste Calib Data'!$1:$1048576,MATCH($A$62,'Paste Calib Data'!$A:$A,0)+(ROW()-ROW($A$62)-1),COLUMN()-1)</f>
        <v>6.9972830000000004</v>
      </c>
      <c r="K82" s="7">
        <f>INDEX('Paste Calib Data'!$1:$1048576,MATCH($A$62,'Paste Calib Data'!$A:$A,0)+(ROW()-ROW($A$62)-1),COLUMN()-1)</f>
        <v>7.4728260000000004</v>
      </c>
      <c r="L82" s="7">
        <f>INDEX('Paste Calib Data'!$1:$1048576,MATCH($A$62,'Paste Calib Data'!$A:$A,0)+(ROW()-ROW($A$62)-1),COLUMN()-1)</f>
        <v>7.4728260000000004</v>
      </c>
      <c r="M82" s="7">
        <f>INDEX('Paste Calib Data'!$1:$1048576,MATCH($A$62,'Paste Calib Data'!$A:$A,0)+(ROW()-ROW($A$62)-1),COLUMN()-1)</f>
        <v>6.5217390000000002</v>
      </c>
      <c r="N82" s="7">
        <f>INDEX('Paste Calib Data'!$1:$1048576,MATCH($A$62,'Paste Calib Data'!$A:$A,0)+(ROW()-ROW($A$62)-1),COLUMN()-1)</f>
        <v>5.9782609999999998</v>
      </c>
      <c r="O82" s="7">
        <f>INDEX('Paste Calib Data'!$1:$1048576,MATCH($A$62,'Paste Calib Data'!$A:$A,0)+(ROW()-ROW($A$62)-1),COLUMN()-1)</f>
        <v>5.9782609999999998</v>
      </c>
      <c r="P82" s="7">
        <f>INDEX('Paste Calib Data'!$1:$1048576,MATCH($A$62,'Paste Calib Data'!$A:$A,0)+(ROW()-ROW($A$62)-1),COLUMN()-1)</f>
        <v>5.9782609999999998</v>
      </c>
      <c r="Q82" s="7">
        <f>INDEX('Paste Calib Data'!$1:$1048576,MATCH($A$62,'Paste Calib Data'!$A:$A,0)+(ROW()-ROW($A$62)-1),COLUMN()-1)</f>
        <v>6.5217390000000002</v>
      </c>
      <c r="R82" s="7">
        <f>INDEX('Paste Calib Data'!$1:$1048576,MATCH($A$62,'Paste Calib Data'!$A:$A,0)+(ROW()-ROW($A$62)-1),COLUMN()-1)</f>
        <v>6.5217390000000002</v>
      </c>
      <c r="S82" s="27">
        <f t="shared" si="10"/>
        <v>6.5217390000000002</v>
      </c>
    </row>
    <row r="83" spans="1:19" x14ac:dyDescent="0.25">
      <c r="A83" s="5">
        <f>INDEX('Paste Calib Data'!$1:$1048576,MATCH($A$62,'Paste Calib Data'!$A:$A,0)+(ROW()-ROW($A$62)-1),COLUMN())</f>
        <v>3300</v>
      </c>
      <c r="B83" s="27">
        <f t="shared" si="9"/>
        <v>1.9701090000000001</v>
      </c>
      <c r="C83" s="7">
        <f>INDEX('Paste Calib Data'!$1:$1048576,MATCH($A$62,'Paste Calib Data'!$A:$A,0)+(ROW()-ROW($A$62)-1),COLUMN()-1)</f>
        <v>1.9701090000000001</v>
      </c>
      <c r="D83" s="7">
        <f>INDEX('Paste Calib Data'!$1:$1048576,MATCH($A$62,'Paste Calib Data'!$A:$A,0)+(ROW()-ROW($A$62)-1),COLUMN()-1)</f>
        <v>4.4836960000000001</v>
      </c>
      <c r="E83" s="7">
        <f>INDEX('Paste Calib Data'!$1:$1048576,MATCH($A$62,'Paste Calib Data'!$A:$A,0)+(ROW()-ROW($A$62)-1),COLUMN()-1)</f>
        <v>4.4836960000000001</v>
      </c>
      <c r="F83" s="7">
        <f>INDEX('Paste Calib Data'!$1:$1048576,MATCH($A$62,'Paste Calib Data'!$A:$A,0)+(ROW()-ROW($A$62)-1),COLUMN()-1)</f>
        <v>4.4836960000000001</v>
      </c>
      <c r="G83" s="7">
        <f>INDEX('Paste Calib Data'!$1:$1048576,MATCH($A$62,'Paste Calib Data'!$A:$A,0)+(ROW()-ROW($A$62)-1),COLUMN()-1)</f>
        <v>4.4836960000000001</v>
      </c>
      <c r="H83" s="7">
        <f>INDEX('Paste Calib Data'!$1:$1048576,MATCH($A$62,'Paste Calib Data'!$A:$A,0)+(ROW()-ROW($A$62)-1),COLUMN()-1)</f>
        <v>5.9782609999999998</v>
      </c>
      <c r="I83" s="7">
        <f>INDEX('Paste Calib Data'!$1:$1048576,MATCH($A$62,'Paste Calib Data'!$A:$A,0)+(ROW()-ROW($A$62)-1),COLUMN()-1)</f>
        <v>5.9782609999999998</v>
      </c>
      <c r="J83" s="7">
        <f>INDEX('Paste Calib Data'!$1:$1048576,MATCH($A$62,'Paste Calib Data'!$A:$A,0)+(ROW()-ROW($A$62)-1),COLUMN()-1)</f>
        <v>5.9782609999999998</v>
      </c>
      <c r="K83" s="7">
        <f>INDEX('Paste Calib Data'!$1:$1048576,MATCH($A$62,'Paste Calib Data'!$A:$A,0)+(ROW()-ROW($A$62)-1),COLUMN()-1)</f>
        <v>5.9782609999999998</v>
      </c>
      <c r="L83" s="7">
        <f>INDEX('Paste Calib Data'!$1:$1048576,MATCH($A$62,'Paste Calib Data'!$A:$A,0)+(ROW()-ROW($A$62)-1),COLUMN()-1)</f>
        <v>5.9782609999999998</v>
      </c>
      <c r="M83" s="7">
        <f>INDEX('Paste Calib Data'!$1:$1048576,MATCH($A$62,'Paste Calib Data'!$A:$A,0)+(ROW()-ROW($A$62)-1),COLUMN()-1)</f>
        <v>5.9782609999999998</v>
      </c>
      <c r="N83" s="7">
        <f>INDEX('Paste Calib Data'!$1:$1048576,MATCH($A$62,'Paste Calib Data'!$A:$A,0)+(ROW()-ROW($A$62)-1),COLUMN()-1)</f>
        <v>5.9782609999999998</v>
      </c>
      <c r="O83" s="7">
        <f>INDEX('Paste Calib Data'!$1:$1048576,MATCH($A$62,'Paste Calib Data'!$A:$A,0)+(ROW()-ROW($A$62)-1),COLUMN()-1)</f>
        <v>0</v>
      </c>
      <c r="P83" s="7">
        <f>INDEX('Paste Calib Data'!$1:$1048576,MATCH($A$62,'Paste Calib Data'!$A:$A,0)+(ROW()-ROW($A$62)-1),COLUMN()-1)</f>
        <v>0</v>
      </c>
      <c r="Q83" s="7">
        <f>INDEX('Paste Calib Data'!$1:$1048576,MATCH($A$62,'Paste Calib Data'!$A:$A,0)+(ROW()-ROW($A$62)-1),COLUMN()-1)</f>
        <v>0</v>
      </c>
      <c r="R83" s="7">
        <f>INDEX('Paste Calib Data'!$1:$1048576,MATCH($A$62,'Paste Calib Data'!$A:$A,0)+(ROW()-ROW($A$62)-1),COLUMN()-1)</f>
        <v>0</v>
      </c>
      <c r="S83" s="27">
        <f t="shared" si="10"/>
        <v>0</v>
      </c>
    </row>
    <row r="84" spans="1:19" x14ac:dyDescent="0.25">
      <c r="A84" s="5">
        <f>INDEX('Paste Calib Data'!$1:$1048576,MATCH($A$62,'Paste Calib Data'!$A:$A,0)+(ROW()-ROW($A$62)-1),COLUMN())</f>
        <v>3500</v>
      </c>
      <c r="B84" s="27">
        <f>C84</f>
        <v>1.9701090000000001</v>
      </c>
      <c r="C84" s="7">
        <f>INDEX('Paste Calib Data'!$1:$1048576,MATCH($A$62,'Paste Calib Data'!$A:$A,0)+(ROW()-ROW($A$62)-1),COLUMN()-1)</f>
        <v>1.9701090000000001</v>
      </c>
      <c r="D84" s="7">
        <f>INDEX('Paste Calib Data'!$1:$1048576,MATCH($A$62,'Paste Calib Data'!$A:$A,0)+(ROW()-ROW($A$62)-1),COLUMN()-1)</f>
        <v>4.4836960000000001</v>
      </c>
      <c r="E84" s="7">
        <f>INDEX('Paste Calib Data'!$1:$1048576,MATCH($A$62,'Paste Calib Data'!$A:$A,0)+(ROW()-ROW($A$62)-1),COLUMN()-1)</f>
        <v>5.0271739999999996</v>
      </c>
      <c r="F84" s="7">
        <f>INDEX('Paste Calib Data'!$1:$1048576,MATCH($A$62,'Paste Calib Data'!$A:$A,0)+(ROW()-ROW($A$62)-1),COLUMN()-1)</f>
        <v>5.5027179999999998</v>
      </c>
      <c r="G84" s="7">
        <f>INDEX('Paste Calib Data'!$1:$1048576,MATCH($A$62,'Paste Calib Data'!$A:$A,0)+(ROW()-ROW($A$62)-1),COLUMN()-1)</f>
        <v>5.5027179999999998</v>
      </c>
      <c r="H84" s="7">
        <f>INDEX('Paste Calib Data'!$1:$1048576,MATCH($A$62,'Paste Calib Data'!$A:$A,0)+(ROW()-ROW($A$62)-1),COLUMN()-1)</f>
        <v>5.9782609999999998</v>
      </c>
      <c r="I84" s="7">
        <f>INDEX('Paste Calib Data'!$1:$1048576,MATCH($A$62,'Paste Calib Data'!$A:$A,0)+(ROW()-ROW($A$62)-1),COLUMN()-1)</f>
        <v>5.9782609999999998</v>
      </c>
      <c r="J84" s="7">
        <f>INDEX('Paste Calib Data'!$1:$1048576,MATCH($A$62,'Paste Calib Data'!$A:$A,0)+(ROW()-ROW($A$62)-1),COLUMN()-1)</f>
        <v>5.9782609999999998</v>
      </c>
      <c r="K84" s="7">
        <f>INDEX('Paste Calib Data'!$1:$1048576,MATCH($A$62,'Paste Calib Data'!$A:$A,0)+(ROW()-ROW($A$62)-1),COLUMN()-1)</f>
        <v>5.9782609999999998</v>
      </c>
      <c r="L84" s="7">
        <f>INDEX('Paste Calib Data'!$1:$1048576,MATCH($A$62,'Paste Calib Data'!$A:$A,0)+(ROW()-ROW($A$62)-1),COLUMN()-1)</f>
        <v>5.9782609999999998</v>
      </c>
      <c r="M84" s="7">
        <f>INDEX('Paste Calib Data'!$1:$1048576,MATCH($A$62,'Paste Calib Data'!$A:$A,0)+(ROW()-ROW($A$62)-1),COLUMN()-1)</f>
        <v>5.9782609999999998</v>
      </c>
      <c r="N84" s="7">
        <f>INDEX('Paste Calib Data'!$1:$1048576,MATCH($A$62,'Paste Calib Data'!$A:$A,0)+(ROW()-ROW($A$62)-1),COLUMN()-1)</f>
        <v>5.9782609999999998</v>
      </c>
      <c r="O84" s="7">
        <f>INDEX('Paste Calib Data'!$1:$1048576,MATCH($A$62,'Paste Calib Data'!$A:$A,0)+(ROW()-ROW($A$62)-1),COLUMN()-1)</f>
        <v>0</v>
      </c>
      <c r="P84" s="7">
        <f>INDEX('Paste Calib Data'!$1:$1048576,MATCH($A$62,'Paste Calib Data'!$A:$A,0)+(ROW()-ROW($A$62)-1),COLUMN()-1)</f>
        <v>0</v>
      </c>
      <c r="Q84" s="7">
        <f>INDEX('Paste Calib Data'!$1:$1048576,MATCH($A$62,'Paste Calib Data'!$A:$A,0)+(ROW()-ROW($A$62)-1),COLUMN()-1)</f>
        <v>0</v>
      </c>
      <c r="R84" s="7">
        <f>INDEX('Paste Calib Data'!$1:$1048576,MATCH($A$62,'Paste Calib Data'!$A:$A,0)+(ROW()-ROW($A$62)-1),COLUMN()-1)</f>
        <v>0</v>
      </c>
      <c r="S84" s="27">
        <f t="shared" si="10"/>
        <v>0</v>
      </c>
    </row>
    <row r="85" spans="1:19" x14ac:dyDescent="0.25">
      <c r="A85" s="28">
        <f>A84+1</f>
        <v>3501</v>
      </c>
      <c r="B85" s="27">
        <f>B84</f>
        <v>1.9701090000000001</v>
      </c>
      <c r="C85" s="27">
        <f>C84</f>
        <v>1.9701090000000001</v>
      </c>
      <c r="D85" s="27">
        <f t="shared" ref="D85:S85" si="11">D84</f>
        <v>4.4836960000000001</v>
      </c>
      <c r="E85" s="27">
        <f t="shared" si="11"/>
        <v>5.0271739999999996</v>
      </c>
      <c r="F85" s="27">
        <f t="shared" si="11"/>
        <v>5.5027179999999998</v>
      </c>
      <c r="G85" s="27">
        <f t="shared" si="11"/>
        <v>5.5027179999999998</v>
      </c>
      <c r="H85" s="27">
        <f t="shared" si="11"/>
        <v>5.9782609999999998</v>
      </c>
      <c r="I85" s="27">
        <f t="shared" si="11"/>
        <v>5.9782609999999998</v>
      </c>
      <c r="J85" s="27">
        <f t="shared" si="11"/>
        <v>5.9782609999999998</v>
      </c>
      <c r="K85" s="27">
        <f t="shared" si="11"/>
        <v>5.9782609999999998</v>
      </c>
      <c r="L85" s="27">
        <f t="shared" si="11"/>
        <v>5.9782609999999998</v>
      </c>
      <c r="M85" s="27">
        <f t="shared" si="11"/>
        <v>5.9782609999999998</v>
      </c>
      <c r="N85" s="27">
        <f t="shared" si="11"/>
        <v>5.9782609999999998</v>
      </c>
      <c r="O85" s="27">
        <f t="shared" si="11"/>
        <v>0</v>
      </c>
      <c r="P85" s="27">
        <f t="shared" si="11"/>
        <v>0</v>
      </c>
      <c r="Q85" s="27">
        <f t="shared" si="11"/>
        <v>0</v>
      </c>
      <c r="R85" s="27">
        <f t="shared" si="11"/>
        <v>0</v>
      </c>
      <c r="S85" s="27">
        <f t="shared" si="11"/>
        <v>0</v>
      </c>
    </row>
    <row r="87" spans="1:19" x14ac:dyDescent="0.25">
      <c r="A87" s="33" t="str">
        <f>IF(ISNUMBER($A$2),CONCATENATE("A9",$A$2,"06"),"E0063")</f>
        <v>E0063</v>
      </c>
      <c r="B87" s="45" t="str">
        <f>INDEX('Paste Calib Data'!$1:$1048576,MATCH($A$87,'Paste Calib Data'!$A:$A,0)+(ROW()-ROW($A$87)),COLUMN())</f>
        <v>Post Quantity, Base Table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</row>
    <row r="88" spans="1:19" x14ac:dyDescent="0.25">
      <c r="A88" s="5"/>
      <c r="B88" s="5" t="str">
        <f>INDEX('Paste Calib Data'!$1:$1048576,MATCH($A$87,'Paste Calib Data'!$A:$A,0)+(ROW()-ROW($A$87)),COLUMN())</f>
        <v>mm3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s="5" t="str">
        <f>INDEX('Paste Calib Data'!$1:$1048576,MATCH($A$87,'Paste Calib Data'!$A:$A,0)+(ROW()-ROW($A$87)),COLUMN())</f>
        <v>RPM</v>
      </c>
      <c r="B89" s="28">
        <f>C89-1</f>
        <v>-1</v>
      </c>
      <c r="C89" s="5">
        <f>INDEX('Paste Calib Data'!$1:$1048576,MATCH($A$87,'Paste Calib Data'!$A:$A,0)+(ROW()-ROW($A$87)),COLUMN()-1)</f>
        <v>0</v>
      </c>
      <c r="D89" s="5">
        <f>INDEX('Paste Calib Data'!$1:$1048576,MATCH($A$87,'Paste Calib Data'!$A:$A,0)+(ROW()-ROW($A$87)),COLUMN()-1)</f>
        <v>10</v>
      </c>
      <c r="E89" s="5">
        <f>INDEX('Paste Calib Data'!$1:$1048576,MATCH($A$87,'Paste Calib Data'!$A:$A,0)+(ROW()-ROW($A$87)),COLUMN()-1)</f>
        <v>20</v>
      </c>
      <c r="F89" s="5">
        <f>INDEX('Paste Calib Data'!$1:$1048576,MATCH($A$87,'Paste Calib Data'!$A:$A,0)+(ROW()-ROW($A$87)),COLUMN()-1)</f>
        <v>30</v>
      </c>
      <c r="G89" s="5">
        <f>INDEX('Paste Calib Data'!$1:$1048576,MATCH($A$87,'Paste Calib Data'!$A:$A,0)+(ROW()-ROW($A$87)),COLUMN()-1)</f>
        <v>40</v>
      </c>
      <c r="H89" s="5">
        <f>INDEX('Paste Calib Data'!$1:$1048576,MATCH($A$87,'Paste Calib Data'!$A:$A,0)+(ROW()-ROW($A$87)),COLUMN()-1)</f>
        <v>55</v>
      </c>
      <c r="I89" s="5">
        <f>INDEX('Paste Calib Data'!$1:$1048576,MATCH($A$87,'Paste Calib Data'!$A:$A,0)+(ROW()-ROW($A$87)),COLUMN()-1)</f>
        <v>65</v>
      </c>
      <c r="J89" s="5">
        <f>INDEX('Paste Calib Data'!$1:$1048576,MATCH($A$87,'Paste Calib Data'!$A:$A,0)+(ROW()-ROW($A$87)),COLUMN()-1)</f>
        <v>75</v>
      </c>
      <c r="K89" s="5">
        <f>INDEX('Paste Calib Data'!$1:$1048576,MATCH($A$87,'Paste Calib Data'!$A:$A,0)+(ROW()-ROW($A$87)),COLUMN()-1)</f>
        <v>85</v>
      </c>
      <c r="L89" s="5">
        <f>INDEX('Paste Calib Data'!$1:$1048576,MATCH($A$87,'Paste Calib Data'!$A:$A,0)+(ROW()-ROW($A$87)),COLUMN()-1)</f>
        <v>95</v>
      </c>
      <c r="M89" s="5">
        <f>INDEX('Paste Calib Data'!$1:$1048576,MATCH($A$87,'Paste Calib Data'!$A:$A,0)+(ROW()-ROW($A$87)),COLUMN()-1)</f>
        <v>110</v>
      </c>
      <c r="N89" s="5">
        <f>INDEX('Paste Calib Data'!$1:$1048576,MATCH($A$87,'Paste Calib Data'!$A:$A,0)+(ROW()-ROW($A$87)),COLUMN()-1)</f>
        <v>120</v>
      </c>
      <c r="O89" s="5">
        <f>INDEX('Paste Calib Data'!$1:$1048576,MATCH($A$87,'Paste Calib Data'!$A:$A,0)+(ROW()-ROW($A$87)),COLUMN()-1)</f>
        <v>125</v>
      </c>
      <c r="P89" s="5">
        <f>INDEX('Paste Calib Data'!$1:$1048576,MATCH($A$87,'Paste Calib Data'!$A:$A,0)+(ROW()-ROW($A$87)),COLUMN()-1)</f>
        <v>130</v>
      </c>
      <c r="Q89" s="5">
        <f>INDEX('Paste Calib Data'!$1:$1048576,MATCH($A$87,'Paste Calib Data'!$A:$A,0)+(ROW()-ROW($A$87)),COLUMN()-1)</f>
        <v>135</v>
      </c>
      <c r="R89" s="5">
        <f>INDEX('Paste Calib Data'!$1:$1048576,MATCH($A$87,'Paste Calib Data'!$A:$A,0)+(ROW()-ROW($A$87)),COLUMN()-1)</f>
        <v>140</v>
      </c>
      <c r="S89" s="28">
        <f>R89+1</f>
        <v>141</v>
      </c>
    </row>
    <row r="90" spans="1:19" x14ac:dyDescent="0.25">
      <c r="A90" s="28">
        <f>A91-1</f>
        <v>619</v>
      </c>
      <c r="B90" s="28">
        <f>B91</f>
        <v>0</v>
      </c>
      <c r="C90" s="28">
        <f t="shared" ref="C90:S90" si="12">C91</f>
        <v>0</v>
      </c>
      <c r="D90" s="28">
        <f t="shared" si="12"/>
        <v>0</v>
      </c>
      <c r="E90" s="28">
        <f t="shared" si="12"/>
        <v>0</v>
      </c>
      <c r="F90" s="28">
        <f t="shared" si="12"/>
        <v>0</v>
      </c>
      <c r="G90" s="28">
        <f t="shared" si="12"/>
        <v>0</v>
      </c>
      <c r="H90" s="28">
        <f t="shared" si="12"/>
        <v>0</v>
      </c>
      <c r="I90" s="28">
        <f t="shared" si="12"/>
        <v>0</v>
      </c>
      <c r="J90" s="28">
        <f t="shared" si="12"/>
        <v>0</v>
      </c>
      <c r="K90" s="28">
        <f t="shared" si="12"/>
        <v>0</v>
      </c>
      <c r="L90" s="28">
        <f t="shared" si="12"/>
        <v>0</v>
      </c>
      <c r="M90" s="28">
        <f t="shared" si="12"/>
        <v>0</v>
      </c>
      <c r="N90" s="28">
        <f t="shared" si="12"/>
        <v>0</v>
      </c>
      <c r="O90" s="28">
        <f t="shared" si="12"/>
        <v>0</v>
      </c>
      <c r="P90" s="28">
        <f t="shared" si="12"/>
        <v>0</v>
      </c>
      <c r="Q90" s="28">
        <f t="shared" si="12"/>
        <v>0</v>
      </c>
      <c r="R90" s="28">
        <f t="shared" si="12"/>
        <v>0</v>
      </c>
      <c r="S90" s="28">
        <f t="shared" si="12"/>
        <v>0</v>
      </c>
    </row>
    <row r="91" spans="1:19" x14ac:dyDescent="0.25">
      <c r="A91" s="5">
        <f>INDEX('Paste Calib Data'!$1:$1048576,MATCH($A$87,'Paste Calib Data'!$A:$A,0)+(ROW()-ROW($A$87)-1),COLUMN())</f>
        <v>620</v>
      </c>
      <c r="B91" s="27">
        <f t="shared" ref="B91:B108" si="13">C91</f>
        <v>0</v>
      </c>
      <c r="C91" s="7">
        <f>INDEX('Paste Calib Data'!$1:$1048576,MATCH($A$87,'Paste Calib Data'!$A:$A,0)+(ROW()-ROW($A$87)-1),COLUMN()-1)</f>
        <v>0</v>
      </c>
      <c r="D91" s="7">
        <f>INDEX('Paste Calib Data'!$1:$1048576,MATCH($A$87,'Paste Calib Data'!$A:$A,0)+(ROW()-ROW($A$87)-1),COLUMN()-1)</f>
        <v>0</v>
      </c>
      <c r="E91" s="7">
        <f>INDEX('Paste Calib Data'!$1:$1048576,MATCH($A$87,'Paste Calib Data'!$A:$A,0)+(ROW()-ROW($A$87)-1),COLUMN()-1)</f>
        <v>0</v>
      </c>
      <c r="F91" s="7">
        <f>INDEX('Paste Calib Data'!$1:$1048576,MATCH($A$87,'Paste Calib Data'!$A:$A,0)+(ROW()-ROW($A$87)-1),COLUMN()-1)</f>
        <v>0</v>
      </c>
      <c r="G91" s="7">
        <f>INDEX('Paste Calib Data'!$1:$1048576,MATCH($A$87,'Paste Calib Data'!$A:$A,0)+(ROW()-ROW($A$87)-1),COLUMN()-1)</f>
        <v>0</v>
      </c>
      <c r="H91" s="7">
        <f>INDEX('Paste Calib Data'!$1:$1048576,MATCH($A$87,'Paste Calib Data'!$A:$A,0)+(ROW()-ROW($A$87)-1),COLUMN()-1)</f>
        <v>0</v>
      </c>
      <c r="I91" s="7">
        <f>INDEX('Paste Calib Data'!$1:$1048576,MATCH($A$87,'Paste Calib Data'!$A:$A,0)+(ROW()-ROW($A$87)-1),COLUMN()-1)</f>
        <v>0</v>
      </c>
      <c r="J91" s="7">
        <f>INDEX('Paste Calib Data'!$1:$1048576,MATCH($A$87,'Paste Calib Data'!$A:$A,0)+(ROW()-ROW($A$87)-1),COLUMN()-1)</f>
        <v>0</v>
      </c>
      <c r="K91" s="7">
        <f>INDEX('Paste Calib Data'!$1:$1048576,MATCH($A$87,'Paste Calib Data'!$A:$A,0)+(ROW()-ROW($A$87)-1),COLUMN()-1)</f>
        <v>0</v>
      </c>
      <c r="L91" s="7">
        <f>INDEX('Paste Calib Data'!$1:$1048576,MATCH($A$87,'Paste Calib Data'!$A:$A,0)+(ROW()-ROW($A$87)-1),COLUMN()-1)</f>
        <v>0</v>
      </c>
      <c r="M91" s="7">
        <f>INDEX('Paste Calib Data'!$1:$1048576,MATCH($A$87,'Paste Calib Data'!$A:$A,0)+(ROW()-ROW($A$87)-1),COLUMN()-1)</f>
        <v>0</v>
      </c>
      <c r="N91" s="7">
        <f>INDEX('Paste Calib Data'!$1:$1048576,MATCH($A$87,'Paste Calib Data'!$A:$A,0)+(ROW()-ROW($A$87)-1),COLUMN()-1)</f>
        <v>0</v>
      </c>
      <c r="O91" s="7">
        <f>INDEX('Paste Calib Data'!$1:$1048576,MATCH($A$87,'Paste Calib Data'!$A:$A,0)+(ROW()-ROW($A$87)-1),COLUMN()-1)</f>
        <v>0</v>
      </c>
      <c r="P91" s="7">
        <f>INDEX('Paste Calib Data'!$1:$1048576,MATCH($A$87,'Paste Calib Data'!$A:$A,0)+(ROW()-ROW($A$87)-1),COLUMN()-1)</f>
        <v>0</v>
      </c>
      <c r="Q91" s="7">
        <f>INDEX('Paste Calib Data'!$1:$1048576,MATCH($A$87,'Paste Calib Data'!$A:$A,0)+(ROW()-ROW($A$87)-1),COLUMN()-1)</f>
        <v>0</v>
      </c>
      <c r="R91" s="7">
        <f>INDEX('Paste Calib Data'!$1:$1048576,MATCH($A$87,'Paste Calib Data'!$A:$A,0)+(ROW()-ROW($A$87)-1),COLUMN()-1)</f>
        <v>0</v>
      </c>
      <c r="S91" s="27">
        <f>R91</f>
        <v>0</v>
      </c>
    </row>
    <row r="92" spans="1:19" x14ac:dyDescent="0.25">
      <c r="A92" s="5">
        <f>INDEX('Paste Calib Data'!$1:$1048576,MATCH($A$87,'Paste Calib Data'!$A:$A,0)+(ROW()-ROW($A$87)-1),COLUMN())</f>
        <v>650</v>
      </c>
      <c r="B92" s="27">
        <f t="shared" si="13"/>
        <v>0</v>
      </c>
      <c r="C92" s="7">
        <f>INDEX('Paste Calib Data'!$1:$1048576,MATCH($A$87,'Paste Calib Data'!$A:$A,0)+(ROW()-ROW($A$87)-1),COLUMN()-1)</f>
        <v>0</v>
      </c>
      <c r="D92" s="7">
        <f>INDEX('Paste Calib Data'!$1:$1048576,MATCH($A$87,'Paste Calib Data'!$A:$A,0)+(ROW()-ROW($A$87)-1),COLUMN()-1)</f>
        <v>0</v>
      </c>
      <c r="E92" s="7">
        <f>INDEX('Paste Calib Data'!$1:$1048576,MATCH($A$87,'Paste Calib Data'!$A:$A,0)+(ROW()-ROW($A$87)-1),COLUMN()-1)</f>
        <v>0</v>
      </c>
      <c r="F92" s="7">
        <f>INDEX('Paste Calib Data'!$1:$1048576,MATCH($A$87,'Paste Calib Data'!$A:$A,0)+(ROW()-ROW($A$87)-1),COLUMN()-1)</f>
        <v>0</v>
      </c>
      <c r="G92" s="7">
        <f>INDEX('Paste Calib Data'!$1:$1048576,MATCH($A$87,'Paste Calib Data'!$A:$A,0)+(ROW()-ROW($A$87)-1),COLUMN()-1)</f>
        <v>0</v>
      </c>
      <c r="H92" s="7">
        <f>INDEX('Paste Calib Data'!$1:$1048576,MATCH($A$87,'Paste Calib Data'!$A:$A,0)+(ROW()-ROW($A$87)-1),COLUMN()-1)</f>
        <v>0</v>
      </c>
      <c r="I92" s="7">
        <f>INDEX('Paste Calib Data'!$1:$1048576,MATCH($A$87,'Paste Calib Data'!$A:$A,0)+(ROW()-ROW($A$87)-1),COLUMN()-1)</f>
        <v>0</v>
      </c>
      <c r="J92" s="7">
        <f>INDEX('Paste Calib Data'!$1:$1048576,MATCH($A$87,'Paste Calib Data'!$A:$A,0)+(ROW()-ROW($A$87)-1),COLUMN()-1)</f>
        <v>0</v>
      </c>
      <c r="K92" s="7">
        <f>INDEX('Paste Calib Data'!$1:$1048576,MATCH($A$87,'Paste Calib Data'!$A:$A,0)+(ROW()-ROW($A$87)-1),COLUMN()-1)</f>
        <v>0</v>
      </c>
      <c r="L92" s="7">
        <f>INDEX('Paste Calib Data'!$1:$1048576,MATCH($A$87,'Paste Calib Data'!$A:$A,0)+(ROW()-ROW($A$87)-1),COLUMN()-1)</f>
        <v>0</v>
      </c>
      <c r="M92" s="7">
        <f>INDEX('Paste Calib Data'!$1:$1048576,MATCH($A$87,'Paste Calib Data'!$A:$A,0)+(ROW()-ROW($A$87)-1),COLUMN()-1)</f>
        <v>0</v>
      </c>
      <c r="N92" s="7">
        <f>INDEX('Paste Calib Data'!$1:$1048576,MATCH($A$87,'Paste Calib Data'!$A:$A,0)+(ROW()-ROW($A$87)-1),COLUMN()-1)</f>
        <v>0</v>
      </c>
      <c r="O92" s="7">
        <f>INDEX('Paste Calib Data'!$1:$1048576,MATCH($A$87,'Paste Calib Data'!$A:$A,0)+(ROW()-ROW($A$87)-1),COLUMN()-1)</f>
        <v>0</v>
      </c>
      <c r="P92" s="7">
        <f>INDEX('Paste Calib Data'!$1:$1048576,MATCH($A$87,'Paste Calib Data'!$A:$A,0)+(ROW()-ROW($A$87)-1),COLUMN()-1)</f>
        <v>0</v>
      </c>
      <c r="Q92" s="7">
        <f>INDEX('Paste Calib Data'!$1:$1048576,MATCH($A$87,'Paste Calib Data'!$A:$A,0)+(ROW()-ROW($A$87)-1),COLUMN()-1)</f>
        <v>0</v>
      </c>
      <c r="R92" s="7">
        <f>INDEX('Paste Calib Data'!$1:$1048576,MATCH($A$87,'Paste Calib Data'!$A:$A,0)+(ROW()-ROW($A$87)-1),COLUMN()-1)</f>
        <v>0</v>
      </c>
      <c r="S92" s="27">
        <f t="shared" ref="S92:S109" si="14">R92</f>
        <v>0</v>
      </c>
    </row>
    <row r="93" spans="1:19" x14ac:dyDescent="0.25">
      <c r="A93" s="5">
        <f>INDEX('Paste Calib Data'!$1:$1048576,MATCH($A$87,'Paste Calib Data'!$A:$A,0)+(ROW()-ROW($A$87)-1),COLUMN())</f>
        <v>800</v>
      </c>
      <c r="B93" s="27">
        <f t="shared" si="13"/>
        <v>0</v>
      </c>
      <c r="C93" s="7">
        <f>INDEX('Paste Calib Data'!$1:$1048576,MATCH($A$87,'Paste Calib Data'!$A:$A,0)+(ROW()-ROW($A$87)-1),COLUMN()-1)</f>
        <v>0</v>
      </c>
      <c r="D93" s="7">
        <f>INDEX('Paste Calib Data'!$1:$1048576,MATCH($A$87,'Paste Calib Data'!$A:$A,0)+(ROW()-ROW($A$87)-1),COLUMN()-1)</f>
        <v>0</v>
      </c>
      <c r="E93" s="7">
        <f>INDEX('Paste Calib Data'!$1:$1048576,MATCH($A$87,'Paste Calib Data'!$A:$A,0)+(ROW()-ROW($A$87)-1),COLUMN()-1)</f>
        <v>0</v>
      </c>
      <c r="F93" s="7">
        <f>INDEX('Paste Calib Data'!$1:$1048576,MATCH($A$87,'Paste Calib Data'!$A:$A,0)+(ROW()-ROW($A$87)-1),COLUMN()-1)</f>
        <v>0</v>
      </c>
      <c r="G93" s="7">
        <f>INDEX('Paste Calib Data'!$1:$1048576,MATCH($A$87,'Paste Calib Data'!$A:$A,0)+(ROW()-ROW($A$87)-1),COLUMN()-1)</f>
        <v>0</v>
      </c>
      <c r="H93" s="7">
        <f>INDEX('Paste Calib Data'!$1:$1048576,MATCH($A$87,'Paste Calib Data'!$A:$A,0)+(ROW()-ROW($A$87)-1),COLUMN()-1)</f>
        <v>0</v>
      </c>
      <c r="I93" s="7">
        <f>INDEX('Paste Calib Data'!$1:$1048576,MATCH($A$87,'Paste Calib Data'!$A:$A,0)+(ROW()-ROW($A$87)-1),COLUMN()-1)</f>
        <v>0</v>
      </c>
      <c r="J93" s="7">
        <f>INDEX('Paste Calib Data'!$1:$1048576,MATCH($A$87,'Paste Calib Data'!$A:$A,0)+(ROW()-ROW($A$87)-1),COLUMN()-1)</f>
        <v>0</v>
      </c>
      <c r="K93" s="7">
        <f>INDEX('Paste Calib Data'!$1:$1048576,MATCH($A$87,'Paste Calib Data'!$A:$A,0)+(ROW()-ROW($A$87)-1),COLUMN()-1)</f>
        <v>0</v>
      </c>
      <c r="L93" s="7">
        <f>INDEX('Paste Calib Data'!$1:$1048576,MATCH($A$87,'Paste Calib Data'!$A:$A,0)+(ROW()-ROW($A$87)-1),COLUMN()-1)</f>
        <v>0</v>
      </c>
      <c r="M93" s="7">
        <f>INDEX('Paste Calib Data'!$1:$1048576,MATCH($A$87,'Paste Calib Data'!$A:$A,0)+(ROW()-ROW($A$87)-1),COLUMN()-1)</f>
        <v>0</v>
      </c>
      <c r="N93" s="7">
        <f>INDEX('Paste Calib Data'!$1:$1048576,MATCH($A$87,'Paste Calib Data'!$A:$A,0)+(ROW()-ROW($A$87)-1),COLUMN()-1)</f>
        <v>0</v>
      </c>
      <c r="O93" s="7">
        <f>INDEX('Paste Calib Data'!$1:$1048576,MATCH($A$87,'Paste Calib Data'!$A:$A,0)+(ROW()-ROW($A$87)-1),COLUMN()-1)</f>
        <v>0</v>
      </c>
      <c r="P93" s="7">
        <f>INDEX('Paste Calib Data'!$1:$1048576,MATCH($A$87,'Paste Calib Data'!$A:$A,0)+(ROW()-ROW($A$87)-1),COLUMN()-1)</f>
        <v>0</v>
      </c>
      <c r="Q93" s="7">
        <f>INDEX('Paste Calib Data'!$1:$1048576,MATCH($A$87,'Paste Calib Data'!$A:$A,0)+(ROW()-ROW($A$87)-1),COLUMN()-1)</f>
        <v>0</v>
      </c>
      <c r="R93" s="7">
        <f>INDEX('Paste Calib Data'!$1:$1048576,MATCH($A$87,'Paste Calib Data'!$A:$A,0)+(ROW()-ROW($A$87)-1),COLUMN()-1)</f>
        <v>0</v>
      </c>
      <c r="S93" s="27">
        <f t="shared" si="14"/>
        <v>0</v>
      </c>
    </row>
    <row r="94" spans="1:19" x14ac:dyDescent="0.25">
      <c r="A94" s="5">
        <f>INDEX('Paste Calib Data'!$1:$1048576,MATCH($A$87,'Paste Calib Data'!$A:$A,0)+(ROW()-ROW($A$87)-1),COLUMN())</f>
        <v>1000</v>
      </c>
      <c r="B94" s="27">
        <f t="shared" si="13"/>
        <v>0</v>
      </c>
      <c r="C94" s="7">
        <f>INDEX('Paste Calib Data'!$1:$1048576,MATCH($A$87,'Paste Calib Data'!$A:$A,0)+(ROW()-ROW($A$87)-1),COLUMN()-1)</f>
        <v>0</v>
      </c>
      <c r="D94" s="7">
        <f>INDEX('Paste Calib Data'!$1:$1048576,MATCH($A$87,'Paste Calib Data'!$A:$A,0)+(ROW()-ROW($A$87)-1),COLUMN()-1)</f>
        <v>1.4945649999999999</v>
      </c>
      <c r="E94" s="7">
        <f>INDEX('Paste Calib Data'!$1:$1048576,MATCH($A$87,'Paste Calib Data'!$A:$A,0)+(ROW()-ROW($A$87)-1),COLUMN()-1)</f>
        <v>1.9701090000000001</v>
      </c>
      <c r="F94" s="7">
        <f>INDEX('Paste Calib Data'!$1:$1048576,MATCH($A$87,'Paste Calib Data'!$A:$A,0)+(ROW()-ROW($A$87)-1),COLUMN()-1)</f>
        <v>1.9701090000000001</v>
      </c>
      <c r="G94" s="7">
        <f>INDEX('Paste Calib Data'!$1:$1048576,MATCH($A$87,'Paste Calib Data'!$A:$A,0)+(ROW()-ROW($A$87)-1),COLUMN()-1)</f>
        <v>1.9701090000000001</v>
      </c>
      <c r="H94" s="7">
        <f>INDEX('Paste Calib Data'!$1:$1048576,MATCH($A$87,'Paste Calib Data'!$A:$A,0)+(ROW()-ROW($A$87)-1),COLUMN()-1)</f>
        <v>0</v>
      </c>
      <c r="I94" s="7">
        <f>INDEX('Paste Calib Data'!$1:$1048576,MATCH($A$87,'Paste Calib Data'!$A:$A,0)+(ROW()-ROW($A$87)-1),COLUMN()-1)</f>
        <v>0</v>
      </c>
      <c r="J94" s="7">
        <f>INDEX('Paste Calib Data'!$1:$1048576,MATCH($A$87,'Paste Calib Data'!$A:$A,0)+(ROW()-ROW($A$87)-1),COLUMN()-1)</f>
        <v>0</v>
      </c>
      <c r="K94" s="7">
        <f>INDEX('Paste Calib Data'!$1:$1048576,MATCH($A$87,'Paste Calib Data'!$A:$A,0)+(ROW()-ROW($A$87)-1),COLUMN()-1)</f>
        <v>0</v>
      </c>
      <c r="L94" s="7">
        <f>INDEX('Paste Calib Data'!$1:$1048576,MATCH($A$87,'Paste Calib Data'!$A:$A,0)+(ROW()-ROW($A$87)-1),COLUMN()-1)</f>
        <v>0</v>
      </c>
      <c r="M94" s="7">
        <f>INDEX('Paste Calib Data'!$1:$1048576,MATCH($A$87,'Paste Calib Data'!$A:$A,0)+(ROW()-ROW($A$87)-1),COLUMN()-1)</f>
        <v>0</v>
      </c>
      <c r="N94" s="7">
        <f>INDEX('Paste Calib Data'!$1:$1048576,MATCH($A$87,'Paste Calib Data'!$A:$A,0)+(ROW()-ROW($A$87)-1),COLUMN()-1)</f>
        <v>0</v>
      </c>
      <c r="O94" s="7">
        <f>INDEX('Paste Calib Data'!$1:$1048576,MATCH($A$87,'Paste Calib Data'!$A:$A,0)+(ROW()-ROW($A$87)-1),COLUMN()-1)</f>
        <v>0</v>
      </c>
      <c r="P94" s="7">
        <f>INDEX('Paste Calib Data'!$1:$1048576,MATCH($A$87,'Paste Calib Data'!$A:$A,0)+(ROW()-ROW($A$87)-1),COLUMN()-1)</f>
        <v>0</v>
      </c>
      <c r="Q94" s="7">
        <f>INDEX('Paste Calib Data'!$1:$1048576,MATCH($A$87,'Paste Calib Data'!$A:$A,0)+(ROW()-ROW($A$87)-1),COLUMN()-1)</f>
        <v>0</v>
      </c>
      <c r="R94" s="7">
        <f>INDEX('Paste Calib Data'!$1:$1048576,MATCH($A$87,'Paste Calib Data'!$A:$A,0)+(ROW()-ROW($A$87)-1),COLUMN()-1)</f>
        <v>0</v>
      </c>
      <c r="S94" s="27">
        <f t="shared" si="14"/>
        <v>0</v>
      </c>
    </row>
    <row r="95" spans="1:19" x14ac:dyDescent="0.25">
      <c r="A95" s="5">
        <f>INDEX('Paste Calib Data'!$1:$1048576,MATCH($A$87,'Paste Calib Data'!$A:$A,0)+(ROW()-ROW($A$87)-1),COLUMN())</f>
        <v>1200</v>
      </c>
      <c r="B95" s="27">
        <f t="shared" si="13"/>
        <v>0</v>
      </c>
      <c r="C95" s="7">
        <f>INDEX('Paste Calib Data'!$1:$1048576,MATCH($A$87,'Paste Calib Data'!$A:$A,0)+(ROW()-ROW($A$87)-1),COLUMN()-1)</f>
        <v>0</v>
      </c>
      <c r="D95" s="7">
        <f>INDEX('Paste Calib Data'!$1:$1048576,MATCH($A$87,'Paste Calib Data'!$A:$A,0)+(ROW()-ROW($A$87)-1),COLUMN()-1)</f>
        <v>1.4945649999999999</v>
      </c>
      <c r="E95" s="7">
        <f>INDEX('Paste Calib Data'!$1:$1048576,MATCH($A$87,'Paste Calib Data'!$A:$A,0)+(ROW()-ROW($A$87)-1),COLUMN()-1)</f>
        <v>1.9701090000000001</v>
      </c>
      <c r="F95" s="7">
        <f>INDEX('Paste Calib Data'!$1:$1048576,MATCH($A$87,'Paste Calib Data'!$A:$A,0)+(ROW()-ROW($A$87)-1),COLUMN()-1)</f>
        <v>1.9701090000000001</v>
      </c>
      <c r="G95" s="7">
        <f>INDEX('Paste Calib Data'!$1:$1048576,MATCH($A$87,'Paste Calib Data'!$A:$A,0)+(ROW()-ROW($A$87)-1),COLUMN()-1)</f>
        <v>1.9701090000000001</v>
      </c>
      <c r="H95" s="7">
        <f>INDEX('Paste Calib Data'!$1:$1048576,MATCH($A$87,'Paste Calib Data'!$A:$A,0)+(ROW()-ROW($A$87)-1),COLUMN()-1)</f>
        <v>1.4945649999999999</v>
      </c>
      <c r="I95" s="7">
        <f>INDEX('Paste Calib Data'!$1:$1048576,MATCH($A$87,'Paste Calib Data'!$A:$A,0)+(ROW()-ROW($A$87)-1),COLUMN()-1)</f>
        <v>0</v>
      </c>
      <c r="J95" s="7">
        <f>INDEX('Paste Calib Data'!$1:$1048576,MATCH($A$87,'Paste Calib Data'!$A:$A,0)+(ROW()-ROW($A$87)-1),COLUMN()-1)</f>
        <v>0</v>
      </c>
      <c r="K95" s="7">
        <f>INDEX('Paste Calib Data'!$1:$1048576,MATCH($A$87,'Paste Calib Data'!$A:$A,0)+(ROW()-ROW($A$87)-1),COLUMN()-1)</f>
        <v>0</v>
      </c>
      <c r="L95" s="7">
        <f>INDEX('Paste Calib Data'!$1:$1048576,MATCH($A$87,'Paste Calib Data'!$A:$A,0)+(ROW()-ROW($A$87)-1),COLUMN()-1)</f>
        <v>0</v>
      </c>
      <c r="M95" s="7">
        <f>INDEX('Paste Calib Data'!$1:$1048576,MATCH($A$87,'Paste Calib Data'!$A:$A,0)+(ROW()-ROW($A$87)-1),COLUMN()-1)</f>
        <v>0</v>
      </c>
      <c r="N95" s="7">
        <f>INDEX('Paste Calib Data'!$1:$1048576,MATCH($A$87,'Paste Calib Data'!$A:$A,0)+(ROW()-ROW($A$87)-1),COLUMN()-1)</f>
        <v>0</v>
      </c>
      <c r="O95" s="7">
        <f>INDEX('Paste Calib Data'!$1:$1048576,MATCH($A$87,'Paste Calib Data'!$A:$A,0)+(ROW()-ROW($A$87)-1),COLUMN()-1)</f>
        <v>0</v>
      </c>
      <c r="P95" s="7">
        <f>INDEX('Paste Calib Data'!$1:$1048576,MATCH($A$87,'Paste Calib Data'!$A:$A,0)+(ROW()-ROW($A$87)-1),COLUMN()-1)</f>
        <v>0</v>
      </c>
      <c r="Q95" s="7">
        <f>INDEX('Paste Calib Data'!$1:$1048576,MATCH($A$87,'Paste Calib Data'!$A:$A,0)+(ROW()-ROW($A$87)-1),COLUMN()-1)</f>
        <v>0</v>
      </c>
      <c r="R95" s="7">
        <f>INDEX('Paste Calib Data'!$1:$1048576,MATCH($A$87,'Paste Calib Data'!$A:$A,0)+(ROW()-ROW($A$87)-1),COLUMN()-1)</f>
        <v>0</v>
      </c>
      <c r="S95" s="27">
        <f t="shared" si="14"/>
        <v>0</v>
      </c>
    </row>
    <row r="96" spans="1:19" x14ac:dyDescent="0.25">
      <c r="A96" s="5">
        <f>INDEX('Paste Calib Data'!$1:$1048576,MATCH($A$87,'Paste Calib Data'!$A:$A,0)+(ROW()-ROW($A$87)-1),COLUMN())</f>
        <v>1400</v>
      </c>
      <c r="B96" s="27">
        <f t="shared" si="13"/>
        <v>0</v>
      </c>
      <c r="C96" s="7">
        <f>INDEX('Paste Calib Data'!$1:$1048576,MATCH($A$87,'Paste Calib Data'!$A:$A,0)+(ROW()-ROW($A$87)-1),COLUMN()-1)</f>
        <v>0</v>
      </c>
      <c r="D96" s="7">
        <f>INDEX('Paste Calib Data'!$1:$1048576,MATCH($A$87,'Paste Calib Data'!$A:$A,0)+(ROW()-ROW($A$87)-1),COLUMN()-1)</f>
        <v>1.4945649999999999</v>
      </c>
      <c r="E96" s="7">
        <f>INDEX('Paste Calib Data'!$1:$1048576,MATCH($A$87,'Paste Calib Data'!$A:$A,0)+(ROW()-ROW($A$87)-1),COLUMN()-1)</f>
        <v>1.9701090000000001</v>
      </c>
      <c r="F96" s="7">
        <f>INDEX('Paste Calib Data'!$1:$1048576,MATCH($A$87,'Paste Calib Data'!$A:$A,0)+(ROW()-ROW($A$87)-1),COLUMN()-1)</f>
        <v>1.9701090000000001</v>
      </c>
      <c r="G96" s="7">
        <f>INDEX('Paste Calib Data'!$1:$1048576,MATCH($A$87,'Paste Calib Data'!$A:$A,0)+(ROW()-ROW($A$87)-1),COLUMN()-1)</f>
        <v>1.9701090000000001</v>
      </c>
      <c r="H96" s="7">
        <f>INDEX('Paste Calib Data'!$1:$1048576,MATCH($A$87,'Paste Calib Data'!$A:$A,0)+(ROW()-ROW($A$87)-1),COLUMN()-1)</f>
        <v>1.9701090000000001</v>
      </c>
      <c r="I96" s="7">
        <f>INDEX('Paste Calib Data'!$1:$1048576,MATCH($A$87,'Paste Calib Data'!$A:$A,0)+(ROW()-ROW($A$87)-1),COLUMN()-1)</f>
        <v>1.4945649999999999</v>
      </c>
      <c r="J96" s="7">
        <f>INDEX('Paste Calib Data'!$1:$1048576,MATCH($A$87,'Paste Calib Data'!$A:$A,0)+(ROW()-ROW($A$87)-1),COLUMN()-1)</f>
        <v>0</v>
      </c>
      <c r="K96" s="7">
        <f>INDEX('Paste Calib Data'!$1:$1048576,MATCH($A$87,'Paste Calib Data'!$A:$A,0)+(ROW()-ROW($A$87)-1),COLUMN()-1)</f>
        <v>0</v>
      </c>
      <c r="L96" s="7">
        <f>INDEX('Paste Calib Data'!$1:$1048576,MATCH($A$87,'Paste Calib Data'!$A:$A,0)+(ROW()-ROW($A$87)-1),COLUMN()-1)</f>
        <v>0</v>
      </c>
      <c r="M96" s="7">
        <f>INDEX('Paste Calib Data'!$1:$1048576,MATCH($A$87,'Paste Calib Data'!$A:$A,0)+(ROW()-ROW($A$87)-1),COLUMN()-1)</f>
        <v>0</v>
      </c>
      <c r="N96" s="7">
        <f>INDEX('Paste Calib Data'!$1:$1048576,MATCH($A$87,'Paste Calib Data'!$A:$A,0)+(ROW()-ROW($A$87)-1),COLUMN()-1)</f>
        <v>0</v>
      </c>
      <c r="O96" s="7">
        <f>INDEX('Paste Calib Data'!$1:$1048576,MATCH($A$87,'Paste Calib Data'!$A:$A,0)+(ROW()-ROW($A$87)-1),COLUMN()-1)</f>
        <v>0</v>
      </c>
      <c r="P96" s="7">
        <f>INDEX('Paste Calib Data'!$1:$1048576,MATCH($A$87,'Paste Calib Data'!$A:$A,0)+(ROW()-ROW($A$87)-1),COLUMN()-1)</f>
        <v>0</v>
      </c>
      <c r="Q96" s="7">
        <f>INDEX('Paste Calib Data'!$1:$1048576,MATCH($A$87,'Paste Calib Data'!$A:$A,0)+(ROW()-ROW($A$87)-1),COLUMN()-1)</f>
        <v>0</v>
      </c>
      <c r="R96" s="7">
        <f>INDEX('Paste Calib Data'!$1:$1048576,MATCH($A$87,'Paste Calib Data'!$A:$A,0)+(ROW()-ROW($A$87)-1),COLUMN()-1)</f>
        <v>0</v>
      </c>
      <c r="S96" s="27">
        <f t="shared" si="14"/>
        <v>0</v>
      </c>
    </row>
    <row r="97" spans="1:19" x14ac:dyDescent="0.25">
      <c r="A97" s="5">
        <f>INDEX('Paste Calib Data'!$1:$1048576,MATCH($A$87,'Paste Calib Data'!$A:$A,0)+(ROW()-ROW($A$87)-1),COLUMN())</f>
        <v>1550</v>
      </c>
      <c r="B97" s="27">
        <f t="shared" si="13"/>
        <v>0</v>
      </c>
      <c r="C97" s="7">
        <f>INDEX('Paste Calib Data'!$1:$1048576,MATCH($A$87,'Paste Calib Data'!$A:$A,0)+(ROW()-ROW($A$87)-1),COLUMN()-1)</f>
        <v>0</v>
      </c>
      <c r="D97" s="7">
        <f>INDEX('Paste Calib Data'!$1:$1048576,MATCH($A$87,'Paste Calib Data'!$A:$A,0)+(ROW()-ROW($A$87)-1),COLUMN()-1)</f>
        <v>1.4945649999999999</v>
      </c>
      <c r="E97" s="7">
        <f>INDEX('Paste Calib Data'!$1:$1048576,MATCH($A$87,'Paste Calib Data'!$A:$A,0)+(ROW()-ROW($A$87)-1),COLUMN()-1)</f>
        <v>1.9701090000000001</v>
      </c>
      <c r="F97" s="7">
        <f>INDEX('Paste Calib Data'!$1:$1048576,MATCH($A$87,'Paste Calib Data'!$A:$A,0)+(ROW()-ROW($A$87)-1),COLUMN()-1)</f>
        <v>1.9701090000000001</v>
      </c>
      <c r="G97" s="7">
        <f>INDEX('Paste Calib Data'!$1:$1048576,MATCH($A$87,'Paste Calib Data'!$A:$A,0)+(ROW()-ROW($A$87)-1),COLUMN()-1)</f>
        <v>1.9701090000000001</v>
      </c>
      <c r="H97" s="7">
        <f>INDEX('Paste Calib Data'!$1:$1048576,MATCH($A$87,'Paste Calib Data'!$A:$A,0)+(ROW()-ROW($A$87)-1),COLUMN()-1)</f>
        <v>1.9701090000000001</v>
      </c>
      <c r="I97" s="7">
        <f>INDEX('Paste Calib Data'!$1:$1048576,MATCH($A$87,'Paste Calib Data'!$A:$A,0)+(ROW()-ROW($A$87)-1),COLUMN()-1)</f>
        <v>1.4945649999999999</v>
      </c>
      <c r="J97" s="7">
        <f>INDEX('Paste Calib Data'!$1:$1048576,MATCH($A$87,'Paste Calib Data'!$A:$A,0)+(ROW()-ROW($A$87)-1),COLUMN()-1)</f>
        <v>0</v>
      </c>
      <c r="K97" s="7">
        <f>INDEX('Paste Calib Data'!$1:$1048576,MATCH($A$87,'Paste Calib Data'!$A:$A,0)+(ROW()-ROW($A$87)-1),COLUMN()-1)</f>
        <v>0</v>
      </c>
      <c r="L97" s="7">
        <f>INDEX('Paste Calib Data'!$1:$1048576,MATCH($A$87,'Paste Calib Data'!$A:$A,0)+(ROW()-ROW($A$87)-1),COLUMN()-1)</f>
        <v>0</v>
      </c>
      <c r="M97" s="7">
        <f>INDEX('Paste Calib Data'!$1:$1048576,MATCH($A$87,'Paste Calib Data'!$A:$A,0)+(ROW()-ROW($A$87)-1),COLUMN()-1)</f>
        <v>0</v>
      </c>
      <c r="N97" s="7">
        <f>INDEX('Paste Calib Data'!$1:$1048576,MATCH($A$87,'Paste Calib Data'!$A:$A,0)+(ROW()-ROW($A$87)-1),COLUMN()-1)</f>
        <v>0</v>
      </c>
      <c r="O97" s="7">
        <f>INDEX('Paste Calib Data'!$1:$1048576,MATCH($A$87,'Paste Calib Data'!$A:$A,0)+(ROW()-ROW($A$87)-1),COLUMN()-1)</f>
        <v>0</v>
      </c>
      <c r="P97" s="7">
        <f>INDEX('Paste Calib Data'!$1:$1048576,MATCH($A$87,'Paste Calib Data'!$A:$A,0)+(ROW()-ROW($A$87)-1),COLUMN()-1)</f>
        <v>0</v>
      </c>
      <c r="Q97" s="7">
        <f>INDEX('Paste Calib Data'!$1:$1048576,MATCH($A$87,'Paste Calib Data'!$A:$A,0)+(ROW()-ROW($A$87)-1),COLUMN()-1)</f>
        <v>0</v>
      </c>
      <c r="R97" s="7">
        <f>INDEX('Paste Calib Data'!$1:$1048576,MATCH($A$87,'Paste Calib Data'!$A:$A,0)+(ROW()-ROW($A$87)-1),COLUMN()-1)</f>
        <v>0</v>
      </c>
      <c r="S97" s="27">
        <f t="shared" si="14"/>
        <v>0</v>
      </c>
    </row>
    <row r="98" spans="1:19" x14ac:dyDescent="0.25">
      <c r="A98" s="5">
        <f>INDEX('Paste Calib Data'!$1:$1048576,MATCH($A$87,'Paste Calib Data'!$A:$A,0)+(ROW()-ROW($A$87)-1),COLUMN())</f>
        <v>1700</v>
      </c>
      <c r="B98" s="27">
        <f t="shared" si="13"/>
        <v>0</v>
      </c>
      <c r="C98" s="7">
        <f>INDEX('Paste Calib Data'!$1:$1048576,MATCH($A$87,'Paste Calib Data'!$A:$A,0)+(ROW()-ROW($A$87)-1),COLUMN()-1)</f>
        <v>0</v>
      </c>
      <c r="D98" s="7">
        <f>INDEX('Paste Calib Data'!$1:$1048576,MATCH($A$87,'Paste Calib Data'!$A:$A,0)+(ROW()-ROW($A$87)-1),COLUMN()-1)</f>
        <v>1.4945649999999999</v>
      </c>
      <c r="E98" s="7">
        <f>INDEX('Paste Calib Data'!$1:$1048576,MATCH($A$87,'Paste Calib Data'!$A:$A,0)+(ROW()-ROW($A$87)-1),COLUMN()-1)</f>
        <v>1.9701090000000001</v>
      </c>
      <c r="F98" s="7">
        <f>INDEX('Paste Calib Data'!$1:$1048576,MATCH($A$87,'Paste Calib Data'!$A:$A,0)+(ROW()-ROW($A$87)-1),COLUMN()-1)</f>
        <v>1.9701090000000001</v>
      </c>
      <c r="G98" s="7">
        <f>INDEX('Paste Calib Data'!$1:$1048576,MATCH($A$87,'Paste Calib Data'!$A:$A,0)+(ROW()-ROW($A$87)-1),COLUMN()-1)</f>
        <v>1.9701090000000001</v>
      </c>
      <c r="H98" s="7">
        <f>INDEX('Paste Calib Data'!$1:$1048576,MATCH($A$87,'Paste Calib Data'!$A:$A,0)+(ROW()-ROW($A$87)-1),COLUMN()-1)</f>
        <v>1.9701090000000001</v>
      </c>
      <c r="I98" s="7">
        <f>INDEX('Paste Calib Data'!$1:$1048576,MATCH($A$87,'Paste Calib Data'!$A:$A,0)+(ROW()-ROW($A$87)-1),COLUMN()-1)</f>
        <v>1.4945649999999999</v>
      </c>
      <c r="J98" s="7">
        <f>INDEX('Paste Calib Data'!$1:$1048576,MATCH($A$87,'Paste Calib Data'!$A:$A,0)+(ROW()-ROW($A$87)-1),COLUMN()-1)</f>
        <v>0</v>
      </c>
      <c r="K98" s="7">
        <f>INDEX('Paste Calib Data'!$1:$1048576,MATCH($A$87,'Paste Calib Data'!$A:$A,0)+(ROW()-ROW($A$87)-1),COLUMN()-1)</f>
        <v>0</v>
      </c>
      <c r="L98" s="7">
        <f>INDEX('Paste Calib Data'!$1:$1048576,MATCH($A$87,'Paste Calib Data'!$A:$A,0)+(ROW()-ROW($A$87)-1),COLUMN()-1)</f>
        <v>0</v>
      </c>
      <c r="M98" s="7">
        <f>INDEX('Paste Calib Data'!$1:$1048576,MATCH($A$87,'Paste Calib Data'!$A:$A,0)+(ROW()-ROW($A$87)-1),COLUMN()-1)</f>
        <v>0</v>
      </c>
      <c r="N98" s="7">
        <f>INDEX('Paste Calib Data'!$1:$1048576,MATCH($A$87,'Paste Calib Data'!$A:$A,0)+(ROW()-ROW($A$87)-1),COLUMN()-1)</f>
        <v>0</v>
      </c>
      <c r="O98" s="7">
        <f>INDEX('Paste Calib Data'!$1:$1048576,MATCH($A$87,'Paste Calib Data'!$A:$A,0)+(ROW()-ROW($A$87)-1),COLUMN()-1)</f>
        <v>0</v>
      </c>
      <c r="P98" s="7">
        <f>INDEX('Paste Calib Data'!$1:$1048576,MATCH($A$87,'Paste Calib Data'!$A:$A,0)+(ROW()-ROW($A$87)-1),COLUMN()-1)</f>
        <v>0</v>
      </c>
      <c r="Q98" s="7">
        <f>INDEX('Paste Calib Data'!$1:$1048576,MATCH($A$87,'Paste Calib Data'!$A:$A,0)+(ROW()-ROW($A$87)-1),COLUMN()-1)</f>
        <v>0</v>
      </c>
      <c r="R98" s="7">
        <f>INDEX('Paste Calib Data'!$1:$1048576,MATCH($A$87,'Paste Calib Data'!$A:$A,0)+(ROW()-ROW($A$87)-1),COLUMN()-1)</f>
        <v>0</v>
      </c>
      <c r="S98" s="27">
        <f t="shared" si="14"/>
        <v>0</v>
      </c>
    </row>
    <row r="99" spans="1:19" x14ac:dyDescent="0.25">
      <c r="A99" s="5">
        <f>INDEX('Paste Calib Data'!$1:$1048576,MATCH($A$87,'Paste Calib Data'!$A:$A,0)+(ROW()-ROW($A$87)-1),COLUMN())</f>
        <v>1800</v>
      </c>
      <c r="B99" s="27">
        <f t="shared" si="13"/>
        <v>0</v>
      </c>
      <c r="C99" s="7">
        <f>INDEX('Paste Calib Data'!$1:$1048576,MATCH($A$87,'Paste Calib Data'!$A:$A,0)+(ROW()-ROW($A$87)-1),COLUMN()-1)</f>
        <v>0</v>
      </c>
      <c r="D99" s="7">
        <f>INDEX('Paste Calib Data'!$1:$1048576,MATCH($A$87,'Paste Calib Data'!$A:$A,0)+(ROW()-ROW($A$87)-1),COLUMN()-1)</f>
        <v>1.4945649999999999</v>
      </c>
      <c r="E99" s="7">
        <f>INDEX('Paste Calib Data'!$1:$1048576,MATCH($A$87,'Paste Calib Data'!$A:$A,0)+(ROW()-ROW($A$87)-1),COLUMN()-1)</f>
        <v>1.9701090000000001</v>
      </c>
      <c r="F99" s="7">
        <f>INDEX('Paste Calib Data'!$1:$1048576,MATCH($A$87,'Paste Calib Data'!$A:$A,0)+(ROW()-ROW($A$87)-1),COLUMN()-1)</f>
        <v>1.9701090000000001</v>
      </c>
      <c r="G99" s="7">
        <f>INDEX('Paste Calib Data'!$1:$1048576,MATCH($A$87,'Paste Calib Data'!$A:$A,0)+(ROW()-ROW($A$87)-1),COLUMN()-1)</f>
        <v>1.9701090000000001</v>
      </c>
      <c r="H99" s="7">
        <f>INDEX('Paste Calib Data'!$1:$1048576,MATCH($A$87,'Paste Calib Data'!$A:$A,0)+(ROW()-ROW($A$87)-1),COLUMN()-1)</f>
        <v>1.9701090000000001</v>
      </c>
      <c r="I99" s="7">
        <f>INDEX('Paste Calib Data'!$1:$1048576,MATCH($A$87,'Paste Calib Data'!$A:$A,0)+(ROW()-ROW($A$87)-1),COLUMN()-1)</f>
        <v>1.4945649999999999</v>
      </c>
      <c r="J99" s="7">
        <f>INDEX('Paste Calib Data'!$1:$1048576,MATCH($A$87,'Paste Calib Data'!$A:$A,0)+(ROW()-ROW($A$87)-1),COLUMN()-1)</f>
        <v>0</v>
      </c>
      <c r="K99" s="7">
        <f>INDEX('Paste Calib Data'!$1:$1048576,MATCH($A$87,'Paste Calib Data'!$A:$A,0)+(ROW()-ROW($A$87)-1),COLUMN()-1)</f>
        <v>0</v>
      </c>
      <c r="L99" s="7">
        <f>INDEX('Paste Calib Data'!$1:$1048576,MATCH($A$87,'Paste Calib Data'!$A:$A,0)+(ROW()-ROW($A$87)-1),COLUMN()-1)</f>
        <v>0</v>
      </c>
      <c r="M99" s="7">
        <f>INDEX('Paste Calib Data'!$1:$1048576,MATCH($A$87,'Paste Calib Data'!$A:$A,0)+(ROW()-ROW($A$87)-1),COLUMN()-1)</f>
        <v>0</v>
      </c>
      <c r="N99" s="7">
        <f>INDEX('Paste Calib Data'!$1:$1048576,MATCH($A$87,'Paste Calib Data'!$A:$A,0)+(ROW()-ROW($A$87)-1),COLUMN()-1)</f>
        <v>0</v>
      </c>
      <c r="O99" s="7">
        <f>INDEX('Paste Calib Data'!$1:$1048576,MATCH($A$87,'Paste Calib Data'!$A:$A,0)+(ROW()-ROW($A$87)-1),COLUMN()-1)</f>
        <v>0</v>
      </c>
      <c r="P99" s="7">
        <f>INDEX('Paste Calib Data'!$1:$1048576,MATCH($A$87,'Paste Calib Data'!$A:$A,0)+(ROW()-ROW($A$87)-1),COLUMN()-1)</f>
        <v>0</v>
      </c>
      <c r="Q99" s="7">
        <f>INDEX('Paste Calib Data'!$1:$1048576,MATCH($A$87,'Paste Calib Data'!$A:$A,0)+(ROW()-ROW($A$87)-1),COLUMN()-1)</f>
        <v>0</v>
      </c>
      <c r="R99" s="7">
        <f>INDEX('Paste Calib Data'!$1:$1048576,MATCH($A$87,'Paste Calib Data'!$A:$A,0)+(ROW()-ROW($A$87)-1),COLUMN()-1)</f>
        <v>0</v>
      </c>
      <c r="S99" s="27">
        <f t="shared" si="14"/>
        <v>0</v>
      </c>
    </row>
    <row r="100" spans="1:19" x14ac:dyDescent="0.25">
      <c r="A100" s="5">
        <f>INDEX('Paste Calib Data'!$1:$1048576,MATCH($A$87,'Paste Calib Data'!$A:$A,0)+(ROW()-ROW($A$87)-1),COLUMN())</f>
        <v>2000</v>
      </c>
      <c r="B100" s="27">
        <f t="shared" si="13"/>
        <v>0</v>
      </c>
      <c r="C100" s="7">
        <f>INDEX('Paste Calib Data'!$1:$1048576,MATCH($A$87,'Paste Calib Data'!$A:$A,0)+(ROW()-ROW($A$87)-1),COLUMN()-1)</f>
        <v>0</v>
      </c>
      <c r="D100" s="7">
        <f>INDEX('Paste Calib Data'!$1:$1048576,MATCH($A$87,'Paste Calib Data'!$A:$A,0)+(ROW()-ROW($A$87)-1),COLUMN()-1)</f>
        <v>1.4945649999999999</v>
      </c>
      <c r="E100" s="7">
        <f>INDEX('Paste Calib Data'!$1:$1048576,MATCH($A$87,'Paste Calib Data'!$A:$A,0)+(ROW()-ROW($A$87)-1),COLUMN()-1)</f>
        <v>1.9701090000000001</v>
      </c>
      <c r="F100" s="7">
        <f>INDEX('Paste Calib Data'!$1:$1048576,MATCH($A$87,'Paste Calib Data'!$A:$A,0)+(ROW()-ROW($A$87)-1),COLUMN()-1)</f>
        <v>1.9701090000000001</v>
      </c>
      <c r="G100" s="7">
        <f>INDEX('Paste Calib Data'!$1:$1048576,MATCH($A$87,'Paste Calib Data'!$A:$A,0)+(ROW()-ROW($A$87)-1),COLUMN()-1)</f>
        <v>1.9701090000000001</v>
      </c>
      <c r="H100" s="7">
        <f>INDEX('Paste Calib Data'!$1:$1048576,MATCH($A$87,'Paste Calib Data'!$A:$A,0)+(ROW()-ROW($A$87)-1),COLUMN()-1)</f>
        <v>1.9701090000000001</v>
      </c>
      <c r="I100" s="7">
        <f>INDEX('Paste Calib Data'!$1:$1048576,MATCH($A$87,'Paste Calib Data'!$A:$A,0)+(ROW()-ROW($A$87)-1),COLUMN()-1)</f>
        <v>0</v>
      </c>
      <c r="J100" s="7">
        <f>INDEX('Paste Calib Data'!$1:$1048576,MATCH($A$87,'Paste Calib Data'!$A:$A,0)+(ROW()-ROW($A$87)-1),COLUMN()-1)</f>
        <v>0</v>
      </c>
      <c r="K100" s="7">
        <f>INDEX('Paste Calib Data'!$1:$1048576,MATCH($A$87,'Paste Calib Data'!$A:$A,0)+(ROW()-ROW($A$87)-1),COLUMN()-1)</f>
        <v>0</v>
      </c>
      <c r="L100" s="7">
        <f>INDEX('Paste Calib Data'!$1:$1048576,MATCH($A$87,'Paste Calib Data'!$A:$A,0)+(ROW()-ROW($A$87)-1),COLUMN()-1)</f>
        <v>0</v>
      </c>
      <c r="M100" s="7">
        <f>INDEX('Paste Calib Data'!$1:$1048576,MATCH($A$87,'Paste Calib Data'!$A:$A,0)+(ROW()-ROW($A$87)-1),COLUMN()-1)</f>
        <v>0</v>
      </c>
      <c r="N100" s="7">
        <f>INDEX('Paste Calib Data'!$1:$1048576,MATCH($A$87,'Paste Calib Data'!$A:$A,0)+(ROW()-ROW($A$87)-1),COLUMN()-1)</f>
        <v>0</v>
      </c>
      <c r="O100" s="7">
        <f>INDEX('Paste Calib Data'!$1:$1048576,MATCH($A$87,'Paste Calib Data'!$A:$A,0)+(ROW()-ROW($A$87)-1),COLUMN()-1)</f>
        <v>0</v>
      </c>
      <c r="P100" s="7">
        <f>INDEX('Paste Calib Data'!$1:$1048576,MATCH($A$87,'Paste Calib Data'!$A:$A,0)+(ROW()-ROW($A$87)-1),COLUMN()-1)</f>
        <v>0</v>
      </c>
      <c r="Q100" s="7">
        <f>INDEX('Paste Calib Data'!$1:$1048576,MATCH($A$87,'Paste Calib Data'!$A:$A,0)+(ROW()-ROW($A$87)-1),COLUMN()-1)</f>
        <v>0</v>
      </c>
      <c r="R100" s="7">
        <f>INDEX('Paste Calib Data'!$1:$1048576,MATCH($A$87,'Paste Calib Data'!$A:$A,0)+(ROW()-ROW($A$87)-1),COLUMN()-1)</f>
        <v>0</v>
      </c>
      <c r="S100" s="27">
        <f t="shared" si="14"/>
        <v>0</v>
      </c>
    </row>
    <row r="101" spans="1:19" x14ac:dyDescent="0.25">
      <c r="A101" s="5">
        <f>INDEX('Paste Calib Data'!$1:$1048576,MATCH($A$87,'Paste Calib Data'!$A:$A,0)+(ROW()-ROW($A$87)-1),COLUMN())</f>
        <v>2200</v>
      </c>
      <c r="B101" s="27">
        <f t="shared" si="13"/>
        <v>0</v>
      </c>
      <c r="C101" s="7">
        <f>INDEX('Paste Calib Data'!$1:$1048576,MATCH($A$87,'Paste Calib Data'!$A:$A,0)+(ROW()-ROW($A$87)-1),COLUMN()-1)</f>
        <v>0</v>
      </c>
      <c r="D101" s="7">
        <f>INDEX('Paste Calib Data'!$1:$1048576,MATCH($A$87,'Paste Calib Data'!$A:$A,0)+(ROW()-ROW($A$87)-1),COLUMN()-1)</f>
        <v>0</v>
      </c>
      <c r="E101" s="7">
        <f>INDEX('Paste Calib Data'!$1:$1048576,MATCH($A$87,'Paste Calib Data'!$A:$A,0)+(ROW()-ROW($A$87)-1),COLUMN()-1)</f>
        <v>0</v>
      </c>
      <c r="F101" s="7">
        <f>INDEX('Paste Calib Data'!$1:$1048576,MATCH($A$87,'Paste Calib Data'!$A:$A,0)+(ROW()-ROW($A$87)-1),COLUMN()-1)</f>
        <v>0</v>
      </c>
      <c r="G101" s="7">
        <f>INDEX('Paste Calib Data'!$1:$1048576,MATCH($A$87,'Paste Calib Data'!$A:$A,0)+(ROW()-ROW($A$87)-1),COLUMN()-1)</f>
        <v>0</v>
      </c>
      <c r="H101" s="7">
        <f>INDEX('Paste Calib Data'!$1:$1048576,MATCH($A$87,'Paste Calib Data'!$A:$A,0)+(ROW()-ROW($A$87)-1),COLUMN()-1)</f>
        <v>0</v>
      </c>
      <c r="I101" s="7">
        <f>INDEX('Paste Calib Data'!$1:$1048576,MATCH($A$87,'Paste Calib Data'!$A:$A,0)+(ROW()-ROW($A$87)-1),COLUMN()-1)</f>
        <v>0</v>
      </c>
      <c r="J101" s="7">
        <f>INDEX('Paste Calib Data'!$1:$1048576,MATCH($A$87,'Paste Calib Data'!$A:$A,0)+(ROW()-ROW($A$87)-1),COLUMN()-1)</f>
        <v>0</v>
      </c>
      <c r="K101" s="7">
        <f>INDEX('Paste Calib Data'!$1:$1048576,MATCH($A$87,'Paste Calib Data'!$A:$A,0)+(ROW()-ROW($A$87)-1),COLUMN()-1)</f>
        <v>0</v>
      </c>
      <c r="L101" s="7">
        <f>INDEX('Paste Calib Data'!$1:$1048576,MATCH($A$87,'Paste Calib Data'!$A:$A,0)+(ROW()-ROW($A$87)-1),COLUMN()-1)</f>
        <v>0</v>
      </c>
      <c r="M101" s="7">
        <f>INDEX('Paste Calib Data'!$1:$1048576,MATCH($A$87,'Paste Calib Data'!$A:$A,0)+(ROW()-ROW($A$87)-1),COLUMN()-1)</f>
        <v>0</v>
      </c>
      <c r="N101" s="7">
        <f>INDEX('Paste Calib Data'!$1:$1048576,MATCH($A$87,'Paste Calib Data'!$A:$A,0)+(ROW()-ROW($A$87)-1),COLUMN()-1)</f>
        <v>0</v>
      </c>
      <c r="O101" s="7">
        <f>INDEX('Paste Calib Data'!$1:$1048576,MATCH($A$87,'Paste Calib Data'!$A:$A,0)+(ROW()-ROW($A$87)-1),COLUMN()-1)</f>
        <v>0</v>
      </c>
      <c r="P101" s="7">
        <f>INDEX('Paste Calib Data'!$1:$1048576,MATCH($A$87,'Paste Calib Data'!$A:$A,0)+(ROW()-ROW($A$87)-1),COLUMN()-1)</f>
        <v>0</v>
      </c>
      <c r="Q101" s="7">
        <f>INDEX('Paste Calib Data'!$1:$1048576,MATCH($A$87,'Paste Calib Data'!$A:$A,0)+(ROW()-ROW($A$87)-1),COLUMN()-1)</f>
        <v>0</v>
      </c>
      <c r="R101" s="7">
        <f>INDEX('Paste Calib Data'!$1:$1048576,MATCH($A$87,'Paste Calib Data'!$A:$A,0)+(ROW()-ROW($A$87)-1),COLUMN()-1)</f>
        <v>0</v>
      </c>
      <c r="S101" s="27">
        <f t="shared" si="14"/>
        <v>0</v>
      </c>
    </row>
    <row r="102" spans="1:19" x14ac:dyDescent="0.25">
      <c r="A102" s="5">
        <f>INDEX('Paste Calib Data'!$1:$1048576,MATCH($A$87,'Paste Calib Data'!$A:$A,0)+(ROW()-ROW($A$87)-1),COLUMN())</f>
        <v>2400</v>
      </c>
      <c r="B102" s="27">
        <f t="shared" si="13"/>
        <v>0</v>
      </c>
      <c r="C102" s="7">
        <f>INDEX('Paste Calib Data'!$1:$1048576,MATCH($A$87,'Paste Calib Data'!$A:$A,0)+(ROW()-ROW($A$87)-1),COLUMN()-1)</f>
        <v>0</v>
      </c>
      <c r="D102" s="7">
        <f>INDEX('Paste Calib Data'!$1:$1048576,MATCH($A$87,'Paste Calib Data'!$A:$A,0)+(ROW()-ROW($A$87)-1),COLUMN()-1)</f>
        <v>0</v>
      </c>
      <c r="E102" s="7">
        <f>INDEX('Paste Calib Data'!$1:$1048576,MATCH($A$87,'Paste Calib Data'!$A:$A,0)+(ROW()-ROW($A$87)-1),COLUMN()-1)</f>
        <v>0</v>
      </c>
      <c r="F102" s="7">
        <f>INDEX('Paste Calib Data'!$1:$1048576,MATCH($A$87,'Paste Calib Data'!$A:$A,0)+(ROW()-ROW($A$87)-1),COLUMN()-1)</f>
        <v>0</v>
      </c>
      <c r="G102" s="7">
        <f>INDEX('Paste Calib Data'!$1:$1048576,MATCH($A$87,'Paste Calib Data'!$A:$A,0)+(ROW()-ROW($A$87)-1),COLUMN()-1)</f>
        <v>0</v>
      </c>
      <c r="H102" s="7">
        <f>INDEX('Paste Calib Data'!$1:$1048576,MATCH($A$87,'Paste Calib Data'!$A:$A,0)+(ROW()-ROW($A$87)-1),COLUMN()-1)</f>
        <v>0</v>
      </c>
      <c r="I102" s="7">
        <f>INDEX('Paste Calib Data'!$1:$1048576,MATCH($A$87,'Paste Calib Data'!$A:$A,0)+(ROW()-ROW($A$87)-1),COLUMN()-1)</f>
        <v>0</v>
      </c>
      <c r="J102" s="7">
        <f>INDEX('Paste Calib Data'!$1:$1048576,MATCH($A$87,'Paste Calib Data'!$A:$A,0)+(ROW()-ROW($A$87)-1),COLUMN()-1)</f>
        <v>0</v>
      </c>
      <c r="K102" s="7">
        <f>INDEX('Paste Calib Data'!$1:$1048576,MATCH($A$87,'Paste Calib Data'!$A:$A,0)+(ROW()-ROW($A$87)-1),COLUMN()-1)</f>
        <v>0</v>
      </c>
      <c r="L102" s="7">
        <f>INDEX('Paste Calib Data'!$1:$1048576,MATCH($A$87,'Paste Calib Data'!$A:$A,0)+(ROW()-ROW($A$87)-1),COLUMN()-1)</f>
        <v>0</v>
      </c>
      <c r="M102" s="7">
        <f>INDEX('Paste Calib Data'!$1:$1048576,MATCH($A$87,'Paste Calib Data'!$A:$A,0)+(ROW()-ROW($A$87)-1),COLUMN()-1)</f>
        <v>0</v>
      </c>
      <c r="N102" s="7">
        <f>INDEX('Paste Calib Data'!$1:$1048576,MATCH($A$87,'Paste Calib Data'!$A:$A,0)+(ROW()-ROW($A$87)-1),COLUMN()-1)</f>
        <v>0</v>
      </c>
      <c r="O102" s="7">
        <f>INDEX('Paste Calib Data'!$1:$1048576,MATCH($A$87,'Paste Calib Data'!$A:$A,0)+(ROW()-ROW($A$87)-1),COLUMN()-1)</f>
        <v>0</v>
      </c>
      <c r="P102" s="7">
        <f>INDEX('Paste Calib Data'!$1:$1048576,MATCH($A$87,'Paste Calib Data'!$A:$A,0)+(ROW()-ROW($A$87)-1),COLUMN()-1)</f>
        <v>0</v>
      </c>
      <c r="Q102" s="7">
        <f>INDEX('Paste Calib Data'!$1:$1048576,MATCH($A$87,'Paste Calib Data'!$A:$A,0)+(ROW()-ROW($A$87)-1),COLUMN()-1)</f>
        <v>0</v>
      </c>
      <c r="R102" s="7">
        <f>INDEX('Paste Calib Data'!$1:$1048576,MATCH($A$87,'Paste Calib Data'!$A:$A,0)+(ROW()-ROW($A$87)-1),COLUMN()-1)</f>
        <v>0</v>
      </c>
      <c r="S102" s="27">
        <f t="shared" si="14"/>
        <v>0</v>
      </c>
    </row>
    <row r="103" spans="1:19" x14ac:dyDescent="0.25">
      <c r="A103" s="5">
        <f>INDEX('Paste Calib Data'!$1:$1048576,MATCH($A$87,'Paste Calib Data'!$A:$A,0)+(ROW()-ROW($A$87)-1),COLUMN())</f>
        <v>2600</v>
      </c>
      <c r="B103" s="27">
        <f t="shared" si="13"/>
        <v>0</v>
      </c>
      <c r="C103" s="7">
        <f>INDEX('Paste Calib Data'!$1:$1048576,MATCH($A$87,'Paste Calib Data'!$A:$A,0)+(ROW()-ROW($A$87)-1),COLUMN()-1)</f>
        <v>0</v>
      </c>
      <c r="D103" s="7">
        <f>INDEX('Paste Calib Data'!$1:$1048576,MATCH($A$87,'Paste Calib Data'!$A:$A,0)+(ROW()-ROW($A$87)-1),COLUMN()-1)</f>
        <v>0</v>
      </c>
      <c r="E103" s="7">
        <f>INDEX('Paste Calib Data'!$1:$1048576,MATCH($A$87,'Paste Calib Data'!$A:$A,0)+(ROW()-ROW($A$87)-1),COLUMN()-1)</f>
        <v>0</v>
      </c>
      <c r="F103" s="7">
        <f>INDEX('Paste Calib Data'!$1:$1048576,MATCH($A$87,'Paste Calib Data'!$A:$A,0)+(ROW()-ROW($A$87)-1),COLUMN()-1)</f>
        <v>0</v>
      </c>
      <c r="G103" s="7">
        <f>INDEX('Paste Calib Data'!$1:$1048576,MATCH($A$87,'Paste Calib Data'!$A:$A,0)+(ROW()-ROW($A$87)-1),COLUMN()-1)</f>
        <v>0</v>
      </c>
      <c r="H103" s="7">
        <f>INDEX('Paste Calib Data'!$1:$1048576,MATCH($A$87,'Paste Calib Data'!$A:$A,0)+(ROW()-ROW($A$87)-1),COLUMN()-1)</f>
        <v>0</v>
      </c>
      <c r="I103" s="7">
        <f>INDEX('Paste Calib Data'!$1:$1048576,MATCH($A$87,'Paste Calib Data'!$A:$A,0)+(ROW()-ROW($A$87)-1),COLUMN()-1)</f>
        <v>0</v>
      </c>
      <c r="J103" s="7">
        <f>INDEX('Paste Calib Data'!$1:$1048576,MATCH($A$87,'Paste Calib Data'!$A:$A,0)+(ROW()-ROW($A$87)-1),COLUMN()-1)</f>
        <v>0</v>
      </c>
      <c r="K103" s="7">
        <f>INDEX('Paste Calib Data'!$1:$1048576,MATCH($A$87,'Paste Calib Data'!$A:$A,0)+(ROW()-ROW($A$87)-1),COLUMN()-1)</f>
        <v>0</v>
      </c>
      <c r="L103" s="7">
        <f>INDEX('Paste Calib Data'!$1:$1048576,MATCH($A$87,'Paste Calib Data'!$A:$A,0)+(ROW()-ROW($A$87)-1),COLUMN()-1)</f>
        <v>0</v>
      </c>
      <c r="M103" s="7">
        <f>INDEX('Paste Calib Data'!$1:$1048576,MATCH($A$87,'Paste Calib Data'!$A:$A,0)+(ROW()-ROW($A$87)-1),COLUMN()-1)</f>
        <v>0</v>
      </c>
      <c r="N103" s="7">
        <f>INDEX('Paste Calib Data'!$1:$1048576,MATCH($A$87,'Paste Calib Data'!$A:$A,0)+(ROW()-ROW($A$87)-1),COLUMN()-1)</f>
        <v>0</v>
      </c>
      <c r="O103" s="7">
        <f>INDEX('Paste Calib Data'!$1:$1048576,MATCH($A$87,'Paste Calib Data'!$A:$A,0)+(ROW()-ROW($A$87)-1),COLUMN()-1)</f>
        <v>0</v>
      </c>
      <c r="P103" s="7">
        <f>INDEX('Paste Calib Data'!$1:$1048576,MATCH($A$87,'Paste Calib Data'!$A:$A,0)+(ROW()-ROW($A$87)-1),COLUMN()-1)</f>
        <v>0</v>
      </c>
      <c r="Q103" s="7">
        <f>INDEX('Paste Calib Data'!$1:$1048576,MATCH($A$87,'Paste Calib Data'!$A:$A,0)+(ROW()-ROW($A$87)-1),COLUMN()-1)</f>
        <v>0</v>
      </c>
      <c r="R103" s="7">
        <f>INDEX('Paste Calib Data'!$1:$1048576,MATCH($A$87,'Paste Calib Data'!$A:$A,0)+(ROW()-ROW($A$87)-1),COLUMN()-1)</f>
        <v>0</v>
      </c>
      <c r="S103" s="27">
        <f t="shared" si="14"/>
        <v>0</v>
      </c>
    </row>
    <row r="104" spans="1:19" x14ac:dyDescent="0.25">
      <c r="A104" s="5">
        <f>INDEX('Paste Calib Data'!$1:$1048576,MATCH($A$87,'Paste Calib Data'!$A:$A,0)+(ROW()-ROW($A$87)-1),COLUMN())</f>
        <v>2800</v>
      </c>
      <c r="B104" s="27">
        <f t="shared" si="13"/>
        <v>0</v>
      </c>
      <c r="C104" s="7">
        <f>INDEX('Paste Calib Data'!$1:$1048576,MATCH($A$87,'Paste Calib Data'!$A:$A,0)+(ROW()-ROW($A$87)-1),COLUMN()-1)</f>
        <v>0</v>
      </c>
      <c r="D104" s="7">
        <f>INDEX('Paste Calib Data'!$1:$1048576,MATCH($A$87,'Paste Calib Data'!$A:$A,0)+(ROW()-ROW($A$87)-1),COLUMN()-1)</f>
        <v>0</v>
      </c>
      <c r="E104" s="7">
        <f>INDEX('Paste Calib Data'!$1:$1048576,MATCH($A$87,'Paste Calib Data'!$A:$A,0)+(ROW()-ROW($A$87)-1),COLUMN()-1)</f>
        <v>0</v>
      </c>
      <c r="F104" s="7">
        <f>INDEX('Paste Calib Data'!$1:$1048576,MATCH($A$87,'Paste Calib Data'!$A:$A,0)+(ROW()-ROW($A$87)-1),COLUMN()-1)</f>
        <v>0</v>
      </c>
      <c r="G104" s="7">
        <f>INDEX('Paste Calib Data'!$1:$1048576,MATCH($A$87,'Paste Calib Data'!$A:$A,0)+(ROW()-ROW($A$87)-1),COLUMN()-1)</f>
        <v>0</v>
      </c>
      <c r="H104" s="7">
        <f>INDEX('Paste Calib Data'!$1:$1048576,MATCH($A$87,'Paste Calib Data'!$A:$A,0)+(ROW()-ROW($A$87)-1),COLUMN()-1)</f>
        <v>0</v>
      </c>
      <c r="I104" s="7">
        <f>INDEX('Paste Calib Data'!$1:$1048576,MATCH($A$87,'Paste Calib Data'!$A:$A,0)+(ROW()-ROW($A$87)-1),COLUMN()-1)</f>
        <v>0</v>
      </c>
      <c r="J104" s="7">
        <f>INDEX('Paste Calib Data'!$1:$1048576,MATCH($A$87,'Paste Calib Data'!$A:$A,0)+(ROW()-ROW($A$87)-1),COLUMN()-1)</f>
        <v>0</v>
      </c>
      <c r="K104" s="7">
        <f>INDEX('Paste Calib Data'!$1:$1048576,MATCH($A$87,'Paste Calib Data'!$A:$A,0)+(ROW()-ROW($A$87)-1),COLUMN()-1)</f>
        <v>0</v>
      </c>
      <c r="L104" s="7">
        <f>INDEX('Paste Calib Data'!$1:$1048576,MATCH($A$87,'Paste Calib Data'!$A:$A,0)+(ROW()-ROW($A$87)-1),COLUMN()-1)</f>
        <v>0</v>
      </c>
      <c r="M104" s="7">
        <f>INDEX('Paste Calib Data'!$1:$1048576,MATCH($A$87,'Paste Calib Data'!$A:$A,0)+(ROW()-ROW($A$87)-1),COLUMN()-1)</f>
        <v>0</v>
      </c>
      <c r="N104" s="7">
        <f>INDEX('Paste Calib Data'!$1:$1048576,MATCH($A$87,'Paste Calib Data'!$A:$A,0)+(ROW()-ROW($A$87)-1),COLUMN()-1)</f>
        <v>0</v>
      </c>
      <c r="O104" s="7">
        <f>INDEX('Paste Calib Data'!$1:$1048576,MATCH($A$87,'Paste Calib Data'!$A:$A,0)+(ROW()-ROW($A$87)-1),COLUMN()-1)</f>
        <v>5.3668480000000001</v>
      </c>
      <c r="P104" s="7">
        <f>INDEX('Paste Calib Data'!$1:$1048576,MATCH($A$87,'Paste Calib Data'!$A:$A,0)+(ROW()-ROW($A$87)-1),COLUMN()-1)</f>
        <v>8.0163049999999991</v>
      </c>
      <c r="Q104" s="7">
        <f>INDEX('Paste Calib Data'!$1:$1048576,MATCH($A$87,'Paste Calib Data'!$A:$A,0)+(ROW()-ROW($A$87)-1),COLUMN()-1)</f>
        <v>10.190218</v>
      </c>
      <c r="R104" s="7">
        <f>INDEX('Paste Calib Data'!$1:$1048576,MATCH($A$87,'Paste Calib Data'!$A:$A,0)+(ROW()-ROW($A$87)-1),COLUMN()-1)</f>
        <v>11.073370000000001</v>
      </c>
      <c r="S104" s="27">
        <f t="shared" si="14"/>
        <v>11.073370000000001</v>
      </c>
    </row>
    <row r="105" spans="1:19" x14ac:dyDescent="0.25">
      <c r="A105" s="5">
        <f>INDEX('Paste Calib Data'!$1:$1048576,MATCH($A$87,'Paste Calib Data'!$A:$A,0)+(ROW()-ROW($A$87)-1),COLUMN())</f>
        <v>2900</v>
      </c>
      <c r="B105" s="27">
        <f t="shared" si="13"/>
        <v>0</v>
      </c>
      <c r="C105" s="7">
        <f>INDEX('Paste Calib Data'!$1:$1048576,MATCH($A$87,'Paste Calib Data'!$A:$A,0)+(ROW()-ROW($A$87)-1),COLUMN()-1)</f>
        <v>0</v>
      </c>
      <c r="D105" s="7">
        <f>INDEX('Paste Calib Data'!$1:$1048576,MATCH($A$87,'Paste Calib Data'!$A:$A,0)+(ROW()-ROW($A$87)-1),COLUMN()-1)</f>
        <v>0</v>
      </c>
      <c r="E105" s="7">
        <f>INDEX('Paste Calib Data'!$1:$1048576,MATCH($A$87,'Paste Calib Data'!$A:$A,0)+(ROW()-ROW($A$87)-1),COLUMN()-1)</f>
        <v>0</v>
      </c>
      <c r="F105" s="7">
        <f>INDEX('Paste Calib Data'!$1:$1048576,MATCH($A$87,'Paste Calib Data'!$A:$A,0)+(ROW()-ROW($A$87)-1),COLUMN()-1)</f>
        <v>0</v>
      </c>
      <c r="G105" s="7">
        <f>INDEX('Paste Calib Data'!$1:$1048576,MATCH($A$87,'Paste Calib Data'!$A:$A,0)+(ROW()-ROW($A$87)-1),COLUMN()-1)</f>
        <v>0</v>
      </c>
      <c r="H105" s="7">
        <f>INDEX('Paste Calib Data'!$1:$1048576,MATCH($A$87,'Paste Calib Data'!$A:$A,0)+(ROW()-ROW($A$87)-1),COLUMN()-1)</f>
        <v>0</v>
      </c>
      <c r="I105" s="7">
        <f>INDEX('Paste Calib Data'!$1:$1048576,MATCH($A$87,'Paste Calib Data'!$A:$A,0)+(ROW()-ROW($A$87)-1),COLUMN()-1)</f>
        <v>0</v>
      </c>
      <c r="J105" s="7">
        <f>INDEX('Paste Calib Data'!$1:$1048576,MATCH($A$87,'Paste Calib Data'!$A:$A,0)+(ROW()-ROW($A$87)-1),COLUMN()-1)</f>
        <v>0</v>
      </c>
      <c r="K105" s="7">
        <f>INDEX('Paste Calib Data'!$1:$1048576,MATCH($A$87,'Paste Calib Data'!$A:$A,0)+(ROW()-ROW($A$87)-1),COLUMN()-1)</f>
        <v>0</v>
      </c>
      <c r="L105" s="7">
        <f>INDEX('Paste Calib Data'!$1:$1048576,MATCH($A$87,'Paste Calib Data'!$A:$A,0)+(ROW()-ROW($A$87)-1),COLUMN()-1)</f>
        <v>0</v>
      </c>
      <c r="M105" s="7">
        <f>INDEX('Paste Calib Data'!$1:$1048576,MATCH($A$87,'Paste Calib Data'!$A:$A,0)+(ROW()-ROW($A$87)-1),COLUMN()-1)</f>
        <v>0</v>
      </c>
      <c r="N105" s="7">
        <f>INDEX('Paste Calib Data'!$1:$1048576,MATCH($A$87,'Paste Calib Data'!$A:$A,0)+(ROW()-ROW($A$87)-1),COLUMN()-1)</f>
        <v>7.6766310000000004</v>
      </c>
      <c r="O105" s="7">
        <f>INDEX('Paste Calib Data'!$1:$1048576,MATCH($A$87,'Paste Calib Data'!$A:$A,0)+(ROW()-ROW($A$87)-1),COLUMN()-1)</f>
        <v>9.3070649999999997</v>
      </c>
      <c r="P105" s="7">
        <f>INDEX('Paste Calib Data'!$1:$1048576,MATCH($A$87,'Paste Calib Data'!$A:$A,0)+(ROW()-ROW($A$87)-1),COLUMN()-1)</f>
        <v>10.869565</v>
      </c>
      <c r="Q105" s="7">
        <f>INDEX('Paste Calib Data'!$1:$1048576,MATCH($A$87,'Paste Calib Data'!$A:$A,0)+(ROW()-ROW($A$87)-1),COLUMN()-1)</f>
        <v>11.413043999999999</v>
      </c>
      <c r="R105" s="7">
        <f>INDEX('Paste Calib Data'!$1:$1048576,MATCH($A$87,'Paste Calib Data'!$A:$A,0)+(ROW()-ROW($A$87)-1),COLUMN()-1)</f>
        <v>12.024457</v>
      </c>
      <c r="S105" s="27">
        <f t="shared" si="14"/>
        <v>12.024457</v>
      </c>
    </row>
    <row r="106" spans="1:19" x14ac:dyDescent="0.25">
      <c r="A106" s="5">
        <f>INDEX('Paste Calib Data'!$1:$1048576,MATCH($A$87,'Paste Calib Data'!$A:$A,0)+(ROW()-ROW($A$87)-1),COLUMN())</f>
        <v>3000</v>
      </c>
      <c r="B106" s="27">
        <f t="shared" si="13"/>
        <v>0</v>
      </c>
      <c r="C106" s="7">
        <f>INDEX('Paste Calib Data'!$1:$1048576,MATCH($A$87,'Paste Calib Data'!$A:$A,0)+(ROW()-ROW($A$87)-1),COLUMN()-1)</f>
        <v>0</v>
      </c>
      <c r="D106" s="7">
        <f>INDEX('Paste Calib Data'!$1:$1048576,MATCH($A$87,'Paste Calib Data'!$A:$A,0)+(ROW()-ROW($A$87)-1),COLUMN()-1)</f>
        <v>0</v>
      </c>
      <c r="E106" s="7">
        <f>INDEX('Paste Calib Data'!$1:$1048576,MATCH($A$87,'Paste Calib Data'!$A:$A,0)+(ROW()-ROW($A$87)-1),COLUMN()-1)</f>
        <v>0</v>
      </c>
      <c r="F106" s="7">
        <f>INDEX('Paste Calib Data'!$1:$1048576,MATCH($A$87,'Paste Calib Data'!$A:$A,0)+(ROW()-ROW($A$87)-1),COLUMN()-1)</f>
        <v>0</v>
      </c>
      <c r="G106" s="7">
        <f>INDEX('Paste Calib Data'!$1:$1048576,MATCH($A$87,'Paste Calib Data'!$A:$A,0)+(ROW()-ROW($A$87)-1),COLUMN()-1)</f>
        <v>0</v>
      </c>
      <c r="H106" s="7">
        <f>INDEX('Paste Calib Data'!$1:$1048576,MATCH($A$87,'Paste Calib Data'!$A:$A,0)+(ROW()-ROW($A$87)-1),COLUMN()-1)</f>
        <v>0</v>
      </c>
      <c r="I106" s="7">
        <f>INDEX('Paste Calib Data'!$1:$1048576,MATCH($A$87,'Paste Calib Data'!$A:$A,0)+(ROW()-ROW($A$87)-1),COLUMN()-1)</f>
        <v>0</v>
      </c>
      <c r="J106" s="7">
        <f>INDEX('Paste Calib Data'!$1:$1048576,MATCH($A$87,'Paste Calib Data'!$A:$A,0)+(ROW()-ROW($A$87)-1),COLUMN()-1)</f>
        <v>0</v>
      </c>
      <c r="K106" s="7">
        <f>INDEX('Paste Calib Data'!$1:$1048576,MATCH($A$87,'Paste Calib Data'!$A:$A,0)+(ROW()-ROW($A$87)-1),COLUMN()-1)</f>
        <v>0</v>
      </c>
      <c r="L106" s="7">
        <f>INDEX('Paste Calib Data'!$1:$1048576,MATCH($A$87,'Paste Calib Data'!$A:$A,0)+(ROW()-ROW($A$87)-1),COLUMN()-1)</f>
        <v>0</v>
      </c>
      <c r="M106" s="7">
        <f>INDEX('Paste Calib Data'!$1:$1048576,MATCH($A$87,'Paste Calib Data'!$A:$A,0)+(ROW()-ROW($A$87)-1),COLUMN()-1)</f>
        <v>0</v>
      </c>
      <c r="N106" s="7">
        <f>INDEX('Paste Calib Data'!$1:$1048576,MATCH($A$87,'Paste Calib Data'!$A:$A,0)+(ROW()-ROW($A$87)-1),COLUMN()-1)</f>
        <v>7.6086960000000001</v>
      </c>
      <c r="O106" s="7">
        <f>INDEX('Paste Calib Data'!$1:$1048576,MATCH($A$87,'Paste Calib Data'!$A:$A,0)+(ROW()-ROW($A$87)-1),COLUMN()-1)</f>
        <v>10.190218</v>
      </c>
      <c r="P106" s="7">
        <f>INDEX('Paste Calib Data'!$1:$1048576,MATCH($A$87,'Paste Calib Data'!$A:$A,0)+(ROW()-ROW($A$87)-1),COLUMN()-1)</f>
        <v>10.733696</v>
      </c>
      <c r="Q106" s="7">
        <f>INDEX('Paste Calib Data'!$1:$1048576,MATCH($A$87,'Paste Calib Data'!$A:$A,0)+(ROW()-ROW($A$87)-1),COLUMN()-1)</f>
        <v>11.277174</v>
      </c>
      <c r="R106" s="7">
        <f>INDEX('Paste Calib Data'!$1:$1048576,MATCH($A$87,'Paste Calib Data'!$A:$A,0)+(ROW()-ROW($A$87)-1),COLUMN()-1)</f>
        <v>11.820652000000001</v>
      </c>
      <c r="S106" s="27">
        <f t="shared" si="14"/>
        <v>11.820652000000001</v>
      </c>
    </row>
    <row r="107" spans="1:19" x14ac:dyDescent="0.25">
      <c r="A107" s="5">
        <f>INDEX('Paste Calib Data'!$1:$1048576,MATCH($A$87,'Paste Calib Data'!$A:$A,0)+(ROW()-ROW($A$87)-1),COLUMN())</f>
        <v>3200</v>
      </c>
      <c r="B107" s="27">
        <f t="shared" si="13"/>
        <v>0</v>
      </c>
      <c r="C107" s="7">
        <f>INDEX('Paste Calib Data'!$1:$1048576,MATCH($A$87,'Paste Calib Data'!$A:$A,0)+(ROW()-ROW($A$87)-1),COLUMN()-1)</f>
        <v>0</v>
      </c>
      <c r="D107" s="7">
        <f>INDEX('Paste Calib Data'!$1:$1048576,MATCH($A$87,'Paste Calib Data'!$A:$A,0)+(ROW()-ROW($A$87)-1),COLUMN()-1)</f>
        <v>0</v>
      </c>
      <c r="E107" s="7">
        <f>INDEX('Paste Calib Data'!$1:$1048576,MATCH($A$87,'Paste Calib Data'!$A:$A,0)+(ROW()-ROW($A$87)-1),COLUMN()-1)</f>
        <v>0</v>
      </c>
      <c r="F107" s="7">
        <f>INDEX('Paste Calib Data'!$1:$1048576,MATCH($A$87,'Paste Calib Data'!$A:$A,0)+(ROW()-ROW($A$87)-1),COLUMN()-1)</f>
        <v>0</v>
      </c>
      <c r="G107" s="7">
        <f>INDEX('Paste Calib Data'!$1:$1048576,MATCH($A$87,'Paste Calib Data'!$A:$A,0)+(ROW()-ROW($A$87)-1),COLUMN()-1)</f>
        <v>0</v>
      </c>
      <c r="H107" s="7">
        <f>INDEX('Paste Calib Data'!$1:$1048576,MATCH($A$87,'Paste Calib Data'!$A:$A,0)+(ROW()-ROW($A$87)-1),COLUMN()-1)</f>
        <v>0</v>
      </c>
      <c r="I107" s="7">
        <f>INDEX('Paste Calib Data'!$1:$1048576,MATCH($A$87,'Paste Calib Data'!$A:$A,0)+(ROW()-ROW($A$87)-1),COLUMN()-1)</f>
        <v>0</v>
      </c>
      <c r="J107" s="7">
        <f>INDEX('Paste Calib Data'!$1:$1048576,MATCH($A$87,'Paste Calib Data'!$A:$A,0)+(ROW()-ROW($A$87)-1),COLUMN()-1)</f>
        <v>0</v>
      </c>
      <c r="K107" s="7">
        <f>INDEX('Paste Calib Data'!$1:$1048576,MATCH($A$87,'Paste Calib Data'!$A:$A,0)+(ROW()-ROW($A$87)-1),COLUMN()-1)</f>
        <v>0</v>
      </c>
      <c r="L107" s="7">
        <f>INDEX('Paste Calib Data'!$1:$1048576,MATCH($A$87,'Paste Calib Data'!$A:$A,0)+(ROW()-ROW($A$87)-1),COLUMN()-1)</f>
        <v>6.9972830000000004</v>
      </c>
      <c r="M107" s="7">
        <f>INDEX('Paste Calib Data'!$1:$1048576,MATCH($A$87,'Paste Calib Data'!$A:$A,0)+(ROW()-ROW($A$87)-1),COLUMN()-1)</f>
        <v>8.4239130000000007</v>
      </c>
      <c r="N107" s="7">
        <f>INDEX('Paste Calib Data'!$1:$1048576,MATCH($A$87,'Paste Calib Data'!$A:$A,0)+(ROW()-ROW($A$87)-1),COLUMN()-1)</f>
        <v>9.375</v>
      </c>
      <c r="O107" s="7">
        <f>INDEX('Paste Calib Data'!$1:$1048576,MATCH($A$87,'Paste Calib Data'!$A:$A,0)+(ROW()-ROW($A$87)-1),COLUMN()-1)</f>
        <v>9.9864130000000007</v>
      </c>
      <c r="P107" s="7">
        <f>INDEX('Paste Calib Data'!$1:$1048576,MATCH($A$87,'Paste Calib Data'!$A:$A,0)+(ROW()-ROW($A$87)-1),COLUMN()-1)</f>
        <v>10.529892</v>
      </c>
      <c r="Q107" s="7">
        <f>INDEX('Paste Calib Data'!$1:$1048576,MATCH($A$87,'Paste Calib Data'!$A:$A,0)+(ROW()-ROW($A$87)-1),COLUMN()-1)</f>
        <v>11.073370000000001</v>
      </c>
      <c r="R107" s="7">
        <f>INDEX('Paste Calib Data'!$1:$1048576,MATCH($A$87,'Paste Calib Data'!$A:$A,0)+(ROW()-ROW($A$87)-1),COLUMN()-1)</f>
        <v>11.480978</v>
      </c>
      <c r="S107" s="27">
        <f t="shared" si="14"/>
        <v>11.480978</v>
      </c>
    </row>
    <row r="108" spans="1:19" x14ac:dyDescent="0.25">
      <c r="A108" s="5">
        <f>INDEX('Paste Calib Data'!$1:$1048576,MATCH($A$87,'Paste Calib Data'!$A:$A,0)+(ROW()-ROW($A$87)-1),COLUMN())</f>
        <v>3300</v>
      </c>
      <c r="B108" s="27">
        <f t="shared" si="13"/>
        <v>0</v>
      </c>
      <c r="C108" s="7">
        <f>INDEX('Paste Calib Data'!$1:$1048576,MATCH($A$87,'Paste Calib Data'!$A:$A,0)+(ROW()-ROW($A$87)-1),COLUMN()-1)</f>
        <v>0</v>
      </c>
      <c r="D108" s="7">
        <f>INDEX('Paste Calib Data'!$1:$1048576,MATCH($A$87,'Paste Calib Data'!$A:$A,0)+(ROW()-ROW($A$87)-1),COLUMN()-1)</f>
        <v>0</v>
      </c>
      <c r="E108" s="7">
        <f>INDEX('Paste Calib Data'!$1:$1048576,MATCH($A$87,'Paste Calib Data'!$A:$A,0)+(ROW()-ROW($A$87)-1),COLUMN()-1)</f>
        <v>0</v>
      </c>
      <c r="F108" s="7">
        <f>INDEX('Paste Calib Data'!$1:$1048576,MATCH($A$87,'Paste Calib Data'!$A:$A,0)+(ROW()-ROW($A$87)-1),COLUMN()-1)</f>
        <v>0</v>
      </c>
      <c r="G108" s="7">
        <f>INDEX('Paste Calib Data'!$1:$1048576,MATCH($A$87,'Paste Calib Data'!$A:$A,0)+(ROW()-ROW($A$87)-1),COLUMN()-1)</f>
        <v>0</v>
      </c>
      <c r="H108" s="7">
        <f>INDEX('Paste Calib Data'!$1:$1048576,MATCH($A$87,'Paste Calib Data'!$A:$A,0)+(ROW()-ROW($A$87)-1),COLUMN()-1)</f>
        <v>0</v>
      </c>
      <c r="I108" s="7">
        <f>INDEX('Paste Calib Data'!$1:$1048576,MATCH($A$87,'Paste Calib Data'!$A:$A,0)+(ROW()-ROW($A$87)-1),COLUMN()-1)</f>
        <v>0</v>
      </c>
      <c r="J108" s="7">
        <f>INDEX('Paste Calib Data'!$1:$1048576,MATCH($A$87,'Paste Calib Data'!$A:$A,0)+(ROW()-ROW($A$87)-1),COLUMN()-1)</f>
        <v>0</v>
      </c>
      <c r="K108" s="7">
        <f>INDEX('Paste Calib Data'!$1:$1048576,MATCH($A$87,'Paste Calib Data'!$A:$A,0)+(ROW()-ROW($A$87)-1),COLUMN()-1)</f>
        <v>0</v>
      </c>
      <c r="L108" s="7">
        <f>INDEX('Paste Calib Data'!$1:$1048576,MATCH($A$87,'Paste Calib Data'!$A:$A,0)+(ROW()-ROW($A$87)-1),COLUMN()-1)</f>
        <v>7.2010870000000002</v>
      </c>
      <c r="M108" s="7">
        <f>INDEX('Paste Calib Data'!$1:$1048576,MATCH($A$87,'Paste Calib Data'!$A:$A,0)+(ROW()-ROW($A$87)-1),COLUMN()-1)</f>
        <v>8.4239130000000007</v>
      </c>
      <c r="N108" s="7">
        <f>INDEX('Paste Calib Data'!$1:$1048576,MATCH($A$87,'Paste Calib Data'!$A:$A,0)+(ROW()-ROW($A$87)-1),COLUMN()-1)</f>
        <v>0</v>
      </c>
      <c r="O108" s="7">
        <f>INDEX('Paste Calib Data'!$1:$1048576,MATCH($A$87,'Paste Calib Data'!$A:$A,0)+(ROW()-ROW($A$87)-1),COLUMN()-1)</f>
        <v>0</v>
      </c>
      <c r="P108" s="7">
        <f>INDEX('Paste Calib Data'!$1:$1048576,MATCH($A$87,'Paste Calib Data'!$A:$A,0)+(ROW()-ROW($A$87)-1),COLUMN()-1)</f>
        <v>0</v>
      </c>
      <c r="Q108" s="7">
        <f>INDEX('Paste Calib Data'!$1:$1048576,MATCH($A$87,'Paste Calib Data'!$A:$A,0)+(ROW()-ROW($A$87)-1),COLUMN()-1)</f>
        <v>0</v>
      </c>
      <c r="R108" s="7">
        <f>INDEX('Paste Calib Data'!$1:$1048576,MATCH($A$87,'Paste Calib Data'!$A:$A,0)+(ROW()-ROW($A$87)-1),COLUMN()-1)</f>
        <v>0</v>
      </c>
      <c r="S108" s="27">
        <f t="shared" si="14"/>
        <v>0</v>
      </c>
    </row>
    <row r="109" spans="1:19" x14ac:dyDescent="0.25">
      <c r="A109" s="5">
        <f>INDEX('Paste Calib Data'!$1:$1048576,MATCH($A$87,'Paste Calib Data'!$A:$A,0)+(ROW()-ROW($A$87)-1),COLUMN())</f>
        <v>3500</v>
      </c>
      <c r="B109" s="27">
        <f>C109</f>
        <v>0</v>
      </c>
      <c r="C109" s="7">
        <f>INDEX('Paste Calib Data'!$1:$1048576,MATCH($A$87,'Paste Calib Data'!$A:$A,0)+(ROW()-ROW($A$87)-1),COLUMN()-1)</f>
        <v>0</v>
      </c>
      <c r="D109" s="7">
        <f>INDEX('Paste Calib Data'!$1:$1048576,MATCH($A$87,'Paste Calib Data'!$A:$A,0)+(ROW()-ROW($A$87)-1),COLUMN()-1)</f>
        <v>0</v>
      </c>
      <c r="E109" s="7">
        <f>INDEX('Paste Calib Data'!$1:$1048576,MATCH($A$87,'Paste Calib Data'!$A:$A,0)+(ROW()-ROW($A$87)-1),COLUMN()-1)</f>
        <v>0</v>
      </c>
      <c r="F109" s="7">
        <f>INDEX('Paste Calib Data'!$1:$1048576,MATCH($A$87,'Paste Calib Data'!$A:$A,0)+(ROW()-ROW($A$87)-1),COLUMN()-1)</f>
        <v>0</v>
      </c>
      <c r="G109" s="7">
        <f>INDEX('Paste Calib Data'!$1:$1048576,MATCH($A$87,'Paste Calib Data'!$A:$A,0)+(ROW()-ROW($A$87)-1),COLUMN()-1)</f>
        <v>0</v>
      </c>
      <c r="H109" s="7">
        <f>INDEX('Paste Calib Data'!$1:$1048576,MATCH($A$87,'Paste Calib Data'!$A:$A,0)+(ROW()-ROW($A$87)-1),COLUMN()-1)</f>
        <v>0</v>
      </c>
      <c r="I109" s="7">
        <f>INDEX('Paste Calib Data'!$1:$1048576,MATCH($A$87,'Paste Calib Data'!$A:$A,0)+(ROW()-ROW($A$87)-1),COLUMN()-1)</f>
        <v>0</v>
      </c>
      <c r="J109" s="7">
        <f>INDEX('Paste Calib Data'!$1:$1048576,MATCH($A$87,'Paste Calib Data'!$A:$A,0)+(ROW()-ROW($A$87)-1),COLUMN()-1)</f>
        <v>0</v>
      </c>
      <c r="K109" s="7">
        <f>INDEX('Paste Calib Data'!$1:$1048576,MATCH($A$87,'Paste Calib Data'!$A:$A,0)+(ROW()-ROW($A$87)-1),COLUMN()-1)</f>
        <v>0</v>
      </c>
      <c r="L109" s="7">
        <f>INDEX('Paste Calib Data'!$1:$1048576,MATCH($A$87,'Paste Calib Data'!$A:$A,0)+(ROW()-ROW($A$87)-1),COLUMN()-1)</f>
        <v>0</v>
      </c>
      <c r="M109" s="7">
        <f>INDEX('Paste Calib Data'!$1:$1048576,MATCH($A$87,'Paste Calib Data'!$A:$A,0)+(ROW()-ROW($A$87)-1),COLUMN()-1)</f>
        <v>0</v>
      </c>
      <c r="N109" s="7">
        <f>INDEX('Paste Calib Data'!$1:$1048576,MATCH($A$87,'Paste Calib Data'!$A:$A,0)+(ROW()-ROW($A$87)-1),COLUMN()-1)</f>
        <v>0</v>
      </c>
      <c r="O109" s="7">
        <f>INDEX('Paste Calib Data'!$1:$1048576,MATCH($A$87,'Paste Calib Data'!$A:$A,0)+(ROW()-ROW($A$87)-1),COLUMN()-1)</f>
        <v>0</v>
      </c>
      <c r="P109" s="7">
        <f>INDEX('Paste Calib Data'!$1:$1048576,MATCH($A$87,'Paste Calib Data'!$A:$A,0)+(ROW()-ROW($A$87)-1),COLUMN()-1)</f>
        <v>0</v>
      </c>
      <c r="Q109" s="7">
        <f>INDEX('Paste Calib Data'!$1:$1048576,MATCH($A$87,'Paste Calib Data'!$A:$A,0)+(ROW()-ROW($A$87)-1),COLUMN()-1)</f>
        <v>0</v>
      </c>
      <c r="R109" s="7">
        <f>INDEX('Paste Calib Data'!$1:$1048576,MATCH($A$87,'Paste Calib Data'!$A:$A,0)+(ROW()-ROW($A$87)-1),COLUMN()-1)</f>
        <v>0</v>
      </c>
      <c r="S109" s="27">
        <f t="shared" si="14"/>
        <v>0</v>
      </c>
    </row>
    <row r="110" spans="1:19" x14ac:dyDescent="0.25">
      <c r="A110" s="28">
        <f>A109+1</f>
        <v>3501</v>
      </c>
      <c r="B110" s="27">
        <f>B109</f>
        <v>0</v>
      </c>
      <c r="C110" s="27">
        <f>C109</f>
        <v>0</v>
      </c>
      <c r="D110" s="27">
        <f t="shared" ref="D110:S110" si="15">D109</f>
        <v>0</v>
      </c>
      <c r="E110" s="27">
        <f t="shared" si="15"/>
        <v>0</v>
      </c>
      <c r="F110" s="27">
        <f t="shared" si="15"/>
        <v>0</v>
      </c>
      <c r="G110" s="27">
        <f t="shared" si="15"/>
        <v>0</v>
      </c>
      <c r="H110" s="27">
        <f t="shared" si="15"/>
        <v>0</v>
      </c>
      <c r="I110" s="27">
        <f t="shared" si="15"/>
        <v>0</v>
      </c>
      <c r="J110" s="27">
        <f t="shared" si="15"/>
        <v>0</v>
      </c>
      <c r="K110" s="27">
        <f t="shared" si="15"/>
        <v>0</v>
      </c>
      <c r="L110" s="27">
        <f t="shared" si="15"/>
        <v>0</v>
      </c>
      <c r="M110" s="27">
        <f t="shared" si="15"/>
        <v>0</v>
      </c>
      <c r="N110" s="27">
        <f t="shared" si="15"/>
        <v>0</v>
      </c>
      <c r="O110" s="27">
        <f t="shared" si="15"/>
        <v>0</v>
      </c>
      <c r="P110" s="27">
        <f t="shared" si="15"/>
        <v>0</v>
      </c>
      <c r="Q110" s="27">
        <f t="shared" si="15"/>
        <v>0</v>
      </c>
      <c r="R110" s="27">
        <f t="shared" si="15"/>
        <v>0</v>
      </c>
      <c r="S110" s="27">
        <f t="shared" si="15"/>
        <v>0</v>
      </c>
    </row>
    <row r="112" spans="1:19" x14ac:dyDescent="0.25">
      <c r="A112" s="33" t="str">
        <f>IF(ISNUMBER($A$2),CONCATENATE("A9",$A$2,"17"),"F0502")</f>
        <v>F0502</v>
      </c>
      <c r="B112" s="45" t="str">
        <f>INDEX('Paste Calib Data'!$1:$1048576,MATCH($A$112,'Paste Calib Data'!$A:$A,0)+(ROW()-ROW($A$112)),COLUMN())</f>
        <v>Fuel Limiter, Boost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x14ac:dyDescent="0.25">
      <c r="A113" s="5"/>
      <c r="B113" s="5" t="str">
        <f>INDEX('Paste Calib Data'!$1:$1048576,MATCH($A$112,'Paste Calib Data'!$A:$A,0)+(ROW()-ROW($A$112)),COLUMN())</f>
        <v>PSI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x14ac:dyDescent="0.25">
      <c r="A114" s="5" t="str">
        <f>INDEX('Paste Calib Data'!$1:$1048576,MATCH($A$112,'Paste Calib Data'!$A:$A,0)+(ROW()-ROW($A$112)),COLUMN())</f>
        <v>RPM</v>
      </c>
      <c r="B114" s="28">
        <f>C114-1</f>
        <v>-1</v>
      </c>
      <c r="C114" s="5">
        <f>INDEX('Paste Calib Data'!$1:$1048576,MATCH($A$112,'Paste Calib Data'!$A:$A,0)+(ROW()-ROW($A$112)),COLUMN()-1)</f>
        <v>0</v>
      </c>
      <c r="D114" s="5">
        <f>INDEX('Paste Calib Data'!$1:$1048576,MATCH($A$112,'Paste Calib Data'!$A:$A,0)+(ROW()-ROW($A$112)),COLUMN()-1)</f>
        <v>0.5</v>
      </c>
      <c r="E114" s="5">
        <f>INDEX('Paste Calib Data'!$1:$1048576,MATCH($A$112,'Paste Calib Data'!$A:$A,0)+(ROW()-ROW($A$112)),COLUMN()-1)</f>
        <v>1</v>
      </c>
      <c r="F114" s="5">
        <f>INDEX('Paste Calib Data'!$1:$1048576,MATCH($A$112,'Paste Calib Data'!$A:$A,0)+(ROW()-ROW($A$112)),COLUMN()-1)</f>
        <v>1.5</v>
      </c>
      <c r="G114" s="5">
        <f>INDEX('Paste Calib Data'!$1:$1048576,MATCH($A$112,'Paste Calib Data'!$A:$A,0)+(ROW()-ROW($A$112)),COLUMN()-1)</f>
        <v>2.5</v>
      </c>
      <c r="H114" s="5">
        <f>INDEX('Paste Calib Data'!$1:$1048576,MATCH($A$112,'Paste Calib Data'!$A:$A,0)+(ROW()-ROW($A$112)),COLUMN()-1)</f>
        <v>4.9000000000000004</v>
      </c>
      <c r="I114" s="5">
        <f>INDEX('Paste Calib Data'!$1:$1048576,MATCH($A$112,'Paste Calib Data'!$A:$A,0)+(ROW()-ROW($A$112)),COLUMN()-1)</f>
        <v>7.4</v>
      </c>
      <c r="J114" s="5">
        <f>INDEX('Paste Calib Data'!$1:$1048576,MATCH($A$112,'Paste Calib Data'!$A:$A,0)+(ROW()-ROW($A$112)),COLUMN()-1)</f>
        <v>9.8000000000000007</v>
      </c>
      <c r="K114" s="5">
        <f>INDEX('Paste Calib Data'!$1:$1048576,MATCH($A$112,'Paste Calib Data'!$A:$A,0)+(ROW()-ROW($A$112)),COLUMN()-1)</f>
        <v>14.7</v>
      </c>
      <c r="L114" s="5">
        <f>INDEX('Paste Calib Data'!$1:$1048576,MATCH($A$112,'Paste Calib Data'!$A:$A,0)+(ROW()-ROW($A$112)),COLUMN()-1)</f>
        <v>19.600000000000001</v>
      </c>
      <c r="M114" s="5">
        <f>INDEX('Paste Calib Data'!$1:$1048576,MATCH($A$112,'Paste Calib Data'!$A:$A,0)+(ROW()-ROW($A$112)),COLUMN()-1)</f>
        <v>21.6</v>
      </c>
      <c r="N114" s="5">
        <f>INDEX('Paste Calib Data'!$1:$1048576,MATCH($A$112,'Paste Calib Data'!$A:$A,0)+(ROW()-ROW($A$112)),COLUMN()-1)</f>
        <v>29</v>
      </c>
      <c r="O114" s="5">
        <f>INDEX('Paste Calib Data'!$1:$1048576,MATCH($A$112,'Paste Calib Data'!$A:$A,0)+(ROW()-ROW($A$112)),COLUMN()-1)</f>
        <v>30.5</v>
      </c>
      <c r="P114" s="5">
        <f>INDEX('Paste Calib Data'!$1:$1048576,MATCH($A$112,'Paste Calib Data'!$A:$A,0)+(ROW()-ROW($A$112)),COLUMN()-1)</f>
        <v>32.4</v>
      </c>
      <c r="Q114" s="28">
        <f>P114+1</f>
        <v>33.4</v>
      </c>
    </row>
    <row r="115" spans="1:17" x14ac:dyDescent="0.25">
      <c r="A115" s="28">
        <f>A116-1</f>
        <v>474</v>
      </c>
      <c r="B115" s="27">
        <f>B116</f>
        <v>0</v>
      </c>
      <c r="C115" s="27">
        <f t="shared" ref="C115:Q115" si="16">C116</f>
        <v>0</v>
      </c>
      <c r="D115" s="27">
        <f t="shared" si="16"/>
        <v>0</v>
      </c>
      <c r="E115" s="27">
        <f t="shared" si="16"/>
        <v>0</v>
      </c>
      <c r="F115" s="27">
        <f t="shared" si="16"/>
        <v>0</v>
      </c>
      <c r="G115" s="27">
        <f t="shared" si="16"/>
        <v>0</v>
      </c>
      <c r="H115" s="27">
        <f t="shared" si="16"/>
        <v>0</v>
      </c>
      <c r="I115" s="27">
        <f t="shared" si="16"/>
        <v>0</v>
      </c>
      <c r="J115" s="27">
        <f t="shared" si="16"/>
        <v>0</v>
      </c>
      <c r="K115" s="27">
        <f t="shared" si="16"/>
        <v>0</v>
      </c>
      <c r="L115" s="27">
        <f t="shared" si="16"/>
        <v>0</v>
      </c>
      <c r="M115" s="27">
        <f t="shared" si="16"/>
        <v>0</v>
      </c>
      <c r="N115" s="27">
        <f t="shared" si="16"/>
        <v>0</v>
      </c>
      <c r="O115" s="27">
        <f t="shared" si="16"/>
        <v>0</v>
      </c>
      <c r="P115" s="27">
        <f t="shared" si="16"/>
        <v>0</v>
      </c>
      <c r="Q115" s="27">
        <f t="shared" si="16"/>
        <v>0</v>
      </c>
    </row>
    <row r="116" spans="1:17" x14ac:dyDescent="0.25">
      <c r="A116" s="5">
        <f>INDEX('Paste Calib Data'!$1:$1048576,MATCH($A$112,'Paste Calib Data'!$A:$A,0)+(ROW()-ROW($A$112)-1),COLUMN())</f>
        <v>475</v>
      </c>
      <c r="B116" s="27">
        <f>C116</f>
        <v>0</v>
      </c>
      <c r="C116" s="7">
        <f>INDEX('Paste Calib Data'!$1:$1048576,MATCH($A$112,'Paste Calib Data'!$A:$A,0)+(ROW()-ROW($A$112)-1),COLUMN()-1)</f>
        <v>0</v>
      </c>
      <c r="D116" s="7">
        <f>INDEX('Paste Calib Data'!$1:$1048576,MATCH($A$112,'Paste Calib Data'!$A:$A,0)+(ROW()-ROW($A$112)-1),COLUMN()-1)</f>
        <v>0</v>
      </c>
      <c r="E116" s="7">
        <f>INDEX('Paste Calib Data'!$1:$1048576,MATCH($A$112,'Paste Calib Data'!$A:$A,0)+(ROW()-ROW($A$112)-1),COLUMN()-1)</f>
        <v>0</v>
      </c>
      <c r="F116" s="7">
        <f>INDEX('Paste Calib Data'!$1:$1048576,MATCH($A$112,'Paste Calib Data'!$A:$A,0)+(ROW()-ROW($A$112)-1),COLUMN()-1)</f>
        <v>0</v>
      </c>
      <c r="G116" s="7">
        <f>INDEX('Paste Calib Data'!$1:$1048576,MATCH($A$112,'Paste Calib Data'!$A:$A,0)+(ROW()-ROW($A$112)-1),COLUMN()-1)</f>
        <v>0</v>
      </c>
      <c r="H116" s="7">
        <f>INDEX('Paste Calib Data'!$1:$1048576,MATCH($A$112,'Paste Calib Data'!$A:$A,0)+(ROW()-ROW($A$112)-1),COLUMN()-1)</f>
        <v>0</v>
      </c>
      <c r="I116" s="7">
        <f>INDEX('Paste Calib Data'!$1:$1048576,MATCH($A$112,'Paste Calib Data'!$A:$A,0)+(ROW()-ROW($A$112)-1),COLUMN()-1)</f>
        <v>0</v>
      </c>
      <c r="J116" s="7">
        <f>INDEX('Paste Calib Data'!$1:$1048576,MATCH($A$112,'Paste Calib Data'!$A:$A,0)+(ROW()-ROW($A$112)-1),COLUMN()-1)</f>
        <v>0</v>
      </c>
      <c r="K116" s="7">
        <f>INDEX('Paste Calib Data'!$1:$1048576,MATCH($A$112,'Paste Calib Data'!$A:$A,0)+(ROW()-ROW($A$112)-1),COLUMN()-1)</f>
        <v>0</v>
      </c>
      <c r="L116" s="7">
        <f>INDEX('Paste Calib Data'!$1:$1048576,MATCH($A$112,'Paste Calib Data'!$A:$A,0)+(ROW()-ROW($A$112)-1),COLUMN()-1)</f>
        <v>0</v>
      </c>
      <c r="M116" s="7">
        <f>INDEX('Paste Calib Data'!$1:$1048576,MATCH($A$112,'Paste Calib Data'!$A:$A,0)+(ROW()-ROW($A$112)-1),COLUMN()-1)</f>
        <v>0</v>
      </c>
      <c r="N116" s="7">
        <f>INDEX('Paste Calib Data'!$1:$1048576,MATCH($A$112,'Paste Calib Data'!$A:$A,0)+(ROW()-ROW($A$112)-1),COLUMN()-1)</f>
        <v>0</v>
      </c>
      <c r="O116" s="7">
        <f>INDEX('Paste Calib Data'!$1:$1048576,MATCH($A$112,'Paste Calib Data'!$A:$A,0)+(ROW()-ROW($A$112)-1),COLUMN()-1)</f>
        <v>0</v>
      </c>
      <c r="P116" s="7">
        <f>INDEX('Paste Calib Data'!$1:$1048576,MATCH($A$112,'Paste Calib Data'!$A:$A,0)+(ROW()-ROW($A$112)-1),COLUMN()-1)</f>
        <v>0</v>
      </c>
      <c r="Q116" s="27">
        <f>P116</f>
        <v>0</v>
      </c>
    </row>
    <row r="117" spans="1:17" x14ac:dyDescent="0.25">
      <c r="A117" s="5">
        <f>INDEX('Paste Calib Data'!$1:$1048576,MATCH($A$112,'Paste Calib Data'!$A:$A,0)+(ROW()-ROW($A$112)-1),COLUMN())</f>
        <v>500</v>
      </c>
      <c r="B117" s="27">
        <f t="shared" ref="B117:B136" si="17">C117</f>
        <v>62.975544999999997</v>
      </c>
      <c r="C117" s="7">
        <f>INDEX('Paste Calib Data'!$1:$1048576,MATCH($A$112,'Paste Calib Data'!$A:$A,0)+(ROW()-ROW($A$112)-1),COLUMN()-1)</f>
        <v>62.975544999999997</v>
      </c>
      <c r="D117" s="7">
        <f>INDEX('Paste Calib Data'!$1:$1048576,MATCH($A$112,'Paste Calib Data'!$A:$A,0)+(ROW()-ROW($A$112)-1),COLUMN()-1)</f>
        <v>72.418480000000002</v>
      </c>
      <c r="E117" s="7">
        <f>INDEX('Paste Calib Data'!$1:$1048576,MATCH($A$112,'Paste Calib Data'!$A:$A,0)+(ROW()-ROW($A$112)-1),COLUMN()-1)</f>
        <v>77.309783999999993</v>
      </c>
      <c r="F117" s="7">
        <f>INDEX('Paste Calib Data'!$1:$1048576,MATCH($A$112,'Paste Calib Data'!$A:$A,0)+(ROW()-ROW($A$112)-1),COLUMN()-1)</f>
        <v>85.190218999999999</v>
      </c>
      <c r="G117" s="7">
        <f>INDEX('Paste Calib Data'!$1:$1048576,MATCH($A$112,'Paste Calib Data'!$A:$A,0)+(ROW()-ROW($A$112)-1),COLUMN()-1)</f>
        <v>99.592393000000001</v>
      </c>
      <c r="H117" s="7">
        <f>INDEX('Paste Calib Data'!$1:$1048576,MATCH($A$112,'Paste Calib Data'!$A:$A,0)+(ROW()-ROW($A$112)-1),COLUMN()-1)</f>
        <v>99.592393000000001</v>
      </c>
      <c r="I117" s="7">
        <f>INDEX('Paste Calib Data'!$1:$1048576,MATCH($A$112,'Paste Calib Data'!$A:$A,0)+(ROW()-ROW($A$112)-1),COLUMN()-1)</f>
        <v>99.592393000000001</v>
      </c>
      <c r="J117" s="7">
        <f>INDEX('Paste Calib Data'!$1:$1048576,MATCH($A$112,'Paste Calib Data'!$A:$A,0)+(ROW()-ROW($A$112)-1),COLUMN()-1)</f>
        <v>99.592393000000001</v>
      </c>
      <c r="K117" s="7">
        <f>INDEX('Paste Calib Data'!$1:$1048576,MATCH($A$112,'Paste Calib Data'!$A:$A,0)+(ROW()-ROW($A$112)-1),COLUMN()-1)</f>
        <v>99.592393000000001</v>
      </c>
      <c r="L117" s="7">
        <f>INDEX('Paste Calib Data'!$1:$1048576,MATCH($A$112,'Paste Calib Data'!$A:$A,0)+(ROW()-ROW($A$112)-1),COLUMN()-1)</f>
        <v>99.592393000000001</v>
      </c>
      <c r="M117" s="7">
        <f>INDEX('Paste Calib Data'!$1:$1048576,MATCH($A$112,'Paste Calib Data'!$A:$A,0)+(ROW()-ROW($A$112)-1),COLUMN()-1)</f>
        <v>99.592393000000001</v>
      </c>
      <c r="N117" s="7">
        <f>INDEX('Paste Calib Data'!$1:$1048576,MATCH($A$112,'Paste Calib Data'!$A:$A,0)+(ROW()-ROW($A$112)-1),COLUMN()-1)</f>
        <v>144.97282899999999</v>
      </c>
      <c r="O117" s="7">
        <f>INDEX('Paste Calib Data'!$1:$1048576,MATCH($A$112,'Paste Calib Data'!$A:$A,0)+(ROW()-ROW($A$112)-1),COLUMN()-1)</f>
        <v>144.97282899999999</v>
      </c>
      <c r="P117" s="7">
        <f>INDEX('Paste Calib Data'!$1:$1048576,MATCH($A$112,'Paste Calib Data'!$A:$A,0)+(ROW()-ROW($A$112)-1),COLUMN()-1)</f>
        <v>144.97282899999999</v>
      </c>
      <c r="Q117" s="27">
        <f t="shared" ref="Q117:Q136" si="18">P117</f>
        <v>144.97282899999999</v>
      </c>
    </row>
    <row r="118" spans="1:17" x14ac:dyDescent="0.25">
      <c r="A118" s="5">
        <f>INDEX('Paste Calib Data'!$1:$1048576,MATCH($A$112,'Paste Calib Data'!$A:$A,0)+(ROW()-ROW($A$112)-1),COLUMN())</f>
        <v>650</v>
      </c>
      <c r="B118" s="27">
        <f t="shared" si="17"/>
        <v>59.986414000000003</v>
      </c>
      <c r="C118" s="7">
        <f>INDEX('Paste Calib Data'!$1:$1048576,MATCH($A$112,'Paste Calib Data'!$A:$A,0)+(ROW()-ROW($A$112)-1),COLUMN()-1)</f>
        <v>59.986414000000003</v>
      </c>
      <c r="D118" s="7">
        <f>INDEX('Paste Calib Data'!$1:$1048576,MATCH($A$112,'Paste Calib Data'!$A:$A,0)+(ROW()-ROW($A$112)-1),COLUMN()-1)</f>
        <v>69.972828000000007</v>
      </c>
      <c r="E118" s="7">
        <f>INDEX('Paste Calib Data'!$1:$1048576,MATCH($A$112,'Paste Calib Data'!$A:$A,0)+(ROW()-ROW($A$112)-1),COLUMN()-1)</f>
        <v>83.016306</v>
      </c>
      <c r="F118" s="7">
        <f>INDEX('Paste Calib Data'!$1:$1048576,MATCH($A$112,'Paste Calib Data'!$A:$A,0)+(ROW()-ROW($A$112)-1),COLUMN()-1)</f>
        <v>89.605980000000002</v>
      </c>
      <c r="G118" s="7">
        <f>INDEX('Paste Calib Data'!$1:$1048576,MATCH($A$112,'Paste Calib Data'!$A:$A,0)+(ROW()-ROW($A$112)-1),COLUMN()-1)</f>
        <v>97.486414999999994</v>
      </c>
      <c r="H118" s="7">
        <f>INDEX('Paste Calib Data'!$1:$1048576,MATCH($A$112,'Paste Calib Data'!$A:$A,0)+(ROW()-ROW($A$112)-1),COLUMN()-1)</f>
        <v>108.016307</v>
      </c>
      <c r="I118" s="7">
        <f>INDEX('Paste Calib Data'!$1:$1048576,MATCH($A$112,'Paste Calib Data'!$A:$A,0)+(ROW()-ROW($A$112)-1),COLUMN()-1)</f>
        <v>116.983698</v>
      </c>
      <c r="J118" s="7">
        <f>INDEX('Paste Calib Data'!$1:$1048576,MATCH($A$112,'Paste Calib Data'!$A:$A,0)+(ROW()-ROW($A$112)-1),COLUMN()-1)</f>
        <v>124.796198</v>
      </c>
      <c r="K118" s="7">
        <f>INDEX('Paste Calib Data'!$1:$1048576,MATCH($A$112,'Paste Calib Data'!$A:$A,0)+(ROW()-ROW($A$112)-1),COLUMN()-1)</f>
        <v>130.02717699999999</v>
      </c>
      <c r="L118" s="7">
        <f>INDEX('Paste Calib Data'!$1:$1048576,MATCH($A$112,'Paste Calib Data'!$A:$A,0)+(ROW()-ROW($A$112)-1),COLUMN()-1)</f>
        <v>144.97282899999999</v>
      </c>
      <c r="M118" s="7">
        <f>INDEX('Paste Calib Data'!$1:$1048576,MATCH($A$112,'Paste Calib Data'!$A:$A,0)+(ROW()-ROW($A$112)-1),COLUMN()-1)</f>
        <v>144.97282899999999</v>
      </c>
      <c r="N118" s="7">
        <f>INDEX('Paste Calib Data'!$1:$1048576,MATCH($A$112,'Paste Calib Data'!$A:$A,0)+(ROW()-ROW($A$112)-1),COLUMN()-1)</f>
        <v>144.97282899999999</v>
      </c>
      <c r="O118" s="7">
        <f>INDEX('Paste Calib Data'!$1:$1048576,MATCH($A$112,'Paste Calib Data'!$A:$A,0)+(ROW()-ROW($A$112)-1),COLUMN()-1)</f>
        <v>144.97282899999999</v>
      </c>
      <c r="P118" s="7">
        <f>INDEX('Paste Calib Data'!$1:$1048576,MATCH($A$112,'Paste Calib Data'!$A:$A,0)+(ROW()-ROW($A$112)-1),COLUMN()-1)</f>
        <v>144.97282899999999</v>
      </c>
      <c r="Q118" s="27">
        <f t="shared" si="18"/>
        <v>144.97282899999999</v>
      </c>
    </row>
    <row r="119" spans="1:17" x14ac:dyDescent="0.25">
      <c r="A119" s="5">
        <f>INDEX('Paste Calib Data'!$1:$1048576,MATCH($A$112,'Paste Calib Data'!$A:$A,0)+(ROW()-ROW($A$112)-1),COLUMN())</f>
        <v>750</v>
      </c>
      <c r="B119" s="27">
        <f t="shared" si="17"/>
        <v>55.978262000000001</v>
      </c>
      <c r="C119" s="7">
        <f>INDEX('Paste Calib Data'!$1:$1048576,MATCH($A$112,'Paste Calib Data'!$A:$A,0)+(ROW()-ROW($A$112)-1),COLUMN()-1)</f>
        <v>55.978262000000001</v>
      </c>
      <c r="D119" s="7">
        <f>INDEX('Paste Calib Data'!$1:$1048576,MATCH($A$112,'Paste Calib Data'!$A:$A,0)+(ROW()-ROW($A$112)-1),COLUMN()-1)</f>
        <v>69.972828000000007</v>
      </c>
      <c r="E119" s="7">
        <f>INDEX('Paste Calib Data'!$1:$1048576,MATCH($A$112,'Paste Calib Data'!$A:$A,0)+(ROW()-ROW($A$112)-1),COLUMN()-1)</f>
        <v>72.010870999999995</v>
      </c>
      <c r="F119" s="7">
        <f>INDEX('Paste Calib Data'!$1:$1048576,MATCH($A$112,'Paste Calib Data'!$A:$A,0)+(ROW()-ROW($A$112)-1),COLUMN()-1)</f>
        <v>83.016306</v>
      </c>
      <c r="G119" s="7">
        <f>INDEX('Paste Calib Data'!$1:$1048576,MATCH($A$112,'Paste Calib Data'!$A:$A,0)+(ROW()-ROW($A$112)-1),COLUMN()-1)</f>
        <v>100.00000199999999</v>
      </c>
      <c r="H119" s="7">
        <f>INDEX('Paste Calib Data'!$1:$1048576,MATCH($A$112,'Paste Calib Data'!$A:$A,0)+(ROW()-ROW($A$112)-1),COLUMN()-1)</f>
        <v>108.49185</v>
      </c>
      <c r="I119" s="7">
        <f>INDEX('Paste Calib Data'!$1:$1048576,MATCH($A$112,'Paste Calib Data'!$A:$A,0)+(ROW()-ROW($A$112)-1),COLUMN()-1)</f>
        <v>116.71195899999999</v>
      </c>
      <c r="J119" s="7">
        <f>INDEX('Paste Calib Data'!$1:$1048576,MATCH($A$112,'Paste Calib Data'!$A:$A,0)+(ROW()-ROW($A$112)-1),COLUMN()-1)</f>
        <v>123.097829</v>
      </c>
      <c r="K119" s="7">
        <f>INDEX('Paste Calib Data'!$1:$1048576,MATCH($A$112,'Paste Calib Data'!$A:$A,0)+(ROW()-ROW($A$112)-1),COLUMN()-1)</f>
        <v>130.02717699999999</v>
      </c>
      <c r="L119" s="7">
        <f>INDEX('Paste Calib Data'!$1:$1048576,MATCH($A$112,'Paste Calib Data'!$A:$A,0)+(ROW()-ROW($A$112)-1),COLUMN()-1)</f>
        <v>144.97282899999999</v>
      </c>
      <c r="M119" s="7">
        <f>INDEX('Paste Calib Data'!$1:$1048576,MATCH($A$112,'Paste Calib Data'!$A:$A,0)+(ROW()-ROW($A$112)-1),COLUMN()-1)</f>
        <v>144.97282899999999</v>
      </c>
      <c r="N119" s="7">
        <f>INDEX('Paste Calib Data'!$1:$1048576,MATCH($A$112,'Paste Calib Data'!$A:$A,0)+(ROW()-ROW($A$112)-1),COLUMN()-1)</f>
        <v>144.97282899999999</v>
      </c>
      <c r="O119" s="7">
        <f>INDEX('Paste Calib Data'!$1:$1048576,MATCH($A$112,'Paste Calib Data'!$A:$A,0)+(ROW()-ROW($A$112)-1),COLUMN()-1)</f>
        <v>144.97282899999999</v>
      </c>
      <c r="P119" s="7">
        <f>INDEX('Paste Calib Data'!$1:$1048576,MATCH($A$112,'Paste Calib Data'!$A:$A,0)+(ROW()-ROW($A$112)-1),COLUMN()-1)</f>
        <v>144.97282899999999</v>
      </c>
      <c r="Q119" s="27">
        <f t="shared" si="18"/>
        <v>144.97282899999999</v>
      </c>
    </row>
    <row r="120" spans="1:17" x14ac:dyDescent="0.25">
      <c r="A120" s="5">
        <f>INDEX('Paste Calib Data'!$1:$1048576,MATCH($A$112,'Paste Calib Data'!$A:$A,0)+(ROW()-ROW($A$112)-1),COLUMN())</f>
        <v>1000</v>
      </c>
      <c r="B120" s="27">
        <f t="shared" si="17"/>
        <v>55.027175</v>
      </c>
      <c r="C120" s="7">
        <f>INDEX('Paste Calib Data'!$1:$1048576,MATCH($A$112,'Paste Calib Data'!$A:$A,0)+(ROW()-ROW($A$112)-1),COLUMN()-1)</f>
        <v>55.027175</v>
      </c>
      <c r="D120" s="7">
        <f>INDEX('Paste Calib Data'!$1:$1048576,MATCH($A$112,'Paste Calib Data'!$A:$A,0)+(ROW()-ROW($A$112)-1),COLUMN()-1)</f>
        <v>69.972828000000007</v>
      </c>
      <c r="E120" s="7">
        <f>INDEX('Paste Calib Data'!$1:$1048576,MATCH($A$112,'Paste Calib Data'!$A:$A,0)+(ROW()-ROW($A$112)-1),COLUMN()-1)</f>
        <v>70.991849000000002</v>
      </c>
      <c r="F120" s="7">
        <f>INDEX('Paste Calib Data'!$1:$1048576,MATCH($A$112,'Paste Calib Data'!$A:$A,0)+(ROW()-ROW($A$112)-1),COLUMN()-1)</f>
        <v>75.000001999999995</v>
      </c>
      <c r="G120" s="7">
        <f>INDEX('Paste Calib Data'!$1:$1048576,MATCH($A$112,'Paste Calib Data'!$A:$A,0)+(ROW()-ROW($A$112)-1),COLUMN()-1)</f>
        <v>90.013588999999996</v>
      </c>
      <c r="H120" s="7">
        <f>INDEX('Paste Calib Data'!$1:$1048576,MATCH($A$112,'Paste Calib Data'!$A:$A,0)+(ROW()-ROW($A$112)-1),COLUMN()-1)</f>
        <v>105.027176</v>
      </c>
      <c r="I120" s="7">
        <f>INDEX('Paste Calib Data'!$1:$1048576,MATCH($A$112,'Paste Calib Data'!$A:$A,0)+(ROW()-ROW($A$112)-1),COLUMN()-1)</f>
        <v>119.021742</v>
      </c>
      <c r="J120" s="7">
        <f>INDEX('Paste Calib Data'!$1:$1048576,MATCH($A$112,'Paste Calib Data'!$A:$A,0)+(ROW()-ROW($A$112)-1),COLUMN()-1)</f>
        <v>130.91032899999999</v>
      </c>
      <c r="K120" s="7">
        <f>INDEX('Paste Calib Data'!$1:$1048576,MATCH($A$112,'Paste Calib Data'!$A:$A,0)+(ROW()-ROW($A$112)-1),COLUMN()-1)</f>
        <v>130.02717699999999</v>
      </c>
      <c r="L120" s="7">
        <f>INDEX('Paste Calib Data'!$1:$1048576,MATCH($A$112,'Paste Calib Data'!$A:$A,0)+(ROW()-ROW($A$112)-1),COLUMN()-1)</f>
        <v>144.97282899999999</v>
      </c>
      <c r="M120" s="7">
        <f>INDEX('Paste Calib Data'!$1:$1048576,MATCH($A$112,'Paste Calib Data'!$A:$A,0)+(ROW()-ROW($A$112)-1),COLUMN()-1)</f>
        <v>144.97282899999999</v>
      </c>
      <c r="N120" s="7">
        <f>INDEX('Paste Calib Data'!$1:$1048576,MATCH($A$112,'Paste Calib Data'!$A:$A,0)+(ROW()-ROW($A$112)-1),COLUMN()-1)</f>
        <v>144.97282899999999</v>
      </c>
      <c r="O120" s="7">
        <f>INDEX('Paste Calib Data'!$1:$1048576,MATCH($A$112,'Paste Calib Data'!$A:$A,0)+(ROW()-ROW($A$112)-1),COLUMN()-1)</f>
        <v>144.97282899999999</v>
      </c>
      <c r="P120" s="7">
        <f>INDEX('Paste Calib Data'!$1:$1048576,MATCH($A$112,'Paste Calib Data'!$A:$A,0)+(ROW()-ROW($A$112)-1),COLUMN()-1)</f>
        <v>144.97282899999999</v>
      </c>
      <c r="Q120" s="27">
        <f t="shared" si="18"/>
        <v>144.97282899999999</v>
      </c>
    </row>
    <row r="121" spans="1:17" x14ac:dyDescent="0.25">
      <c r="A121" s="5">
        <f>INDEX('Paste Calib Data'!$1:$1048576,MATCH($A$112,'Paste Calib Data'!$A:$A,0)+(ROW()-ROW($A$112)-1),COLUMN())</f>
        <v>1200</v>
      </c>
      <c r="B121" s="27">
        <f t="shared" si="17"/>
        <v>55.027175</v>
      </c>
      <c r="C121" s="7">
        <f>INDEX('Paste Calib Data'!$1:$1048576,MATCH($A$112,'Paste Calib Data'!$A:$A,0)+(ROW()-ROW($A$112)-1),COLUMN()-1)</f>
        <v>55.027175</v>
      </c>
      <c r="D121" s="7">
        <f>INDEX('Paste Calib Data'!$1:$1048576,MATCH($A$112,'Paste Calib Data'!$A:$A,0)+(ROW()-ROW($A$112)-1),COLUMN()-1)</f>
        <v>69.972828000000007</v>
      </c>
      <c r="E121" s="7">
        <f>INDEX('Paste Calib Data'!$1:$1048576,MATCH($A$112,'Paste Calib Data'!$A:$A,0)+(ROW()-ROW($A$112)-1),COLUMN()-1)</f>
        <v>70.991849000000002</v>
      </c>
      <c r="F121" s="7">
        <f>INDEX('Paste Calib Data'!$1:$1048576,MATCH($A$112,'Paste Calib Data'!$A:$A,0)+(ROW()-ROW($A$112)-1),COLUMN()-1)</f>
        <v>72.010870999999995</v>
      </c>
      <c r="G121" s="7">
        <f>INDEX('Paste Calib Data'!$1:$1048576,MATCH($A$112,'Paste Calib Data'!$A:$A,0)+(ROW()-ROW($A$112)-1),COLUMN()-1)</f>
        <v>76.970110000000005</v>
      </c>
      <c r="H121" s="7">
        <f>INDEX('Paste Calib Data'!$1:$1048576,MATCH($A$112,'Paste Calib Data'!$A:$A,0)+(ROW()-ROW($A$112)-1),COLUMN()-1)</f>
        <v>94.972828000000007</v>
      </c>
      <c r="I121" s="7">
        <f>INDEX('Paste Calib Data'!$1:$1048576,MATCH($A$112,'Paste Calib Data'!$A:$A,0)+(ROW()-ROW($A$112)-1),COLUMN()-1)</f>
        <v>109.98641499999999</v>
      </c>
      <c r="J121" s="7">
        <f>INDEX('Paste Calib Data'!$1:$1048576,MATCH($A$112,'Paste Calib Data'!$A:$A,0)+(ROW()-ROW($A$112)-1),COLUMN()-1)</f>
        <v>119.633155</v>
      </c>
      <c r="K121" s="7">
        <f>INDEX('Paste Calib Data'!$1:$1048576,MATCH($A$112,'Paste Calib Data'!$A:$A,0)+(ROW()-ROW($A$112)-1),COLUMN()-1)</f>
        <v>132.13315499999999</v>
      </c>
      <c r="L121" s="7">
        <f>INDEX('Paste Calib Data'!$1:$1048576,MATCH($A$112,'Paste Calib Data'!$A:$A,0)+(ROW()-ROW($A$112)-1),COLUMN()-1)</f>
        <v>140.421199</v>
      </c>
      <c r="M121" s="7">
        <f>INDEX('Paste Calib Data'!$1:$1048576,MATCH($A$112,'Paste Calib Data'!$A:$A,0)+(ROW()-ROW($A$112)-1),COLUMN()-1)</f>
        <v>144.97282899999999</v>
      </c>
      <c r="N121" s="7">
        <f>INDEX('Paste Calib Data'!$1:$1048576,MATCH($A$112,'Paste Calib Data'!$A:$A,0)+(ROW()-ROW($A$112)-1),COLUMN()-1)</f>
        <v>144.97282899999999</v>
      </c>
      <c r="O121" s="7">
        <f>INDEX('Paste Calib Data'!$1:$1048576,MATCH($A$112,'Paste Calib Data'!$A:$A,0)+(ROW()-ROW($A$112)-1),COLUMN()-1)</f>
        <v>144.97282899999999</v>
      </c>
      <c r="P121" s="7">
        <f>INDEX('Paste Calib Data'!$1:$1048576,MATCH($A$112,'Paste Calib Data'!$A:$A,0)+(ROW()-ROW($A$112)-1),COLUMN()-1)</f>
        <v>144.97282899999999</v>
      </c>
      <c r="Q121" s="27">
        <f t="shared" si="18"/>
        <v>144.97282899999999</v>
      </c>
    </row>
    <row r="122" spans="1:17" x14ac:dyDescent="0.25">
      <c r="A122" s="5">
        <f>INDEX('Paste Calib Data'!$1:$1048576,MATCH($A$112,'Paste Calib Data'!$A:$A,0)+(ROW()-ROW($A$112)-1),COLUMN())</f>
        <v>1300</v>
      </c>
      <c r="B122" s="27">
        <f t="shared" si="17"/>
        <v>55.027175</v>
      </c>
      <c r="C122" s="7">
        <f>INDEX('Paste Calib Data'!$1:$1048576,MATCH($A$112,'Paste Calib Data'!$A:$A,0)+(ROW()-ROW($A$112)-1),COLUMN()-1)</f>
        <v>55.027175</v>
      </c>
      <c r="D122" s="7">
        <f>INDEX('Paste Calib Data'!$1:$1048576,MATCH($A$112,'Paste Calib Data'!$A:$A,0)+(ROW()-ROW($A$112)-1),COLUMN()-1)</f>
        <v>62.975544999999997</v>
      </c>
      <c r="E122" s="7">
        <f>INDEX('Paste Calib Data'!$1:$1048576,MATCH($A$112,'Paste Calib Data'!$A:$A,0)+(ROW()-ROW($A$112)-1),COLUMN()-1)</f>
        <v>72.010870999999995</v>
      </c>
      <c r="F122" s="7">
        <f>INDEX('Paste Calib Data'!$1:$1048576,MATCH($A$112,'Paste Calib Data'!$A:$A,0)+(ROW()-ROW($A$112)-1),COLUMN()-1)</f>
        <v>72.010870999999995</v>
      </c>
      <c r="G122" s="7">
        <f>INDEX('Paste Calib Data'!$1:$1048576,MATCH($A$112,'Paste Calib Data'!$A:$A,0)+(ROW()-ROW($A$112)-1),COLUMN()-1)</f>
        <v>76.019023000000004</v>
      </c>
      <c r="H122" s="7">
        <f>INDEX('Paste Calib Data'!$1:$1048576,MATCH($A$112,'Paste Calib Data'!$A:$A,0)+(ROW()-ROW($A$112)-1),COLUMN()-1)</f>
        <v>91.032611000000003</v>
      </c>
      <c r="I122" s="7">
        <f>INDEX('Paste Calib Data'!$1:$1048576,MATCH($A$112,'Paste Calib Data'!$A:$A,0)+(ROW()-ROW($A$112)-1),COLUMN()-1)</f>
        <v>105.027176</v>
      </c>
      <c r="J122" s="7">
        <f>INDEX('Paste Calib Data'!$1:$1048576,MATCH($A$112,'Paste Calib Data'!$A:$A,0)+(ROW()-ROW($A$112)-1),COLUMN()-1)</f>
        <v>119.972829</v>
      </c>
      <c r="K122" s="7">
        <f>INDEX('Paste Calib Data'!$1:$1048576,MATCH($A$112,'Paste Calib Data'!$A:$A,0)+(ROW()-ROW($A$112)-1),COLUMN()-1)</f>
        <v>130.02717699999999</v>
      </c>
      <c r="L122" s="7">
        <f>INDEX('Paste Calib Data'!$1:$1048576,MATCH($A$112,'Paste Calib Data'!$A:$A,0)+(ROW()-ROW($A$112)-1),COLUMN()-1)</f>
        <v>139.19837200000001</v>
      </c>
      <c r="M122" s="7">
        <f>INDEX('Paste Calib Data'!$1:$1048576,MATCH($A$112,'Paste Calib Data'!$A:$A,0)+(ROW()-ROW($A$112)-1),COLUMN()-1)</f>
        <v>144.97282899999999</v>
      </c>
      <c r="N122" s="7">
        <f>INDEX('Paste Calib Data'!$1:$1048576,MATCH($A$112,'Paste Calib Data'!$A:$A,0)+(ROW()-ROW($A$112)-1),COLUMN()-1)</f>
        <v>144.97282899999999</v>
      </c>
      <c r="O122" s="7">
        <f>INDEX('Paste Calib Data'!$1:$1048576,MATCH($A$112,'Paste Calib Data'!$A:$A,0)+(ROW()-ROW($A$112)-1),COLUMN()-1)</f>
        <v>144.97282899999999</v>
      </c>
      <c r="P122" s="7">
        <f>INDEX('Paste Calib Data'!$1:$1048576,MATCH($A$112,'Paste Calib Data'!$A:$A,0)+(ROW()-ROW($A$112)-1),COLUMN()-1)</f>
        <v>144.97282899999999</v>
      </c>
      <c r="Q122" s="27">
        <f t="shared" si="18"/>
        <v>144.97282899999999</v>
      </c>
    </row>
    <row r="123" spans="1:17" x14ac:dyDescent="0.25">
      <c r="A123" s="5">
        <f>INDEX('Paste Calib Data'!$1:$1048576,MATCH($A$112,'Paste Calib Data'!$A:$A,0)+(ROW()-ROW($A$112)-1),COLUMN())</f>
        <v>1400</v>
      </c>
      <c r="B123" s="27">
        <f t="shared" si="17"/>
        <v>55.027175</v>
      </c>
      <c r="C123" s="7">
        <f>INDEX('Paste Calib Data'!$1:$1048576,MATCH($A$112,'Paste Calib Data'!$A:$A,0)+(ROW()-ROW($A$112)-1),COLUMN()-1)</f>
        <v>55.027175</v>
      </c>
      <c r="D123" s="7">
        <f>INDEX('Paste Calib Data'!$1:$1048576,MATCH($A$112,'Paste Calib Data'!$A:$A,0)+(ROW()-ROW($A$112)-1),COLUMN()-1)</f>
        <v>62.975544999999997</v>
      </c>
      <c r="E123" s="7">
        <f>INDEX('Paste Calib Data'!$1:$1048576,MATCH($A$112,'Paste Calib Data'!$A:$A,0)+(ROW()-ROW($A$112)-1),COLUMN()-1)</f>
        <v>70.991849000000002</v>
      </c>
      <c r="F123" s="7">
        <f>INDEX('Paste Calib Data'!$1:$1048576,MATCH($A$112,'Paste Calib Data'!$A:$A,0)+(ROW()-ROW($A$112)-1),COLUMN()-1)</f>
        <v>73.980980000000002</v>
      </c>
      <c r="G123" s="7">
        <f>INDEX('Paste Calib Data'!$1:$1048576,MATCH($A$112,'Paste Calib Data'!$A:$A,0)+(ROW()-ROW($A$112)-1),COLUMN()-1)</f>
        <v>75.000001999999995</v>
      </c>
      <c r="H123" s="7">
        <f>INDEX('Paste Calib Data'!$1:$1048576,MATCH($A$112,'Paste Calib Data'!$A:$A,0)+(ROW()-ROW($A$112)-1),COLUMN()-1)</f>
        <v>87.975544999999997</v>
      </c>
      <c r="I123" s="7">
        <f>INDEX('Paste Calib Data'!$1:$1048576,MATCH($A$112,'Paste Calib Data'!$A:$A,0)+(ROW()-ROW($A$112)-1),COLUMN()-1)</f>
        <v>100.00000199999999</v>
      </c>
      <c r="J123" s="7">
        <f>INDEX('Paste Calib Data'!$1:$1048576,MATCH($A$112,'Paste Calib Data'!$A:$A,0)+(ROW()-ROW($A$112)-1),COLUMN()-1)</f>
        <v>113.994568</v>
      </c>
      <c r="K123" s="7">
        <f>INDEX('Paste Calib Data'!$1:$1048576,MATCH($A$112,'Paste Calib Data'!$A:$A,0)+(ROW()-ROW($A$112)-1),COLUMN()-1)</f>
        <v>127.989133</v>
      </c>
      <c r="L123" s="7">
        <f>INDEX('Paste Calib Data'!$1:$1048576,MATCH($A$112,'Paste Calib Data'!$A:$A,0)+(ROW()-ROW($A$112)-1),COLUMN()-1)</f>
        <v>139.67391599999999</v>
      </c>
      <c r="M123" s="7">
        <f>INDEX('Paste Calib Data'!$1:$1048576,MATCH($A$112,'Paste Calib Data'!$A:$A,0)+(ROW()-ROW($A$112)-1),COLUMN()-1)</f>
        <v>144.97282899999999</v>
      </c>
      <c r="N123" s="7">
        <f>INDEX('Paste Calib Data'!$1:$1048576,MATCH($A$112,'Paste Calib Data'!$A:$A,0)+(ROW()-ROW($A$112)-1),COLUMN()-1)</f>
        <v>144.97282899999999</v>
      </c>
      <c r="O123" s="7">
        <f>INDEX('Paste Calib Data'!$1:$1048576,MATCH($A$112,'Paste Calib Data'!$A:$A,0)+(ROW()-ROW($A$112)-1),COLUMN()-1)</f>
        <v>144.97282899999999</v>
      </c>
      <c r="P123" s="7">
        <f>INDEX('Paste Calib Data'!$1:$1048576,MATCH($A$112,'Paste Calib Data'!$A:$A,0)+(ROW()-ROW($A$112)-1),COLUMN()-1)</f>
        <v>144.97282899999999</v>
      </c>
      <c r="Q123" s="27">
        <f t="shared" si="18"/>
        <v>144.97282899999999</v>
      </c>
    </row>
    <row r="124" spans="1:17" x14ac:dyDescent="0.25">
      <c r="A124" s="5">
        <f>INDEX('Paste Calib Data'!$1:$1048576,MATCH($A$112,'Paste Calib Data'!$A:$A,0)+(ROW()-ROW($A$112)-1),COLUMN())</f>
        <v>1600</v>
      </c>
      <c r="B124" s="27">
        <f t="shared" si="17"/>
        <v>55.027175</v>
      </c>
      <c r="C124" s="7">
        <f>INDEX('Paste Calib Data'!$1:$1048576,MATCH($A$112,'Paste Calib Data'!$A:$A,0)+(ROW()-ROW($A$112)-1),COLUMN()-1)</f>
        <v>55.027175</v>
      </c>
      <c r="D124" s="7">
        <f>INDEX('Paste Calib Data'!$1:$1048576,MATCH($A$112,'Paste Calib Data'!$A:$A,0)+(ROW()-ROW($A$112)-1),COLUMN()-1)</f>
        <v>62.975544999999997</v>
      </c>
      <c r="E124" s="7">
        <f>INDEX('Paste Calib Data'!$1:$1048576,MATCH($A$112,'Paste Calib Data'!$A:$A,0)+(ROW()-ROW($A$112)-1),COLUMN()-1)</f>
        <v>70.991849000000002</v>
      </c>
      <c r="F124" s="7">
        <f>INDEX('Paste Calib Data'!$1:$1048576,MATCH($A$112,'Paste Calib Data'!$A:$A,0)+(ROW()-ROW($A$112)-1),COLUMN()-1)</f>
        <v>72.010870999999995</v>
      </c>
      <c r="G124" s="7">
        <f>INDEX('Paste Calib Data'!$1:$1048576,MATCH($A$112,'Paste Calib Data'!$A:$A,0)+(ROW()-ROW($A$112)-1),COLUMN()-1)</f>
        <v>73.029893000000001</v>
      </c>
      <c r="H124" s="7">
        <f>INDEX('Paste Calib Data'!$1:$1048576,MATCH($A$112,'Paste Calib Data'!$A:$A,0)+(ROW()-ROW($A$112)-1),COLUMN()-1)</f>
        <v>84.986414999999994</v>
      </c>
      <c r="I124" s="7">
        <f>INDEX('Paste Calib Data'!$1:$1048576,MATCH($A$112,'Paste Calib Data'!$A:$A,0)+(ROW()-ROW($A$112)-1),COLUMN()-1)</f>
        <v>94.972828000000007</v>
      </c>
      <c r="J124" s="7">
        <f>INDEX('Paste Calib Data'!$1:$1048576,MATCH($A$112,'Paste Calib Data'!$A:$A,0)+(ROW()-ROW($A$112)-1),COLUMN()-1)</f>
        <v>111.005437</v>
      </c>
      <c r="K124" s="7">
        <f>INDEX('Paste Calib Data'!$1:$1048576,MATCH($A$112,'Paste Calib Data'!$A:$A,0)+(ROW()-ROW($A$112)-1),COLUMN()-1)</f>
        <v>122.01087200000001</v>
      </c>
      <c r="L124" s="7">
        <f>INDEX('Paste Calib Data'!$1:$1048576,MATCH($A$112,'Paste Calib Data'!$A:$A,0)+(ROW()-ROW($A$112)-1),COLUMN()-1)</f>
        <v>137.97554600000001</v>
      </c>
      <c r="M124" s="7">
        <f>INDEX('Paste Calib Data'!$1:$1048576,MATCH($A$112,'Paste Calib Data'!$A:$A,0)+(ROW()-ROW($A$112)-1),COLUMN()-1)</f>
        <v>144.97282899999999</v>
      </c>
      <c r="N124" s="7">
        <f>INDEX('Paste Calib Data'!$1:$1048576,MATCH($A$112,'Paste Calib Data'!$A:$A,0)+(ROW()-ROW($A$112)-1),COLUMN()-1)</f>
        <v>144.97282899999999</v>
      </c>
      <c r="O124" s="7">
        <f>INDEX('Paste Calib Data'!$1:$1048576,MATCH($A$112,'Paste Calib Data'!$A:$A,0)+(ROW()-ROW($A$112)-1),COLUMN()-1)</f>
        <v>144.97282899999999</v>
      </c>
      <c r="P124" s="7">
        <f>INDEX('Paste Calib Data'!$1:$1048576,MATCH($A$112,'Paste Calib Data'!$A:$A,0)+(ROW()-ROW($A$112)-1),COLUMN()-1)</f>
        <v>144.97282899999999</v>
      </c>
      <c r="Q124" s="27">
        <f t="shared" si="18"/>
        <v>144.97282899999999</v>
      </c>
    </row>
    <row r="125" spans="1:17" x14ac:dyDescent="0.25">
      <c r="A125" s="5">
        <f>INDEX('Paste Calib Data'!$1:$1048576,MATCH($A$112,'Paste Calib Data'!$A:$A,0)+(ROW()-ROW($A$112)-1),COLUMN())</f>
        <v>1800</v>
      </c>
      <c r="B125" s="27">
        <f t="shared" si="17"/>
        <v>55.027175</v>
      </c>
      <c r="C125" s="7">
        <f>INDEX('Paste Calib Data'!$1:$1048576,MATCH($A$112,'Paste Calib Data'!$A:$A,0)+(ROW()-ROW($A$112)-1),COLUMN()-1)</f>
        <v>55.027175</v>
      </c>
      <c r="D125" s="7">
        <f>INDEX('Paste Calib Data'!$1:$1048576,MATCH($A$112,'Paste Calib Data'!$A:$A,0)+(ROW()-ROW($A$112)-1),COLUMN()-1)</f>
        <v>62.024458000000003</v>
      </c>
      <c r="E125" s="7">
        <f>INDEX('Paste Calib Data'!$1:$1048576,MATCH($A$112,'Paste Calib Data'!$A:$A,0)+(ROW()-ROW($A$112)-1),COLUMN()-1)</f>
        <v>68.002718999999999</v>
      </c>
      <c r="F125" s="7">
        <f>INDEX('Paste Calib Data'!$1:$1048576,MATCH($A$112,'Paste Calib Data'!$A:$A,0)+(ROW()-ROW($A$112)-1),COLUMN()-1)</f>
        <v>69.972828000000007</v>
      </c>
      <c r="G125" s="7">
        <f>INDEX('Paste Calib Data'!$1:$1048576,MATCH($A$112,'Paste Calib Data'!$A:$A,0)+(ROW()-ROW($A$112)-1),COLUMN()-1)</f>
        <v>75.000001999999995</v>
      </c>
      <c r="H125" s="7">
        <f>INDEX('Paste Calib Data'!$1:$1048576,MATCH($A$112,'Paste Calib Data'!$A:$A,0)+(ROW()-ROW($A$112)-1),COLUMN()-1)</f>
        <v>83.016306</v>
      </c>
      <c r="I125" s="7">
        <f>INDEX('Paste Calib Data'!$1:$1048576,MATCH($A$112,'Paste Calib Data'!$A:$A,0)+(ROW()-ROW($A$112)-1),COLUMN()-1)</f>
        <v>91.983698000000004</v>
      </c>
      <c r="J125" s="7">
        <f>INDEX('Paste Calib Data'!$1:$1048576,MATCH($A$112,'Paste Calib Data'!$A:$A,0)+(ROW()-ROW($A$112)-1),COLUMN()-1)</f>
        <v>101.970111</v>
      </c>
      <c r="K125" s="7">
        <f>INDEX('Paste Calib Data'!$1:$1048576,MATCH($A$112,'Paste Calib Data'!$A:$A,0)+(ROW()-ROW($A$112)-1),COLUMN()-1)</f>
        <v>119.021742</v>
      </c>
      <c r="L125" s="7">
        <f>INDEX('Paste Calib Data'!$1:$1048576,MATCH($A$112,'Paste Calib Data'!$A:$A,0)+(ROW()-ROW($A$112)-1),COLUMN()-1)</f>
        <v>129.00815499999999</v>
      </c>
      <c r="M125" s="7">
        <f>INDEX('Paste Calib Data'!$1:$1048576,MATCH($A$112,'Paste Calib Data'!$A:$A,0)+(ROW()-ROW($A$112)-1),COLUMN()-1)</f>
        <v>144.97282899999999</v>
      </c>
      <c r="N125" s="7">
        <f>INDEX('Paste Calib Data'!$1:$1048576,MATCH($A$112,'Paste Calib Data'!$A:$A,0)+(ROW()-ROW($A$112)-1),COLUMN()-1)</f>
        <v>144.97282899999999</v>
      </c>
      <c r="O125" s="7">
        <f>INDEX('Paste Calib Data'!$1:$1048576,MATCH($A$112,'Paste Calib Data'!$A:$A,0)+(ROW()-ROW($A$112)-1),COLUMN()-1)</f>
        <v>144.97282899999999</v>
      </c>
      <c r="P125" s="7">
        <f>INDEX('Paste Calib Data'!$1:$1048576,MATCH($A$112,'Paste Calib Data'!$A:$A,0)+(ROW()-ROW($A$112)-1),COLUMN()-1)</f>
        <v>144.97282899999999</v>
      </c>
      <c r="Q125" s="27">
        <f t="shared" si="18"/>
        <v>144.97282899999999</v>
      </c>
    </row>
    <row r="126" spans="1:17" x14ac:dyDescent="0.25">
      <c r="A126" s="5">
        <f>INDEX('Paste Calib Data'!$1:$1048576,MATCH($A$112,'Paste Calib Data'!$A:$A,0)+(ROW()-ROW($A$112)-1),COLUMN())</f>
        <v>2000</v>
      </c>
      <c r="B126" s="27">
        <f t="shared" si="17"/>
        <v>49.796196999999999</v>
      </c>
      <c r="C126" s="7">
        <f>INDEX('Paste Calib Data'!$1:$1048576,MATCH($A$112,'Paste Calib Data'!$A:$A,0)+(ROW()-ROW($A$112)-1),COLUMN()-1)</f>
        <v>49.796196999999999</v>
      </c>
      <c r="D126" s="7">
        <f>INDEX('Paste Calib Data'!$1:$1048576,MATCH($A$112,'Paste Calib Data'!$A:$A,0)+(ROW()-ROW($A$112)-1),COLUMN()-1)</f>
        <v>52.989131999999998</v>
      </c>
      <c r="E126" s="7">
        <f>INDEX('Paste Calib Data'!$1:$1048576,MATCH($A$112,'Paste Calib Data'!$A:$A,0)+(ROW()-ROW($A$112)-1),COLUMN()-1)</f>
        <v>59.986414000000003</v>
      </c>
      <c r="F126" s="7">
        <f>INDEX('Paste Calib Data'!$1:$1048576,MATCH($A$112,'Paste Calib Data'!$A:$A,0)+(ROW()-ROW($A$112)-1),COLUMN()-1)</f>
        <v>65.013587999999999</v>
      </c>
      <c r="G126" s="7">
        <f>INDEX('Paste Calib Data'!$1:$1048576,MATCH($A$112,'Paste Calib Data'!$A:$A,0)+(ROW()-ROW($A$112)-1),COLUMN()-1)</f>
        <v>69.972828000000007</v>
      </c>
      <c r="H126" s="7">
        <f>INDEX('Paste Calib Data'!$1:$1048576,MATCH($A$112,'Paste Calib Data'!$A:$A,0)+(ROW()-ROW($A$112)-1),COLUMN()-1)</f>
        <v>81.997283999999993</v>
      </c>
      <c r="I126" s="7">
        <f>INDEX('Paste Calib Data'!$1:$1048576,MATCH($A$112,'Paste Calib Data'!$A:$A,0)+(ROW()-ROW($A$112)-1),COLUMN()-1)</f>
        <v>91.032611000000003</v>
      </c>
      <c r="J126" s="7">
        <f>INDEX('Paste Calib Data'!$1:$1048576,MATCH($A$112,'Paste Calib Data'!$A:$A,0)+(ROW()-ROW($A$112)-1),COLUMN()-1)</f>
        <v>101.019024</v>
      </c>
      <c r="K126" s="7">
        <f>INDEX('Paste Calib Data'!$1:$1048576,MATCH($A$112,'Paste Calib Data'!$A:$A,0)+(ROW()-ROW($A$112)-1),COLUMN()-1)</f>
        <v>116.032611</v>
      </c>
      <c r="L126" s="7">
        <f>INDEX('Paste Calib Data'!$1:$1048576,MATCH($A$112,'Paste Calib Data'!$A:$A,0)+(ROW()-ROW($A$112)-1),COLUMN()-1)</f>
        <v>125.883155</v>
      </c>
      <c r="M126" s="7">
        <f>INDEX('Paste Calib Data'!$1:$1048576,MATCH($A$112,'Paste Calib Data'!$A:$A,0)+(ROW()-ROW($A$112)-1),COLUMN()-1)</f>
        <v>144.97282899999999</v>
      </c>
      <c r="N126" s="7">
        <f>INDEX('Paste Calib Data'!$1:$1048576,MATCH($A$112,'Paste Calib Data'!$A:$A,0)+(ROW()-ROW($A$112)-1),COLUMN()-1)</f>
        <v>144.97282899999999</v>
      </c>
      <c r="O126" s="7">
        <f>INDEX('Paste Calib Data'!$1:$1048576,MATCH($A$112,'Paste Calib Data'!$A:$A,0)+(ROW()-ROW($A$112)-1),COLUMN()-1)</f>
        <v>144.97282899999999</v>
      </c>
      <c r="P126" s="7">
        <f>INDEX('Paste Calib Data'!$1:$1048576,MATCH($A$112,'Paste Calib Data'!$A:$A,0)+(ROW()-ROW($A$112)-1),COLUMN()-1)</f>
        <v>144.97282899999999</v>
      </c>
      <c r="Q126" s="27">
        <f t="shared" si="18"/>
        <v>144.97282899999999</v>
      </c>
    </row>
    <row r="127" spans="1:17" x14ac:dyDescent="0.25">
      <c r="A127" s="5">
        <f>INDEX('Paste Calib Data'!$1:$1048576,MATCH($A$112,'Paste Calib Data'!$A:$A,0)+(ROW()-ROW($A$112)-1),COLUMN())</f>
        <v>2200</v>
      </c>
      <c r="B127" s="27">
        <f t="shared" si="17"/>
        <v>48.233696999999999</v>
      </c>
      <c r="C127" s="7">
        <f>INDEX('Paste Calib Data'!$1:$1048576,MATCH($A$112,'Paste Calib Data'!$A:$A,0)+(ROW()-ROW($A$112)-1),COLUMN()-1)</f>
        <v>48.233696999999999</v>
      </c>
      <c r="D127" s="7">
        <f>INDEX('Paste Calib Data'!$1:$1048576,MATCH($A$112,'Paste Calib Data'!$A:$A,0)+(ROW()-ROW($A$112)-1),COLUMN()-1)</f>
        <v>50.611414000000003</v>
      </c>
      <c r="E127" s="7">
        <f>INDEX('Paste Calib Data'!$1:$1048576,MATCH($A$112,'Paste Calib Data'!$A:$A,0)+(ROW()-ROW($A$112)-1),COLUMN()-1)</f>
        <v>54.415762000000001</v>
      </c>
      <c r="F127" s="7">
        <f>INDEX('Paste Calib Data'!$1:$1048576,MATCH($A$112,'Paste Calib Data'!$A:$A,0)+(ROW()-ROW($A$112)-1),COLUMN()-1)</f>
        <v>57.269022999999997</v>
      </c>
      <c r="G127" s="7">
        <f>INDEX('Paste Calib Data'!$1:$1048576,MATCH($A$112,'Paste Calib Data'!$A:$A,0)+(ROW()-ROW($A$112)-1),COLUMN()-1)</f>
        <v>66.983697000000006</v>
      </c>
      <c r="H127" s="7">
        <f>INDEX('Paste Calib Data'!$1:$1048576,MATCH($A$112,'Paste Calib Data'!$A:$A,0)+(ROW()-ROW($A$112)-1),COLUMN()-1)</f>
        <v>80.027175999999997</v>
      </c>
      <c r="I127" s="7">
        <f>INDEX('Paste Calib Data'!$1:$1048576,MATCH($A$112,'Paste Calib Data'!$A:$A,0)+(ROW()-ROW($A$112)-1),COLUMN()-1)</f>
        <v>90.013588999999996</v>
      </c>
      <c r="J127" s="7">
        <f>INDEX('Paste Calib Data'!$1:$1048576,MATCH($A$112,'Paste Calib Data'!$A:$A,0)+(ROW()-ROW($A$112)-1),COLUMN()-1)</f>
        <v>100.00000199999999</v>
      </c>
      <c r="K127" s="7">
        <f>INDEX('Paste Calib Data'!$1:$1048576,MATCH($A$112,'Paste Calib Data'!$A:$A,0)+(ROW()-ROW($A$112)-1),COLUMN()-1)</f>
        <v>113.994568</v>
      </c>
      <c r="L127" s="7">
        <f>INDEX('Paste Calib Data'!$1:$1048576,MATCH($A$112,'Paste Calib Data'!$A:$A,0)+(ROW()-ROW($A$112)-1),COLUMN()-1)</f>
        <v>124.932068</v>
      </c>
      <c r="M127" s="7">
        <f>INDEX('Paste Calib Data'!$1:$1048576,MATCH($A$112,'Paste Calib Data'!$A:$A,0)+(ROW()-ROW($A$112)-1),COLUMN()-1)</f>
        <v>144.97282899999999</v>
      </c>
      <c r="N127" s="7">
        <f>INDEX('Paste Calib Data'!$1:$1048576,MATCH($A$112,'Paste Calib Data'!$A:$A,0)+(ROW()-ROW($A$112)-1),COLUMN()-1)</f>
        <v>144.97282899999999</v>
      </c>
      <c r="O127" s="7">
        <f>INDEX('Paste Calib Data'!$1:$1048576,MATCH($A$112,'Paste Calib Data'!$A:$A,0)+(ROW()-ROW($A$112)-1),COLUMN()-1)</f>
        <v>144.97282899999999</v>
      </c>
      <c r="P127" s="7">
        <f>INDEX('Paste Calib Data'!$1:$1048576,MATCH($A$112,'Paste Calib Data'!$A:$A,0)+(ROW()-ROW($A$112)-1),COLUMN()-1)</f>
        <v>144.97282899999999</v>
      </c>
      <c r="Q127" s="27">
        <f t="shared" si="18"/>
        <v>144.97282899999999</v>
      </c>
    </row>
    <row r="128" spans="1:17" x14ac:dyDescent="0.25">
      <c r="A128" s="5">
        <f>INDEX('Paste Calib Data'!$1:$1048576,MATCH($A$112,'Paste Calib Data'!$A:$A,0)+(ROW()-ROW($A$112)-1),COLUMN())</f>
        <v>2400</v>
      </c>
      <c r="B128" s="27">
        <f t="shared" si="17"/>
        <v>45.380436000000003</v>
      </c>
      <c r="C128" s="7">
        <f>INDEX('Paste Calib Data'!$1:$1048576,MATCH($A$112,'Paste Calib Data'!$A:$A,0)+(ROW()-ROW($A$112)-1),COLUMN()-1)</f>
        <v>45.380436000000003</v>
      </c>
      <c r="D128" s="7">
        <f>INDEX('Paste Calib Data'!$1:$1048576,MATCH($A$112,'Paste Calib Data'!$A:$A,0)+(ROW()-ROW($A$112)-1),COLUMN()-1)</f>
        <v>48.709240000000001</v>
      </c>
      <c r="E128" s="7">
        <f>INDEX('Paste Calib Data'!$1:$1048576,MATCH($A$112,'Paste Calib Data'!$A:$A,0)+(ROW()-ROW($A$112)-1),COLUMN()-1)</f>
        <v>53.804349000000002</v>
      </c>
      <c r="F128" s="7">
        <f>INDEX('Paste Calib Data'!$1:$1048576,MATCH($A$112,'Paste Calib Data'!$A:$A,0)+(ROW()-ROW($A$112)-1),COLUMN()-1)</f>
        <v>57.269022999999997</v>
      </c>
      <c r="G128" s="7">
        <f>INDEX('Paste Calib Data'!$1:$1048576,MATCH($A$112,'Paste Calib Data'!$A:$A,0)+(ROW()-ROW($A$112)-1),COLUMN()-1)</f>
        <v>62.567936000000003</v>
      </c>
      <c r="H128" s="7">
        <f>INDEX('Paste Calib Data'!$1:$1048576,MATCH($A$112,'Paste Calib Data'!$A:$A,0)+(ROW()-ROW($A$112)-1),COLUMN()-1)</f>
        <v>75.000001999999995</v>
      </c>
      <c r="I128" s="7">
        <f>INDEX('Paste Calib Data'!$1:$1048576,MATCH($A$112,'Paste Calib Data'!$A:$A,0)+(ROW()-ROW($A$112)-1),COLUMN()-1)</f>
        <v>87.975544999999997</v>
      </c>
      <c r="J128" s="7">
        <f>INDEX('Paste Calib Data'!$1:$1048576,MATCH($A$112,'Paste Calib Data'!$A:$A,0)+(ROW()-ROW($A$112)-1),COLUMN()-1)</f>
        <v>97.010872000000006</v>
      </c>
      <c r="K128" s="7">
        <f>INDEX('Paste Calib Data'!$1:$1048576,MATCH($A$112,'Paste Calib Data'!$A:$A,0)+(ROW()-ROW($A$112)-1),COLUMN()-1)</f>
        <v>112.50000199999999</v>
      </c>
      <c r="L128" s="7">
        <f>INDEX('Paste Calib Data'!$1:$1048576,MATCH($A$112,'Paste Calib Data'!$A:$A,0)+(ROW()-ROW($A$112)-1),COLUMN()-1)</f>
        <v>123.980981</v>
      </c>
      <c r="M128" s="7">
        <f>INDEX('Paste Calib Data'!$1:$1048576,MATCH($A$112,'Paste Calib Data'!$A:$A,0)+(ROW()-ROW($A$112)-1),COLUMN()-1)</f>
        <v>144.97282899999999</v>
      </c>
      <c r="N128" s="7">
        <f>INDEX('Paste Calib Data'!$1:$1048576,MATCH($A$112,'Paste Calib Data'!$A:$A,0)+(ROW()-ROW($A$112)-1),COLUMN()-1)</f>
        <v>144.97282899999999</v>
      </c>
      <c r="O128" s="7">
        <f>INDEX('Paste Calib Data'!$1:$1048576,MATCH($A$112,'Paste Calib Data'!$A:$A,0)+(ROW()-ROW($A$112)-1),COLUMN()-1)</f>
        <v>144.97282899999999</v>
      </c>
      <c r="P128" s="7">
        <f>INDEX('Paste Calib Data'!$1:$1048576,MATCH($A$112,'Paste Calib Data'!$A:$A,0)+(ROW()-ROW($A$112)-1),COLUMN()-1)</f>
        <v>144.97282899999999</v>
      </c>
      <c r="Q128" s="27">
        <f t="shared" si="18"/>
        <v>144.97282899999999</v>
      </c>
    </row>
    <row r="129" spans="1:17" x14ac:dyDescent="0.25">
      <c r="A129" s="5">
        <f>INDEX('Paste Calib Data'!$1:$1048576,MATCH($A$112,'Paste Calib Data'!$A:$A,0)+(ROW()-ROW($A$112)-1),COLUMN())</f>
        <v>2500</v>
      </c>
      <c r="B129" s="27">
        <f t="shared" si="17"/>
        <v>43.817936000000003</v>
      </c>
      <c r="C129" s="7">
        <f>INDEX('Paste Calib Data'!$1:$1048576,MATCH($A$112,'Paste Calib Data'!$A:$A,0)+(ROW()-ROW($A$112)-1),COLUMN()-1)</f>
        <v>43.817936000000003</v>
      </c>
      <c r="D129" s="7">
        <f>INDEX('Paste Calib Data'!$1:$1048576,MATCH($A$112,'Paste Calib Data'!$A:$A,0)+(ROW()-ROW($A$112)-1),COLUMN()-1)</f>
        <v>45.923914000000003</v>
      </c>
      <c r="E129" s="7">
        <f>INDEX('Paste Calib Data'!$1:$1048576,MATCH($A$112,'Paste Calib Data'!$A:$A,0)+(ROW()-ROW($A$112)-1),COLUMN()-1)</f>
        <v>52.173914000000003</v>
      </c>
      <c r="F129" s="7">
        <f>INDEX('Paste Calib Data'!$1:$1048576,MATCH($A$112,'Paste Calib Data'!$A:$A,0)+(ROW()-ROW($A$112)-1),COLUMN()-1)</f>
        <v>54.687500999999997</v>
      </c>
      <c r="G129" s="7">
        <f>INDEX('Paste Calib Data'!$1:$1048576,MATCH($A$112,'Paste Calib Data'!$A:$A,0)+(ROW()-ROW($A$112)-1),COLUMN()-1)</f>
        <v>60.529893000000001</v>
      </c>
      <c r="H129" s="7">
        <f>INDEX('Paste Calib Data'!$1:$1048576,MATCH($A$112,'Paste Calib Data'!$A:$A,0)+(ROW()-ROW($A$112)-1),COLUMN()-1)</f>
        <v>68.070654000000005</v>
      </c>
      <c r="I129" s="7">
        <f>INDEX('Paste Calib Data'!$1:$1048576,MATCH($A$112,'Paste Calib Data'!$A:$A,0)+(ROW()-ROW($A$112)-1),COLUMN()-1)</f>
        <v>83.016306</v>
      </c>
      <c r="J129" s="7">
        <f>INDEX('Paste Calib Data'!$1:$1048576,MATCH($A$112,'Paste Calib Data'!$A:$A,0)+(ROW()-ROW($A$112)-1),COLUMN()-1)</f>
        <v>94.972828000000007</v>
      </c>
      <c r="K129" s="7">
        <f>INDEX('Paste Calib Data'!$1:$1048576,MATCH($A$112,'Paste Calib Data'!$A:$A,0)+(ROW()-ROW($A$112)-1),COLUMN()-1)</f>
        <v>112.02445899999999</v>
      </c>
      <c r="L129" s="7">
        <f>INDEX('Paste Calib Data'!$1:$1048576,MATCH($A$112,'Paste Calib Data'!$A:$A,0)+(ROW()-ROW($A$112)-1),COLUMN()-1)</f>
        <v>123.505437</v>
      </c>
      <c r="M129" s="7">
        <f>INDEX('Paste Calib Data'!$1:$1048576,MATCH($A$112,'Paste Calib Data'!$A:$A,0)+(ROW()-ROW($A$112)-1),COLUMN()-1)</f>
        <v>144.97282899999999</v>
      </c>
      <c r="N129" s="7">
        <f>INDEX('Paste Calib Data'!$1:$1048576,MATCH($A$112,'Paste Calib Data'!$A:$A,0)+(ROW()-ROW($A$112)-1),COLUMN()-1)</f>
        <v>144.97282899999999</v>
      </c>
      <c r="O129" s="7">
        <f>INDEX('Paste Calib Data'!$1:$1048576,MATCH($A$112,'Paste Calib Data'!$A:$A,0)+(ROW()-ROW($A$112)-1),COLUMN()-1)</f>
        <v>144.97282899999999</v>
      </c>
      <c r="P129" s="7">
        <f>INDEX('Paste Calib Data'!$1:$1048576,MATCH($A$112,'Paste Calib Data'!$A:$A,0)+(ROW()-ROW($A$112)-1),COLUMN()-1)</f>
        <v>144.97282899999999</v>
      </c>
      <c r="Q129" s="27">
        <f t="shared" si="18"/>
        <v>144.97282899999999</v>
      </c>
    </row>
    <row r="130" spans="1:17" x14ac:dyDescent="0.25">
      <c r="A130" s="5">
        <f>INDEX('Paste Calib Data'!$1:$1048576,MATCH($A$112,'Paste Calib Data'!$A:$A,0)+(ROW()-ROW($A$112)-1),COLUMN())</f>
        <v>2600</v>
      </c>
      <c r="B130" s="27">
        <f t="shared" si="17"/>
        <v>44.429349000000002</v>
      </c>
      <c r="C130" s="7">
        <f>INDEX('Paste Calib Data'!$1:$1048576,MATCH($A$112,'Paste Calib Data'!$A:$A,0)+(ROW()-ROW($A$112)-1),COLUMN()-1)</f>
        <v>44.429349000000002</v>
      </c>
      <c r="D130" s="7">
        <f>INDEX('Paste Calib Data'!$1:$1048576,MATCH($A$112,'Paste Calib Data'!$A:$A,0)+(ROW()-ROW($A$112)-1),COLUMN()-1)</f>
        <v>44.429349000000002</v>
      </c>
      <c r="E130" s="7">
        <f>INDEX('Paste Calib Data'!$1:$1048576,MATCH($A$112,'Paste Calib Data'!$A:$A,0)+(ROW()-ROW($A$112)-1),COLUMN()-1)</f>
        <v>49.116849000000002</v>
      </c>
      <c r="F130" s="7">
        <f>INDEX('Paste Calib Data'!$1:$1048576,MATCH($A$112,'Paste Calib Data'!$A:$A,0)+(ROW()-ROW($A$112)-1),COLUMN()-1)</f>
        <v>52.717391999999997</v>
      </c>
      <c r="G130" s="7">
        <f>INDEX('Paste Calib Data'!$1:$1048576,MATCH($A$112,'Paste Calib Data'!$A:$A,0)+(ROW()-ROW($A$112)-1),COLUMN()-1)</f>
        <v>58.016306</v>
      </c>
      <c r="H130" s="7">
        <f>INDEX('Paste Calib Data'!$1:$1048576,MATCH($A$112,'Paste Calib Data'!$A:$A,0)+(ROW()-ROW($A$112)-1),COLUMN()-1)</f>
        <v>66.576087999999999</v>
      </c>
      <c r="I130" s="7">
        <f>INDEX('Paste Calib Data'!$1:$1048576,MATCH($A$112,'Paste Calib Data'!$A:$A,0)+(ROW()-ROW($A$112)-1),COLUMN()-1)</f>
        <v>76.019023000000004</v>
      </c>
      <c r="J130" s="7">
        <f>INDEX('Paste Calib Data'!$1:$1048576,MATCH($A$112,'Paste Calib Data'!$A:$A,0)+(ROW()-ROW($A$112)-1),COLUMN()-1)</f>
        <v>87.975544999999997</v>
      </c>
      <c r="K130" s="7">
        <f>INDEX('Paste Calib Data'!$1:$1048576,MATCH($A$112,'Paste Calib Data'!$A:$A,0)+(ROW()-ROW($A$112)-1),COLUMN()-1)</f>
        <v>111.005437</v>
      </c>
      <c r="L130" s="7">
        <f>INDEX('Paste Calib Data'!$1:$1048576,MATCH($A$112,'Paste Calib Data'!$A:$A,0)+(ROW()-ROW($A$112)-1),COLUMN()-1)</f>
        <v>123.029894</v>
      </c>
      <c r="M130" s="7">
        <f>INDEX('Paste Calib Data'!$1:$1048576,MATCH($A$112,'Paste Calib Data'!$A:$A,0)+(ROW()-ROW($A$112)-1),COLUMN()-1)</f>
        <v>144.97282899999999</v>
      </c>
      <c r="N130" s="7">
        <f>INDEX('Paste Calib Data'!$1:$1048576,MATCH($A$112,'Paste Calib Data'!$A:$A,0)+(ROW()-ROW($A$112)-1),COLUMN()-1)</f>
        <v>144.97282899999999</v>
      </c>
      <c r="O130" s="7">
        <f>INDEX('Paste Calib Data'!$1:$1048576,MATCH($A$112,'Paste Calib Data'!$A:$A,0)+(ROW()-ROW($A$112)-1),COLUMN()-1)</f>
        <v>144.97282899999999</v>
      </c>
      <c r="P130" s="7">
        <f>INDEX('Paste Calib Data'!$1:$1048576,MATCH($A$112,'Paste Calib Data'!$A:$A,0)+(ROW()-ROW($A$112)-1),COLUMN()-1)</f>
        <v>144.97282899999999</v>
      </c>
      <c r="Q130" s="27">
        <f t="shared" si="18"/>
        <v>144.97282899999999</v>
      </c>
    </row>
    <row r="131" spans="1:17" x14ac:dyDescent="0.25">
      <c r="A131" s="5">
        <f>INDEX('Paste Calib Data'!$1:$1048576,MATCH($A$112,'Paste Calib Data'!$A:$A,0)+(ROW()-ROW($A$112)-1),COLUMN())</f>
        <v>2700</v>
      </c>
      <c r="B131" s="27">
        <f t="shared" si="17"/>
        <v>44.769022999999997</v>
      </c>
      <c r="C131" s="7">
        <f>INDEX('Paste Calib Data'!$1:$1048576,MATCH($A$112,'Paste Calib Data'!$A:$A,0)+(ROW()-ROW($A$112)-1),COLUMN()-1)</f>
        <v>44.769022999999997</v>
      </c>
      <c r="D131" s="7">
        <f>INDEX('Paste Calib Data'!$1:$1048576,MATCH($A$112,'Paste Calib Data'!$A:$A,0)+(ROW()-ROW($A$112)-1),COLUMN()-1)</f>
        <v>44.769022999999997</v>
      </c>
      <c r="E131" s="7">
        <f>INDEX('Paste Calib Data'!$1:$1048576,MATCH($A$112,'Paste Calib Data'!$A:$A,0)+(ROW()-ROW($A$112)-1),COLUMN()-1)</f>
        <v>46.807065999999999</v>
      </c>
      <c r="F131" s="7">
        <f>INDEX('Paste Calib Data'!$1:$1048576,MATCH($A$112,'Paste Calib Data'!$A:$A,0)+(ROW()-ROW($A$112)-1),COLUMN()-1)</f>
        <v>48.573371000000002</v>
      </c>
      <c r="G131" s="7">
        <f>INDEX('Paste Calib Data'!$1:$1048576,MATCH($A$112,'Paste Calib Data'!$A:$A,0)+(ROW()-ROW($A$112)-1),COLUMN()-1)</f>
        <v>53.804349000000002</v>
      </c>
      <c r="H131" s="7">
        <f>INDEX('Paste Calib Data'!$1:$1048576,MATCH($A$112,'Paste Calib Data'!$A:$A,0)+(ROW()-ROW($A$112)-1),COLUMN()-1)</f>
        <v>63.790762000000001</v>
      </c>
      <c r="I131" s="7">
        <f>INDEX('Paste Calib Data'!$1:$1048576,MATCH($A$112,'Paste Calib Data'!$A:$A,0)+(ROW()-ROW($A$112)-1),COLUMN()-1)</f>
        <v>74.184783999999993</v>
      </c>
      <c r="J131" s="7">
        <f>INDEX('Paste Calib Data'!$1:$1048576,MATCH($A$112,'Paste Calib Data'!$A:$A,0)+(ROW()-ROW($A$112)-1),COLUMN()-1)</f>
        <v>83.695654000000005</v>
      </c>
      <c r="K131" s="7">
        <f>INDEX('Paste Calib Data'!$1:$1048576,MATCH($A$112,'Paste Calib Data'!$A:$A,0)+(ROW()-ROW($A$112)-1),COLUMN()-1)</f>
        <v>105.978263</v>
      </c>
      <c r="L131" s="7">
        <f>INDEX('Paste Calib Data'!$1:$1048576,MATCH($A$112,'Paste Calib Data'!$A:$A,0)+(ROW()-ROW($A$112)-1),COLUMN()-1)</f>
        <v>122.48641600000001</v>
      </c>
      <c r="M131" s="7">
        <f>INDEX('Paste Calib Data'!$1:$1048576,MATCH($A$112,'Paste Calib Data'!$A:$A,0)+(ROW()-ROW($A$112)-1),COLUMN()-1)</f>
        <v>144.97282899999999</v>
      </c>
      <c r="N131" s="7">
        <f>INDEX('Paste Calib Data'!$1:$1048576,MATCH($A$112,'Paste Calib Data'!$A:$A,0)+(ROW()-ROW($A$112)-1),COLUMN()-1)</f>
        <v>144.97282899999999</v>
      </c>
      <c r="O131" s="7">
        <f>INDEX('Paste Calib Data'!$1:$1048576,MATCH($A$112,'Paste Calib Data'!$A:$A,0)+(ROW()-ROW($A$112)-1),COLUMN()-1)</f>
        <v>144.97282899999999</v>
      </c>
      <c r="P131" s="7">
        <f>INDEX('Paste Calib Data'!$1:$1048576,MATCH($A$112,'Paste Calib Data'!$A:$A,0)+(ROW()-ROW($A$112)-1),COLUMN()-1)</f>
        <v>144.97282899999999</v>
      </c>
      <c r="Q131" s="27">
        <f t="shared" si="18"/>
        <v>144.97282899999999</v>
      </c>
    </row>
    <row r="132" spans="1:17" x14ac:dyDescent="0.25">
      <c r="A132" s="5">
        <f>INDEX('Paste Calib Data'!$1:$1048576,MATCH($A$112,'Paste Calib Data'!$A:$A,0)+(ROW()-ROW($A$112)-1),COLUMN())</f>
        <v>2800</v>
      </c>
      <c r="B132" s="27">
        <f t="shared" si="17"/>
        <v>45.380436000000003</v>
      </c>
      <c r="C132" s="7">
        <f>INDEX('Paste Calib Data'!$1:$1048576,MATCH($A$112,'Paste Calib Data'!$A:$A,0)+(ROW()-ROW($A$112)-1),COLUMN()-1)</f>
        <v>45.380436000000003</v>
      </c>
      <c r="D132" s="7">
        <f>INDEX('Paste Calib Data'!$1:$1048576,MATCH($A$112,'Paste Calib Data'!$A:$A,0)+(ROW()-ROW($A$112)-1),COLUMN()-1)</f>
        <v>45.380436000000003</v>
      </c>
      <c r="E132" s="7">
        <f>INDEX('Paste Calib Data'!$1:$1048576,MATCH($A$112,'Paste Calib Data'!$A:$A,0)+(ROW()-ROW($A$112)-1),COLUMN()-1)</f>
        <v>46.127718000000002</v>
      </c>
      <c r="F132" s="7">
        <f>INDEX('Paste Calib Data'!$1:$1048576,MATCH($A$112,'Paste Calib Data'!$A:$A,0)+(ROW()-ROW($A$112)-1),COLUMN()-1)</f>
        <v>46.875000999999997</v>
      </c>
      <c r="G132" s="7">
        <f>INDEX('Paste Calib Data'!$1:$1048576,MATCH($A$112,'Paste Calib Data'!$A:$A,0)+(ROW()-ROW($A$112)-1),COLUMN()-1)</f>
        <v>50.000000999999997</v>
      </c>
      <c r="H132" s="7">
        <f>INDEX('Paste Calib Data'!$1:$1048576,MATCH($A$112,'Paste Calib Data'!$A:$A,0)+(ROW()-ROW($A$112)-1),COLUMN()-1)</f>
        <v>57.133153</v>
      </c>
      <c r="I132" s="7">
        <f>INDEX('Paste Calib Data'!$1:$1048576,MATCH($A$112,'Paste Calib Data'!$A:$A,0)+(ROW()-ROW($A$112)-1),COLUMN()-1)</f>
        <v>68.478262000000001</v>
      </c>
      <c r="J132" s="7">
        <f>INDEX('Paste Calib Data'!$1:$1048576,MATCH($A$112,'Paste Calib Data'!$A:$A,0)+(ROW()-ROW($A$112)-1),COLUMN()-1)</f>
        <v>79.483697000000006</v>
      </c>
      <c r="K132" s="7">
        <f>INDEX('Paste Calib Data'!$1:$1048576,MATCH($A$112,'Paste Calib Data'!$A:$A,0)+(ROW()-ROW($A$112)-1),COLUMN()-1)</f>
        <v>101.970111</v>
      </c>
      <c r="L132" s="7">
        <f>INDEX('Paste Calib Data'!$1:$1048576,MATCH($A$112,'Paste Calib Data'!$A:$A,0)+(ROW()-ROW($A$112)-1),COLUMN()-1)</f>
        <v>120.92391600000001</v>
      </c>
      <c r="M132" s="7">
        <f>INDEX('Paste Calib Data'!$1:$1048576,MATCH($A$112,'Paste Calib Data'!$A:$A,0)+(ROW()-ROW($A$112)-1),COLUMN()-1)</f>
        <v>144.97282899999999</v>
      </c>
      <c r="N132" s="7">
        <f>INDEX('Paste Calib Data'!$1:$1048576,MATCH($A$112,'Paste Calib Data'!$A:$A,0)+(ROW()-ROW($A$112)-1),COLUMN()-1)</f>
        <v>144.97282899999999</v>
      </c>
      <c r="O132" s="7">
        <f>INDEX('Paste Calib Data'!$1:$1048576,MATCH($A$112,'Paste Calib Data'!$A:$A,0)+(ROW()-ROW($A$112)-1),COLUMN()-1)</f>
        <v>144.97282899999999</v>
      </c>
      <c r="P132" s="7">
        <f>INDEX('Paste Calib Data'!$1:$1048576,MATCH($A$112,'Paste Calib Data'!$A:$A,0)+(ROW()-ROW($A$112)-1),COLUMN()-1)</f>
        <v>144.97282899999999</v>
      </c>
      <c r="Q132" s="27">
        <f t="shared" si="18"/>
        <v>144.97282899999999</v>
      </c>
    </row>
    <row r="133" spans="1:17" x14ac:dyDescent="0.25">
      <c r="A133" s="5">
        <f>INDEX('Paste Calib Data'!$1:$1048576,MATCH($A$112,'Paste Calib Data'!$A:$A,0)+(ROW()-ROW($A$112)-1),COLUMN())</f>
        <v>3000</v>
      </c>
      <c r="B133" s="27">
        <f t="shared" si="17"/>
        <v>45.312500999999997</v>
      </c>
      <c r="C133" s="7">
        <f>INDEX('Paste Calib Data'!$1:$1048576,MATCH($A$112,'Paste Calib Data'!$A:$A,0)+(ROW()-ROW($A$112)-1),COLUMN()-1)</f>
        <v>45.312500999999997</v>
      </c>
      <c r="D133" s="7">
        <f>INDEX('Paste Calib Data'!$1:$1048576,MATCH($A$112,'Paste Calib Data'!$A:$A,0)+(ROW()-ROW($A$112)-1),COLUMN()-1)</f>
        <v>45.312500999999997</v>
      </c>
      <c r="E133" s="7">
        <f>INDEX('Paste Calib Data'!$1:$1048576,MATCH($A$112,'Paste Calib Data'!$A:$A,0)+(ROW()-ROW($A$112)-1),COLUMN()-1)</f>
        <v>45.312500999999997</v>
      </c>
      <c r="F133" s="7">
        <f>INDEX('Paste Calib Data'!$1:$1048576,MATCH($A$112,'Paste Calib Data'!$A:$A,0)+(ROW()-ROW($A$112)-1),COLUMN()-1)</f>
        <v>45.312500999999997</v>
      </c>
      <c r="G133" s="7">
        <f>INDEX('Paste Calib Data'!$1:$1048576,MATCH($A$112,'Paste Calib Data'!$A:$A,0)+(ROW()-ROW($A$112)-1),COLUMN()-1)</f>
        <v>47.622284000000001</v>
      </c>
      <c r="H133" s="7">
        <f>INDEX('Paste Calib Data'!$1:$1048576,MATCH($A$112,'Paste Calib Data'!$A:$A,0)+(ROW()-ROW($A$112)-1),COLUMN()-1)</f>
        <v>53.804349000000002</v>
      </c>
      <c r="I133" s="7">
        <f>INDEX('Paste Calib Data'!$1:$1048576,MATCH($A$112,'Paste Calib Data'!$A:$A,0)+(ROW()-ROW($A$112)-1),COLUMN()-1)</f>
        <v>66.168480000000002</v>
      </c>
      <c r="J133" s="7">
        <f>INDEX('Paste Calib Data'!$1:$1048576,MATCH($A$112,'Paste Calib Data'!$A:$A,0)+(ROW()-ROW($A$112)-1),COLUMN()-1)</f>
        <v>76.086957999999996</v>
      </c>
      <c r="K133" s="7">
        <f>INDEX('Paste Calib Data'!$1:$1048576,MATCH($A$112,'Paste Calib Data'!$A:$A,0)+(ROW()-ROW($A$112)-1),COLUMN()-1)</f>
        <v>95.584241000000006</v>
      </c>
      <c r="L133" s="7">
        <f>INDEX('Paste Calib Data'!$1:$1048576,MATCH($A$112,'Paste Calib Data'!$A:$A,0)+(ROW()-ROW($A$112)-1),COLUMN()-1)</f>
        <v>115.013589</v>
      </c>
      <c r="M133" s="7">
        <f>INDEX('Paste Calib Data'!$1:$1048576,MATCH($A$112,'Paste Calib Data'!$A:$A,0)+(ROW()-ROW($A$112)-1),COLUMN()-1)</f>
        <v>144.97282899999999</v>
      </c>
      <c r="N133" s="7">
        <f>INDEX('Paste Calib Data'!$1:$1048576,MATCH($A$112,'Paste Calib Data'!$A:$A,0)+(ROW()-ROW($A$112)-1),COLUMN()-1)</f>
        <v>144.97282899999999</v>
      </c>
      <c r="O133" s="7">
        <f>INDEX('Paste Calib Data'!$1:$1048576,MATCH($A$112,'Paste Calib Data'!$A:$A,0)+(ROW()-ROW($A$112)-1),COLUMN()-1)</f>
        <v>144.97282899999999</v>
      </c>
      <c r="P133" s="7">
        <f>INDEX('Paste Calib Data'!$1:$1048576,MATCH($A$112,'Paste Calib Data'!$A:$A,0)+(ROW()-ROW($A$112)-1),COLUMN()-1)</f>
        <v>144.97282899999999</v>
      </c>
      <c r="Q133" s="27">
        <f t="shared" si="18"/>
        <v>144.97282899999999</v>
      </c>
    </row>
    <row r="134" spans="1:17" x14ac:dyDescent="0.25">
      <c r="A134" s="5">
        <f>INDEX('Paste Calib Data'!$1:$1048576,MATCH($A$112,'Paste Calib Data'!$A:$A,0)+(ROW()-ROW($A$112)-1),COLUMN())</f>
        <v>3250</v>
      </c>
      <c r="B134" s="27">
        <f t="shared" si="17"/>
        <v>45.516305000000003</v>
      </c>
      <c r="C134" s="7">
        <f>INDEX('Paste Calib Data'!$1:$1048576,MATCH($A$112,'Paste Calib Data'!$A:$A,0)+(ROW()-ROW($A$112)-1),COLUMN()-1)</f>
        <v>45.516305000000003</v>
      </c>
      <c r="D134" s="7">
        <f>INDEX('Paste Calib Data'!$1:$1048576,MATCH($A$112,'Paste Calib Data'!$A:$A,0)+(ROW()-ROW($A$112)-1),COLUMN()-1)</f>
        <v>45.516305000000003</v>
      </c>
      <c r="E134" s="7">
        <f>INDEX('Paste Calib Data'!$1:$1048576,MATCH($A$112,'Paste Calib Data'!$A:$A,0)+(ROW()-ROW($A$112)-1),COLUMN()-1)</f>
        <v>45.516305000000003</v>
      </c>
      <c r="F134" s="7">
        <f>INDEX('Paste Calib Data'!$1:$1048576,MATCH($A$112,'Paste Calib Data'!$A:$A,0)+(ROW()-ROW($A$112)-1),COLUMN()-1)</f>
        <v>45.516305000000003</v>
      </c>
      <c r="G134" s="7">
        <f>INDEX('Paste Calib Data'!$1:$1048576,MATCH($A$112,'Paste Calib Data'!$A:$A,0)+(ROW()-ROW($A$112)-1),COLUMN()-1)</f>
        <v>45.516305000000003</v>
      </c>
      <c r="H134" s="7">
        <f>INDEX('Paste Calib Data'!$1:$1048576,MATCH($A$112,'Paste Calib Data'!$A:$A,0)+(ROW()-ROW($A$112)-1),COLUMN()-1)</f>
        <v>45.516305000000003</v>
      </c>
      <c r="I134" s="7">
        <f>INDEX('Paste Calib Data'!$1:$1048576,MATCH($A$112,'Paste Calib Data'!$A:$A,0)+(ROW()-ROW($A$112)-1),COLUMN()-1)</f>
        <v>54.008153</v>
      </c>
      <c r="J134" s="7">
        <f>INDEX('Paste Calib Data'!$1:$1048576,MATCH($A$112,'Paste Calib Data'!$A:$A,0)+(ROW()-ROW($A$112)-1),COLUMN()-1)</f>
        <v>74.592393000000001</v>
      </c>
      <c r="K134" s="7">
        <f>INDEX('Paste Calib Data'!$1:$1048576,MATCH($A$112,'Paste Calib Data'!$A:$A,0)+(ROW()-ROW($A$112)-1),COLUMN()-1)</f>
        <v>94.972828000000007</v>
      </c>
      <c r="L134" s="7">
        <f>INDEX('Paste Calib Data'!$1:$1048576,MATCH($A$112,'Paste Calib Data'!$A:$A,0)+(ROW()-ROW($A$112)-1),COLUMN()-1)</f>
        <v>111.005437</v>
      </c>
      <c r="M134" s="7">
        <f>INDEX('Paste Calib Data'!$1:$1048576,MATCH($A$112,'Paste Calib Data'!$A:$A,0)+(ROW()-ROW($A$112)-1),COLUMN()-1)</f>
        <v>144.97282899999999</v>
      </c>
      <c r="N134" s="7">
        <f>INDEX('Paste Calib Data'!$1:$1048576,MATCH($A$112,'Paste Calib Data'!$A:$A,0)+(ROW()-ROW($A$112)-1),COLUMN()-1)</f>
        <v>144.97282899999999</v>
      </c>
      <c r="O134" s="7">
        <f>INDEX('Paste Calib Data'!$1:$1048576,MATCH($A$112,'Paste Calib Data'!$A:$A,0)+(ROW()-ROW($A$112)-1),COLUMN()-1)</f>
        <v>144.97282899999999</v>
      </c>
      <c r="P134" s="7">
        <f>INDEX('Paste Calib Data'!$1:$1048576,MATCH($A$112,'Paste Calib Data'!$A:$A,0)+(ROW()-ROW($A$112)-1),COLUMN()-1)</f>
        <v>144.97282899999999</v>
      </c>
      <c r="Q134" s="27">
        <f t="shared" si="18"/>
        <v>144.97282899999999</v>
      </c>
    </row>
    <row r="135" spans="1:17" x14ac:dyDescent="0.25">
      <c r="A135" s="5">
        <f>INDEX('Paste Calib Data'!$1:$1048576,MATCH($A$112,'Paste Calib Data'!$A:$A,0)+(ROW()-ROW($A$112)-1),COLUMN())</f>
        <v>3800</v>
      </c>
      <c r="B135" s="27">
        <f t="shared" si="17"/>
        <v>44.972827000000002</v>
      </c>
      <c r="C135" s="7">
        <f>INDEX('Paste Calib Data'!$1:$1048576,MATCH($A$112,'Paste Calib Data'!$A:$A,0)+(ROW()-ROW($A$112)-1),COLUMN()-1)</f>
        <v>44.972827000000002</v>
      </c>
      <c r="D135" s="7">
        <f>INDEX('Paste Calib Data'!$1:$1048576,MATCH($A$112,'Paste Calib Data'!$A:$A,0)+(ROW()-ROW($A$112)-1),COLUMN()-1)</f>
        <v>44.972827000000002</v>
      </c>
      <c r="E135" s="7">
        <f>INDEX('Paste Calib Data'!$1:$1048576,MATCH($A$112,'Paste Calib Data'!$A:$A,0)+(ROW()-ROW($A$112)-1),COLUMN()-1)</f>
        <v>44.972827000000002</v>
      </c>
      <c r="F135" s="7">
        <f>INDEX('Paste Calib Data'!$1:$1048576,MATCH($A$112,'Paste Calib Data'!$A:$A,0)+(ROW()-ROW($A$112)-1),COLUMN()-1)</f>
        <v>44.972827000000002</v>
      </c>
      <c r="G135" s="7">
        <f>INDEX('Paste Calib Data'!$1:$1048576,MATCH($A$112,'Paste Calib Data'!$A:$A,0)+(ROW()-ROW($A$112)-1),COLUMN()-1)</f>
        <v>44.972827000000002</v>
      </c>
      <c r="H135" s="7">
        <f>INDEX('Paste Calib Data'!$1:$1048576,MATCH($A$112,'Paste Calib Data'!$A:$A,0)+(ROW()-ROW($A$112)-1),COLUMN()-1)</f>
        <v>44.972827000000002</v>
      </c>
      <c r="I135" s="7">
        <f>INDEX('Paste Calib Data'!$1:$1048576,MATCH($A$112,'Paste Calib Data'!$A:$A,0)+(ROW()-ROW($A$112)-1),COLUMN()-1)</f>
        <v>50.475544999999997</v>
      </c>
      <c r="J135" s="7">
        <f>INDEX('Paste Calib Data'!$1:$1048576,MATCH($A$112,'Paste Calib Data'!$A:$A,0)+(ROW()-ROW($A$112)-1),COLUMN()-1)</f>
        <v>72.690218999999999</v>
      </c>
      <c r="K135" s="7">
        <f>INDEX('Paste Calib Data'!$1:$1048576,MATCH($A$112,'Paste Calib Data'!$A:$A,0)+(ROW()-ROW($A$112)-1),COLUMN()-1)</f>
        <v>84.986414999999994</v>
      </c>
      <c r="L135" s="7">
        <f>INDEX('Paste Calib Data'!$1:$1048576,MATCH($A$112,'Paste Calib Data'!$A:$A,0)+(ROW()-ROW($A$112)-1),COLUMN()-1)</f>
        <v>91.983698000000004</v>
      </c>
      <c r="M135" s="7">
        <f>INDEX('Paste Calib Data'!$1:$1048576,MATCH($A$112,'Paste Calib Data'!$A:$A,0)+(ROW()-ROW($A$112)-1),COLUMN()-1)</f>
        <v>101.290763</v>
      </c>
      <c r="N135" s="7">
        <f>INDEX('Paste Calib Data'!$1:$1048576,MATCH($A$112,'Paste Calib Data'!$A:$A,0)+(ROW()-ROW($A$112)-1),COLUMN()-1)</f>
        <v>101.290763</v>
      </c>
      <c r="O135" s="7">
        <f>INDEX('Paste Calib Data'!$1:$1048576,MATCH($A$112,'Paste Calib Data'!$A:$A,0)+(ROW()-ROW($A$112)-1),COLUMN()-1)</f>
        <v>101.290763</v>
      </c>
      <c r="P135" s="7">
        <f>INDEX('Paste Calib Data'!$1:$1048576,MATCH($A$112,'Paste Calib Data'!$A:$A,0)+(ROW()-ROW($A$112)-1),COLUMN()-1)</f>
        <v>144.97282899999999</v>
      </c>
      <c r="Q135" s="27">
        <f t="shared" si="18"/>
        <v>144.97282899999999</v>
      </c>
    </row>
    <row r="136" spans="1:17" x14ac:dyDescent="0.25">
      <c r="A136" s="5">
        <f>INDEX('Paste Calib Data'!$1:$1048576,MATCH($A$112,'Paste Calib Data'!$A:$A,0)+(ROW()-ROW($A$112)-1),COLUMN())</f>
        <v>4200</v>
      </c>
      <c r="B136" s="27">
        <f t="shared" si="17"/>
        <v>44.972827000000002</v>
      </c>
      <c r="C136" s="7">
        <f>INDEX('Paste Calib Data'!$1:$1048576,MATCH($A$112,'Paste Calib Data'!$A:$A,0)+(ROW()-ROW($A$112)-1),COLUMN()-1)</f>
        <v>44.972827000000002</v>
      </c>
      <c r="D136" s="7">
        <f>INDEX('Paste Calib Data'!$1:$1048576,MATCH($A$112,'Paste Calib Data'!$A:$A,0)+(ROW()-ROW($A$112)-1),COLUMN()-1)</f>
        <v>44.972827000000002</v>
      </c>
      <c r="E136" s="7">
        <f>INDEX('Paste Calib Data'!$1:$1048576,MATCH($A$112,'Paste Calib Data'!$A:$A,0)+(ROW()-ROW($A$112)-1),COLUMN()-1)</f>
        <v>44.972827000000002</v>
      </c>
      <c r="F136" s="7">
        <f>INDEX('Paste Calib Data'!$1:$1048576,MATCH($A$112,'Paste Calib Data'!$A:$A,0)+(ROW()-ROW($A$112)-1),COLUMN()-1)</f>
        <v>44.972827000000002</v>
      </c>
      <c r="G136" s="7">
        <f>INDEX('Paste Calib Data'!$1:$1048576,MATCH($A$112,'Paste Calib Data'!$A:$A,0)+(ROW()-ROW($A$112)-1),COLUMN()-1)</f>
        <v>44.972827000000002</v>
      </c>
      <c r="H136" s="7">
        <f>INDEX('Paste Calib Data'!$1:$1048576,MATCH($A$112,'Paste Calib Data'!$A:$A,0)+(ROW()-ROW($A$112)-1),COLUMN()-1)</f>
        <v>44.972827000000002</v>
      </c>
      <c r="I136" s="7">
        <f>INDEX('Paste Calib Data'!$1:$1048576,MATCH($A$112,'Paste Calib Data'!$A:$A,0)+(ROW()-ROW($A$112)-1),COLUMN()-1)</f>
        <v>69.497283999999993</v>
      </c>
      <c r="J136" s="7">
        <f>INDEX('Paste Calib Data'!$1:$1048576,MATCH($A$112,'Paste Calib Data'!$A:$A,0)+(ROW()-ROW($A$112)-1),COLUMN()-1)</f>
        <v>72.690218999999999</v>
      </c>
      <c r="K136" s="7">
        <f>INDEX('Paste Calib Data'!$1:$1048576,MATCH($A$112,'Paste Calib Data'!$A:$A,0)+(ROW()-ROW($A$112)-1),COLUMN()-1)</f>
        <v>83.967393000000001</v>
      </c>
      <c r="L136" s="7">
        <f>INDEX('Paste Calib Data'!$1:$1048576,MATCH($A$112,'Paste Calib Data'!$A:$A,0)+(ROW()-ROW($A$112)-1),COLUMN()-1)</f>
        <v>91.983698000000004</v>
      </c>
      <c r="M136" s="7">
        <f>INDEX('Paste Calib Data'!$1:$1048576,MATCH($A$112,'Paste Calib Data'!$A:$A,0)+(ROW()-ROW($A$112)-1),COLUMN()-1)</f>
        <v>70.176631999999998</v>
      </c>
      <c r="N136" s="7">
        <f>INDEX('Paste Calib Data'!$1:$1048576,MATCH($A$112,'Paste Calib Data'!$A:$A,0)+(ROW()-ROW($A$112)-1),COLUMN()-1)</f>
        <v>70.176631999999998</v>
      </c>
      <c r="O136" s="7">
        <f>INDEX('Paste Calib Data'!$1:$1048576,MATCH($A$112,'Paste Calib Data'!$A:$A,0)+(ROW()-ROW($A$112)-1),COLUMN()-1)</f>
        <v>70.176631999999998</v>
      </c>
      <c r="P136" s="7">
        <f>INDEX('Paste Calib Data'!$1:$1048576,MATCH($A$112,'Paste Calib Data'!$A:$A,0)+(ROW()-ROW($A$112)-1),COLUMN()-1)</f>
        <v>70.176631999999998</v>
      </c>
      <c r="Q136" s="27">
        <f t="shared" si="18"/>
        <v>70.176631999999998</v>
      </c>
    </row>
    <row r="137" spans="1:17" x14ac:dyDescent="0.25">
      <c r="A137" s="28">
        <f>A136+1</f>
        <v>4201</v>
      </c>
      <c r="B137" s="27">
        <f>B136</f>
        <v>44.972827000000002</v>
      </c>
      <c r="C137" s="27">
        <f>C136</f>
        <v>44.972827000000002</v>
      </c>
      <c r="D137" s="27">
        <f t="shared" ref="D137:Q137" si="19">D136</f>
        <v>44.972827000000002</v>
      </c>
      <c r="E137" s="27">
        <f t="shared" si="19"/>
        <v>44.972827000000002</v>
      </c>
      <c r="F137" s="27">
        <f t="shared" si="19"/>
        <v>44.972827000000002</v>
      </c>
      <c r="G137" s="27">
        <f t="shared" si="19"/>
        <v>44.972827000000002</v>
      </c>
      <c r="H137" s="27">
        <f t="shared" si="19"/>
        <v>44.972827000000002</v>
      </c>
      <c r="I137" s="27">
        <f t="shared" si="19"/>
        <v>69.497283999999993</v>
      </c>
      <c r="J137" s="27">
        <f t="shared" si="19"/>
        <v>72.690218999999999</v>
      </c>
      <c r="K137" s="27">
        <f t="shared" si="19"/>
        <v>83.967393000000001</v>
      </c>
      <c r="L137" s="27">
        <f t="shared" si="19"/>
        <v>91.983698000000004</v>
      </c>
      <c r="M137" s="27">
        <f t="shared" si="19"/>
        <v>70.176631999999998</v>
      </c>
      <c r="N137" s="27">
        <f t="shared" si="19"/>
        <v>70.176631999999998</v>
      </c>
      <c r="O137" s="27">
        <f t="shared" si="19"/>
        <v>70.176631999999998</v>
      </c>
      <c r="P137" s="27">
        <f t="shared" si="19"/>
        <v>70.176631999999998</v>
      </c>
      <c r="Q137" s="27">
        <f t="shared" si="19"/>
        <v>70.176631999999998</v>
      </c>
    </row>
    <row r="139" spans="1:17" x14ac:dyDescent="0.25">
      <c r="A139" s="33" t="str">
        <f>IF(ISNUMBER($A$2),CONCATENATE("A9",$A$2,"18"),"F0519")</f>
        <v>F0519</v>
      </c>
      <c r="B139" s="45" t="str">
        <f>INDEX('Paste Calib Data'!$1:$1048576,MATCH($A$139,'Paste Calib Data'!$A:$A,0)+(ROW()-ROW($A$139)),COLUMN())</f>
        <v>Fuel Limiter, Barometric, Table 1</v>
      </c>
      <c r="C139" s="45"/>
      <c r="D139" s="45"/>
      <c r="E139" s="45"/>
      <c r="F139" s="45"/>
      <c r="G139" s="45"/>
      <c r="H139" s="45"/>
      <c r="I139" s="45"/>
    </row>
    <row r="140" spans="1:17" x14ac:dyDescent="0.25">
      <c r="A140" s="5"/>
      <c r="B140" s="5" t="str">
        <f>INDEX('Paste Calib Data'!$1:$1048576,MATCH($A$139,'Paste Calib Data'!$A:$A,0)+(ROW()-ROW($A$139)),COLUMN())</f>
        <v>PSI</v>
      </c>
      <c r="C140" s="5"/>
      <c r="D140" s="5"/>
      <c r="E140" s="5"/>
      <c r="F140" s="5"/>
      <c r="G140" s="5"/>
      <c r="H140" s="5"/>
      <c r="I140" s="5"/>
    </row>
    <row r="141" spans="1:17" x14ac:dyDescent="0.25">
      <c r="A141" s="5" t="str">
        <f>INDEX('Paste Calib Data'!$1:$1048576,MATCH($A$139,'Paste Calib Data'!$A:$A,0)+(ROW()-ROW($A$139)),COLUMN())</f>
        <v>RPM</v>
      </c>
      <c r="B141" s="28">
        <f>C141-1</f>
        <v>-1</v>
      </c>
      <c r="C141" s="5">
        <f>INDEX('Paste Calib Data'!$1:$1048576,MATCH($A$139,'Paste Calib Data'!$A:$A,0)+(ROW()-ROW($A$139)),COLUMN()-1)</f>
        <v>0</v>
      </c>
      <c r="D141" s="5">
        <f>INDEX('Paste Calib Data'!$1:$1048576,MATCH($A$139,'Paste Calib Data'!$A:$A,0)+(ROW()-ROW($A$139)),COLUMN()-1)</f>
        <v>9.3000000000000007</v>
      </c>
      <c r="E141" s="5">
        <f>INDEX('Paste Calib Data'!$1:$1048576,MATCH($A$139,'Paste Calib Data'!$A:$A,0)+(ROW()-ROW($A$139)),COLUMN()-1)</f>
        <v>10.5</v>
      </c>
      <c r="F141" s="5">
        <f>INDEX('Paste Calib Data'!$1:$1048576,MATCH($A$139,'Paste Calib Data'!$A:$A,0)+(ROW()-ROW($A$139)),COLUMN()-1)</f>
        <v>11.8</v>
      </c>
      <c r="G141" s="5">
        <f>INDEX('Paste Calib Data'!$1:$1048576,MATCH($A$139,'Paste Calib Data'!$A:$A,0)+(ROW()-ROW($A$139)),COLUMN()-1)</f>
        <v>13.2</v>
      </c>
      <c r="H141" s="5">
        <f>INDEX('Paste Calib Data'!$1:$1048576,MATCH($A$139,'Paste Calib Data'!$A:$A,0)+(ROW()-ROW($A$139)),COLUMN()-1)</f>
        <v>14.5</v>
      </c>
      <c r="I141" s="28">
        <f>H141+1</f>
        <v>15.5</v>
      </c>
    </row>
    <row r="142" spans="1:17" x14ac:dyDescent="0.25">
      <c r="A142" s="28">
        <f>A143-1</f>
        <v>599</v>
      </c>
      <c r="B142" s="27">
        <f>B143</f>
        <v>144.97282899999999</v>
      </c>
      <c r="C142" s="27">
        <f t="shared" ref="C142:I142" si="20">C143</f>
        <v>144.97282899999999</v>
      </c>
      <c r="D142" s="27">
        <f t="shared" si="20"/>
        <v>144.97282899999999</v>
      </c>
      <c r="E142" s="27">
        <f t="shared" si="20"/>
        <v>144.97282899999999</v>
      </c>
      <c r="F142" s="27">
        <f t="shared" si="20"/>
        <v>144.97282899999999</v>
      </c>
      <c r="G142" s="27">
        <f t="shared" si="20"/>
        <v>144.97282899999999</v>
      </c>
      <c r="H142" s="27">
        <f t="shared" si="20"/>
        <v>144.97282899999999</v>
      </c>
      <c r="I142" s="27">
        <f t="shared" si="20"/>
        <v>144.97282899999999</v>
      </c>
    </row>
    <row r="143" spans="1:17" x14ac:dyDescent="0.25">
      <c r="A143" s="5">
        <f>INDEX('Paste Calib Data'!$1:$1048576,MATCH($A$139,'Paste Calib Data'!$A:$A,0)+(ROW()-ROW($A$139)-1),COLUMN())</f>
        <v>600</v>
      </c>
      <c r="B143" s="27">
        <f>C143</f>
        <v>144.97282899999999</v>
      </c>
      <c r="C143" s="7">
        <f>INDEX('Paste Calib Data'!$1:$1048576,MATCH($A$139,'Paste Calib Data'!$A:$A,0)+(ROW()-ROW($A$139)-1),COLUMN()-1)</f>
        <v>144.97282899999999</v>
      </c>
      <c r="D143" s="7">
        <f>INDEX('Paste Calib Data'!$1:$1048576,MATCH($A$139,'Paste Calib Data'!$A:$A,0)+(ROW()-ROW($A$139)-1),COLUMN()-1)</f>
        <v>144.97282899999999</v>
      </c>
      <c r="E143" s="7">
        <f>INDEX('Paste Calib Data'!$1:$1048576,MATCH($A$139,'Paste Calib Data'!$A:$A,0)+(ROW()-ROW($A$139)-1),COLUMN()-1)</f>
        <v>144.97282899999999</v>
      </c>
      <c r="F143" s="7">
        <f>INDEX('Paste Calib Data'!$1:$1048576,MATCH($A$139,'Paste Calib Data'!$A:$A,0)+(ROW()-ROW($A$139)-1),COLUMN()-1)</f>
        <v>144.97282899999999</v>
      </c>
      <c r="G143" s="7">
        <f>INDEX('Paste Calib Data'!$1:$1048576,MATCH($A$139,'Paste Calib Data'!$A:$A,0)+(ROW()-ROW($A$139)-1),COLUMN()-1)</f>
        <v>144.97282899999999</v>
      </c>
      <c r="H143" s="7">
        <f>INDEX('Paste Calib Data'!$1:$1048576,MATCH($A$139,'Paste Calib Data'!$A:$A,0)+(ROW()-ROW($A$139)-1),COLUMN()-1)</f>
        <v>144.97282899999999</v>
      </c>
      <c r="I143" s="27">
        <f>H143</f>
        <v>144.97282899999999</v>
      </c>
    </row>
    <row r="144" spans="1:17" x14ac:dyDescent="0.25">
      <c r="A144" s="5">
        <f>INDEX('Paste Calib Data'!$1:$1048576,MATCH($A$139,'Paste Calib Data'!$A:$A,0)+(ROW()-ROW($A$139)-1),COLUMN())</f>
        <v>650</v>
      </c>
      <c r="B144" s="27">
        <f t="shared" ref="B144:B163" si="21">C144</f>
        <v>144.97282899999999</v>
      </c>
      <c r="C144" s="7">
        <f>INDEX('Paste Calib Data'!$1:$1048576,MATCH($A$139,'Paste Calib Data'!$A:$A,0)+(ROW()-ROW($A$139)-1),COLUMN()-1)</f>
        <v>144.97282899999999</v>
      </c>
      <c r="D144" s="7">
        <f>INDEX('Paste Calib Data'!$1:$1048576,MATCH($A$139,'Paste Calib Data'!$A:$A,0)+(ROW()-ROW($A$139)-1),COLUMN()-1)</f>
        <v>144.97282899999999</v>
      </c>
      <c r="E144" s="7">
        <f>INDEX('Paste Calib Data'!$1:$1048576,MATCH($A$139,'Paste Calib Data'!$A:$A,0)+(ROW()-ROW($A$139)-1),COLUMN()-1)</f>
        <v>144.97282899999999</v>
      </c>
      <c r="F144" s="7">
        <f>INDEX('Paste Calib Data'!$1:$1048576,MATCH($A$139,'Paste Calib Data'!$A:$A,0)+(ROW()-ROW($A$139)-1),COLUMN()-1)</f>
        <v>144.97282899999999</v>
      </c>
      <c r="G144" s="7">
        <f>INDEX('Paste Calib Data'!$1:$1048576,MATCH($A$139,'Paste Calib Data'!$A:$A,0)+(ROW()-ROW($A$139)-1),COLUMN()-1)</f>
        <v>144.97282899999999</v>
      </c>
      <c r="H144" s="7">
        <f>INDEX('Paste Calib Data'!$1:$1048576,MATCH($A$139,'Paste Calib Data'!$A:$A,0)+(ROW()-ROW($A$139)-1),COLUMN()-1)</f>
        <v>144.97282899999999</v>
      </c>
      <c r="I144" s="27">
        <f t="shared" ref="I144:I163" si="22">H144</f>
        <v>144.97282899999999</v>
      </c>
    </row>
    <row r="145" spans="1:9" x14ac:dyDescent="0.25">
      <c r="A145" s="5">
        <f>INDEX('Paste Calib Data'!$1:$1048576,MATCH($A$139,'Paste Calib Data'!$A:$A,0)+(ROW()-ROW($A$139)-1),COLUMN())</f>
        <v>700</v>
      </c>
      <c r="B145" s="27">
        <f t="shared" si="21"/>
        <v>144.97282899999999</v>
      </c>
      <c r="C145" s="7">
        <f>INDEX('Paste Calib Data'!$1:$1048576,MATCH($A$139,'Paste Calib Data'!$A:$A,0)+(ROW()-ROW($A$139)-1),COLUMN()-1)</f>
        <v>144.97282899999999</v>
      </c>
      <c r="D145" s="7">
        <f>INDEX('Paste Calib Data'!$1:$1048576,MATCH($A$139,'Paste Calib Data'!$A:$A,0)+(ROW()-ROW($A$139)-1),COLUMN()-1)</f>
        <v>144.97282899999999</v>
      </c>
      <c r="E145" s="7">
        <f>INDEX('Paste Calib Data'!$1:$1048576,MATCH($A$139,'Paste Calib Data'!$A:$A,0)+(ROW()-ROW($A$139)-1),COLUMN()-1)</f>
        <v>144.97282899999999</v>
      </c>
      <c r="F145" s="7">
        <f>INDEX('Paste Calib Data'!$1:$1048576,MATCH($A$139,'Paste Calib Data'!$A:$A,0)+(ROW()-ROW($A$139)-1),COLUMN()-1)</f>
        <v>144.97282899999999</v>
      </c>
      <c r="G145" s="7">
        <f>INDEX('Paste Calib Data'!$1:$1048576,MATCH($A$139,'Paste Calib Data'!$A:$A,0)+(ROW()-ROW($A$139)-1),COLUMN()-1)</f>
        <v>144.97282899999999</v>
      </c>
      <c r="H145" s="7">
        <f>INDEX('Paste Calib Data'!$1:$1048576,MATCH($A$139,'Paste Calib Data'!$A:$A,0)+(ROW()-ROW($A$139)-1),COLUMN()-1)</f>
        <v>144.97282899999999</v>
      </c>
      <c r="I145" s="27">
        <f t="shared" si="22"/>
        <v>144.97282899999999</v>
      </c>
    </row>
    <row r="146" spans="1:9" x14ac:dyDescent="0.25">
      <c r="A146" s="5">
        <f>INDEX('Paste Calib Data'!$1:$1048576,MATCH($A$139,'Paste Calib Data'!$A:$A,0)+(ROW()-ROW($A$139)-1),COLUMN())</f>
        <v>800</v>
      </c>
      <c r="B146" s="27">
        <f t="shared" si="21"/>
        <v>144.97282899999999</v>
      </c>
      <c r="C146" s="7">
        <f>INDEX('Paste Calib Data'!$1:$1048576,MATCH($A$139,'Paste Calib Data'!$A:$A,0)+(ROW()-ROW($A$139)-1),COLUMN()-1)</f>
        <v>144.97282899999999</v>
      </c>
      <c r="D146" s="7">
        <f>INDEX('Paste Calib Data'!$1:$1048576,MATCH($A$139,'Paste Calib Data'!$A:$A,0)+(ROW()-ROW($A$139)-1),COLUMN()-1)</f>
        <v>144.97282899999999</v>
      </c>
      <c r="E146" s="7">
        <f>INDEX('Paste Calib Data'!$1:$1048576,MATCH($A$139,'Paste Calib Data'!$A:$A,0)+(ROW()-ROW($A$139)-1),COLUMN()-1)</f>
        <v>144.97282899999999</v>
      </c>
      <c r="F146" s="7">
        <f>INDEX('Paste Calib Data'!$1:$1048576,MATCH($A$139,'Paste Calib Data'!$A:$A,0)+(ROW()-ROW($A$139)-1),COLUMN()-1)</f>
        <v>144.97282899999999</v>
      </c>
      <c r="G146" s="7">
        <f>INDEX('Paste Calib Data'!$1:$1048576,MATCH($A$139,'Paste Calib Data'!$A:$A,0)+(ROW()-ROW($A$139)-1),COLUMN()-1)</f>
        <v>144.97282899999999</v>
      </c>
      <c r="H146" s="7">
        <f>INDEX('Paste Calib Data'!$1:$1048576,MATCH($A$139,'Paste Calib Data'!$A:$A,0)+(ROW()-ROW($A$139)-1),COLUMN()-1)</f>
        <v>144.97282899999999</v>
      </c>
      <c r="I146" s="27">
        <f t="shared" si="22"/>
        <v>144.97282899999999</v>
      </c>
    </row>
    <row r="147" spans="1:9" x14ac:dyDescent="0.25">
      <c r="A147" s="5">
        <f>INDEX('Paste Calib Data'!$1:$1048576,MATCH($A$139,'Paste Calib Data'!$A:$A,0)+(ROW()-ROW($A$139)-1),COLUMN())</f>
        <v>900</v>
      </c>
      <c r="B147" s="27">
        <f t="shared" si="21"/>
        <v>144.97282899999999</v>
      </c>
      <c r="C147" s="7">
        <f>INDEX('Paste Calib Data'!$1:$1048576,MATCH($A$139,'Paste Calib Data'!$A:$A,0)+(ROW()-ROW($A$139)-1),COLUMN()-1)</f>
        <v>144.97282899999999</v>
      </c>
      <c r="D147" s="7">
        <f>INDEX('Paste Calib Data'!$1:$1048576,MATCH($A$139,'Paste Calib Data'!$A:$A,0)+(ROW()-ROW($A$139)-1),COLUMN()-1)</f>
        <v>144.97282899999999</v>
      </c>
      <c r="E147" s="7">
        <f>INDEX('Paste Calib Data'!$1:$1048576,MATCH($A$139,'Paste Calib Data'!$A:$A,0)+(ROW()-ROW($A$139)-1),COLUMN()-1)</f>
        <v>144.97282899999999</v>
      </c>
      <c r="F147" s="7">
        <f>INDEX('Paste Calib Data'!$1:$1048576,MATCH($A$139,'Paste Calib Data'!$A:$A,0)+(ROW()-ROW($A$139)-1),COLUMN()-1)</f>
        <v>144.97282899999999</v>
      </c>
      <c r="G147" s="7">
        <f>INDEX('Paste Calib Data'!$1:$1048576,MATCH($A$139,'Paste Calib Data'!$A:$A,0)+(ROW()-ROW($A$139)-1),COLUMN()-1)</f>
        <v>144.97282899999999</v>
      </c>
      <c r="H147" s="7">
        <f>INDEX('Paste Calib Data'!$1:$1048576,MATCH($A$139,'Paste Calib Data'!$A:$A,0)+(ROW()-ROW($A$139)-1),COLUMN()-1)</f>
        <v>144.97282899999999</v>
      </c>
      <c r="I147" s="27">
        <f t="shared" si="22"/>
        <v>144.97282899999999</v>
      </c>
    </row>
    <row r="148" spans="1:9" x14ac:dyDescent="0.25">
      <c r="A148" s="5">
        <f>INDEX('Paste Calib Data'!$1:$1048576,MATCH($A$139,'Paste Calib Data'!$A:$A,0)+(ROW()-ROW($A$139)-1),COLUMN())</f>
        <v>1000</v>
      </c>
      <c r="B148" s="27">
        <f t="shared" si="21"/>
        <v>144.97282899999999</v>
      </c>
      <c r="C148" s="7">
        <f>INDEX('Paste Calib Data'!$1:$1048576,MATCH($A$139,'Paste Calib Data'!$A:$A,0)+(ROW()-ROW($A$139)-1),COLUMN()-1)</f>
        <v>144.97282899999999</v>
      </c>
      <c r="D148" s="7">
        <f>INDEX('Paste Calib Data'!$1:$1048576,MATCH($A$139,'Paste Calib Data'!$A:$A,0)+(ROW()-ROW($A$139)-1),COLUMN()-1)</f>
        <v>144.97282899999999</v>
      </c>
      <c r="E148" s="7">
        <f>INDEX('Paste Calib Data'!$1:$1048576,MATCH($A$139,'Paste Calib Data'!$A:$A,0)+(ROW()-ROW($A$139)-1),COLUMN()-1)</f>
        <v>144.97282899999999</v>
      </c>
      <c r="F148" s="7">
        <f>INDEX('Paste Calib Data'!$1:$1048576,MATCH($A$139,'Paste Calib Data'!$A:$A,0)+(ROW()-ROW($A$139)-1),COLUMN()-1)</f>
        <v>144.97282899999999</v>
      </c>
      <c r="G148" s="7">
        <f>INDEX('Paste Calib Data'!$1:$1048576,MATCH($A$139,'Paste Calib Data'!$A:$A,0)+(ROW()-ROW($A$139)-1),COLUMN()-1)</f>
        <v>144.97282899999999</v>
      </c>
      <c r="H148" s="7">
        <f>INDEX('Paste Calib Data'!$1:$1048576,MATCH($A$139,'Paste Calib Data'!$A:$A,0)+(ROW()-ROW($A$139)-1),COLUMN()-1)</f>
        <v>144.97282899999999</v>
      </c>
      <c r="I148" s="27">
        <f t="shared" si="22"/>
        <v>144.97282899999999</v>
      </c>
    </row>
    <row r="149" spans="1:9" x14ac:dyDescent="0.25">
      <c r="A149" s="5">
        <f>INDEX('Paste Calib Data'!$1:$1048576,MATCH($A$139,'Paste Calib Data'!$A:$A,0)+(ROW()-ROW($A$139)-1),COLUMN())</f>
        <v>1200</v>
      </c>
      <c r="B149" s="27">
        <f t="shared" si="21"/>
        <v>144.97282899999999</v>
      </c>
      <c r="C149" s="7">
        <f>INDEX('Paste Calib Data'!$1:$1048576,MATCH($A$139,'Paste Calib Data'!$A:$A,0)+(ROW()-ROW($A$139)-1),COLUMN()-1)</f>
        <v>144.97282899999999</v>
      </c>
      <c r="D149" s="7">
        <f>INDEX('Paste Calib Data'!$1:$1048576,MATCH($A$139,'Paste Calib Data'!$A:$A,0)+(ROW()-ROW($A$139)-1),COLUMN()-1)</f>
        <v>144.97282899999999</v>
      </c>
      <c r="E149" s="7">
        <f>INDEX('Paste Calib Data'!$1:$1048576,MATCH($A$139,'Paste Calib Data'!$A:$A,0)+(ROW()-ROW($A$139)-1),COLUMN()-1)</f>
        <v>144.97282899999999</v>
      </c>
      <c r="F149" s="7">
        <f>INDEX('Paste Calib Data'!$1:$1048576,MATCH($A$139,'Paste Calib Data'!$A:$A,0)+(ROW()-ROW($A$139)-1),COLUMN()-1)</f>
        <v>144.97282899999999</v>
      </c>
      <c r="G149" s="7">
        <f>INDEX('Paste Calib Data'!$1:$1048576,MATCH($A$139,'Paste Calib Data'!$A:$A,0)+(ROW()-ROW($A$139)-1),COLUMN()-1)</f>
        <v>144.97282899999999</v>
      </c>
      <c r="H149" s="7">
        <f>INDEX('Paste Calib Data'!$1:$1048576,MATCH($A$139,'Paste Calib Data'!$A:$A,0)+(ROW()-ROW($A$139)-1),COLUMN()-1)</f>
        <v>144.97282899999999</v>
      </c>
      <c r="I149" s="27">
        <f t="shared" si="22"/>
        <v>144.97282899999999</v>
      </c>
    </row>
    <row r="150" spans="1:9" x14ac:dyDescent="0.25">
      <c r="A150" s="5">
        <f>INDEX('Paste Calib Data'!$1:$1048576,MATCH($A$139,'Paste Calib Data'!$A:$A,0)+(ROW()-ROW($A$139)-1),COLUMN())</f>
        <v>1380</v>
      </c>
      <c r="B150" s="27">
        <f t="shared" si="21"/>
        <v>144.97282899999999</v>
      </c>
      <c r="C150" s="7">
        <f>INDEX('Paste Calib Data'!$1:$1048576,MATCH($A$139,'Paste Calib Data'!$A:$A,0)+(ROW()-ROW($A$139)-1),COLUMN()-1)</f>
        <v>144.97282899999999</v>
      </c>
      <c r="D150" s="7">
        <f>INDEX('Paste Calib Data'!$1:$1048576,MATCH($A$139,'Paste Calib Data'!$A:$A,0)+(ROW()-ROW($A$139)-1),COLUMN()-1)</f>
        <v>144.97282899999999</v>
      </c>
      <c r="E150" s="7">
        <f>INDEX('Paste Calib Data'!$1:$1048576,MATCH($A$139,'Paste Calib Data'!$A:$A,0)+(ROW()-ROW($A$139)-1),COLUMN()-1)</f>
        <v>144.97282899999999</v>
      </c>
      <c r="F150" s="7">
        <f>INDEX('Paste Calib Data'!$1:$1048576,MATCH($A$139,'Paste Calib Data'!$A:$A,0)+(ROW()-ROW($A$139)-1),COLUMN()-1)</f>
        <v>144.97282899999999</v>
      </c>
      <c r="G150" s="7">
        <f>INDEX('Paste Calib Data'!$1:$1048576,MATCH($A$139,'Paste Calib Data'!$A:$A,0)+(ROW()-ROW($A$139)-1),COLUMN()-1)</f>
        <v>144.97282899999999</v>
      </c>
      <c r="H150" s="7">
        <f>INDEX('Paste Calib Data'!$1:$1048576,MATCH($A$139,'Paste Calib Data'!$A:$A,0)+(ROW()-ROW($A$139)-1),COLUMN()-1)</f>
        <v>144.97282899999999</v>
      </c>
      <c r="I150" s="27">
        <f t="shared" si="22"/>
        <v>144.97282899999999</v>
      </c>
    </row>
    <row r="151" spans="1:9" x14ac:dyDescent="0.25">
      <c r="A151" s="5">
        <f>INDEX('Paste Calib Data'!$1:$1048576,MATCH($A$139,'Paste Calib Data'!$A:$A,0)+(ROW()-ROW($A$139)-1),COLUMN())</f>
        <v>1600</v>
      </c>
      <c r="B151" s="27">
        <f t="shared" si="21"/>
        <v>122.01087200000001</v>
      </c>
      <c r="C151" s="7">
        <f>INDEX('Paste Calib Data'!$1:$1048576,MATCH($A$139,'Paste Calib Data'!$A:$A,0)+(ROW()-ROW($A$139)-1),COLUMN()-1)</f>
        <v>122.01087200000001</v>
      </c>
      <c r="D151" s="7">
        <f>INDEX('Paste Calib Data'!$1:$1048576,MATCH($A$139,'Paste Calib Data'!$A:$A,0)+(ROW()-ROW($A$139)-1),COLUMN()-1)</f>
        <v>122.01087200000001</v>
      </c>
      <c r="E151" s="7">
        <f>INDEX('Paste Calib Data'!$1:$1048576,MATCH($A$139,'Paste Calib Data'!$A:$A,0)+(ROW()-ROW($A$139)-1),COLUMN()-1)</f>
        <v>122.01087200000001</v>
      </c>
      <c r="F151" s="7">
        <f>INDEX('Paste Calib Data'!$1:$1048576,MATCH($A$139,'Paste Calib Data'!$A:$A,0)+(ROW()-ROW($A$139)-1),COLUMN()-1)</f>
        <v>122.01087200000001</v>
      </c>
      <c r="G151" s="7">
        <f>INDEX('Paste Calib Data'!$1:$1048576,MATCH($A$139,'Paste Calib Data'!$A:$A,0)+(ROW()-ROW($A$139)-1),COLUMN()-1)</f>
        <v>122.01087200000001</v>
      </c>
      <c r="H151" s="7">
        <f>INDEX('Paste Calib Data'!$1:$1048576,MATCH($A$139,'Paste Calib Data'!$A:$A,0)+(ROW()-ROW($A$139)-1),COLUMN()-1)</f>
        <v>122.01087200000001</v>
      </c>
      <c r="I151" s="27">
        <f t="shared" si="22"/>
        <v>122.01087200000001</v>
      </c>
    </row>
    <row r="152" spans="1:9" x14ac:dyDescent="0.25">
      <c r="A152" s="5">
        <f>INDEX('Paste Calib Data'!$1:$1048576,MATCH($A$139,'Paste Calib Data'!$A:$A,0)+(ROW()-ROW($A$139)-1),COLUMN())</f>
        <v>1800</v>
      </c>
      <c r="B152" s="27">
        <f t="shared" si="21"/>
        <v>113.994568</v>
      </c>
      <c r="C152" s="7">
        <f>INDEX('Paste Calib Data'!$1:$1048576,MATCH($A$139,'Paste Calib Data'!$A:$A,0)+(ROW()-ROW($A$139)-1),COLUMN()-1)</f>
        <v>113.994568</v>
      </c>
      <c r="D152" s="7">
        <f>INDEX('Paste Calib Data'!$1:$1048576,MATCH($A$139,'Paste Calib Data'!$A:$A,0)+(ROW()-ROW($A$139)-1),COLUMN()-1)</f>
        <v>112.50000199999999</v>
      </c>
      <c r="E152" s="7">
        <f>INDEX('Paste Calib Data'!$1:$1048576,MATCH($A$139,'Paste Calib Data'!$A:$A,0)+(ROW()-ROW($A$139)-1),COLUMN()-1)</f>
        <v>116.508155</v>
      </c>
      <c r="F152" s="7">
        <f>INDEX('Paste Calib Data'!$1:$1048576,MATCH($A$139,'Paste Calib Data'!$A:$A,0)+(ROW()-ROW($A$139)-1),COLUMN()-1)</f>
        <v>118.00272</v>
      </c>
      <c r="G152" s="7">
        <f>INDEX('Paste Calib Data'!$1:$1048576,MATCH($A$139,'Paste Calib Data'!$A:$A,0)+(ROW()-ROW($A$139)-1),COLUMN()-1)</f>
        <v>121.671198</v>
      </c>
      <c r="H152" s="7">
        <f>INDEX('Paste Calib Data'!$1:$1048576,MATCH($A$139,'Paste Calib Data'!$A:$A,0)+(ROW()-ROW($A$139)-1),COLUMN()-1)</f>
        <v>122.282611</v>
      </c>
      <c r="I152" s="27">
        <f t="shared" si="22"/>
        <v>122.282611</v>
      </c>
    </row>
    <row r="153" spans="1:9" x14ac:dyDescent="0.25">
      <c r="A153" s="5">
        <f>INDEX('Paste Calib Data'!$1:$1048576,MATCH($A$139,'Paste Calib Data'!$A:$A,0)+(ROW()-ROW($A$139)-1),COLUMN())</f>
        <v>2000</v>
      </c>
      <c r="B153" s="27">
        <f t="shared" si="21"/>
        <v>104.008154</v>
      </c>
      <c r="C153" s="7">
        <f>INDEX('Paste Calib Data'!$1:$1048576,MATCH($A$139,'Paste Calib Data'!$A:$A,0)+(ROW()-ROW($A$139)-1),COLUMN()-1)</f>
        <v>104.008154</v>
      </c>
      <c r="D153" s="7">
        <f>INDEX('Paste Calib Data'!$1:$1048576,MATCH($A$139,'Paste Calib Data'!$A:$A,0)+(ROW()-ROW($A$139)-1),COLUMN()-1)</f>
        <v>108.89945899999999</v>
      </c>
      <c r="E153" s="7">
        <f>INDEX('Paste Calib Data'!$1:$1048576,MATCH($A$139,'Paste Calib Data'!$A:$A,0)+(ROW()-ROW($A$139)-1),COLUMN()-1)</f>
        <v>111.005437</v>
      </c>
      <c r="F153" s="7">
        <f>INDEX('Paste Calib Data'!$1:$1048576,MATCH($A$139,'Paste Calib Data'!$A:$A,0)+(ROW()-ROW($A$139)-1),COLUMN()-1)</f>
        <v>115.013589</v>
      </c>
      <c r="G153" s="7">
        <f>INDEX('Paste Calib Data'!$1:$1048576,MATCH($A$139,'Paste Calib Data'!$A:$A,0)+(ROW()-ROW($A$139)-1),COLUMN()-1)</f>
        <v>117.595111</v>
      </c>
      <c r="H153" s="7">
        <f>INDEX('Paste Calib Data'!$1:$1048576,MATCH($A$139,'Paste Calib Data'!$A:$A,0)+(ROW()-ROW($A$139)-1),COLUMN()-1)</f>
        <v>119.633155</v>
      </c>
      <c r="I153" s="27">
        <f t="shared" si="22"/>
        <v>119.633155</v>
      </c>
    </row>
    <row r="154" spans="1:9" x14ac:dyDescent="0.25">
      <c r="A154" s="5">
        <f>INDEX('Paste Calib Data'!$1:$1048576,MATCH($A$139,'Paste Calib Data'!$A:$A,0)+(ROW()-ROW($A$139)-1),COLUMN())</f>
        <v>2200</v>
      </c>
      <c r="B154" s="27">
        <f t="shared" si="21"/>
        <v>91.032611000000003</v>
      </c>
      <c r="C154" s="7">
        <f>INDEX('Paste Calib Data'!$1:$1048576,MATCH($A$139,'Paste Calib Data'!$A:$A,0)+(ROW()-ROW($A$139)-1),COLUMN()-1)</f>
        <v>91.032611000000003</v>
      </c>
      <c r="D154" s="7">
        <f>INDEX('Paste Calib Data'!$1:$1048576,MATCH($A$139,'Paste Calib Data'!$A:$A,0)+(ROW()-ROW($A$139)-1),COLUMN()-1)</f>
        <v>103.12500199999999</v>
      </c>
      <c r="E154" s="7">
        <f>INDEX('Paste Calib Data'!$1:$1048576,MATCH($A$139,'Paste Calib Data'!$A:$A,0)+(ROW()-ROW($A$139)-1),COLUMN()-1)</f>
        <v>106.182067</v>
      </c>
      <c r="F154" s="7">
        <f>INDEX('Paste Calib Data'!$1:$1048576,MATCH($A$139,'Paste Calib Data'!$A:$A,0)+(ROW()-ROW($A$139)-1),COLUMN()-1)</f>
        <v>112.97554599999999</v>
      </c>
      <c r="G154" s="7">
        <f>INDEX('Paste Calib Data'!$1:$1048576,MATCH($A$139,'Paste Calib Data'!$A:$A,0)+(ROW()-ROW($A$139)-1),COLUMN()-1)</f>
        <v>117.18750199999999</v>
      </c>
      <c r="H154" s="7">
        <f>INDEX('Paste Calib Data'!$1:$1048576,MATCH($A$139,'Paste Calib Data'!$A:$A,0)+(ROW()-ROW($A$139)-1),COLUMN()-1)</f>
        <v>119.49728500000001</v>
      </c>
      <c r="I154" s="27">
        <f t="shared" si="22"/>
        <v>119.49728500000001</v>
      </c>
    </row>
    <row r="155" spans="1:9" x14ac:dyDescent="0.25">
      <c r="A155" s="5">
        <f>INDEX('Paste Calib Data'!$1:$1048576,MATCH($A$139,'Paste Calib Data'!$A:$A,0)+(ROW()-ROW($A$139)-1),COLUMN())</f>
        <v>2400</v>
      </c>
      <c r="B155" s="27">
        <f t="shared" si="21"/>
        <v>80.978262999999998</v>
      </c>
      <c r="C155" s="7">
        <f>INDEX('Paste Calib Data'!$1:$1048576,MATCH($A$139,'Paste Calib Data'!$A:$A,0)+(ROW()-ROW($A$139)-1),COLUMN()-1)</f>
        <v>80.978262999999998</v>
      </c>
      <c r="D155" s="7">
        <f>INDEX('Paste Calib Data'!$1:$1048576,MATCH($A$139,'Paste Calib Data'!$A:$A,0)+(ROW()-ROW($A$139)-1),COLUMN()-1)</f>
        <v>97.486414999999994</v>
      </c>
      <c r="E155" s="7">
        <f>INDEX('Paste Calib Data'!$1:$1048576,MATCH($A$139,'Paste Calib Data'!$A:$A,0)+(ROW()-ROW($A$139)-1),COLUMN()-1)</f>
        <v>100.203806</v>
      </c>
      <c r="F155" s="7">
        <f>INDEX('Paste Calib Data'!$1:$1048576,MATCH($A$139,'Paste Calib Data'!$A:$A,0)+(ROW()-ROW($A$139)-1),COLUMN()-1)</f>
        <v>105.027176</v>
      </c>
      <c r="G155" s="7">
        <f>INDEX('Paste Calib Data'!$1:$1048576,MATCH($A$139,'Paste Calib Data'!$A:$A,0)+(ROW()-ROW($A$139)-1),COLUMN()-1)</f>
        <v>106.114133</v>
      </c>
      <c r="H155" s="7">
        <f>INDEX('Paste Calib Data'!$1:$1048576,MATCH($A$139,'Paste Calib Data'!$A:$A,0)+(ROW()-ROW($A$139)-1),COLUMN()-1)</f>
        <v>110.326089</v>
      </c>
      <c r="I155" s="27">
        <f t="shared" si="22"/>
        <v>110.326089</v>
      </c>
    </row>
    <row r="156" spans="1:9" x14ac:dyDescent="0.25">
      <c r="A156" s="5">
        <f>INDEX('Paste Calib Data'!$1:$1048576,MATCH($A$139,'Paste Calib Data'!$A:$A,0)+(ROW()-ROW($A$139)-1),COLUMN())</f>
        <v>2600</v>
      </c>
      <c r="B156" s="27">
        <f t="shared" si="21"/>
        <v>75.475544999999997</v>
      </c>
      <c r="C156" s="7">
        <f>INDEX('Paste Calib Data'!$1:$1048576,MATCH($A$139,'Paste Calib Data'!$A:$A,0)+(ROW()-ROW($A$139)-1),COLUMN()-1)</f>
        <v>75.475544999999997</v>
      </c>
      <c r="D156" s="7">
        <f>INDEX('Paste Calib Data'!$1:$1048576,MATCH($A$139,'Paste Calib Data'!$A:$A,0)+(ROW()-ROW($A$139)-1),COLUMN()-1)</f>
        <v>97.078806</v>
      </c>
      <c r="E156" s="7">
        <f>INDEX('Paste Calib Data'!$1:$1048576,MATCH($A$139,'Paste Calib Data'!$A:$A,0)+(ROW()-ROW($A$139)-1),COLUMN()-1)</f>
        <v>95.991849999999999</v>
      </c>
      <c r="F156" s="7">
        <f>INDEX('Paste Calib Data'!$1:$1048576,MATCH($A$139,'Paste Calib Data'!$A:$A,0)+(ROW()-ROW($A$139)-1),COLUMN()-1)</f>
        <v>98.709241000000006</v>
      </c>
      <c r="G156" s="7">
        <f>INDEX('Paste Calib Data'!$1:$1048576,MATCH($A$139,'Paste Calib Data'!$A:$A,0)+(ROW()-ROW($A$139)-1),COLUMN()-1)</f>
        <v>102.921198</v>
      </c>
      <c r="H156" s="7">
        <f>INDEX('Paste Calib Data'!$1:$1048576,MATCH($A$139,'Paste Calib Data'!$A:$A,0)+(ROW()-ROW($A$139)-1),COLUMN()-1)</f>
        <v>105.027176</v>
      </c>
      <c r="I156" s="27">
        <f t="shared" si="22"/>
        <v>105.027176</v>
      </c>
    </row>
    <row r="157" spans="1:9" x14ac:dyDescent="0.25">
      <c r="A157" s="5">
        <f>INDEX('Paste Calib Data'!$1:$1048576,MATCH($A$139,'Paste Calib Data'!$A:$A,0)+(ROW()-ROW($A$139)-1),COLUMN())</f>
        <v>2800</v>
      </c>
      <c r="B157" s="27">
        <f t="shared" si="21"/>
        <v>70.380436000000003</v>
      </c>
      <c r="C157" s="7">
        <f>INDEX('Paste Calib Data'!$1:$1048576,MATCH($A$139,'Paste Calib Data'!$A:$A,0)+(ROW()-ROW($A$139)-1),COLUMN()-1)</f>
        <v>70.380436000000003</v>
      </c>
      <c r="D157" s="7">
        <f>INDEX('Paste Calib Data'!$1:$1048576,MATCH($A$139,'Paste Calib Data'!$A:$A,0)+(ROW()-ROW($A$139)-1),COLUMN()-1)</f>
        <v>95.516306</v>
      </c>
      <c r="E157" s="7">
        <f>INDEX('Paste Calib Data'!$1:$1048576,MATCH($A$139,'Paste Calib Data'!$A:$A,0)+(ROW()-ROW($A$139)-1),COLUMN()-1)</f>
        <v>97.010872000000006</v>
      </c>
      <c r="F157" s="7">
        <f>INDEX('Paste Calib Data'!$1:$1048576,MATCH($A$139,'Paste Calib Data'!$A:$A,0)+(ROW()-ROW($A$139)-1),COLUMN()-1)</f>
        <v>93.478262999999998</v>
      </c>
      <c r="G157" s="7">
        <f>INDEX('Paste Calib Data'!$1:$1048576,MATCH($A$139,'Paste Calib Data'!$A:$A,0)+(ROW()-ROW($A$139)-1),COLUMN()-1)</f>
        <v>98.029893000000001</v>
      </c>
      <c r="H157" s="7">
        <f>INDEX('Paste Calib Data'!$1:$1048576,MATCH($A$139,'Paste Calib Data'!$A:$A,0)+(ROW()-ROW($A$139)-1),COLUMN()-1)</f>
        <v>101.019024</v>
      </c>
      <c r="I157" s="27">
        <f t="shared" si="22"/>
        <v>101.019024</v>
      </c>
    </row>
    <row r="158" spans="1:9" x14ac:dyDescent="0.25">
      <c r="A158" s="5">
        <f>INDEX('Paste Calib Data'!$1:$1048576,MATCH($A$139,'Paste Calib Data'!$A:$A,0)+(ROW()-ROW($A$139)-1),COLUMN())</f>
        <v>2900</v>
      </c>
      <c r="B158" s="27">
        <f t="shared" si="21"/>
        <v>67.323370999999995</v>
      </c>
      <c r="C158" s="7">
        <f>INDEX('Paste Calib Data'!$1:$1048576,MATCH($A$139,'Paste Calib Data'!$A:$A,0)+(ROW()-ROW($A$139)-1),COLUMN()-1)</f>
        <v>67.323370999999995</v>
      </c>
      <c r="D158" s="7">
        <f>INDEX('Paste Calib Data'!$1:$1048576,MATCH($A$139,'Paste Calib Data'!$A:$A,0)+(ROW()-ROW($A$139)-1),COLUMN()-1)</f>
        <v>98.980980000000002</v>
      </c>
      <c r="E158" s="7">
        <f>INDEX('Paste Calib Data'!$1:$1048576,MATCH($A$139,'Paste Calib Data'!$A:$A,0)+(ROW()-ROW($A$139)-1),COLUMN()-1)</f>
        <v>101.290763</v>
      </c>
      <c r="F158" s="7">
        <f>INDEX('Paste Calib Data'!$1:$1048576,MATCH($A$139,'Paste Calib Data'!$A:$A,0)+(ROW()-ROW($A$139)-1),COLUMN()-1)</f>
        <v>90.692937000000001</v>
      </c>
      <c r="G158" s="7">
        <f>INDEX('Paste Calib Data'!$1:$1048576,MATCH($A$139,'Paste Calib Data'!$A:$A,0)+(ROW()-ROW($A$139)-1),COLUMN()-1)</f>
        <v>94.972828000000007</v>
      </c>
      <c r="H158" s="7">
        <f>INDEX('Paste Calib Data'!$1:$1048576,MATCH($A$139,'Paste Calib Data'!$A:$A,0)+(ROW()-ROW($A$139)-1),COLUMN()-1)</f>
        <v>106.99728500000001</v>
      </c>
      <c r="I158" s="27">
        <f t="shared" si="22"/>
        <v>106.99728500000001</v>
      </c>
    </row>
    <row r="159" spans="1:9" x14ac:dyDescent="0.25">
      <c r="A159" s="5">
        <f>INDEX('Paste Calib Data'!$1:$1048576,MATCH($A$139,'Paste Calib Data'!$A:$A,0)+(ROW()-ROW($A$139)-1),COLUMN())</f>
        <v>3000</v>
      </c>
      <c r="B159" s="27">
        <f t="shared" si="21"/>
        <v>64.130436000000003</v>
      </c>
      <c r="C159" s="7">
        <f>INDEX('Paste Calib Data'!$1:$1048576,MATCH($A$139,'Paste Calib Data'!$A:$A,0)+(ROW()-ROW($A$139)-1),COLUMN()-1)</f>
        <v>64.130436000000003</v>
      </c>
      <c r="D159" s="7">
        <f>INDEX('Paste Calib Data'!$1:$1048576,MATCH($A$139,'Paste Calib Data'!$A:$A,0)+(ROW()-ROW($A$139)-1),COLUMN()-1)</f>
        <v>96.875001999999995</v>
      </c>
      <c r="E159" s="7">
        <f>INDEX('Paste Calib Data'!$1:$1048576,MATCH($A$139,'Paste Calib Data'!$A:$A,0)+(ROW()-ROW($A$139)-1),COLUMN()-1)</f>
        <v>94.972828000000007</v>
      </c>
      <c r="F159" s="7">
        <f>INDEX('Paste Calib Data'!$1:$1048576,MATCH($A$139,'Paste Calib Data'!$A:$A,0)+(ROW()-ROW($A$139)-1),COLUMN()-1)</f>
        <v>91.983698000000004</v>
      </c>
      <c r="G159" s="7">
        <f>INDEX('Paste Calib Data'!$1:$1048576,MATCH($A$139,'Paste Calib Data'!$A:$A,0)+(ROW()-ROW($A$139)-1),COLUMN()-1)</f>
        <v>98.029893000000001</v>
      </c>
      <c r="H159" s="7">
        <f>INDEX('Paste Calib Data'!$1:$1048576,MATCH($A$139,'Paste Calib Data'!$A:$A,0)+(ROW()-ROW($A$139)-1),COLUMN()-1)</f>
        <v>110.59782800000001</v>
      </c>
      <c r="I159" s="27">
        <f t="shared" si="22"/>
        <v>110.59782800000001</v>
      </c>
    </row>
    <row r="160" spans="1:9" x14ac:dyDescent="0.25">
      <c r="A160" s="5">
        <f>INDEX('Paste Calib Data'!$1:$1048576,MATCH($A$139,'Paste Calib Data'!$A:$A,0)+(ROW()-ROW($A$139)-1),COLUMN())</f>
        <v>3200</v>
      </c>
      <c r="B160" s="27">
        <f t="shared" si="21"/>
        <v>59.510871000000002</v>
      </c>
      <c r="C160" s="7">
        <f>INDEX('Paste Calib Data'!$1:$1048576,MATCH($A$139,'Paste Calib Data'!$A:$A,0)+(ROW()-ROW($A$139)-1),COLUMN()-1)</f>
        <v>59.510871000000002</v>
      </c>
      <c r="D160" s="7">
        <f>INDEX('Paste Calib Data'!$1:$1048576,MATCH($A$139,'Paste Calib Data'!$A:$A,0)+(ROW()-ROW($A$139)-1),COLUMN()-1)</f>
        <v>76.019023000000004</v>
      </c>
      <c r="E160" s="7">
        <f>INDEX('Paste Calib Data'!$1:$1048576,MATCH($A$139,'Paste Calib Data'!$A:$A,0)+(ROW()-ROW($A$139)-1),COLUMN()-1)</f>
        <v>79.415762000000001</v>
      </c>
      <c r="F160" s="7">
        <f>INDEX('Paste Calib Data'!$1:$1048576,MATCH($A$139,'Paste Calib Data'!$A:$A,0)+(ROW()-ROW($A$139)-1),COLUMN()-1)</f>
        <v>87.024457999999996</v>
      </c>
      <c r="G160" s="7">
        <f>INDEX('Paste Calib Data'!$1:$1048576,MATCH($A$139,'Paste Calib Data'!$A:$A,0)+(ROW()-ROW($A$139)-1),COLUMN()-1)</f>
        <v>92.187501999999995</v>
      </c>
      <c r="H160" s="7">
        <f>INDEX('Paste Calib Data'!$1:$1048576,MATCH($A$139,'Paste Calib Data'!$A:$A,0)+(ROW()-ROW($A$139)-1),COLUMN()-1)</f>
        <v>95.108698000000004</v>
      </c>
      <c r="I160" s="27">
        <f t="shared" si="22"/>
        <v>95.108698000000004</v>
      </c>
    </row>
    <row r="161" spans="1:19" x14ac:dyDescent="0.25">
      <c r="A161" s="5">
        <f>INDEX('Paste Calib Data'!$1:$1048576,MATCH($A$139,'Paste Calib Data'!$A:$A,0)+(ROW()-ROW($A$139)-1),COLUMN())</f>
        <v>3250</v>
      </c>
      <c r="B161" s="27">
        <f t="shared" si="21"/>
        <v>57.676631999999998</v>
      </c>
      <c r="C161" s="7">
        <f>INDEX('Paste Calib Data'!$1:$1048576,MATCH($A$139,'Paste Calib Data'!$A:$A,0)+(ROW()-ROW($A$139)-1),COLUMN()-1)</f>
        <v>57.676631999999998</v>
      </c>
      <c r="D161" s="7">
        <f>INDEX('Paste Calib Data'!$1:$1048576,MATCH($A$139,'Paste Calib Data'!$A:$A,0)+(ROW()-ROW($A$139)-1),COLUMN()-1)</f>
        <v>77.309783999999993</v>
      </c>
      <c r="E161" s="7">
        <f>INDEX('Paste Calib Data'!$1:$1048576,MATCH($A$139,'Paste Calib Data'!$A:$A,0)+(ROW()-ROW($A$139)-1),COLUMN()-1)</f>
        <v>80.978262999999998</v>
      </c>
      <c r="F161" s="7">
        <f>INDEX('Paste Calib Data'!$1:$1048576,MATCH($A$139,'Paste Calib Data'!$A:$A,0)+(ROW()-ROW($A$139)-1),COLUMN()-1)</f>
        <v>84.986414999999994</v>
      </c>
      <c r="G161" s="7">
        <f>INDEX('Paste Calib Data'!$1:$1048576,MATCH($A$139,'Paste Calib Data'!$A:$A,0)+(ROW()-ROW($A$139)-1),COLUMN()-1)</f>
        <v>87.975544999999997</v>
      </c>
      <c r="H161" s="7">
        <f>INDEX('Paste Calib Data'!$1:$1048576,MATCH($A$139,'Paste Calib Data'!$A:$A,0)+(ROW()-ROW($A$139)-1),COLUMN()-1)</f>
        <v>90.013588999999996</v>
      </c>
      <c r="I161" s="27">
        <f t="shared" si="22"/>
        <v>90.013588999999996</v>
      </c>
    </row>
    <row r="162" spans="1:19" x14ac:dyDescent="0.25">
      <c r="A162" s="5">
        <f>INDEX('Paste Calib Data'!$1:$1048576,MATCH($A$139,'Paste Calib Data'!$A:$A,0)+(ROW()-ROW($A$139)-1),COLUMN())</f>
        <v>3600</v>
      </c>
      <c r="B162" s="27">
        <f t="shared" si="21"/>
        <v>57.676631999999998</v>
      </c>
      <c r="C162" s="7">
        <f>INDEX('Paste Calib Data'!$1:$1048576,MATCH($A$139,'Paste Calib Data'!$A:$A,0)+(ROW()-ROW($A$139)-1),COLUMN()-1)</f>
        <v>57.676631999999998</v>
      </c>
      <c r="D162" s="7">
        <f>INDEX('Paste Calib Data'!$1:$1048576,MATCH($A$139,'Paste Calib Data'!$A:$A,0)+(ROW()-ROW($A$139)-1),COLUMN()-1)</f>
        <v>72.010870999999995</v>
      </c>
      <c r="E162" s="7">
        <f>INDEX('Paste Calib Data'!$1:$1048576,MATCH($A$139,'Paste Calib Data'!$A:$A,0)+(ROW()-ROW($A$139)-1),COLUMN()-1)</f>
        <v>72.010870999999995</v>
      </c>
      <c r="F162" s="7">
        <f>INDEX('Paste Calib Data'!$1:$1048576,MATCH($A$139,'Paste Calib Data'!$A:$A,0)+(ROW()-ROW($A$139)-1),COLUMN()-1)</f>
        <v>72.010870999999995</v>
      </c>
      <c r="G162" s="7">
        <f>INDEX('Paste Calib Data'!$1:$1048576,MATCH($A$139,'Paste Calib Data'!$A:$A,0)+(ROW()-ROW($A$139)-1),COLUMN()-1)</f>
        <v>72.010870999999995</v>
      </c>
      <c r="H162" s="7">
        <f>INDEX('Paste Calib Data'!$1:$1048576,MATCH($A$139,'Paste Calib Data'!$A:$A,0)+(ROW()-ROW($A$139)-1),COLUMN()-1)</f>
        <v>72.010870999999995</v>
      </c>
      <c r="I162" s="27">
        <f t="shared" si="22"/>
        <v>72.010870999999995</v>
      </c>
    </row>
    <row r="163" spans="1:19" x14ac:dyDescent="0.25">
      <c r="A163" s="5">
        <f>INDEX('Paste Calib Data'!$1:$1048576,MATCH($A$139,'Paste Calib Data'!$A:$A,0)+(ROW()-ROW($A$139)-1),COLUMN())</f>
        <v>4000</v>
      </c>
      <c r="B163" s="27">
        <f t="shared" si="21"/>
        <v>0</v>
      </c>
      <c r="C163" s="7">
        <f>INDEX('Paste Calib Data'!$1:$1048576,MATCH($A$139,'Paste Calib Data'!$A:$A,0)+(ROW()-ROW($A$139)-1),COLUMN()-1)</f>
        <v>0</v>
      </c>
      <c r="D163" s="7">
        <f>INDEX('Paste Calib Data'!$1:$1048576,MATCH($A$139,'Paste Calib Data'!$A:$A,0)+(ROW()-ROW($A$139)-1),COLUMN()-1)</f>
        <v>0</v>
      </c>
      <c r="E163" s="7">
        <f>INDEX('Paste Calib Data'!$1:$1048576,MATCH($A$139,'Paste Calib Data'!$A:$A,0)+(ROW()-ROW($A$139)-1),COLUMN()-1)</f>
        <v>0</v>
      </c>
      <c r="F163" s="7">
        <f>INDEX('Paste Calib Data'!$1:$1048576,MATCH($A$139,'Paste Calib Data'!$A:$A,0)+(ROW()-ROW($A$139)-1),COLUMN()-1)</f>
        <v>0</v>
      </c>
      <c r="G163" s="7">
        <f>INDEX('Paste Calib Data'!$1:$1048576,MATCH($A$139,'Paste Calib Data'!$A:$A,0)+(ROW()-ROW($A$139)-1),COLUMN()-1)</f>
        <v>0</v>
      </c>
      <c r="H163" s="7">
        <f>INDEX('Paste Calib Data'!$1:$1048576,MATCH($A$139,'Paste Calib Data'!$A:$A,0)+(ROW()-ROW($A$139)-1),COLUMN()-1)</f>
        <v>0</v>
      </c>
      <c r="I163" s="27">
        <f t="shared" si="22"/>
        <v>0</v>
      </c>
    </row>
    <row r="164" spans="1:19" x14ac:dyDescent="0.25">
      <c r="A164" s="28">
        <f>A163+1</f>
        <v>4001</v>
      </c>
      <c r="B164" s="27">
        <f>B163</f>
        <v>0</v>
      </c>
      <c r="C164" s="27">
        <f>C163</f>
        <v>0</v>
      </c>
      <c r="D164" s="27">
        <f t="shared" ref="D164:I164" si="23">D163</f>
        <v>0</v>
      </c>
      <c r="E164" s="27">
        <f t="shared" si="23"/>
        <v>0</v>
      </c>
      <c r="F164" s="27">
        <f t="shared" si="23"/>
        <v>0</v>
      </c>
      <c r="G164" s="27">
        <f t="shared" si="23"/>
        <v>0</v>
      </c>
      <c r="H164" s="27">
        <f t="shared" si="23"/>
        <v>0</v>
      </c>
      <c r="I164" s="27">
        <f t="shared" si="23"/>
        <v>0</v>
      </c>
    </row>
    <row r="166" spans="1:19" x14ac:dyDescent="0.25">
      <c r="A166" s="33" t="str">
        <f>IF(ISNUMBER($A$2),CONCATENATE("A9",$A$2,"08"),"E2503")</f>
        <v>E2503</v>
      </c>
      <c r="B166" s="45" t="str">
        <f>INDEX('Paste Calib Data'!$1:$1048576,MATCH($A$166,'Paste Calib Data'!$A:$A,0)+(ROW()-ROW($A$166)),COLUMN())</f>
        <v>Main Timing, Base Table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</row>
    <row r="167" spans="1:19" x14ac:dyDescent="0.25">
      <c r="A167" s="5"/>
      <c r="B167" s="5" t="str">
        <f>INDEX('Paste Calib Data'!$1:$1048576,MATCH($A$166,'Paste Calib Data'!$A:$A,0)+(ROW()-ROW($A$166)),COLUMN())</f>
        <v>mm3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5">
      <c r="A168" s="5" t="str">
        <f>INDEX('Paste Calib Data'!$1:$1048576,MATCH($A$166,'Paste Calib Data'!$A:$A,0)+(ROW()-ROW($A$166)),COLUMN())</f>
        <v>RPM</v>
      </c>
      <c r="B168" s="28">
        <f>C168-1</f>
        <v>-1</v>
      </c>
      <c r="C168" s="5">
        <f>INDEX('Paste Calib Data'!$1:$1048576,MATCH($A$166,'Paste Calib Data'!$A:$A,0)+(ROW()-ROW($A$166)),COLUMN()-1)</f>
        <v>0</v>
      </c>
      <c r="D168" s="5">
        <f>INDEX('Paste Calib Data'!$1:$1048576,MATCH($A$166,'Paste Calib Data'!$A:$A,0)+(ROW()-ROW($A$166)),COLUMN()-1)</f>
        <v>10</v>
      </c>
      <c r="E168" s="5">
        <f>INDEX('Paste Calib Data'!$1:$1048576,MATCH($A$166,'Paste Calib Data'!$A:$A,0)+(ROW()-ROW($A$166)),COLUMN()-1)</f>
        <v>20</v>
      </c>
      <c r="F168" s="5">
        <f>INDEX('Paste Calib Data'!$1:$1048576,MATCH($A$166,'Paste Calib Data'!$A:$A,0)+(ROW()-ROW($A$166)),COLUMN()-1)</f>
        <v>30</v>
      </c>
      <c r="G168" s="5">
        <f>INDEX('Paste Calib Data'!$1:$1048576,MATCH($A$166,'Paste Calib Data'!$A:$A,0)+(ROW()-ROW($A$166)),COLUMN()-1)</f>
        <v>45</v>
      </c>
      <c r="H168" s="5">
        <f>INDEX('Paste Calib Data'!$1:$1048576,MATCH($A$166,'Paste Calib Data'!$A:$A,0)+(ROW()-ROW($A$166)),COLUMN()-1)</f>
        <v>55</v>
      </c>
      <c r="I168" s="5">
        <f>INDEX('Paste Calib Data'!$1:$1048576,MATCH($A$166,'Paste Calib Data'!$A:$A,0)+(ROW()-ROW($A$166)),COLUMN()-1)</f>
        <v>65</v>
      </c>
      <c r="J168" s="5">
        <f>INDEX('Paste Calib Data'!$1:$1048576,MATCH($A$166,'Paste Calib Data'!$A:$A,0)+(ROW()-ROW($A$166)),COLUMN()-1)</f>
        <v>75</v>
      </c>
      <c r="K168" s="5">
        <f>INDEX('Paste Calib Data'!$1:$1048576,MATCH($A$166,'Paste Calib Data'!$A:$A,0)+(ROW()-ROW($A$166)),COLUMN()-1)</f>
        <v>85</v>
      </c>
      <c r="L168" s="5">
        <f>INDEX('Paste Calib Data'!$1:$1048576,MATCH($A$166,'Paste Calib Data'!$A:$A,0)+(ROW()-ROW($A$166)),COLUMN()-1)</f>
        <v>95</v>
      </c>
      <c r="M168" s="5">
        <f>INDEX('Paste Calib Data'!$1:$1048576,MATCH($A$166,'Paste Calib Data'!$A:$A,0)+(ROW()-ROW($A$166)),COLUMN()-1)</f>
        <v>110</v>
      </c>
      <c r="N168" s="5">
        <f>INDEX('Paste Calib Data'!$1:$1048576,MATCH($A$166,'Paste Calib Data'!$A:$A,0)+(ROW()-ROW($A$166)),COLUMN()-1)</f>
        <v>120</v>
      </c>
      <c r="O168" s="5">
        <f>INDEX('Paste Calib Data'!$1:$1048576,MATCH($A$166,'Paste Calib Data'!$A:$A,0)+(ROW()-ROW($A$166)),COLUMN()-1)</f>
        <v>125</v>
      </c>
      <c r="P168" s="5">
        <f>INDEX('Paste Calib Data'!$1:$1048576,MATCH($A$166,'Paste Calib Data'!$A:$A,0)+(ROW()-ROW($A$166)),COLUMN()-1)</f>
        <v>130</v>
      </c>
      <c r="Q168" s="5">
        <f>INDEX('Paste Calib Data'!$1:$1048576,MATCH($A$166,'Paste Calib Data'!$A:$A,0)+(ROW()-ROW($A$166)),COLUMN()-1)</f>
        <v>135</v>
      </c>
      <c r="R168" s="5">
        <f>INDEX('Paste Calib Data'!$1:$1048576,MATCH($A$166,'Paste Calib Data'!$A:$A,0)+(ROW()-ROW($A$166)),COLUMN()-1)</f>
        <v>140</v>
      </c>
      <c r="S168" s="28">
        <f>R168+1</f>
        <v>141</v>
      </c>
    </row>
    <row r="169" spans="1:19" x14ac:dyDescent="0.25">
      <c r="A169" s="28">
        <f>A170-1</f>
        <v>619</v>
      </c>
      <c r="B169" s="27">
        <f>B170</f>
        <v>-3.0078130000000001</v>
      </c>
      <c r="C169" s="27">
        <f t="shared" ref="C169:S169" si="24">C170</f>
        <v>-3.0078130000000001</v>
      </c>
      <c r="D169" s="27">
        <f t="shared" si="24"/>
        <v>-3.0078130000000001</v>
      </c>
      <c r="E169" s="27">
        <f t="shared" si="24"/>
        <v>-3.0078130000000001</v>
      </c>
      <c r="F169" s="27">
        <f t="shared" si="24"/>
        <v>-3.0078130000000001</v>
      </c>
      <c r="G169" s="27">
        <f t="shared" si="24"/>
        <v>-5</v>
      </c>
      <c r="H169" s="27">
        <f t="shared" si="24"/>
        <v>-8.8671880000000005</v>
      </c>
      <c r="I169" s="27">
        <f t="shared" si="24"/>
        <v>-12.03125</v>
      </c>
      <c r="J169" s="27">
        <f t="shared" si="24"/>
        <v>-12.03125</v>
      </c>
      <c r="K169" s="27">
        <f t="shared" si="24"/>
        <v>-12.03125</v>
      </c>
      <c r="L169" s="27">
        <f t="shared" si="24"/>
        <v>-12.03125</v>
      </c>
      <c r="M169" s="27">
        <f t="shared" si="24"/>
        <v>-8.046875</v>
      </c>
      <c r="N169" s="27">
        <f t="shared" si="24"/>
        <v>3.9063000000000001E-2</v>
      </c>
      <c r="O169" s="27">
        <f t="shared" si="24"/>
        <v>3.9063000000000001E-2</v>
      </c>
      <c r="P169" s="27">
        <f t="shared" si="24"/>
        <v>3.9063000000000001E-2</v>
      </c>
      <c r="Q169" s="27">
        <f t="shared" si="24"/>
        <v>3.9063000000000001E-2</v>
      </c>
      <c r="R169" s="27">
        <f t="shared" si="24"/>
        <v>3.9063000000000001E-2</v>
      </c>
      <c r="S169" s="27">
        <f t="shared" si="24"/>
        <v>3.9063000000000001E-2</v>
      </c>
    </row>
    <row r="170" spans="1:19" x14ac:dyDescent="0.25">
      <c r="A170" s="5">
        <f>INDEX('Paste Calib Data'!$1:$1048576,MATCH($A$166,'Paste Calib Data'!$A:$A,0)+(ROW()-ROW($A$166)-1),COLUMN())</f>
        <v>620</v>
      </c>
      <c r="B170" s="27">
        <f t="shared" ref="B170:B187" si="25">C170</f>
        <v>-3.0078130000000001</v>
      </c>
      <c r="C170" s="7">
        <f>INDEX('Paste Calib Data'!$1:$1048576,MATCH($A$166,'Paste Calib Data'!$A:$A,0)+(ROW()-ROW($A$166)-1),COLUMN()-1)</f>
        <v>-3.0078130000000001</v>
      </c>
      <c r="D170" s="7">
        <f>INDEX('Paste Calib Data'!$1:$1048576,MATCH($A$166,'Paste Calib Data'!$A:$A,0)+(ROW()-ROW($A$166)-1),COLUMN()-1)</f>
        <v>-3.0078130000000001</v>
      </c>
      <c r="E170" s="7">
        <f>INDEX('Paste Calib Data'!$1:$1048576,MATCH($A$166,'Paste Calib Data'!$A:$A,0)+(ROW()-ROW($A$166)-1),COLUMN()-1)</f>
        <v>-3.0078130000000001</v>
      </c>
      <c r="F170" s="7">
        <f>INDEX('Paste Calib Data'!$1:$1048576,MATCH($A$166,'Paste Calib Data'!$A:$A,0)+(ROW()-ROW($A$166)-1),COLUMN()-1)</f>
        <v>-3.0078130000000001</v>
      </c>
      <c r="G170" s="7">
        <f>INDEX('Paste Calib Data'!$1:$1048576,MATCH($A$166,'Paste Calib Data'!$A:$A,0)+(ROW()-ROW($A$166)-1),COLUMN()-1)</f>
        <v>-5</v>
      </c>
      <c r="H170" s="7">
        <f>INDEX('Paste Calib Data'!$1:$1048576,MATCH($A$166,'Paste Calib Data'!$A:$A,0)+(ROW()-ROW($A$166)-1),COLUMN()-1)</f>
        <v>-8.8671880000000005</v>
      </c>
      <c r="I170" s="7">
        <f>INDEX('Paste Calib Data'!$1:$1048576,MATCH($A$166,'Paste Calib Data'!$A:$A,0)+(ROW()-ROW($A$166)-1),COLUMN()-1)</f>
        <v>-12.03125</v>
      </c>
      <c r="J170" s="7">
        <f>INDEX('Paste Calib Data'!$1:$1048576,MATCH($A$166,'Paste Calib Data'!$A:$A,0)+(ROW()-ROW($A$166)-1),COLUMN()-1)</f>
        <v>-12.03125</v>
      </c>
      <c r="K170" s="7">
        <f>INDEX('Paste Calib Data'!$1:$1048576,MATCH($A$166,'Paste Calib Data'!$A:$A,0)+(ROW()-ROW($A$166)-1),COLUMN()-1)</f>
        <v>-12.03125</v>
      </c>
      <c r="L170" s="7">
        <f>INDEX('Paste Calib Data'!$1:$1048576,MATCH($A$166,'Paste Calib Data'!$A:$A,0)+(ROW()-ROW($A$166)-1),COLUMN()-1)</f>
        <v>-12.03125</v>
      </c>
      <c r="M170" s="7">
        <f>INDEX('Paste Calib Data'!$1:$1048576,MATCH($A$166,'Paste Calib Data'!$A:$A,0)+(ROW()-ROW($A$166)-1),COLUMN()-1)</f>
        <v>-8.046875</v>
      </c>
      <c r="N170" s="7">
        <f>INDEX('Paste Calib Data'!$1:$1048576,MATCH($A$166,'Paste Calib Data'!$A:$A,0)+(ROW()-ROW($A$166)-1),COLUMN()-1)</f>
        <v>3.9063000000000001E-2</v>
      </c>
      <c r="O170" s="7">
        <f>INDEX('Paste Calib Data'!$1:$1048576,MATCH($A$166,'Paste Calib Data'!$A:$A,0)+(ROW()-ROW($A$166)-1),COLUMN()-1)</f>
        <v>3.9063000000000001E-2</v>
      </c>
      <c r="P170" s="7">
        <f>INDEX('Paste Calib Data'!$1:$1048576,MATCH($A$166,'Paste Calib Data'!$A:$A,0)+(ROW()-ROW($A$166)-1),COLUMN()-1)</f>
        <v>3.9063000000000001E-2</v>
      </c>
      <c r="Q170" s="7">
        <f>INDEX('Paste Calib Data'!$1:$1048576,MATCH($A$166,'Paste Calib Data'!$A:$A,0)+(ROW()-ROW($A$166)-1),COLUMN()-1)</f>
        <v>3.9063000000000001E-2</v>
      </c>
      <c r="R170" s="7">
        <f>INDEX('Paste Calib Data'!$1:$1048576,MATCH($A$166,'Paste Calib Data'!$A:$A,0)+(ROW()-ROW($A$166)-1),COLUMN()-1)</f>
        <v>3.9063000000000001E-2</v>
      </c>
      <c r="S170" s="27">
        <f>R170</f>
        <v>3.9063000000000001E-2</v>
      </c>
    </row>
    <row r="171" spans="1:19" x14ac:dyDescent="0.25">
      <c r="A171" s="5">
        <f>INDEX('Paste Calib Data'!$1:$1048576,MATCH($A$166,'Paste Calib Data'!$A:$A,0)+(ROW()-ROW($A$166)-1),COLUMN())</f>
        <v>650</v>
      </c>
      <c r="B171" s="27">
        <f t="shared" si="25"/>
        <v>-3.9453130000000001</v>
      </c>
      <c r="C171" s="7">
        <f>INDEX('Paste Calib Data'!$1:$1048576,MATCH($A$166,'Paste Calib Data'!$A:$A,0)+(ROW()-ROW($A$166)-1),COLUMN()-1)</f>
        <v>-3.9453130000000001</v>
      </c>
      <c r="D171" s="7">
        <f>INDEX('Paste Calib Data'!$1:$1048576,MATCH($A$166,'Paste Calib Data'!$A:$A,0)+(ROW()-ROW($A$166)-1),COLUMN()-1)</f>
        <v>-4.53125</v>
      </c>
      <c r="E171" s="7">
        <f>INDEX('Paste Calib Data'!$1:$1048576,MATCH($A$166,'Paste Calib Data'!$A:$A,0)+(ROW()-ROW($A$166)-1),COLUMN()-1)</f>
        <v>-4.53125</v>
      </c>
      <c r="F171" s="7">
        <f>INDEX('Paste Calib Data'!$1:$1048576,MATCH($A$166,'Paste Calib Data'!$A:$A,0)+(ROW()-ROW($A$166)-1),COLUMN()-1)</f>
        <v>-5</v>
      </c>
      <c r="G171" s="7">
        <f>INDEX('Paste Calib Data'!$1:$1048576,MATCH($A$166,'Paste Calib Data'!$A:$A,0)+(ROW()-ROW($A$166)-1),COLUMN()-1)</f>
        <v>-8.515625</v>
      </c>
      <c r="H171" s="7">
        <f>INDEX('Paste Calib Data'!$1:$1048576,MATCH($A$166,'Paste Calib Data'!$A:$A,0)+(ROW()-ROW($A$166)-1),COLUMN()-1)</f>
        <v>-9.921875</v>
      </c>
      <c r="I171" s="7">
        <f>INDEX('Paste Calib Data'!$1:$1048576,MATCH($A$166,'Paste Calib Data'!$A:$A,0)+(ROW()-ROW($A$166)-1),COLUMN()-1)</f>
        <v>-11.09375</v>
      </c>
      <c r="J171" s="7">
        <f>INDEX('Paste Calib Data'!$1:$1048576,MATCH($A$166,'Paste Calib Data'!$A:$A,0)+(ROW()-ROW($A$166)-1),COLUMN()-1)</f>
        <v>-11.445313000000001</v>
      </c>
      <c r="K171" s="7">
        <f>INDEX('Paste Calib Data'!$1:$1048576,MATCH($A$166,'Paste Calib Data'!$A:$A,0)+(ROW()-ROW($A$166)-1),COLUMN()-1)</f>
        <v>-12.265625</v>
      </c>
      <c r="L171" s="7">
        <f>INDEX('Paste Calib Data'!$1:$1048576,MATCH($A$166,'Paste Calib Data'!$A:$A,0)+(ROW()-ROW($A$166)-1),COLUMN()-1)</f>
        <v>-12.734375</v>
      </c>
      <c r="M171" s="7">
        <f>INDEX('Paste Calib Data'!$1:$1048576,MATCH($A$166,'Paste Calib Data'!$A:$A,0)+(ROW()-ROW($A$166)-1),COLUMN()-1)</f>
        <v>-12.734375</v>
      </c>
      <c r="N171" s="7">
        <f>INDEX('Paste Calib Data'!$1:$1048576,MATCH($A$166,'Paste Calib Data'!$A:$A,0)+(ROW()-ROW($A$166)-1),COLUMN()-1)</f>
        <v>-12.734375</v>
      </c>
      <c r="O171" s="7">
        <f>INDEX('Paste Calib Data'!$1:$1048576,MATCH($A$166,'Paste Calib Data'!$A:$A,0)+(ROW()-ROW($A$166)-1),COLUMN()-1)</f>
        <v>-12.734375</v>
      </c>
      <c r="P171" s="7">
        <f>INDEX('Paste Calib Data'!$1:$1048576,MATCH($A$166,'Paste Calib Data'!$A:$A,0)+(ROW()-ROW($A$166)-1),COLUMN()-1)</f>
        <v>-12.734375</v>
      </c>
      <c r="Q171" s="7">
        <f>INDEX('Paste Calib Data'!$1:$1048576,MATCH($A$166,'Paste Calib Data'!$A:$A,0)+(ROW()-ROW($A$166)-1),COLUMN()-1)</f>
        <v>-12.734375</v>
      </c>
      <c r="R171" s="7">
        <f>INDEX('Paste Calib Data'!$1:$1048576,MATCH($A$166,'Paste Calib Data'!$A:$A,0)+(ROW()-ROW($A$166)-1),COLUMN()-1)</f>
        <v>-12.734375</v>
      </c>
      <c r="S171" s="27">
        <f t="shared" ref="S171:S188" si="26">R171</f>
        <v>-12.734375</v>
      </c>
    </row>
    <row r="172" spans="1:19" x14ac:dyDescent="0.25">
      <c r="A172" s="5">
        <f>INDEX('Paste Calib Data'!$1:$1048576,MATCH($A$166,'Paste Calib Data'!$A:$A,0)+(ROW()-ROW($A$166)-1),COLUMN())</f>
        <v>800</v>
      </c>
      <c r="B172" s="27">
        <f t="shared" si="25"/>
        <v>-3.9453130000000001</v>
      </c>
      <c r="C172" s="7">
        <f>INDEX('Paste Calib Data'!$1:$1048576,MATCH($A$166,'Paste Calib Data'!$A:$A,0)+(ROW()-ROW($A$166)-1),COLUMN()-1)</f>
        <v>-3.9453130000000001</v>
      </c>
      <c r="D172" s="7">
        <f>INDEX('Paste Calib Data'!$1:$1048576,MATCH($A$166,'Paste Calib Data'!$A:$A,0)+(ROW()-ROW($A$166)-1),COLUMN()-1)</f>
        <v>-3.9453130000000001</v>
      </c>
      <c r="E172" s="7">
        <f>INDEX('Paste Calib Data'!$1:$1048576,MATCH($A$166,'Paste Calib Data'!$A:$A,0)+(ROW()-ROW($A$166)-1),COLUMN()-1)</f>
        <v>-3.9453130000000001</v>
      </c>
      <c r="F172" s="7">
        <f>INDEX('Paste Calib Data'!$1:$1048576,MATCH($A$166,'Paste Calib Data'!$A:$A,0)+(ROW()-ROW($A$166)-1),COLUMN()-1)</f>
        <v>-3.9453130000000001</v>
      </c>
      <c r="G172" s="7">
        <f>INDEX('Paste Calib Data'!$1:$1048576,MATCH($A$166,'Paste Calib Data'!$A:$A,0)+(ROW()-ROW($A$166)-1),COLUMN()-1)</f>
        <v>-6.9921879999999996</v>
      </c>
      <c r="H172" s="7">
        <f>INDEX('Paste Calib Data'!$1:$1048576,MATCH($A$166,'Paste Calib Data'!$A:$A,0)+(ROW()-ROW($A$166)-1),COLUMN()-1)</f>
        <v>-10.039063000000001</v>
      </c>
      <c r="I172" s="7">
        <f>INDEX('Paste Calib Data'!$1:$1048576,MATCH($A$166,'Paste Calib Data'!$A:$A,0)+(ROW()-ROW($A$166)-1),COLUMN()-1)</f>
        <v>-10.742188000000001</v>
      </c>
      <c r="J172" s="7">
        <f>INDEX('Paste Calib Data'!$1:$1048576,MATCH($A$166,'Paste Calib Data'!$A:$A,0)+(ROW()-ROW($A$166)-1),COLUMN()-1)</f>
        <v>-11.445313000000001</v>
      </c>
      <c r="K172" s="7">
        <f>INDEX('Paste Calib Data'!$1:$1048576,MATCH($A$166,'Paste Calib Data'!$A:$A,0)+(ROW()-ROW($A$166)-1),COLUMN()-1)</f>
        <v>-12.265625</v>
      </c>
      <c r="L172" s="7">
        <f>INDEX('Paste Calib Data'!$1:$1048576,MATCH($A$166,'Paste Calib Data'!$A:$A,0)+(ROW()-ROW($A$166)-1),COLUMN()-1)</f>
        <v>-12.734375</v>
      </c>
      <c r="M172" s="7">
        <f>INDEX('Paste Calib Data'!$1:$1048576,MATCH($A$166,'Paste Calib Data'!$A:$A,0)+(ROW()-ROW($A$166)-1),COLUMN()-1)</f>
        <v>-12.734375</v>
      </c>
      <c r="N172" s="7">
        <f>INDEX('Paste Calib Data'!$1:$1048576,MATCH($A$166,'Paste Calib Data'!$A:$A,0)+(ROW()-ROW($A$166)-1),COLUMN()-1)</f>
        <v>-12.734375</v>
      </c>
      <c r="O172" s="7">
        <f>INDEX('Paste Calib Data'!$1:$1048576,MATCH($A$166,'Paste Calib Data'!$A:$A,0)+(ROW()-ROW($A$166)-1),COLUMN()-1)</f>
        <v>-12.734375</v>
      </c>
      <c r="P172" s="7">
        <f>INDEX('Paste Calib Data'!$1:$1048576,MATCH($A$166,'Paste Calib Data'!$A:$A,0)+(ROW()-ROW($A$166)-1),COLUMN()-1)</f>
        <v>-12.734375</v>
      </c>
      <c r="Q172" s="7">
        <f>INDEX('Paste Calib Data'!$1:$1048576,MATCH($A$166,'Paste Calib Data'!$A:$A,0)+(ROW()-ROW($A$166)-1),COLUMN()-1)</f>
        <v>-12.734375</v>
      </c>
      <c r="R172" s="7">
        <f>INDEX('Paste Calib Data'!$1:$1048576,MATCH($A$166,'Paste Calib Data'!$A:$A,0)+(ROW()-ROW($A$166)-1),COLUMN()-1)</f>
        <v>-12.734375</v>
      </c>
      <c r="S172" s="27">
        <f t="shared" si="26"/>
        <v>-12.734375</v>
      </c>
    </row>
    <row r="173" spans="1:19" x14ac:dyDescent="0.25">
      <c r="A173" s="5">
        <f>INDEX('Paste Calib Data'!$1:$1048576,MATCH($A$166,'Paste Calib Data'!$A:$A,0)+(ROW()-ROW($A$166)-1),COLUMN())</f>
        <v>1000</v>
      </c>
      <c r="B173" s="27">
        <f t="shared" si="25"/>
        <v>2.5</v>
      </c>
      <c r="C173" s="7">
        <f>INDEX('Paste Calib Data'!$1:$1048576,MATCH($A$166,'Paste Calib Data'!$A:$A,0)+(ROW()-ROW($A$166)-1),COLUMN()-1)</f>
        <v>2.5</v>
      </c>
      <c r="D173" s="7">
        <f>INDEX('Paste Calib Data'!$1:$1048576,MATCH($A$166,'Paste Calib Data'!$A:$A,0)+(ROW()-ROW($A$166)-1),COLUMN()-1)</f>
        <v>2.5</v>
      </c>
      <c r="E173" s="7">
        <f>INDEX('Paste Calib Data'!$1:$1048576,MATCH($A$166,'Paste Calib Data'!$A:$A,0)+(ROW()-ROW($A$166)-1),COLUMN()-1)</f>
        <v>2.03125</v>
      </c>
      <c r="F173" s="7">
        <f>INDEX('Paste Calib Data'!$1:$1048576,MATCH($A$166,'Paste Calib Data'!$A:$A,0)+(ROW()-ROW($A$166)-1),COLUMN()-1)</f>
        <v>0.97656299999999996</v>
      </c>
      <c r="G173" s="7">
        <f>INDEX('Paste Calib Data'!$1:$1048576,MATCH($A$166,'Paste Calib Data'!$A:$A,0)+(ROW()-ROW($A$166)-1),COLUMN()-1)</f>
        <v>-3.9453130000000001</v>
      </c>
      <c r="H173" s="7">
        <f>INDEX('Paste Calib Data'!$1:$1048576,MATCH($A$166,'Paste Calib Data'!$A:$A,0)+(ROW()-ROW($A$166)-1),COLUMN()-1)</f>
        <v>-8.984375</v>
      </c>
      <c r="I173" s="7">
        <f>INDEX('Paste Calib Data'!$1:$1048576,MATCH($A$166,'Paste Calib Data'!$A:$A,0)+(ROW()-ROW($A$166)-1),COLUMN()-1)</f>
        <v>-9.921875</v>
      </c>
      <c r="J173" s="7">
        <f>INDEX('Paste Calib Data'!$1:$1048576,MATCH($A$166,'Paste Calib Data'!$A:$A,0)+(ROW()-ROW($A$166)-1),COLUMN()-1)</f>
        <v>-10.039063000000001</v>
      </c>
      <c r="K173" s="7">
        <f>INDEX('Paste Calib Data'!$1:$1048576,MATCH($A$166,'Paste Calib Data'!$A:$A,0)+(ROW()-ROW($A$166)-1),COLUMN()-1)</f>
        <v>-10.15625</v>
      </c>
      <c r="L173" s="7">
        <f>INDEX('Paste Calib Data'!$1:$1048576,MATCH($A$166,'Paste Calib Data'!$A:$A,0)+(ROW()-ROW($A$166)-1),COLUMN()-1)</f>
        <v>-10.390625</v>
      </c>
      <c r="M173" s="7">
        <f>INDEX('Paste Calib Data'!$1:$1048576,MATCH($A$166,'Paste Calib Data'!$A:$A,0)+(ROW()-ROW($A$166)-1),COLUMN()-1)</f>
        <v>-10.625</v>
      </c>
      <c r="N173" s="7">
        <f>INDEX('Paste Calib Data'!$1:$1048576,MATCH($A$166,'Paste Calib Data'!$A:$A,0)+(ROW()-ROW($A$166)-1),COLUMN()-1)</f>
        <v>-10.742188000000001</v>
      </c>
      <c r="O173" s="7">
        <f>INDEX('Paste Calib Data'!$1:$1048576,MATCH($A$166,'Paste Calib Data'!$A:$A,0)+(ROW()-ROW($A$166)-1),COLUMN()-1)</f>
        <v>-10.859375</v>
      </c>
      <c r="P173" s="7">
        <f>INDEX('Paste Calib Data'!$1:$1048576,MATCH($A$166,'Paste Calib Data'!$A:$A,0)+(ROW()-ROW($A$166)-1),COLUMN()-1)</f>
        <v>-10.859375</v>
      </c>
      <c r="Q173" s="7">
        <f>INDEX('Paste Calib Data'!$1:$1048576,MATCH($A$166,'Paste Calib Data'!$A:$A,0)+(ROW()-ROW($A$166)-1),COLUMN()-1)</f>
        <v>-10.976563000000001</v>
      </c>
      <c r="R173" s="7">
        <f>INDEX('Paste Calib Data'!$1:$1048576,MATCH($A$166,'Paste Calib Data'!$A:$A,0)+(ROW()-ROW($A$166)-1),COLUMN()-1)</f>
        <v>-11.09375</v>
      </c>
      <c r="S173" s="27">
        <f t="shared" si="26"/>
        <v>-11.09375</v>
      </c>
    </row>
    <row r="174" spans="1:19" x14ac:dyDescent="0.25">
      <c r="A174" s="5">
        <f>INDEX('Paste Calib Data'!$1:$1048576,MATCH($A$166,'Paste Calib Data'!$A:$A,0)+(ROW()-ROW($A$166)-1),COLUMN())</f>
        <v>1200</v>
      </c>
      <c r="B174" s="27">
        <f t="shared" si="25"/>
        <v>8.0078130000000005</v>
      </c>
      <c r="C174" s="7">
        <f>INDEX('Paste Calib Data'!$1:$1048576,MATCH($A$166,'Paste Calib Data'!$A:$A,0)+(ROW()-ROW($A$166)-1),COLUMN()-1)</f>
        <v>8.0078130000000005</v>
      </c>
      <c r="D174" s="7">
        <f>INDEX('Paste Calib Data'!$1:$1048576,MATCH($A$166,'Paste Calib Data'!$A:$A,0)+(ROW()-ROW($A$166)-1),COLUMN()-1)</f>
        <v>7.890625</v>
      </c>
      <c r="E174" s="7">
        <f>INDEX('Paste Calib Data'!$1:$1048576,MATCH($A$166,'Paste Calib Data'!$A:$A,0)+(ROW()-ROW($A$166)-1),COLUMN()-1)</f>
        <v>7.1875</v>
      </c>
      <c r="F174" s="7">
        <f>INDEX('Paste Calib Data'!$1:$1048576,MATCH($A$166,'Paste Calib Data'!$A:$A,0)+(ROW()-ROW($A$166)-1),COLUMN()-1)</f>
        <v>4.9609379999999996</v>
      </c>
      <c r="G174" s="7">
        <f>INDEX('Paste Calib Data'!$1:$1048576,MATCH($A$166,'Paste Calib Data'!$A:$A,0)+(ROW()-ROW($A$166)-1),COLUMN()-1)</f>
        <v>-1.71875</v>
      </c>
      <c r="H174" s="7">
        <f>INDEX('Paste Calib Data'!$1:$1048576,MATCH($A$166,'Paste Calib Data'!$A:$A,0)+(ROW()-ROW($A$166)-1),COLUMN()-1)</f>
        <v>-5</v>
      </c>
      <c r="I174" s="7">
        <f>INDEX('Paste Calib Data'!$1:$1048576,MATCH($A$166,'Paste Calib Data'!$A:$A,0)+(ROW()-ROW($A$166)-1),COLUMN()-1)</f>
        <v>-6.5234379999999996</v>
      </c>
      <c r="J174" s="7">
        <f>INDEX('Paste Calib Data'!$1:$1048576,MATCH($A$166,'Paste Calib Data'!$A:$A,0)+(ROW()-ROW($A$166)-1),COLUMN()-1)</f>
        <v>-6.7578129999999996</v>
      </c>
      <c r="K174" s="7">
        <f>INDEX('Paste Calib Data'!$1:$1048576,MATCH($A$166,'Paste Calib Data'!$A:$A,0)+(ROW()-ROW($A$166)-1),COLUMN()-1)</f>
        <v>-6.7578129999999996</v>
      </c>
      <c r="L174" s="7">
        <f>INDEX('Paste Calib Data'!$1:$1048576,MATCH($A$166,'Paste Calib Data'!$A:$A,0)+(ROW()-ROW($A$166)-1),COLUMN()-1)</f>
        <v>-7.2265629999999996</v>
      </c>
      <c r="M174" s="7">
        <f>INDEX('Paste Calib Data'!$1:$1048576,MATCH($A$166,'Paste Calib Data'!$A:$A,0)+(ROW()-ROW($A$166)-1),COLUMN()-1)</f>
        <v>-7.9296879999999996</v>
      </c>
      <c r="N174" s="7">
        <f>INDEX('Paste Calib Data'!$1:$1048576,MATCH($A$166,'Paste Calib Data'!$A:$A,0)+(ROW()-ROW($A$166)-1),COLUMN()-1)</f>
        <v>-8.3984380000000005</v>
      </c>
      <c r="O174" s="7">
        <f>INDEX('Paste Calib Data'!$1:$1048576,MATCH($A$166,'Paste Calib Data'!$A:$A,0)+(ROW()-ROW($A$166)-1),COLUMN()-1)</f>
        <v>-8.6328130000000005</v>
      </c>
      <c r="P174" s="7">
        <f>INDEX('Paste Calib Data'!$1:$1048576,MATCH($A$166,'Paste Calib Data'!$A:$A,0)+(ROW()-ROW($A$166)-1),COLUMN()-1)</f>
        <v>-8.8671880000000005</v>
      </c>
      <c r="Q174" s="7">
        <f>INDEX('Paste Calib Data'!$1:$1048576,MATCH($A$166,'Paste Calib Data'!$A:$A,0)+(ROW()-ROW($A$166)-1),COLUMN()-1)</f>
        <v>-8.984375</v>
      </c>
      <c r="R174" s="7">
        <f>INDEX('Paste Calib Data'!$1:$1048576,MATCH($A$166,'Paste Calib Data'!$A:$A,0)+(ROW()-ROW($A$166)-1),COLUMN()-1)</f>
        <v>-9.21875</v>
      </c>
      <c r="S174" s="27">
        <f t="shared" si="26"/>
        <v>-9.21875</v>
      </c>
    </row>
    <row r="175" spans="1:19" x14ac:dyDescent="0.25">
      <c r="A175" s="5">
        <f>INDEX('Paste Calib Data'!$1:$1048576,MATCH($A$166,'Paste Calib Data'!$A:$A,0)+(ROW()-ROW($A$166)-1),COLUMN())</f>
        <v>1400</v>
      </c>
      <c r="B175" s="27">
        <f t="shared" si="25"/>
        <v>8.0078130000000005</v>
      </c>
      <c r="C175" s="7">
        <f>INDEX('Paste Calib Data'!$1:$1048576,MATCH($A$166,'Paste Calib Data'!$A:$A,0)+(ROW()-ROW($A$166)-1),COLUMN()-1)</f>
        <v>8.0078130000000005</v>
      </c>
      <c r="D175" s="7">
        <f>INDEX('Paste Calib Data'!$1:$1048576,MATCH($A$166,'Paste Calib Data'!$A:$A,0)+(ROW()-ROW($A$166)-1),COLUMN()-1)</f>
        <v>7.890625</v>
      </c>
      <c r="E175" s="7">
        <f>INDEX('Paste Calib Data'!$1:$1048576,MATCH($A$166,'Paste Calib Data'!$A:$A,0)+(ROW()-ROW($A$166)-1),COLUMN()-1)</f>
        <v>7.1875</v>
      </c>
      <c r="F175" s="7">
        <f>INDEX('Paste Calib Data'!$1:$1048576,MATCH($A$166,'Paste Calib Data'!$A:$A,0)+(ROW()-ROW($A$166)-1),COLUMN()-1)</f>
        <v>6.953125</v>
      </c>
      <c r="G175" s="7">
        <f>INDEX('Paste Calib Data'!$1:$1048576,MATCH($A$166,'Paste Calib Data'!$A:$A,0)+(ROW()-ROW($A$166)-1),COLUMN()-1)</f>
        <v>2.03125</v>
      </c>
      <c r="H175" s="7">
        <f>INDEX('Paste Calib Data'!$1:$1048576,MATCH($A$166,'Paste Calib Data'!$A:$A,0)+(ROW()-ROW($A$166)-1),COLUMN()-1)</f>
        <v>-2.5390630000000001</v>
      </c>
      <c r="I175" s="7">
        <f>INDEX('Paste Calib Data'!$1:$1048576,MATCH($A$166,'Paste Calib Data'!$A:$A,0)+(ROW()-ROW($A$166)-1),COLUMN()-1)</f>
        <v>-5</v>
      </c>
      <c r="J175" s="7">
        <f>INDEX('Paste Calib Data'!$1:$1048576,MATCH($A$166,'Paste Calib Data'!$A:$A,0)+(ROW()-ROW($A$166)-1),COLUMN()-1)</f>
        <v>-4.6484379999999996</v>
      </c>
      <c r="K175" s="7">
        <f>INDEX('Paste Calib Data'!$1:$1048576,MATCH($A$166,'Paste Calib Data'!$A:$A,0)+(ROW()-ROW($A$166)-1),COLUMN()-1)</f>
        <v>-4.6484379999999996</v>
      </c>
      <c r="L175" s="7">
        <f>INDEX('Paste Calib Data'!$1:$1048576,MATCH($A$166,'Paste Calib Data'!$A:$A,0)+(ROW()-ROW($A$166)-1),COLUMN()-1)</f>
        <v>-4.6484379999999996</v>
      </c>
      <c r="M175" s="7">
        <f>INDEX('Paste Calib Data'!$1:$1048576,MATCH($A$166,'Paste Calib Data'!$A:$A,0)+(ROW()-ROW($A$166)-1),COLUMN()-1)</f>
        <v>-4.1796879999999996</v>
      </c>
      <c r="N175" s="7">
        <f>INDEX('Paste Calib Data'!$1:$1048576,MATCH($A$166,'Paste Calib Data'!$A:$A,0)+(ROW()-ROW($A$166)-1),COLUMN()-1)</f>
        <v>-4.1796879999999996</v>
      </c>
      <c r="O175" s="7">
        <f>INDEX('Paste Calib Data'!$1:$1048576,MATCH($A$166,'Paste Calib Data'!$A:$A,0)+(ROW()-ROW($A$166)-1),COLUMN()-1)</f>
        <v>-4.296875</v>
      </c>
      <c r="P175" s="7">
        <f>INDEX('Paste Calib Data'!$1:$1048576,MATCH($A$166,'Paste Calib Data'!$A:$A,0)+(ROW()-ROW($A$166)-1),COLUMN()-1)</f>
        <v>-4.296875</v>
      </c>
      <c r="Q175" s="7">
        <f>INDEX('Paste Calib Data'!$1:$1048576,MATCH($A$166,'Paste Calib Data'!$A:$A,0)+(ROW()-ROW($A$166)-1),COLUMN()-1)</f>
        <v>-4.296875</v>
      </c>
      <c r="R175" s="7">
        <f>INDEX('Paste Calib Data'!$1:$1048576,MATCH($A$166,'Paste Calib Data'!$A:$A,0)+(ROW()-ROW($A$166)-1),COLUMN()-1)</f>
        <v>-4.296875</v>
      </c>
      <c r="S175" s="27">
        <f t="shared" si="26"/>
        <v>-4.296875</v>
      </c>
    </row>
    <row r="176" spans="1:19" x14ac:dyDescent="0.25">
      <c r="A176" s="5">
        <f>INDEX('Paste Calib Data'!$1:$1048576,MATCH($A$166,'Paste Calib Data'!$A:$A,0)+(ROW()-ROW($A$166)-1),COLUMN())</f>
        <v>1550</v>
      </c>
      <c r="B176" s="27">
        <f t="shared" si="25"/>
        <v>8.0078130000000005</v>
      </c>
      <c r="C176" s="7">
        <f>INDEX('Paste Calib Data'!$1:$1048576,MATCH($A$166,'Paste Calib Data'!$A:$A,0)+(ROW()-ROW($A$166)-1),COLUMN()-1)</f>
        <v>8.0078130000000005</v>
      </c>
      <c r="D176" s="7">
        <f>INDEX('Paste Calib Data'!$1:$1048576,MATCH($A$166,'Paste Calib Data'!$A:$A,0)+(ROW()-ROW($A$166)-1),COLUMN()-1)</f>
        <v>7.890625</v>
      </c>
      <c r="E176" s="7">
        <f>INDEX('Paste Calib Data'!$1:$1048576,MATCH($A$166,'Paste Calib Data'!$A:$A,0)+(ROW()-ROW($A$166)-1),COLUMN()-1)</f>
        <v>7.1875</v>
      </c>
      <c r="F176" s="7">
        <f>INDEX('Paste Calib Data'!$1:$1048576,MATCH($A$166,'Paste Calib Data'!$A:$A,0)+(ROW()-ROW($A$166)-1),COLUMN()-1)</f>
        <v>6.953125</v>
      </c>
      <c r="G176" s="7">
        <f>INDEX('Paste Calib Data'!$1:$1048576,MATCH($A$166,'Paste Calib Data'!$A:$A,0)+(ROW()-ROW($A$166)-1),COLUMN()-1)</f>
        <v>1.6796880000000001</v>
      </c>
      <c r="H176" s="7">
        <f>INDEX('Paste Calib Data'!$1:$1048576,MATCH($A$166,'Paste Calib Data'!$A:$A,0)+(ROW()-ROW($A$166)-1),COLUMN()-1)</f>
        <v>-0.3125</v>
      </c>
      <c r="I176" s="7">
        <f>INDEX('Paste Calib Data'!$1:$1048576,MATCH($A$166,'Paste Calib Data'!$A:$A,0)+(ROW()-ROW($A$166)-1),COLUMN()-1)</f>
        <v>-3.0078130000000001</v>
      </c>
      <c r="J176" s="7">
        <f>INDEX('Paste Calib Data'!$1:$1048576,MATCH($A$166,'Paste Calib Data'!$A:$A,0)+(ROW()-ROW($A$166)-1),COLUMN()-1)</f>
        <v>-4.765625</v>
      </c>
      <c r="K176" s="7">
        <f>INDEX('Paste Calib Data'!$1:$1048576,MATCH($A$166,'Paste Calib Data'!$A:$A,0)+(ROW()-ROW($A$166)-1),COLUMN()-1)</f>
        <v>-4.6484379999999996</v>
      </c>
      <c r="L176" s="7">
        <f>INDEX('Paste Calib Data'!$1:$1048576,MATCH($A$166,'Paste Calib Data'!$A:$A,0)+(ROW()-ROW($A$166)-1),COLUMN()-1)</f>
        <v>-4.4140629999999996</v>
      </c>
      <c r="M176" s="7">
        <f>INDEX('Paste Calib Data'!$1:$1048576,MATCH($A$166,'Paste Calib Data'!$A:$A,0)+(ROW()-ROW($A$166)-1),COLUMN()-1)</f>
        <v>-4.8828129999999996</v>
      </c>
      <c r="N176" s="7">
        <f>INDEX('Paste Calib Data'!$1:$1048576,MATCH($A$166,'Paste Calib Data'!$A:$A,0)+(ROW()-ROW($A$166)-1),COLUMN()-1)</f>
        <v>-5.46875</v>
      </c>
      <c r="O176" s="7">
        <f>INDEX('Paste Calib Data'!$1:$1048576,MATCH($A$166,'Paste Calib Data'!$A:$A,0)+(ROW()-ROW($A$166)-1),COLUMN()-1)</f>
        <v>-4.296875</v>
      </c>
      <c r="P176" s="7">
        <f>INDEX('Paste Calib Data'!$1:$1048576,MATCH($A$166,'Paste Calib Data'!$A:$A,0)+(ROW()-ROW($A$166)-1),COLUMN()-1)</f>
        <v>-4.296875</v>
      </c>
      <c r="Q176" s="7">
        <f>INDEX('Paste Calib Data'!$1:$1048576,MATCH($A$166,'Paste Calib Data'!$A:$A,0)+(ROW()-ROW($A$166)-1),COLUMN()-1)</f>
        <v>-4.296875</v>
      </c>
      <c r="R176" s="7">
        <f>INDEX('Paste Calib Data'!$1:$1048576,MATCH($A$166,'Paste Calib Data'!$A:$A,0)+(ROW()-ROW($A$166)-1),COLUMN()-1)</f>
        <v>-4.296875</v>
      </c>
      <c r="S176" s="27">
        <f t="shared" si="26"/>
        <v>-4.296875</v>
      </c>
    </row>
    <row r="177" spans="1:19" x14ac:dyDescent="0.25">
      <c r="A177" s="5">
        <f>INDEX('Paste Calib Data'!$1:$1048576,MATCH($A$166,'Paste Calib Data'!$A:$A,0)+(ROW()-ROW($A$166)-1),COLUMN())</f>
        <v>1700</v>
      </c>
      <c r="B177" s="27">
        <f t="shared" si="25"/>
        <v>8.0078130000000005</v>
      </c>
      <c r="C177" s="7">
        <f>INDEX('Paste Calib Data'!$1:$1048576,MATCH($A$166,'Paste Calib Data'!$A:$A,0)+(ROW()-ROW($A$166)-1),COLUMN()-1)</f>
        <v>8.0078130000000005</v>
      </c>
      <c r="D177" s="7">
        <f>INDEX('Paste Calib Data'!$1:$1048576,MATCH($A$166,'Paste Calib Data'!$A:$A,0)+(ROW()-ROW($A$166)-1),COLUMN()-1)</f>
        <v>7.890625</v>
      </c>
      <c r="E177" s="7">
        <f>INDEX('Paste Calib Data'!$1:$1048576,MATCH($A$166,'Paste Calib Data'!$A:$A,0)+(ROW()-ROW($A$166)-1),COLUMN()-1)</f>
        <v>8.4765630000000005</v>
      </c>
      <c r="F177" s="7">
        <f>INDEX('Paste Calib Data'!$1:$1048576,MATCH($A$166,'Paste Calib Data'!$A:$A,0)+(ROW()-ROW($A$166)-1),COLUMN()-1)</f>
        <v>8.9453130000000005</v>
      </c>
      <c r="G177" s="7">
        <f>INDEX('Paste Calib Data'!$1:$1048576,MATCH($A$166,'Paste Calib Data'!$A:$A,0)+(ROW()-ROW($A$166)-1),COLUMN()-1)</f>
        <v>4.0234379999999996</v>
      </c>
      <c r="H177" s="7">
        <f>INDEX('Paste Calib Data'!$1:$1048576,MATCH($A$166,'Paste Calib Data'!$A:$A,0)+(ROW()-ROW($A$166)-1),COLUMN()-1)</f>
        <v>-0.546875</v>
      </c>
      <c r="I177" s="7">
        <f>INDEX('Paste Calib Data'!$1:$1048576,MATCH($A$166,'Paste Calib Data'!$A:$A,0)+(ROW()-ROW($A$166)-1),COLUMN()-1)</f>
        <v>-1.484375</v>
      </c>
      <c r="J177" s="7">
        <f>INDEX('Paste Calib Data'!$1:$1048576,MATCH($A$166,'Paste Calib Data'!$A:$A,0)+(ROW()-ROW($A$166)-1),COLUMN()-1)</f>
        <v>-4.296875</v>
      </c>
      <c r="K177" s="7">
        <f>INDEX('Paste Calib Data'!$1:$1048576,MATCH($A$166,'Paste Calib Data'!$A:$A,0)+(ROW()-ROW($A$166)-1),COLUMN()-1)</f>
        <v>-4.8828129999999996</v>
      </c>
      <c r="L177" s="7">
        <f>INDEX('Paste Calib Data'!$1:$1048576,MATCH($A$166,'Paste Calib Data'!$A:$A,0)+(ROW()-ROW($A$166)-1),COLUMN()-1)</f>
        <v>-5.46875</v>
      </c>
      <c r="M177" s="7">
        <f>INDEX('Paste Calib Data'!$1:$1048576,MATCH($A$166,'Paste Calib Data'!$A:$A,0)+(ROW()-ROW($A$166)-1),COLUMN()-1)</f>
        <v>-6.40625</v>
      </c>
      <c r="N177" s="7">
        <f>INDEX('Paste Calib Data'!$1:$1048576,MATCH($A$166,'Paste Calib Data'!$A:$A,0)+(ROW()-ROW($A$166)-1),COLUMN()-1)</f>
        <v>-7.109375</v>
      </c>
      <c r="O177" s="7">
        <f>INDEX('Paste Calib Data'!$1:$1048576,MATCH($A$166,'Paste Calib Data'!$A:$A,0)+(ROW()-ROW($A$166)-1),COLUMN()-1)</f>
        <v>-6.0546879999999996</v>
      </c>
      <c r="P177" s="7">
        <f>INDEX('Paste Calib Data'!$1:$1048576,MATCH($A$166,'Paste Calib Data'!$A:$A,0)+(ROW()-ROW($A$166)-1),COLUMN()-1)</f>
        <v>-5.703125</v>
      </c>
      <c r="Q177" s="7">
        <f>INDEX('Paste Calib Data'!$1:$1048576,MATCH($A$166,'Paste Calib Data'!$A:$A,0)+(ROW()-ROW($A$166)-1),COLUMN()-1)</f>
        <v>-5.703125</v>
      </c>
      <c r="R177" s="7">
        <f>INDEX('Paste Calib Data'!$1:$1048576,MATCH($A$166,'Paste Calib Data'!$A:$A,0)+(ROW()-ROW($A$166)-1),COLUMN()-1)</f>
        <v>-5.703125</v>
      </c>
      <c r="S177" s="27">
        <f t="shared" si="26"/>
        <v>-5.703125</v>
      </c>
    </row>
    <row r="178" spans="1:19" x14ac:dyDescent="0.25">
      <c r="A178" s="5">
        <f>INDEX('Paste Calib Data'!$1:$1048576,MATCH($A$166,'Paste Calib Data'!$A:$A,0)+(ROW()-ROW($A$166)-1),COLUMN())</f>
        <v>1800</v>
      </c>
      <c r="B178" s="27">
        <f t="shared" si="25"/>
        <v>8.0078130000000005</v>
      </c>
      <c r="C178" s="7">
        <f>INDEX('Paste Calib Data'!$1:$1048576,MATCH($A$166,'Paste Calib Data'!$A:$A,0)+(ROW()-ROW($A$166)-1),COLUMN()-1)</f>
        <v>8.0078130000000005</v>
      </c>
      <c r="D178" s="7">
        <f>INDEX('Paste Calib Data'!$1:$1048576,MATCH($A$166,'Paste Calib Data'!$A:$A,0)+(ROW()-ROW($A$166)-1),COLUMN()-1)</f>
        <v>7.890625</v>
      </c>
      <c r="E178" s="7">
        <f>INDEX('Paste Calib Data'!$1:$1048576,MATCH($A$166,'Paste Calib Data'!$A:$A,0)+(ROW()-ROW($A$166)-1),COLUMN()-1)</f>
        <v>8.4765630000000005</v>
      </c>
      <c r="F178" s="7">
        <f>INDEX('Paste Calib Data'!$1:$1048576,MATCH($A$166,'Paste Calib Data'!$A:$A,0)+(ROW()-ROW($A$166)-1),COLUMN()-1)</f>
        <v>8.9453130000000005</v>
      </c>
      <c r="G178" s="7">
        <f>INDEX('Paste Calib Data'!$1:$1048576,MATCH($A$166,'Paste Calib Data'!$A:$A,0)+(ROW()-ROW($A$166)-1),COLUMN()-1)</f>
        <v>5.546875</v>
      </c>
      <c r="H178" s="7">
        <f>INDEX('Paste Calib Data'!$1:$1048576,MATCH($A$166,'Paste Calib Data'!$A:$A,0)+(ROW()-ROW($A$166)-1),COLUMN()-1)</f>
        <v>3.9063000000000001E-2</v>
      </c>
      <c r="I178" s="7">
        <f>INDEX('Paste Calib Data'!$1:$1048576,MATCH($A$166,'Paste Calib Data'!$A:$A,0)+(ROW()-ROW($A$166)-1),COLUMN()-1)</f>
        <v>-1.484375</v>
      </c>
      <c r="J178" s="7">
        <f>INDEX('Paste Calib Data'!$1:$1048576,MATCH($A$166,'Paste Calib Data'!$A:$A,0)+(ROW()-ROW($A$166)-1),COLUMN()-1)</f>
        <v>-3.4765630000000001</v>
      </c>
      <c r="K178" s="7">
        <f>INDEX('Paste Calib Data'!$1:$1048576,MATCH($A$166,'Paste Calib Data'!$A:$A,0)+(ROW()-ROW($A$166)-1),COLUMN()-1)</f>
        <v>-4.6484379999999996</v>
      </c>
      <c r="L178" s="7">
        <f>INDEX('Paste Calib Data'!$1:$1048576,MATCH($A$166,'Paste Calib Data'!$A:$A,0)+(ROW()-ROW($A$166)-1),COLUMN()-1)</f>
        <v>-5.234375</v>
      </c>
      <c r="M178" s="7">
        <f>INDEX('Paste Calib Data'!$1:$1048576,MATCH($A$166,'Paste Calib Data'!$A:$A,0)+(ROW()-ROW($A$166)-1),COLUMN()-1)</f>
        <v>-6.5234379999999996</v>
      </c>
      <c r="N178" s="7">
        <f>INDEX('Paste Calib Data'!$1:$1048576,MATCH($A$166,'Paste Calib Data'!$A:$A,0)+(ROW()-ROW($A$166)-1),COLUMN()-1)</f>
        <v>-7.34375</v>
      </c>
      <c r="O178" s="7">
        <f>INDEX('Paste Calib Data'!$1:$1048576,MATCH($A$166,'Paste Calib Data'!$A:$A,0)+(ROW()-ROW($A$166)-1),COLUMN()-1)</f>
        <v>-6.2890629999999996</v>
      </c>
      <c r="P178" s="7">
        <f>INDEX('Paste Calib Data'!$1:$1048576,MATCH($A$166,'Paste Calib Data'!$A:$A,0)+(ROW()-ROW($A$166)-1),COLUMN()-1)</f>
        <v>-6.2890629999999996</v>
      </c>
      <c r="Q178" s="7">
        <f>INDEX('Paste Calib Data'!$1:$1048576,MATCH($A$166,'Paste Calib Data'!$A:$A,0)+(ROW()-ROW($A$166)-1),COLUMN()-1)</f>
        <v>-6.2890629999999996</v>
      </c>
      <c r="R178" s="7">
        <f>INDEX('Paste Calib Data'!$1:$1048576,MATCH($A$166,'Paste Calib Data'!$A:$A,0)+(ROW()-ROW($A$166)-1),COLUMN()-1)</f>
        <v>-6.2890629999999996</v>
      </c>
      <c r="S178" s="27">
        <f t="shared" si="26"/>
        <v>-6.2890629999999996</v>
      </c>
    </row>
    <row r="179" spans="1:19" x14ac:dyDescent="0.25">
      <c r="A179" s="5">
        <f>INDEX('Paste Calib Data'!$1:$1048576,MATCH($A$166,'Paste Calib Data'!$A:$A,0)+(ROW()-ROW($A$166)-1),COLUMN())</f>
        <v>2000</v>
      </c>
      <c r="B179" s="27">
        <f t="shared" si="25"/>
        <v>4.9609379999999996</v>
      </c>
      <c r="C179" s="7">
        <f>INDEX('Paste Calib Data'!$1:$1048576,MATCH($A$166,'Paste Calib Data'!$A:$A,0)+(ROW()-ROW($A$166)-1),COLUMN()-1)</f>
        <v>4.9609379999999996</v>
      </c>
      <c r="D179" s="7">
        <f>INDEX('Paste Calib Data'!$1:$1048576,MATCH($A$166,'Paste Calib Data'!$A:$A,0)+(ROW()-ROW($A$166)-1),COLUMN()-1)</f>
        <v>4.9609379999999996</v>
      </c>
      <c r="E179" s="7">
        <f>INDEX('Paste Calib Data'!$1:$1048576,MATCH($A$166,'Paste Calib Data'!$A:$A,0)+(ROW()-ROW($A$166)-1),COLUMN()-1)</f>
        <v>6.953125</v>
      </c>
      <c r="F179" s="7">
        <f>INDEX('Paste Calib Data'!$1:$1048576,MATCH($A$166,'Paste Calib Data'!$A:$A,0)+(ROW()-ROW($A$166)-1),COLUMN()-1)</f>
        <v>8.9453130000000005</v>
      </c>
      <c r="G179" s="7">
        <f>INDEX('Paste Calib Data'!$1:$1048576,MATCH($A$166,'Paste Calib Data'!$A:$A,0)+(ROW()-ROW($A$166)-1),COLUMN()-1)</f>
        <v>5.546875</v>
      </c>
      <c r="H179" s="7">
        <f>INDEX('Paste Calib Data'!$1:$1048576,MATCH($A$166,'Paste Calib Data'!$A:$A,0)+(ROW()-ROW($A$166)-1),COLUMN()-1)</f>
        <v>0.50781299999999996</v>
      </c>
      <c r="I179" s="7">
        <f>INDEX('Paste Calib Data'!$1:$1048576,MATCH($A$166,'Paste Calib Data'!$A:$A,0)+(ROW()-ROW($A$166)-1),COLUMN()-1)</f>
        <v>3.9063000000000001E-2</v>
      </c>
      <c r="J179" s="7">
        <f>INDEX('Paste Calib Data'!$1:$1048576,MATCH($A$166,'Paste Calib Data'!$A:$A,0)+(ROW()-ROW($A$166)-1),COLUMN()-1)</f>
        <v>-1.953125</v>
      </c>
      <c r="K179" s="7">
        <f>INDEX('Paste Calib Data'!$1:$1048576,MATCH($A$166,'Paste Calib Data'!$A:$A,0)+(ROW()-ROW($A$166)-1),COLUMN()-1)</f>
        <v>-4.4140629999999996</v>
      </c>
      <c r="L179" s="7">
        <f>INDEX('Paste Calib Data'!$1:$1048576,MATCH($A$166,'Paste Calib Data'!$A:$A,0)+(ROW()-ROW($A$166)-1),COLUMN()-1)</f>
        <v>-6.9921879999999996</v>
      </c>
      <c r="M179" s="7">
        <f>INDEX('Paste Calib Data'!$1:$1048576,MATCH($A$166,'Paste Calib Data'!$A:$A,0)+(ROW()-ROW($A$166)-1),COLUMN()-1)</f>
        <v>-7.2265629999999996</v>
      </c>
      <c r="N179" s="7">
        <f>INDEX('Paste Calib Data'!$1:$1048576,MATCH($A$166,'Paste Calib Data'!$A:$A,0)+(ROW()-ROW($A$166)-1),COLUMN()-1)</f>
        <v>-7.2265629999999996</v>
      </c>
      <c r="O179" s="7">
        <f>INDEX('Paste Calib Data'!$1:$1048576,MATCH($A$166,'Paste Calib Data'!$A:$A,0)+(ROW()-ROW($A$166)-1),COLUMN()-1)</f>
        <v>-7.109375</v>
      </c>
      <c r="P179" s="7">
        <f>INDEX('Paste Calib Data'!$1:$1048576,MATCH($A$166,'Paste Calib Data'!$A:$A,0)+(ROW()-ROW($A$166)-1),COLUMN()-1)</f>
        <v>-7.109375</v>
      </c>
      <c r="Q179" s="7">
        <f>INDEX('Paste Calib Data'!$1:$1048576,MATCH($A$166,'Paste Calib Data'!$A:$A,0)+(ROW()-ROW($A$166)-1),COLUMN()-1)</f>
        <v>-6.2890629999999996</v>
      </c>
      <c r="R179" s="7">
        <f>INDEX('Paste Calib Data'!$1:$1048576,MATCH($A$166,'Paste Calib Data'!$A:$A,0)+(ROW()-ROW($A$166)-1),COLUMN()-1)</f>
        <v>-5.8203129999999996</v>
      </c>
      <c r="S179" s="27">
        <f t="shared" si="26"/>
        <v>-5.8203129999999996</v>
      </c>
    </row>
    <row r="180" spans="1:19" x14ac:dyDescent="0.25">
      <c r="A180" s="5">
        <f>INDEX('Paste Calib Data'!$1:$1048576,MATCH($A$166,'Paste Calib Data'!$A:$A,0)+(ROW()-ROW($A$166)-1),COLUMN())</f>
        <v>2200</v>
      </c>
      <c r="B180" s="27">
        <f t="shared" si="25"/>
        <v>4.4921879999999996</v>
      </c>
      <c r="C180" s="7">
        <f>INDEX('Paste Calib Data'!$1:$1048576,MATCH($A$166,'Paste Calib Data'!$A:$A,0)+(ROW()-ROW($A$166)-1),COLUMN()-1)</f>
        <v>4.4921879999999996</v>
      </c>
      <c r="D180" s="7">
        <f>INDEX('Paste Calib Data'!$1:$1048576,MATCH($A$166,'Paste Calib Data'!$A:$A,0)+(ROW()-ROW($A$166)-1),COLUMN()-1)</f>
        <v>2.03125</v>
      </c>
      <c r="E180" s="7">
        <f>INDEX('Paste Calib Data'!$1:$1048576,MATCH($A$166,'Paste Calib Data'!$A:$A,0)+(ROW()-ROW($A$166)-1),COLUMN()-1)</f>
        <v>0.97656299999999996</v>
      </c>
      <c r="F180" s="7">
        <f>INDEX('Paste Calib Data'!$1:$1048576,MATCH($A$166,'Paste Calib Data'!$A:$A,0)+(ROW()-ROW($A$166)-1),COLUMN()-1)</f>
        <v>3.9063000000000001E-2</v>
      </c>
      <c r="G180" s="7">
        <f>INDEX('Paste Calib Data'!$1:$1048576,MATCH($A$166,'Paste Calib Data'!$A:$A,0)+(ROW()-ROW($A$166)-1),COLUMN()-1)</f>
        <v>-2.1875</v>
      </c>
      <c r="H180" s="7">
        <f>INDEX('Paste Calib Data'!$1:$1048576,MATCH($A$166,'Paste Calib Data'!$A:$A,0)+(ROW()-ROW($A$166)-1),COLUMN()-1)</f>
        <v>-3.2421880000000001</v>
      </c>
      <c r="I180" s="7">
        <f>INDEX('Paste Calib Data'!$1:$1048576,MATCH($A$166,'Paste Calib Data'!$A:$A,0)+(ROW()-ROW($A$166)-1),COLUMN()-1)</f>
        <v>-5</v>
      </c>
      <c r="J180" s="7">
        <f>INDEX('Paste Calib Data'!$1:$1048576,MATCH($A$166,'Paste Calib Data'!$A:$A,0)+(ROW()-ROW($A$166)-1),COLUMN()-1)</f>
        <v>-6.0546879999999996</v>
      </c>
      <c r="K180" s="7">
        <f>INDEX('Paste Calib Data'!$1:$1048576,MATCH($A$166,'Paste Calib Data'!$A:$A,0)+(ROW()-ROW($A$166)-1),COLUMN()-1)</f>
        <v>-8.046875</v>
      </c>
      <c r="L180" s="7">
        <f>INDEX('Paste Calib Data'!$1:$1048576,MATCH($A$166,'Paste Calib Data'!$A:$A,0)+(ROW()-ROW($A$166)-1),COLUMN()-1)</f>
        <v>-8.046875</v>
      </c>
      <c r="M180" s="7">
        <f>INDEX('Paste Calib Data'!$1:$1048576,MATCH($A$166,'Paste Calib Data'!$A:$A,0)+(ROW()-ROW($A$166)-1),COLUMN()-1)</f>
        <v>-8.046875</v>
      </c>
      <c r="N180" s="7">
        <f>INDEX('Paste Calib Data'!$1:$1048576,MATCH($A$166,'Paste Calib Data'!$A:$A,0)+(ROW()-ROW($A$166)-1),COLUMN()-1)</f>
        <v>-6.9921879999999996</v>
      </c>
      <c r="O180" s="7">
        <f>INDEX('Paste Calib Data'!$1:$1048576,MATCH($A$166,'Paste Calib Data'!$A:$A,0)+(ROW()-ROW($A$166)-1),COLUMN()-1)</f>
        <v>-6.0546879999999996</v>
      </c>
      <c r="P180" s="7">
        <f>INDEX('Paste Calib Data'!$1:$1048576,MATCH($A$166,'Paste Calib Data'!$A:$A,0)+(ROW()-ROW($A$166)-1),COLUMN()-1)</f>
        <v>-5.5859379999999996</v>
      </c>
      <c r="Q180" s="7">
        <f>INDEX('Paste Calib Data'!$1:$1048576,MATCH($A$166,'Paste Calib Data'!$A:$A,0)+(ROW()-ROW($A$166)-1),COLUMN()-1)</f>
        <v>-4.296875</v>
      </c>
      <c r="R180" s="7">
        <f>INDEX('Paste Calib Data'!$1:$1048576,MATCH($A$166,'Paste Calib Data'!$A:$A,0)+(ROW()-ROW($A$166)-1),COLUMN()-1)</f>
        <v>-3.828125</v>
      </c>
      <c r="S180" s="27">
        <f t="shared" si="26"/>
        <v>-3.828125</v>
      </c>
    </row>
    <row r="181" spans="1:19" x14ac:dyDescent="0.25">
      <c r="A181" s="5">
        <f>INDEX('Paste Calib Data'!$1:$1048576,MATCH($A$166,'Paste Calib Data'!$A:$A,0)+(ROW()-ROW($A$166)-1),COLUMN())</f>
        <v>2400</v>
      </c>
      <c r="B181" s="27">
        <f t="shared" si="25"/>
        <v>4.0234379999999996</v>
      </c>
      <c r="C181" s="7">
        <f>INDEX('Paste Calib Data'!$1:$1048576,MATCH($A$166,'Paste Calib Data'!$A:$A,0)+(ROW()-ROW($A$166)-1),COLUMN()-1)</f>
        <v>4.0234379999999996</v>
      </c>
      <c r="D181" s="7">
        <f>INDEX('Paste Calib Data'!$1:$1048576,MATCH($A$166,'Paste Calib Data'!$A:$A,0)+(ROW()-ROW($A$166)-1),COLUMN()-1)</f>
        <v>3.9063000000000001E-2</v>
      </c>
      <c r="E181" s="7">
        <f>INDEX('Paste Calib Data'!$1:$1048576,MATCH($A$166,'Paste Calib Data'!$A:$A,0)+(ROW()-ROW($A$166)-1),COLUMN()-1)</f>
        <v>-3.0078130000000001</v>
      </c>
      <c r="F181" s="7">
        <f>INDEX('Paste Calib Data'!$1:$1048576,MATCH($A$166,'Paste Calib Data'!$A:$A,0)+(ROW()-ROW($A$166)-1),COLUMN()-1)</f>
        <v>-5.46875</v>
      </c>
      <c r="G181" s="7">
        <f>INDEX('Paste Calib Data'!$1:$1048576,MATCH($A$166,'Paste Calib Data'!$A:$A,0)+(ROW()-ROW($A$166)-1),COLUMN()-1)</f>
        <v>-6.9921879999999996</v>
      </c>
      <c r="H181" s="7">
        <f>INDEX('Paste Calib Data'!$1:$1048576,MATCH($A$166,'Paste Calib Data'!$A:$A,0)+(ROW()-ROW($A$166)-1),COLUMN()-1)</f>
        <v>-7.8125</v>
      </c>
      <c r="I181" s="7">
        <f>INDEX('Paste Calib Data'!$1:$1048576,MATCH($A$166,'Paste Calib Data'!$A:$A,0)+(ROW()-ROW($A$166)-1),COLUMN()-1)</f>
        <v>-8.984375</v>
      </c>
      <c r="J181" s="7">
        <f>INDEX('Paste Calib Data'!$1:$1048576,MATCH($A$166,'Paste Calib Data'!$A:$A,0)+(ROW()-ROW($A$166)-1),COLUMN()-1)</f>
        <v>-9.453125</v>
      </c>
      <c r="K181" s="7">
        <f>INDEX('Paste Calib Data'!$1:$1048576,MATCH($A$166,'Paste Calib Data'!$A:$A,0)+(ROW()-ROW($A$166)-1),COLUMN()-1)</f>
        <v>-9.453125</v>
      </c>
      <c r="L181" s="7">
        <f>INDEX('Paste Calib Data'!$1:$1048576,MATCH($A$166,'Paste Calib Data'!$A:$A,0)+(ROW()-ROW($A$166)-1),COLUMN()-1)</f>
        <v>-8.984375</v>
      </c>
      <c r="M181" s="7">
        <f>INDEX('Paste Calib Data'!$1:$1048576,MATCH($A$166,'Paste Calib Data'!$A:$A,0)+(ROW()-ROW($A$166)-1),COLUMN()-1)</f>
        <v>-8.046875</v>
      </c>
      <c r="N181" s="7">
        <f>INDEX('Paste Calib Data'!$1:$1048576,MATCH($A$166,'Paste Calib Data'!$A:$A,0)+(ROW()-ROW($A$166)-1),COLUMN()-1)</f>
        <v>-6.9921879999999996</v>
      </c>
      <c r="O181" s="7">
        <f>INDEX('Paste Calib Data'!$1:$1048576,MATCH($A$166,'Paste Calib Data'!$A:$A,0)+(ROW()-ROW($A$166)-1),COLUMN()-1)</f>
        <v>-5.8203129999999996</v>
      </c>
      <c r="P181" s="7">
        <f>INDEX('Paste Calib Data'!$1:$1048576,MATCH($A$166,'Paste Calib Data'!$A:$A,0)+(ROW()-ROW($A$166)-1),COLUMN()-1)</f>
        <v>-5</v>
      </c>
      <c r="Q181" s="7">
        <f>INDEX('Paste Calib Data'!$1:$1048576,MATCH($A$166,'Paste Calib Data'!$A:$A,0)+(ROW()-ROW($A$166)-1),COLUMN()-1)</f>
        <v>-3.125</v>
      </c>
      <c r="R181" s="7">
        <f>INDEX('Paste Calib Data'!$1:$1048576,MATCH($A$166,'Paste Calib Data'!$A:$A,0)+(ROW()-ROW($A$166)-1),COLUMN()-1)</f>
        <v>-2.421875</v>
      </c>
      <c r="S181" s="27">
        <f t="shared" si="26"/>
        <v>-2.421875</v>
      </c>
    </row>
    <row r="182" spans="1:19" x14ac:dyDescent="0.25">
      <c r="A182" s="5">
        <f>INDEX('Paste Calib Data'!$1:$1048576,MATCH($A$166,'Paste Calib Data'!$A:$A,0)+(ROW()-ROW($A$166)-1),COLUMN())</f>
        <v>2600</v>
      </c>
      <c r="B182" s="27">
        <f t="shared" si="25"/>
        <v>2.96875</v>
      </c>
      <c r="C182" s="7">
        <f>INDEX('Paste Calib Data'!$1:$1048576,MATCH($A$166,'Paste Calib Data'!$A:$A,0)+(ROW()-ROW($A$166)-1),COLUMN()-1)</f>
        <v>2.96875</v>
      </c>
      <c r="D182" s="7">
        <f>INDEX('Paste Calib Data'!$1:$1048576,MATCH($A$166,'Paste Calib Data'!$A:$A,0)+(ROW()-ROW($A$166)-1),COLUMN()-1)</f>
        <v>-1.015625</v>
      </c>
      <c r="E182" s="7">
        <f>INDEX('Paste Calib Data'!$1:$1048576,MATCH($A$166,'Paste Calib Data'!$A:$A,0)+(ROW()-ROW($A$166)-1),COLUMN()-1)</f>
        <v>-3.9453130000000001</v>
      </c>
      <c r="F182" s="7">
        <f>INDEX('Paste Calib Data'!$1:$1048576,MATCH($A$166,'Paste Calib Data'!$A:$A,0)+(ROW()-ROW($A$166)-1),COLUMN()-1)</f>
        <v>-5.703125</v>
      </c>
      <c r="G182" s="7">
        <f>INDEX('Paste Calib Data'!$1:$1048576,MATCH($A$166,'Paste Calib Data'!$A:$A,0)+(ROW()-ROW($A$166)-1),COLUMN()-1)</f>
        <v>-5.5859379999999996</v>
      </c>
      <c r="H182" s="7">
        <f>INDEX('Paste Calib Data'!$1:$1048576,MATCH($A$166,'Paste Calib Data'!$A:$A,0)+(ROW()-ROW($A$166)-1),COLUMN()-1)</f>
        <v>-6.7578129999999996</v>
      </c>
      <c r="I182" s="7">
        <f>INDEX('Paste Calib Data'!$1:$1048576,MATCH($A$166,'Paste Calib Data'!$A:$A,0)+(ROW()-ROW($A$166)-1),COLUMN()-1)</f>
        <v>-6.5234379999999996</v>
      </c>
      <c r="J182" s="7">
        <f>INDEX('Paste Calib Data'!$1:$1048576,MATCH($A$166,'Paste Calib Data'!$A:$A,0)+(ROW()-ROW($A$166)-1),COLUMN()-1)</f>
        <v>-8.984375</v>
      </c>
      <c r="K182" s="7">
        <f>INDEX('Paste Calib Data'!$1:$1048576,MATCH($A$166,'Paste Calib Data'!$A:$A,0)+(ROW()-ROW($A$166)-1),COLUMN()-1)</f>
        <v>-8.984375</v>
      </c>
      <c r="L182" s="7">
        <f>INDEX('Paste Calib Data'!$1:$1048576,MATCH($A$166,'Paste Calib Data'!$A:$A,0)+(ROW()-ROW($A$166)-1),COLUMN()-1)</f>
        <v>-8.046875</v>
      </c>
      <c r="M182" s="7">
        <f>INDEX('Paste Calib Data'!$1:$1048576,MATCH($A$166,'Paste Calib Data'!$A:$A,0)+(ROW()-ROW($A$166)-1),COLUMN()-1)</f>
        <v>-6.9921879999999996</v>
      </c>
      <c r="N182" s="7">
        <f>INDEX('Paste Calib Data'!$1:$1048576,MATCH($A$166,'Paste Calib Data'!$A:$A,0)+(ROW()-ROW($A$166)-1),COLUMN()-1)</f>
        <v>-6.5234379999999996</v>
      </c>
      <c r="O182" s="7">
        <f>INDEX('Paste Calib Data'!$1:$1048576,MATCH($A$166,'Paste Calib Data'!$A:$A,0)+(ROW()-ROW($A$166)-1),COLUMN()-1)</f>
        <v>-3.9453130000000001</v>
      </c>
      <c r="P182" s="7">
        <f>INDEX('Paste Calib Data'!$1:$1048576,MATCH($A$166,'Paste Calib Data'!$A:$A,0)+(ROW()-ROW($A$166)-1),COLUMN()-1)</f>
        <v>-1.953125</v>
      </c>
      <c r="Q182" s="7">
        <f>INDEX('Paste Calib Data'!$1:$1048576,MATCH($A$166,'Paste Calib Data'!$A:$A,0)+(ROW()-ROW($A$166)-1),COLUMN()-1)</f>
        <v>0.15625</v>
      </c>
      <c r="R182" s="7">
        <f>INDEX('Paste Calib Data'!$1:$1048576,MATCH($A$166,'Paste Calib Data'!$A:$A,0)+(ROW()-ROW($A$166)-1),COLUMN()-1)</f>
        <v>0.74218799999999996</v>
      </c>
      <c r="S182" s="27">
        <f t="shared" si="26"/>
        <v>0.74218799999999996</v>
      </c>
    </row>
    <row r="183" spans="1:19" x14ac:dyDescent="0.25">
      <c r="A183" s="5">
        <f>INDEX('Paste Calib Data'!$1:$1048576,MATCH($A$166,'Paste Calib Data'!$A:$A,0)+(ROW()-ROW($A$166)-1),COLUMN())</f>
        <v>2800</v>
      </c>
      <c r="B183" s="27">
        <f t="shared" si="25"/>
        <v>2.96875</v>
      </c>
      <c r="C183" s="7">
        <f>INDEX('Paste Calib Data'!$1:$1048576,MATCH($A$166,'Paste Calib Data'!$A:$A,0)+(ROW()-ROW($A$166)-1),COLUMN()-1)</f>
        <v>2.96875</v>
      </c>
      <c r="D183" s="7">
        <f>INDEX('Paste Calib Data'!$1:$1048576,MATCH($A$166,'Paste Calib Data'!$A:$A,0)+(ROW()-ROW($A$166)-1),COLUMN()-1)</f>
        <v>-1.015625</v>
      </c>
      <c r="E183" s="7">
        <f>INDEX('Paste Calib Data'!$1:$1048576,MATCH($A$166,'Paste Calib Data'!$A:$A,0)+(ROW()-ROW($A$166)-1),COLUMN()-1)</f>
        <v>-3.7109380000000001</v>
      </c>
      <c r="F183" s="7">
        <f>INDEX('Paste Calib Data'!$1:$1048576,MATCH($A$166,'Paste Calib Data'!$A:$A,0)+(ROW()-ROW($A$166)-1),COLUMN()-1)</f>
        <v>-5.8203129999999996</v>
      </c>
      <c r="G183" s="7">
        <f>INDEX('Paste Calib Data'!$1:$1048576,MATCH($A$166,'Paste Calib Data'!$A:$A,0)+(ROW()-ROW($A$166)-1),COLUMN()-1)</f>
        <v>-6.0546879999999996</v>
      </c>
      <c r="H183" s="7">
        <f>INDEX('Paste Calib Data'!$1:$1048576,MATCH($A$166,'Paste Calib Data'!$A:$A,0)+(ROW()-ROW($A$166)-1),COLUMN()-1)</f>
        <v>-6.640625</v>
      </c>
      <c r="I183" s="7">
        <f>INDEX('Paste Calib Data'!$1:$1048576,MATCH($A$166,'Paste Calib Data'!$A:$A,0)+(ROW()-ROW($A$166)-1),COLUMN()-1)</f>
        <v>-6.171875</v>
      </c>
      <c r="J183" s="7">
        <f>INDEX('Paste Calib Data'!$1:$1048576,MATCH($A$166,'Paste Calib Data'!$A:$A,0)+(ROW()-ROW($A$166)-1),COLUMN()-1)</f>
        <v>-8.515625</v>
      </c>
      <c r="K183" s="7">
        <f>INDEX('Paste Calib Data'!$1:$1048576,MATCH($A$166,'Paste Calib Data'!$A:$A,0)+(ROW()-ROW($A$166)-1),COLUMN()-1)</f>
        <v>-6.9921879999999996</v>
      </c>
      <c r="L183" s="7">
        <f>INDEX('Paste Calib Data'!$1:$1048576,MATCH($A$166,'Paste Calib Data'!$A:$A,0)+(ROW()-ROW($A$166)-1),COLUMN()-1)</f>
        <v>-6.9921879999999996</v>
      </c>
      <c r="M183" s="7">
        <f>INDEX('Paste Calib Data'!$1:$1048576,MATCH($A$166,'Paste Calib Data'!$A:$A,0)+(ROW()-ROW($A$166)-1),COLUMN()-1)</f>
        <v>-6.0546879999999996</v>
      </c>
      <c r="N183" s="7">
        <f>INDEX('Paste Calib Data'!$1:$1048576,MATCH($A$166,'Paste Calib Data'!$A:$A,0)+(ROW()-ROW($A$166)-1),COLUMN()-1)</f>
        <v>-4.53125</v>
      </c>
      <c r="O183" s="7">
        <f>INDEX('Paste Calib Data'!$1:$1048576,MATCH($A$166,'Paste Calib Data'!$A:$A,0)+(ROW()-ROW($A$166)-1),COLUMN()-1)</f>
        <v>-1.953125</v>
      </c>
      <c r="P183" s="7">
        <f>INDEX('Paste Calib Data'!$1:$1048576,MATCH($A$166,'Paste Calib Data'!$A:$A,0)+(ROW()-ROW($A$166)-1),COLUMN()-1)</f>
        <v>2.03125</v>
      </c>
      <c r="Q183" s="7">
        <f>INDEX('Paste Calib Data'!$1:$1048576,MATCH($A$166,'Paste Calib Data'!$A:$A,0)+(ROW()-ROW($A$166)-1),COLUMN()-1)</f>
        <v>5.4296879999999996</v>
      </c>
      <c r="R183" s="7">
        <f>INDEX('Paste Calib Data'!$1:$1048576,MATCH($A$166,'Paste Calib Data'!$A:$A,0)+(ROW()-ROW($A$166)-1),COLUMN()-1)</f>
        <v>6.015625</v>
      </c>
      <c r="S183" s="27">
        <f t="shared" si="26"/>
        <v>6.015625</v>
      </c>
    </row>
    <row r="184" spans="1:19" x14ac:dyDescent="0.25">
      <c r="A184" s="5">
        <f>INDEX('Paste Calib Data'!$1:$1048576,MATCH($A$166,'Paste Calib Data'!$A:$A,0)+(ROW()-ROW($A$166)-1),COLUMN())</f>
        <v>2900</v>
      </c>
      <c r="B184" s="27">
        <f t="shared" si="25"/>
        <v>-1.953125</v>
      </c>
      <c r="C184" s="7">
        <f>INDEX('Paste Calib Data'!$1:$1048576,MATCH($A$166,'Paste Calib Data'!$A:$A,0)+(ROW()-ROW($A$166)-1),COLUMN()-1)</f>
        <v>-1.953125</v>
      </c>
      <c r="D184" s="7">
        <f>INDEX('Paste Calib Data'!$1:$1048576,MATCH($A$166,'Paste Calib Data'!$A:$A,0)+(ROW()-ROW($A$166)-1),COLUMN()-1)</f>
        <v>-3.0078130000000001</v>
      </c>
      <c r="E184" s="7">
        <f>INDEX('Paste Calib Data'!$1:$1048576,MATCH($A$166,'Paste Calib Data'!$A:$A,0)+(ROW()-ROW($A$166)-1),COLUMN()-1)</f>
        <v>-3.4765630000000001</v>
      </c>
      <c r="F184" s="7">
        <f>INDEX('Paste Calib Data'!$1:$1048576,MATCH($A$166,'Paste Calib Data'!$A:$A,0)+(ROW()-ROW($A$166)-1),COLUMN()-1)</f>
        <v>-4.296875</v>
      </c>
      <c r="G184" s="7">
        <f>INDEX('Paste Calib Data'!$1:$1048576,MATCH($A$166,'Paste Calib Data'!$A:$A,0)+(ROW()-ROW($A$166)-1),COLUMN()-1)</f>
        <v>-4.4140629999999996</v>
      </c>
      <c r="H184" s="7">
        <f>INDEX('Paste Calib Data'!$1:$1048576,MATCH($A$166,'Paste Calib Data'!$A:$A,0)+(ROW()-ROW($A$166)-1),COLUMN()-1)</f>
        <v>-5.5859379999999996</v>
      </c>
      <c r="I184" s="7">
        <f>INDEX('Paste Calib Data'!$1:$1048576,MATCH($A$166,'Paste Calib Data'!$A:$A,0)+(ROW()-ROW($A$166)-1),COLUMN()-1)</f>
        <v>-5.46875</v>
      </c>
      <c r="J184" s="7">
        <f>INDEX('Paste Calib Data'!$1:$1048576,MATCH($A$166,'Paste Calib Data'!$A:$A,0)+(ROW()-ROW($A$166)-1),COLUMN()-1)</f>
        <v>-6.5234379999999996</v>
      </c>
      <c r="K184" s="7">
        <f>INDEX('Paste Calib Data'!$1:$1048576,MATCH($A$166,'Paste Calib Data'!$A:$A,0)+(ROW()-ROW($A$166)-1),COLUMN()-1)</f>
        <v>-6.0546879999999996</v>
      </c>
      <c r="L184" s="7">
        <f>INDEX('Paste Calib Data'!$1:$1048576,MATCH($A$166,'Paste Calib Data'!$A:$A,0)+(ROW()-ROW($A$166)-1),COLUMN()-1)</f>
        <v>-6.0546879999999996</v>
      </c>
      <c r="M184" s="7">
        <f>INDEX('Paste Calib Data'!$1:$1048576,MATCH($A$166,'Paste Calib Data'!$A:$A,0)+(ROW()-ROW($A$166)-1),COLUMN()-1)</f>
        <v>-4.765625</v>
      </c>
      <c r="N184" s="7">
        <f>INDEX('Paste Calib Data'!$1:$1048576,MATCH($A$166,'Paste Calib Data'!$A:$A,0)+(ROW()-ROW($A$166)-1),COLUMN()-1)</f>
        <v>-1.484375</v>
      </c>
      <c r="O184" s="7">
        <f>INDEX('Paste Calib Data'!$1:$1048576,MATCH($A$166,'Paste Calib Data'!$A:$A,0)+(ROW()-ROW($A$166)-1),COLUMN()-1)</f>
        <v>2.03125</v>
      </c>
      <c r="P184" s="7">
        <f>INDEX('Paste Calib Data'!$1:$1048576,MATCH($A$166,'Paste Calib Data'!$A:$A,0)+(ROW()-ROW($A$166)-1),COLUMN()-1)</f>
        <v>5.3125</v>
      </c>
      <c r="Q184" s="7">
        <f>INDEX('Paste Calib Data'!$1:$1048576,MATCH($A$166,'Paste Calib Data'!$A:$A,0)+(ROW()-ROW($A$166)-1),COLUMN()-1)</f>
        <v>8.2421880000000005</v>
      </c>
      <c r="R184" s="7">
        <f>INDEX('Paste Calib Data'!$1:$1048576,MATCH($A$166,'Paste Calib Data'!$A:$A,0)+(ROW()-ROW($A$166)-1),COLUMN()-1)</f>
        <v>9.1796880000000005</v>
      </c>
      <c r="S184" s="27">
        <f t="shared" si="26"/>
        <v>9.1796880000000005</v>
      </c>
    </row>
    <row r="185" spans="1:19" x14ac:dyDescent="0.25">
      <c r="A185" s="5">
        <f>INDEX('Paste Calib Data'!$1:$1048576,MATCH($A$166,'Paste Calib Data'!$A:$A,0)+(ROW()-ROW($A$166)-1),COLUMN())</f>
        <v>3000</v>
      </c>
      <c r="B185" s="27">
        <f t="shared" si="25"/>
        <v>-1.015625</v>
      </c>
      <c r="C185" s="7">
        <f>INDEX('Paste Calib Data'!$1:$1048576,MATCH($A$166,'Paste Calib Data'!$A:$A,0)+(ROW()-ROW($A$166)-1),COLUMN()-1)</f>
        <v>-1.015625</v>
      </c>
      <c r="D185" s="7">
        <f>INDEX('Paste Calib Data'!$1:$1048576,MATCH($A$166,'Paste Calib Data'!$A:$A,0)+(ROW()-ROW($A$166)-1),COLUMN()-1)</f>
        <v>-1.015625</v>
      </c>
      <c r="E185" s="7">
        <f>INDEX('Paste Calib Data'!$1:$1048576,MATCH($A$166,'Paste Calib Data'!$A:$A,0)+(ROW()-ROW($A$166)-1),COLUMN()-1)</f>
        <v>-1.015625</v>
      </c>
      <c r="F185" s="7">
        <f>INDEX('Paste Calib Data'!$1:$1048576,MATCH($A$166,'Paste Calib Data'!$A:$A,0)+(ROW()-ROW($A$166)-1),COLUMN()-1)</f>
        <v>-3.0078130000000001</v>
      </c>
      <c r="G185" s="7">
        <f>INDEX('Paste Calib Data'!$1:$1048576,MATCH($A$166,'Paste Calib Data'!$A:$A,0)+(ROW()-ROW($A$166)-1),COLUMN()-1)</f>
        <v>-3.4765630000000001</v>
      </c>
      <c r="H185" s="7">
        <f>INDEX('Paste Calib Data'!$1:$1048576,MATCH($A$166,'Paste Calib Data'!$A:$A,0)+(ROW()-ROW($A$166)-1),COLUMN()-1)</f>
        <v>-4.4140629999999996</v>
      </c>
      <c r="I185" s="7">
        <f>INDEX('Paste Calib Data'!$1:$1048576,MATCH($A$166,'Paste Calib Data'!$A:$A,0)+(ROW()-ROW($A$166)-1),COLUMN()-1)</f>
        <v>-5.1171879999999996</v>
      </c>
      <c r="J185" s="7">
        <f>INDEX('Paste Calib Data'!$1:$1048576,MATCH($A$166,'Paste Calib Data'!$A:$A,0)+(ROW()-ROW($A$166)-1),COLUMN()-1)</f>
        <v>-6.0546879999999996</v>
      </c>
      <c r="K185" s="7">
        <f>INDEX('Paste Calib Data'!$1:$1048576,MATCH($A$166,'Paste Calib Data'!$A:$A,0)+(ROW()-ROW($A$166)-1),COLUMN()-1)</f>
        <v>-6.0546879999999996</v>
      </c>
      <c r="L185" s="7">
        <f>INDEX('Paste Calib Data'!$1:$1048576,MATCH($A$166,'Paste Calib Data'!$A:$A,0)+(ROW()-ROW($A$166)-1),COLUMN()-1)</f>
        <v>-5.46875</v>
      </c>
      <c r="M185" s="7">
        <f>INDEX('Paste Calib Data'!$1:$1048576,MATCH($A$166,'Paste Calib Data'!$A:$A,0)+(ROW()-ROW($A$166)-1),COLUMN()-1)</f>
        <v>-3.9453130000000001</v>
      </c>
      <c r="N185" s="7">
        <f>INDEX('Paste Calib Data'!$1:$1048576,MATCH($A$166,'Paste Calib Data'!$A:$A,0)+(ROW()-ROW($A$166)-1),COLUMN()-1)</f>
        <v>0.50781299999999996</v>
      </c>
      <c r="O185" s="7">
        <f>INDEX('Paste Calib Data'!$1:$1048576,MATCH($A$166,'Paste Calib Data'!$A:$A,0)+(ROW()-ROW($A$166)-1),COLUMN()-1)</f>
        <v>2.03125</v>
      </c>
      <c r="P185" s="7">
        <f>INDEX('Paste Calib Data'!$1:$1048576,MATCH($A$166,'Paste Calib Data'!$A:$A,0)+(ROW()-ROW($A$166)-1),COLUMN()-1)</f>
        <v>4.2578129999999996</v>
      </c>
      <c r="Q185" s="7">
        <f>INDEX('Paste Calib Data'!$1:$1048576,MATCH($A$166,'Paste Calib Data'!$A:$A,0)+(ROW()-ROW($A$166)-1),COLUMN()-1)</f>
        <v>7.5390629999999996</v>
      </c>
      <c r="R185" s="7">
        <f>INDEX('Paste Calib Data'!$1:$1048576,MATCH($A$166,'Paste Calib Data'!$A:$A,0)+(ROW()-ROW($A$166)-1),COLUMN()-1)</f>
        <v>8.0078130000000005</v>
      </c>
      <c r="S185" s="27">
        <f t="shared" si="26"/>
        <v>8.0078130000000005</v>
      </c>
    </row>
    <row r="186" spans="1:19" x14ac:dyDescent="0.25">
      <c r="A186" s="5">
        <f>INDEX('Paste Calib Data'!$1:$1048576,MATCH($A$166,'Paste Calib Data'!$A:$A,0)+(ROW()-ROW($A$166)-1),COLUMN())</f>
        <v>3200</v>
      </c>
      <c r="B186" s="27">
        <f t="shared" si="25"/>
        <v>4.9609379999999996</v>
      </c>
      <c r="C186" s="7">
        <f>INDEX('Paste Calib Data'!$1:$1048576,MATCH($A$166,'Paste Calib Data'!$A:$A,0)+(ROW()-ROW($A$166)-1),COLUMN()-1)</f>
        <v>4.9609379999999996</v>
      </c>
      <c r="D186" s="7">
        <f>INDEX('Paste Calib Data'!$1:$1048576,MATCH($A$166,'Paste Calib Data'!$A:$A,0)+(ROW()-ROW($A$166)-1),COLUMN()-1)</f>
        <v>2.03125</v>
      </c>
      <c r="E186" s="7">
        <f>INDEX('Paste Calib Data'!$1:$1048576,MATCH($A$166,'Paste Calib Data'!$A:$A,0)+(ROW()-ROW($A$166)-1),COLUMN()-1)</f>
        <v>3.9063000000000001E-2</v>
      </c>
      <c r="F186" s="7">
        <f>INDEX('Paste Calib Data'!$1:$1048576,MATCH($A$166,'Paste Calib Data'!$A:$A,0)+(ROW()-ROW($A$166)-1),COLUMN()-1)</f>
        <v>-2.0703130000000001</v>
      </c>
      <c r="G186" s="7">
        <f>INDEX('Paste Calib Data'!$1:$1048576,MATCH($A$166,'Paste Calib Data'!$A:$A,0)+(ROW()-ROW($A$166)-1),COLUMN()-1)</f>
        <v>-3.9453130000000001</v>
      </c>
      <c r="H186" s="7">
        <f>INDEX('Paste Calib Data'!$1:$1048576,MATCH($A$166,'Paste Calib Data'!$A:$A,0)+(ROW()-ROW($A$166)-1),COLUMN()-1)</f>
        <v>-3.9453130000000001</v>
      </c>
      <c r="I186" s="7">
        <f>INDEX('Paste Calib Data'!$1:$1048576,MATCH($A$166,'Paste Calib Data'!$A:$A,0)+(ROW()-ROW($A$166)-1),COLUMN()-1)</f>
        <v>-3.9453130000000001</v>
      </c>
      <c r="J186" s="7">
        <f>INDEX('Paste Calib Data'!$1:$1048576,MATCH($A$166,'Paste Calib Data'!$A:$A,0)+(ROW()-ROW($A$166)-1),COLUMN()-1)</f>
        <v>-3.7109380000000001</v>
      </c>
      <c r="K186" s="7">
        <f>INDEX('Paste Calib Data'!$1:$1048576,MATCH($A$166,'Paste Calib Data'!$A:$A,0)+(ROW()-ROW($A$166)-1),COLUMN()-1)</f>
        <v>-3.7109380000000001</v>
      </c>
      <c r="L186" s="7">
        <f>INDEX('Paste Calib Data'!$1:$1048576,MATCH($A$166,'Paste Calib Data'!$A:$A,0)+(ROW()-ROW($A$166)-1),COLUMN()-1)</f>
        <v>-3.4765630000000001</v>
      </c>
      <c r="M186" s="7">
        <f>INDEX('Paste Calib Data'!$1:$1048576,MATCH($A$166,'Paste Calib Data'!$A:$A,0)+(ROW()-ROW($A$166)-1),COLUMN()-1)</f>
        <v>-0.546875</v>
      </c>
      <c r="N186" s="7">
        <f>INDEX('Paste Calib Data'!$1:$1048576,MATCH($A$166,'Paste Calib Data'!$A:$A,0)+(ROW()-ROW($A$166)-1),COLUMN()-1)</f>
        <v>2.5</v>
      </c>
      <c r="O186" s="7">
        <f>INDEX('Paste Calib Data'!$1:$1048576,MATCH($A$166,'Paste Calib Data'!$A:$A,0)+(ROW()-ROW($A$166)-1),COLUMN()-1)</f>
        <v>0.97656299999999996</v>
      </c>
      <c r="P186" s="7">
        <f>INDEX('Paste Calib Data'!$1:$1048576,MATCH($A$166,'Paste Calib Data'!$A:$A,0)+(ROW()-ROW($A$166)-1),COLUMN()-1)</f>
        <v>0.97656299999999996</v>
      </c>
      <c r="Q186" s="7">
        <f>INDEX('Paste Calib Data'!$1:$1048576,MATCH($A$166,'Paste Calib Data'!$A:$A,0)+(ROW()-ROW($A$166)-1),COLUMN()-1)</f>
        <v>2.03125</v>
      </c>
      <c r="R186" s="7">
        <f>INDEX('Paste Calib Data'!$1:$1048576,MATCH($A$166,'Paste Calib Data'!$A:$A,0)+(ROW()-ROW($A$166)-1),COLUMN()-1)</f>
        <v>2.03125</v>
      </c>
      <c r="S186" s="27">
        <f t="shared" si="26"/>
        <v>2.03125</v>
      </c>
    </row>
    <row r="187" spans="1:19" x14ac:dyDescent="0.25">
      <c r="A187" s="5">
        <f>INDEX('Paste Calib Data'!$1:$1048576,MATCH($A$166,'Paste Calib Data'!$A:$A,0)+(ROW()-ROW($A$166)-1),COLUMN())</f>
        <v>3300</v>
      </c>
      <c r="B187" s="27">
        <f t="shared" si="25"/>
        <v>4.9609379999999996</v>
      </c>
      <c r="C187" s="7">
        <f>INDEX('Paste Calib Data'!$1:$1048576,MATCH($A$166,'Paste Calib Data'!$A:$A,0)+(ROW()-ROW($A$166)-1),COLUMN()-1)</f>
        <v>4.9609379999999996</v>
      </c>
      <c r="D187" s="7">
        <f>INDEX('Paste Calib Data'!$1:$1048576,MATCH($A$166,'Paste Calib Data'!$A:$A,0)+(ROW()-ROW($A$166)-1),COLUMN()-1)</f>
        <v>2.03125</v>
      </c>
      <c r="E187" s="7">
        <f>INDEX('Paste Calib Data'!$1:$1048576,MATCH($A$166,'Paste Calib Data'!$A:$A,0)+(ROW()-ROW($A$166)-1),COLUMN()-1)</f>
        <v>3.9063000000000001E-2</v>
      </c>
      <c r="F187" s="7">
        <f>INDEX('Paste Calib Data'!$1:$1048576,MATCH($A$166,'Paste Calib Data'!$A:$A,0)+(ROW()-ROW($A$166)-1),COLUMN()-1)</f>
        <v>-2.0703130000000001</v>
      </c>
      <c r="G187" s="7">
        <f>INDEX('Paste Calib Data'!$1:$1048576,MATCH($A$166,'Paste Calib Data'!$A:$A,0)+(ROW()-ROW($A$166)-1),COLUMN()-1)</f>
        <v>-3.9453130000000001</v>
      </c>
      <c r="H187" s="7">
        <f>INDEX('Paste Calib Data'!$1:$1048576,MATCH($A$166,'Paste Calib Data'!$A:$A,0)+(ROW()-ROW($A$166)-1),COLUMN()-1)</f>
        <v>-3.9453130000000001</v>
      </c>
      <c r="I187" s="7">
        <f>INDEX('Paste Calib Data'!$1:$1048576,MATCH($A$166,'Paste Calib Data'!$A:$A,0)+(ROW()-ROW($A$166)-1),COLUMN()-1)</f>
        <v>-3.9453130000000001</v>
      </c>
      <c r="J187" s="7">
        <f>INDEX('Paste Calib Data'!$1:$1048576,MATCH($A$166,'Paste Calib Data'!$A:$A,0)+(ROW()-ROW($A$166)-1),COLUMN()-1)</f>
        <v>-3.9453130000000001</v>
      </c>
      <c r="K187" s="7">
        <f>INDEX('Paste Calib Data'!$1:$1048576,MATCH($A$166,'Paste Calib Data'!$A:$A,0)+(ROW()-ROW($A$166)-1),COLUMN()-1)</f>
        <v>-3.9453130000000001</v>
      </c>
      <c r="L187" s="7">
        <f>INDEX('Paste Calib Data'!$1:$1048576,MATCH($A$166,'Paste Calib Data'!$A:$A,0)+(ROW()-ROW($A$166)-1),COLUMN()-1)</f>
        <v>-3.9453130000000001</v>
      </c>
      <c r="M187" s="7">
        <f>INDEX('Paste Calib Data'!$1:$1048576,MATCH($A$166,'Paste Calib Data'!$A:$A,0)+(ROW()-ROW($A$166)-1),COLUMN()-1)</f>
        <v>-0.546875</v>
      </c>
      <c r="N187" s="7">
        <f>INDEX('Paste Calib Data'!$1:$1048576,MATCH($A$166,'Paste Calib Data'!$A:$A,0)+(ROW()-ROW($A$166)-1),COLUMN()-1)</f>
        <v>3.9063000000000001E-2</v>
      </c>
      <c r="O187" s="7">
        <f>INDEX('Paste Calib Data'!$1:$1048576,MATCH($A$166,'Paste Calib Data'!$A:$A,0)+(ROW()-ROW($A$166)-1),COLUMN()-1)</f>
        <v>0.50781299999999996</v>
      </c>
      <c r="P187" s="7">
        <f>INDEX('Paste Calib Data'!$1:$1048576,MATCH($A$166,'Paste Calib Data'!$A:$A,0)+(ROW()-ROW($A$166)-1),COLUMN()-1)</f>
        <v>0.97656299999999996</v>
      </c>
      <c r="Q187" s="7">
        <f>INDEX('Paste Calib Data'!$1:$1048576,MATCH($A$166,'Paste Calib Data'!$A:$A,0)+(ROW()-ROW($A$166)-1),COLUMN()-1)</f>
        <v>2.03125</v>
      </c>
      <c r="R187" s="7">
        <f>INDEX('Paste Calib Data'!$1:$1048576,MATCH($A$166,'Paste Calib Data'!$A:$A,0)+(ROW()-ROW($A$166)-1),COLUMN()-1)</f>
        <v>2.03125</v>
      </c>
      <c r="S187" s="27">
        <f t="shared" si="26"/>
        <v>2.03125</v>
      </c>
    </row>
    <row r="188" spans="1:19" x14ac:dyDescent="0.25">
      <c r="A188" s="5">
        <f>INDEX('Paste Calib Data'!$1:$1048576,MATCH($A$166,'Paste Calib Data'!$A:$A,0)+(ROW()-ROW($A$166)-1),COLUMN())</f>
        <v>3500</v>
      </c>
      <c r="B188" s="27">
        <f>C188</f>
        <v>4.9609379999999996</v>
      </c>
      <c r="C188" s="7">
        <f>INDEX('Paste Calib Data'!$1:$1048576,MATCH($A$166,'Paste Calib Data'!$A:$A,0)+(ROW()-ROW($A$166)-1),COLUMN()-1)</f>
        <v>4.9609379999999996</v>
      </c>
      <c r="D188" s="7">
        <f>INDEX('Paste Calib Data'!$1:$1048576,MATCH($A$166,'Paste Calib Data'!$A:$A,0)+(ROW()-ROW($A$166)-1),COLUMN()-1)</f>
        <v>2.03125</v>
      </c>
      <c r="E188" s="7">
        <f>INDEX('Paste Calib Data'!$1:$1048576,MATCH($A$166,'Paste Calib Data'!$A:$A,0)+(ROW()-ROW($A$166)-1),COLUMN()-1)</f>
        <v>3.9063000000000001E-2</v>
      </c>
      <c r="F188" s="7">
        <f>INDEX('Paste Calib Data'!$1:$1048576,MATCH($A$166,'Paste Calib Data'!$A:$A,0)+(ROW()-ROW($A$166)-1),COLUMN()-1)</f>
        <v>-2.0703130000000001</v>
      </c>
      <c r="G188" s="7">
        <f>INDEX('Paste Calib Data'!$1:$1048576,MATCH($A$166,'Paste Calib Data'!$A:$A,0)+(ROW()-ROW($A$166)-1),COLUMN()-1)</f>
        <v>-3.9453130000000001</v>
      </c>
      <c r="H188" s="7">
        <f>INDEX('Paste Calib Data'!$1:$1048576,MATCH($A$166,'Paste Calib Data'!$A:$A,0)+(ROW()-ROW($A$166)-1),COLUMN()-1)</f>
        <v>-3.828125</v>
      </c>
      <c r="I188" s="7">
        <f>INDEX('Paste Calib Data'!$1:$1048576,MATCH($A$166,'Paste Calib Data'!$A:$A,0)+(ROW()-ROW($A$166)-1),COLUMN()-1)</f>
        <v>-3.828125</v>
      </c>
      <c r="J188" s="7">
        <f>INDEX('Paste Calib Data'!$1:$1048576,MATCH($A$166,'Paste Calib Data'!$A:$A,0)+(ROW()-ROW($A$166)-1),COLUMN()-1)</f>
        <v>-3.828125</v>
      </c>
      <c r="K188" s="7">
        <f>INDEX('Paste Calib Data'!$1:$1048576,MATCH($A$166,'Paste Calib Data'!$A:$A,0)+(ROW()-ROW($A$166)-1),COLUMN()-1)</f>
        <v>-3.828125</v>
      </c>
      <c r="L188" s="7">
        <f>INDEX('Paste Calib Data'!$1:$1048576,MATCH($A$166,'Paste Calib Data'!$A:$A,0)+(ROW()-ROW($A$166)-1),COLUMN()-1)</f>
        <v>-3.828125</v>
      </c>
      <c r="M188" s="7">
        <f>INDEX('Paste Calib Data'!$1:$1048576,MATCH($A$166,'Paste Calib Data'!$A:$A,0)+(ROW()-ROW($A$166)-1),COLUMN()-1)</f>
        <v>-0.546875</v>
      </c>
      <c r="N188" s="7">
        <f>INDEX('Paste Calib Data'!$1:$1048576,MATCH($A$166,'Paste Calib Data'!$A:$A,0)+(ROW()-ROW($A$166)-1),COLUMN()-1)</f>
        <v>3.9063000000000001E-2</v>
      </c>
      <c r="O188" s="7">
        <f>INDEX('Paste Calib Data'!$1:$1048576,MATCH($A$166,'Paste Calib Data'!$A:$A,0)+(ROW()-ROW($A$166)-1),COLUMN()-1)</f>
        <v>0.50781299999999996</v>
      </c>
      <c r="P188" s="7">
        <f>INDEX('Paste Calib Data'!$1:$1048576,MATCH($A$166,'Paste Calib Data'!$A:$A,0)+(ROW()-ROW($A$166)-1),COLUMN()-1)</f>
        <v>0.97656299999999996</v>
      </c>
      <c r="Q188" s="7">
        <f>INDEX('Paste Calib Data'!$1:$1048576,MATCH($A$166,'Paste Calib Data'!$A:$A,0)+(ROW()-ROW($A$166)-1),COLUMN()-1)</f>
        <v>2.03125</v>
      </c>
      <c r="R188" s="7">
        <f>INDEX('Paste Calib Data'!$1:$1048576,MATCH($A$166,'Paste Calib Data'!$A:$A,0)+(ROW()-ROW($A$166)-1),COLUMN()-1)</f>
        <v>2.03125</v>
      </c>
      <c r="S188" s="27">
        <f t="shared" si="26"/>
        <v>2.03125</v>
      </c>
    </row>
    <row r="189" spans="1:19" x14ac:dyDescent="0.25">
      <c r="A189" s="28">
        <f>A188+1</f>
        <v>3501</v>
      </c>
      <c r="B189" s="27">
        <f>B188</f>
        <v>4.9609379999999996</v>
      </c>
      <c r="C189" s="27">
        <f>C188</f>
        <v>4.9609379999999996</v>
      </c>
      <c r="D189" s="27">
        <f t="shared" ref="D189:S189" si="27">D188</f>
        <v>2.03125</v>
      </c>
      <c r="E189" s="27">
        <f t="shared" si="27"/>
        <v>3.9063000000000001E-2</v>
      </c>
      <c r="F189" s="27">
        <f t="shared" si="27"/>
        <v>-2.0703130000000001</v>
      </c>
      <c r="G189" s="27">
        <f t="shared" si="27"/>
        <v>-3.9453130000000001</v>
      </c>
      <c r="H189" s="27">
        <f t="shared" si="27"/>
        <v>-3.828125</v>
      </c>
      <c r="I189" s="27">
        <f t="shared" si="27"/>
        <v>-3.828125</v>
      </c>
      <c r="J189" s="27">
        <f t="shared" si="27"/>
        <v>-3.828125</v>
      </c>
      <c r="K189" s="27">
        <f t="shared" si="27"/>
        <v>-3.828125</v>
      </c>
      <c r="L189" s="27">
        <f t="shared" si="27"/>
        <v>-3.828125</v>
      </c>
      <c r="M189" s="27">
        <f t="shared" si="27"/>
        <v>-0.546875</v>
      </c>
      <c r="N189" s="27">
        <f t="shared" si="27"/>
        <v>3.9063000000000001E-2</v>
      </c>
      <c r="O189" s="27">
        <f t="shared" si="27"/>
        <v>0.50781299999999996</v>
      </c>
      <c r="P189" s="27">
        <f t="shared" si="27"/>
        <v>0.97656299999999996</v>
      </c>
      <c r="Q189" s="27">
        <f t="shared" si="27"/>
        <v>2.03125</v>
      </c>
      <c r="R189" s="27">
        <f t="shared" si="27"/>
        <v>2.03125</v>
      </c>
      <c r="S189" s="27">
        <f t="shared" si="27"/>
        <v>2.03125</v>
      </c>
    </row>
    <row r="191" spans="1:19" x14ac:dyDescent="0.25">
      <c r="A191" s="33" t="str">
        <f>IF(ISNUMBER($A$2),CONCATENATE("A9",$A$2,"13"),"E0262")</f>
        <v>E0262</v>
      </c>
      <c r="B191" s="45" t="str">
        <f>INDEX('Paste Calib Data'!$1:$1048576,MATCH($A$191,'Paste Calib Data'!$A:$A,0)+(ROW()-ROW($A$191)),COLUMN())</f>
        <v>Timing, Base Table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</row>
    <row r="192" spans="1:19" x14ac:dyDescent="0.25">
      <c r="A192" s="5"/>
      <c r="B192" s="5" t="str">
        <f>INDEX('Paste Calib Data'!$1:$1048576,MATCH($A$191,'Paste Calib Data'!$A:$A,0)+(ROW()-ROW($A$191)),COLUMN())</f>
        <v>mm3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s="5" t="str">
        <f>INDEX('Paste Calib Data'!$1:$1048576,MATCH($A$191,'Paste Calib Data'!$A:$A,0)+(ROW()-ROW($A$191)),COLUMN())</f>
        <v>RPM</v>
      </c>
      <c r="B193" s="28">
        <f>C193-1</f>
        <v>-1</v>
      </c>
      <c r="C193" s="5">
        <f>INDEX('Paste Calib Data'!$1:$1048576,MATCH($A$191,'Paste Calib Data'!$A:$A,0)+(ROW()-ROW($A$191)),COLUMN()-1)</f>
        <v>0</v>
      </c>
      <c r="D193" s="5">
        <f>INDEX('Paste Calib Data'!$1:$1048576,MATCH($A$191,'Paste Calib Data'!$A:$A,0)+(ROW()-ROW($A$191)),COLUMN()-1)</f>
        <v>10</v>
      </c>
      <c r="E193" s="5">
        <f>INDEX('Paste Calib Data'!$1:$1048576,MATCH($A$191,'Paste Calib Data'!$A:$A,0)+(ROW()-ROW($A$191)),COLUMN()-1)</f>
        <v>20</v>
      </c>
      <c r="F193" s="5">
        <f>INDEX('Paste Calib Data'!$1:$1048576,MATCH($A$191,'Paste Calib Data'!$A:$A,0)+(ROW()-ROW($A$191)),COLUMN()-1)</f>
        <v>30</v>
      </c>
      <c r="G193" s="5">
        <f>INDEX('Paste Calib Data'!$1:$1048576,MATCH($A$191,'Paste Calib Data'!$A:$A,0)+(ROW()-ROW($A$191)),COLUMN()-1)</f>
        <v>45</v>
      </c>
      <c r="H193" s="5">
        <f>INDEX('Paste Calib Data'!$1:$1048576,MATCH($A$191,'Paste Calib Data'!$A:$A,0)+(ROW()-ROW($A$191)),COLUMN()-1)</f>
        <v>55</v>
      </c>
      <c r="I193" s="5">
        <f>INDEX('Paste Calib Data'!$1:$1048576,MATCH($A$191,'Paste Calib Data'!$A:$A,0)+(ROW()-ROW($A$191)),COLUMN()-1)</f>
        <v>65</v>
      </c>
      <c r="J193" s="5">
        <f>INDEX('Paste Calib Data'!$1:$1048576,MATCH($A$191,'Paste Calib Data'!$A:$A,0)+(ROW()-ROW($A$191)),COLUMN()-1)</f>
        <v>75</v>
      </c>
      <c r="K193" s="5">
        <f>INDEX('Paste Calib Data'!$1:$1048576,MATCH($A$191,'Paste Calib Data'!$A:$A,0)+(ROW()-ROW($A$191)),COLUMN()-1)</f>
        <v>85</v>
      </c>
      <c r="L193" s="5">
        <f>INDEX('Paste Calib Data'!$1:$1048576,MATCH($A$191,'Paste Calib Data'!$A:$A,0)+(ROW()-ROW($A$191)),COLUMN()-1)</f>
        <v>95</v>
      </c>
      <c r="M193" s="5">
        <f>INDEX('Paste Calib Data'!$1:$1048576,MATCH($A$191,'Paste Calib Data'!$A:$A,0)+(ROW()-ROW($A$191)),COLUMN()-1)</f>
        <v>110</v>
      </c>
      <c r="N193" s="5">
        <f>INDEX('Paste Calib Data'!$1:$1048576,MATCH($A$191,'Paste Calib Data'!$A:$A,0)+(ROW()-ROW($A$191)),COLUMN()-1)</f>
        <v>120</v>
      </c>
      <c r="O193" s="5">
        <f>INDEX('Paste Calib Data'!$1:$1048576,MATCH($A$191,'Paste Calib Data'!$A:$A,0)+(ROW()-ROW($A$191)),COLUMN()-1)</f>
        <v>125</v>
      </c>
      <c r="P193" s="5">
        <f>INDEX('Paste Calib Data'!$1:$1048576,MATCH($A$191,'Paste Calib Data'!$A:$A,0)+(ROW()-ROW($A$191)),COLUMN()-1)</f>
        <v>130</v>
      </c>
      <c r="Q193" s="5">
        <f>INDEX('Paste Calib Data'!$1:$1048576,MATCH($A$191,'Paste Calib Data'!$A:$A,0)+(ROW()-ROW($A$191)),COLUMN()-1)</f>
        <v>135</v>
      </c>
      <c r="R193" s="5">
        <f>INDEX('Paste Calib Data'!$1:$1048576,MATCH($A$191,'Paste Calib Data'!$A:$A,0)+(ROW()-ROW($A$191)),COLUMN()-1)</f>
        <v>140</v>
      </c>
      <c r="S193" s="28">
        <f>R193+1</f>
        <v>141</v>
      </c>
    </row>
    <row r="194" spans="1:19" x14ac:dyDescent="0.25">
      <c r="A194" s="28">
        <f>A195-1</f>
        <v>619</v>
      </c>
      <c r="B194" s="27">
        <f>B195</f>
        <v>13.007813000000001</v>
      </c>
      <c r="C194" s="27">
        <f t="shared" ref="C194:S194" si="28">C195</f>
        <v>13.007813000000001</v>
      </c>
      <c r="D194" s="27">
        <f t="shared" si="28"/>
        <v>13.007813000000001</v>
      </c>
      <c r="E194" s="27">
        <f t="shared" si="28"/>
        <v>13.007813000000001</v>
      </c>
      <c r="F194" s="27">
        <f t="shared" si="28"/>
        <v>13.945313000000001</v>
      </c>
      <c r="G194" s="27">
        <f t="shared" si="28"/>
        <v>13.945313000000001</v>
      </c>
      <c r="H194" s="27">
        <f t="shared" si="28"/>
        <v>14.53125</v>
      </c>
      <c r="I194" s="27">
        <f t="shared" si="28"/>
        <v>15</v>
      </c>
      <c r="J194" s="27">
        <f t="shared" si="28"/>
        <v>18.046875</v>
      </c>
      <c r="K194" s="27">
        <f t="shared" si="28"/>
        <v>19.101562999999999</v>
      </c>
      <c r="L194" s="27">
        <f t="shared" si="28"/>
        <v>20.273437999999999</v>
      </c>
      <c r="M194" s="27">
        <f t="shared" si="28"/>
        <v>21.796875</v>
      </c>
      <c r="N194" s="27">
        <f t="shared" si="28"/>
        <v>22.96875</v>
      </c>
      <c r="O194" s="27">
        <f t="shared" si="28"/>
        <v>23.4375</v>
      </c>
      <c r="P194" s="27">
        <f t="shared" si="28"/>
        <v>24.023437999999999</v>
      </c>
      <c r="Q194" s="27">
        <f t="shared" si="28"/>
        <v>24.492187999999999</v>
      </c>
      <c r="R194" s="27">
        <f t="shared" si="28"/>
        <v>25.078125</v>
      </c>
      <c r="S194" s="27">
        <f t="shared" si="28"/>
        <v>25.078125</v>
      </c>
    </row>
    <row r="195" spans="1:19" x14ac:dyDescent="0.25">
      <c r="A195" s="5">
        <f>INDEX('Paste Calib Data'!$1:$1048576,MATCH($A$191,'Paste Calib Data'!$A:$A,0)+(ROW()-ROW($A$191)-1),COLUMN())</f>
        <v>620</v>
      </c>
      <c r="B195" s="27">
        <f>C195</f>
        <v>13.007813000000001</v>
      </c>
      <c r="C195" s="7">
        <f>INDEX('Paste Calib Data'!$1:$1048576,MATCH($A$191,'Paste Calib Data'!$A:$A,0)+(ROW()-ROW($A$191)-1),COLUMN()-1)</f>
        <v>13.007813000000001</v>
      </c>
      <c r="D195" s="7">
        <f>INDEX('Paste Calib Data'!$1:$1048576,MATCH($A$191,'Paste Calib Data'!$A:$A,0)+(ROW()-ROW($A$191)-1),COLUMN()-1)</f>
        <v>13.007813000000001</v>
      </c>
      <c r="E195" s="7">
        <f>INDEX('Paste Calib Data'!$1:$1048576,MATCH($A$191,'Paste Calib Data'!$A:$A,0)+(ROW()-ROW($A$191)-1),COLUMN()-1)</f>
        <v>13.007813000000001</v>
      </c>
      <c r="F195" s="7">
        <f>INDEX('Paste Calib Data'!$1:$1048576,MATCH($A$191,'Paste Calib Data'!$A:$A,0)+(ROW()-ROW($A$191)-1),COLUMN()-1)</f>
        <v>13.945313000000001</v>
      </c>
      <c r="G195" s="7">
        <f>INDEX('Paste Calib Data'!$1:$1048576,MATCH($A$191,'Paste Calib Data'!$A:$A,0)+(ROW()-ROW($A$191)-1),COLUMN()-1)</f>
        <v>13.945313000000001</v>
      </c>
      <c r="H195" s="7">
        <f>INDEX('Paste Calib Data'!$1:$1048576,MATCH($A$191,'Paste Calib Data'!$A:$A,0)+(ROW()-ROW($A$191)-1),COLUMN()-1)</f>
        <v>14.53125</v>
      </c>
      <c r="I195" s="7">
        <f>INDEX('Paste Calib Data'!$1:$1048576,MATCH($A$191,'Paste Calib Data'!$A:$A,0)+(ROW()-ROW($A$191)-1),COLUMN()-1)</f>
        <v>15</v>
      </c>
      <c r="J195" s="7">
        <f>INDEX('Paste Calib Data'!$1:$1048576,MATCH($A$191,'Paste Calib Data'!$A:$A,0)+(ROW()-ROW($A$191)-1),COLUMN()-1)</f>
        <v>18.046875</v>
      </c>
      <c r="K195" s="7">
        <f>INDEX('Paste Calib Data'!$1:$1048576,MATCH($A$191,'Paste Calib Data'!$A:$A,0)+(ROW()-ROW($A$191)-1),COLUMN()-1)</f>
        <v>19.101562999999999</v>
      </c>
      <c r="L195" s="7">
        <f>INDEX('Paste Calib Data'!$1:$1048576,MATCH($A$191,'Paste Calib Data'!$A:$A,0)+(ROW()-ROW($A$191)-1),COLUMN()-1)</f>
        <v>20.273437999999999</v>
      </c>
      <c r="M195" s="7">
        <f>INDEX('Paste Calib Data'!$1:$1048576,MATCH($A$191,'Paste Calib Data'!$A:$A,0)+(ROW()-ROW($A$191)-1),COLUMN()-1)</f>
        <v>21.796875</v>
      </c>
      <c r="N195" s="7">
        <f>INDEX('Paste Calib Data'!$1:$1048576,MATCH($A$191,'Paste Calib Data'!$A:$A,0)+(ROW()-ROW($A$191)-1),COLUMN()-1)</f>
        <v>22.96875</v>
      </c>
      <c r="O195" s="7">
        <f>INDEX('Paste Calib Data'!$1:$1048576,MATCH($A$191,'Paste Calib Data'!$A:$A,0)+(ROW()-ROW($A$191)-1),COLUMN()-1)</f>
        <v>23.4375</v>
      </c>
      <c r="P195" s="7">
        <f>INDEX('Paste Calib Data'!$1:$1048576,MATCH($A$191,'Paste Calib Data'!$A:$A,0)+(ROW()-ROW($A$191)-1),COLUMN()-1)</f>
        <v>24.023437999999999</v>
      </c>
      <c r="Q195" s="7">
        <f>INDEX('Paste Calib Data'!$1:$1048576,MATCH($A$191,'Paste Calib Data'!$A:$A,0)+(ROW()-ROW($A$191)-1),COLUMN()-1)</f>
        <v>24.492187999999999</v>
      </c>
      <c r="R195" s="7">
        <f>INDEX('Paste Calib Data'!$1:$1048576,MATCH($A$191,'Paste Calib Data'!$A:$A,0)+(ROW()-ROW($A$191)-1),COLUMN()-1)</f>
        <v>25.078125</v>
      </c>
      <c r="S195" s="27">
        <f>R195</f>
        <v>25.078125</v>
      </c>
    </row>
    <row r="196" spans="1:19" x14ac:dyDescent="0.25">
      <c r="A196" s="5">
        <f>INDEX('Paste Calib Data'!$1:$1048576,MATCH($A$191,'Paste Calib Data'!$A:$A,0)+(ROW()-ROW($A$191)-1),COLUMN())</f>
        <v>650</v>
      </c>
      <c r="B196" s="27">
        <f t="shared" ref="B196:B213" si="29">C196</f>
        <v>13.007813000000001</v>
      </c>
      <c r="C196" s="7">
        <f>INDEX('Paste Calib Data'!$1:$1048576,MATCH($A$191,'Paste Calib Data'!$A:$A,0)+(ROW()-ROW($A$191)-1),COLUMN()-1)</f>
        <v>13.007813000000001</v>
      </c>
      <c r="D196" s="7">
        <f>INDEX('Paste Calib Data'!$1:$1048576,MATCH($A$191,'Paste Calib Data'!$A:$A,0)+(ROW()-ROW($A$191)-1),COLUMN()-1)</f>
        <v>13.007813000000001</v>
      </c>
      <c r="E196" s="7">
        <f>INDEX('Paste Calib Data'!$1:$1048576,MATCH($A$191,'Paste Calib Data'!$A:$A,0)+(ROW()-ROW($A$191)-1),COLUMN()-1)</f>
        <v>13.007813000000001</v>
      </c>
      <c r="F196" s="7">
        <f>INDEX('Paste Calib Data'!$1:$1048576,MATCH($A$191,'Paste Calib Data'!$A:$A,0)+(ROW()-ROW($A$191)-1),COLUMN()-1)</f>
        <v>9.9609380000000005</v>
      </c>
      <c r="G196" s="7">
        <f>INDEX('Paste Calib Data'!$1:$1048576,MATCH($A$191,'Paste Calib Data'!$A:$A,0)+(ROW()-ROW($A$191)-1),COLUMN()-1)</f>
        <v>11.015625</v>
      </c>
      <c r="H196" s="7">
        <f>INDEX('Paste Calib Data'!$1:$1048576,MATCH($A$191,'Paste Calib Data'!$A:$A,0)+(ROW()-ROW($A$191)-1),COLUMN()-1)</f>
        <v>14.53125</v>
      </c>
      <c r="I196" s="7">
        <f>INDEX('Paste Calib Data'!$1:$1048576,MATCH($A$191,'Paste Calib Data'!$A:$A,0)+(ROW()-ROW($A$191)-1),COLUMN()-1)</f>
        <v>15</v>
      </c>
      <c r="J196" s="7">
        <f>INDEX('Paste Calib Data'!$1:$1048576,MATCH($A$191,'Paste Calib Data'!$A:$A,0)+(ROW()-ROW($A$191)-1),COLUMN()-1)</f>
        <v>18.046875</v>
      </c>
      <c r="K196" s="7">
        <f>INDEX('Paste Calib Data'!$1:$1048576,MATCH($A$191,'Paste Calib Data'!$A:$A,0)+(ROW()-ROW($A$191)-1),COLUMN()-1)</f>
        <v>19.101562999999999</v>
      </c>
      <c r="L196" s="7">
        <f>INDEX('Paste Calib Data'!$1:$1048576,MATCH($A$191,'Paste Calib Data'!$A:$A,0)+(ROW()-ROW($A$191)-1),COLUMN()-1)</f>
        <v>20.273437999999999</v>
      </c>
      <c r="M196" s="7">
        <f>INDEX('Paste Calib Data'!$1:$1048576,MATCH($A$191,'Paste Calib Data'!$A:$A,0)+(ROW()-ROW($A$191)-1),COLUMN()-1)</f>
        <v>21.796875</v>
      </c>
      <c r="N196" s="7">
        <f>INDEX('Paste Calib Data'!$1:$1048576,MATCH($A$191,'Paste Calib Data'!$A:$A,0)+(ROW()-ROW($A$191)-1),COLUMN()-1)</f>
        <v>22.96875</v>
      </c>
      <c r="O196" s="7">
        <f>INDEX('Paste Calib Data'!$1:$1048576,MATCH($A$191,'Paste Calib Data'!$A:$A,0)+(ROW()-ROW($A$191)-1),COLUMN()-1)</f>
        <v>23.4375</v>
      </c>
      <c r="P196" s="7">
        <f>INDEX('Paste Calib Data'!$1:$1048576,MATCH($A$191,'Paste Calib Data'!$A:$A,0)+(ROW()-ROW($A$191)-1),COLUMN()-1)</f>
        <v>24.023437999999999</v>
      </c>
      <c r="Q196" s="7">
        <f>INDEX('Paste Calib Data'!$1:$1048576,MATCH($A$191,'Paste Calib Data'!$A:$A,0)+(ROW()-ROW($A$191)-1),COLUMN()-1)</f>
        <v>24.492187999999999</v>
      </c>
      <c r="R196" s="7">
        <f>INDEX('Paste Calib Data'!$1:$1048576,MATCH($A$191,'Paste Calib Data'!$A:$A,0)+(ROW()-ROW($A$191)-1),COLUMN()-1)</f>
        <v>25.078125</v>
      </c>
      <c r="S196" s="27">
        <f t="shared" ref="S196:S213" si="30">R196</f>
        <v>25.078125</v>
      </c>
    </row>
    <row r="197" spans="1:19" x14ac:dyDescent="0.25">
      <c r="A197" s="5">
        <f>INDEX('Paste Calib Data'!$1:$1048576,MATCH($A$191,'Paste Calib Data'!$A:$A,0)+(ROW()-ROW($A$191)-1),COLUMN())</f>
        <v>800</v>
      </c>
      <c r="B197" s="27">
        <f t="shared" si="29"/>
        <v>13.007813000000001</v>
      </c>
      <c r="C197" s="7">
        <f>INDEX('Paste Calib Data'!$1:$1048576,MATCH($A$191,'Paste Calib Data'!$A:$A,0)+(ROW()-ROW($A$191)-1),COLUMN()-1)</f>
        <v>13.007813000000001</v>
      </c>
      <c r="D197" s="7">
        <f>INDEX('Paste Calib Data'!$1:$1048576,MATCH($A$191,'Paste Calib Data'!$A:$A,0)+(ROW()-ROW($A$191)-1),COLUMN()-1)</f>
        <v>13.007813000000001</v>
      </c>
      <c r="E197" s="7">
        <f>INDEX('Paste Calib Data'!$1:$1048576,MATCH($A$191,'Paste Calib Data'!$A:$A,0)+(ROW()-ROW($A$191)-1),COLUMN()-1)</f>
        <v>13.007813000000001</v>
      </c>
      <c r="F197" s="7">
        <f>INDEX('Paste Calib Data'!$1:$1048576,MATCH($A$191,'Paste Calib Data'!$A:$A,0)+(ROW()-ROW($A$191)-1),COLUMN()-1)</f>
        <v>9.9609380000000005</v>
      </c>
      <c r="G197" s="7">
        <f>INDEX('Paste Calib Data'!$1:$1048576,MATCH($A$191,'Paste Calib Data'!$A:$A,0)+(ROW()-ROW($A$191)-1),COLUMN()-1)</f>
        <v>9.9609380000000005</v>
      </c>
      <c r="H197" s="7">
        <f>INDEX('Paste Calib Data'!$1:$1048576,MATCH($A$191,'Paste Calib Data'!$A:$A,0)+(ROW()-ROW($A$191)-1),COLUMN()-1)</f>
        <v>13.945313000000001</v>
      </c>
      <c r="I197" s="7">
        <f>INDEX('Paste Calib Data'!$1:$1048576,MATCH($A$191,'Paste Calib Data'!$A:$A,0)+(ROW()-ROW($A$191)-1),COLUMN()-1)</f>
        <v>13.945313000000001</v>
      </c>
      <c r="J197" s="7">
        <f>INDEX('Paste Calib Data'!$1:$1048576,MATCH($A$191,'Paste Calib Data'!$A:$A,0)+(ROW()-ROW($A$191)-1),COLUMN()-1)</f>
        <v>18.046875</v>
      </c>
      <c r="K197" s="7">
        <f>INDEX('Paste Calib Data'!$1:$1048576,MATCH($A$191,'Paste Calib Data'!$A:$A,0)+(ROW()-ROW($A$191)-1),COLUMN()-1)</f>
        <v>20.15625</v>
      </c>
      <c r="L197" s="7">
        <f>INDEX('Paste Calib Data'!$1:$1048576,MATCH($A$191,'Paste Calib Data'!$A:$A,0)+(ROW()-ROW($A$191)-1),COLUMN()-1)</f>
        <v>20.625</v>
      </c>
      <c r="M197" s="7">
        <f>INDEX('Paste Calib Data'!$1:$1048576,MATCH($A$191,'Paste Calib Data'!$A:$A,0)+(ROW()-ROW($A$191)-1),COLUMN()-1)</f>
        <v>21.210937999999999</v>
      </c>
      <c r="N197" s="7">
        <f>INDEX('Paste Calib Data'!$1:$1048576,MATCH($A$191,'Paste Calib Data'!$A:$A,0)+(ROW()-ROW($A$191)-1),COLUMN()-1)</f>
        <v>21.5625</v>
      </c>
      <c r="O197" s="7">
        <f>INDEX('Paste Calib Data'!$1:$1048576,MATCH($A$191,'Paste Calib Data'!$A:$A,0)+(ROW()-ROW($A$191)-1),COLUMN()-1)</f>
        <v>21.679687999999999</v>
      </c>
      <c r="P197" s="7">
        <f>INDEX('Paste Calib Data'!$1:$1048576,MATCH($A$191,'Paste Calib Data'!$A:$A,0)+(ROW()-ROW($A$191)-1),COLUMN()-1)</f>
        <v>21.914062999999999</v>
      </c>
      <c r="Q197" s="7">
        <f>INDEX('Paste Calib Data'!$1:$1048576,MATCH($A$191,'Paste Calib Data'!$A:$A,0)+(ROW()-ROW($A$191)-1),COLUMN()-1)</f>
        <v>22.148437999999999</v>
      </c>
      <c r="R197" s="7">
        <f>INDEX('Paste Calib Data'!$1:$1048576,MATCH($A$191,'Paste Calib Data'!$A:$A,0)+(ROW()-ROW($A$191)-1),COLUMN()-1)</f>
        <v>22.265625</v>
      </c>
      <c r="S197" s="27">
        <f t="shared" si="30"/>
        <v>22.265625</v>
      </c>
    </row>
    <row r="198" spans="1:19" x14ac:dyDescent="0.25">
      <c r="A198" s="5">
        <f>INDEX('Paste Calib Data'!$1:$1048576,MATCH($A$191,'Paste Calib Data'!$A:$A,0)+(ROW()-ROW($A$191)-1),COLUMN())</f>
        <v>1000</v>
      </c>
      <c r="B198" s="27">
        <f t="shared" si="29"/>
        <v>9.9609380000000005</v>
      </c>
      <c r="C198" s="7">
        <f>INDEX('Paste Calib Data'!$1:$1048576,MATCH($A$191,'Paste Calib Data'!$A:$A,0)+(ROW()-ROW($A$191)-1),COLUMN()-1)</f>
        <v>9.9609380000000005</v>
      </c>
      <c r="D198" s="7">
        <f>INDEX('Paste Calib Data'!$1:$1048576,MATCH($A$191,'Paste Calib Data'!$A:$A,0)+(ROW()-ROW($A$191)-1),COLUMN()-1)</f>
        <v>9.9609380000000005</v>
      </c>
      <c r="E198" s="7">
        <f>INDEX('Paste Calib Data'!$1:$1048576,MATCH($A$191,'Paste Calib Data'!$A:$A,0)+(ROW()-ROW($A$191)-1),COLUMN()-1)</f>
        <v>9.9609380000000005</v>
      </c>
      <c r="F198" s="7">
        <f>INDEX('Paste Calib Data'!$1:$1048576,MATCH($A$191,'Paste Calib Data'!$A:$A,0)+(ROW()-ROW($A$191)-1),COLUMN()-1)</f>
        <v>9.9609380000000005</v>
      </c>
      <c r="G198" s="7">
        <f>INDEX('Paste Calib Data'!$1:$1048576,MATCH($A$191,'Paste Calib Data'!$A:$A,0)+(ROW()-ROW($A$191)-1),COLUMN()-1)</f>
        <v>9.9609380000000005</v>
      </c>
      <c r="H198" s="7">
        <f>INDEX('Paste Calib Data'!$1:$1048576,MATCH($A$191,'Paste Calib Data'!$A:$A,0)+(ROW()-ROW($A$191)-1),COLUMN()-1)</f>
        <v>13.945313000000001</v>
      </c>
      <c r="I198" s="7">
        <f>INDEX('Paste Calib Data'!$1:$1048576,MATCH($A$191,'Paste Calib Data'!$A:$A,0)+(ROW()-ROW($A$191)-1),COLUMN()-1)</f>
        <v>13.945313000000001</v>
      </c>
      <c r="J198" s="7">
        <f>INDEX('Paste Calib Data'!$1:$1048576,MATCH($A$191,'Paste Calib Data'!$A:$A,0)+(ROW()-ROW($A$191)-1),COLUMN()-1)</f>
        <v>18.046875</v>
      </c>
      <c r="K198" s="7">
        <f>INDEX('Paste Calib Data'!$1:$1048576,MATCH($A$191,'Paste Calib Data'!$A:$A,0)+(ROW()-ROW($A$191)-1),COLUMN()-1)</f>
        <v>20.976562999999999</v>
      </c>
      <c r="L198" s="7">
        <f>INDEX('Paste Calib Data'!$1:$1048576,MATCH($A$191,'Paste Calib Data'!$A:$A,0)+(ROW()-ROW($A$191)-1),COLUMN()-1)</f>
        <v>20.976562999999999</v>
      </c>
      <c r="M198" s="7">
        <f>INDEX('Paste Calib Data'!$1:$1048576,MATCH($A$191,'Paste Calib Data'!$A:$A,0)+(ROW()-ROW($A$191)-1),COLUMN()-1)</f>
        <v>20.273437999999999</v>
      </c>
      <c r="N198" s="7">
        <f>INDEX('Paste Calib Data'!$1:$1048576,MATCH($A$191,'Paste Calib Data'!$A:$A,0)+(ROW()-ROW($A$191)-1),COLUMN()-1)</f>
        <v>19.6875</v>
      </c>
      <c r="O198" s="7">
        <f>INDEX('Paste Calib Data'!$1:$1048576,MATCH($A$191,'Paste Calib Data'!$A:$A,0)+(ROW()-ROW($A$191)-1),COLUMN()-1)</f>
        <v>19.453125</v>
      </c>
      <c r="P198" s="7">
        <f>INDEX('Paste Calib Data'!$1:$1048576,MATCH($A$191,'Paste Calib Data'!$A:$A,0)+(ROW()-ROW($A$191)-1),COLUMN()-1)</f>
        <v>19.21875</v>
      </c>
      <c r="Q198" s="7">
        <f>INDEX('Paste Calib Data'!$1:$1048576,MATCH($A$191,'Paste Calib Data'!$A:$A,0)+(ROW()-ROW($A$191)-1),COLUMN()-1)</f>
        <v>18.867187999999999</v>
      </c>
      <c r="R198" s="7">
        <f>INDEX('Paste Calib Data'!$1:$1048576,MATCH($A$191,'Paste Calib Data'!$A:$A,0)+(ROW()-ROW($A$191)-1),COLUMN()-1)</f>
        <v>18.632812999999999</v>
      </c>
      <c r="S198" s="27">
        <f t="shared" si="30"/>
        <v>18.632812999999999</v>
      </c>
    </row>
    <row r="199" spans="1:19" x14ac:dyDescent="0.25">
      <c r="A199" s="5">
        <f>INDEX('Paste Calib Data'!$1:$1048576,MATCH($A$191,'Paste Calib Data'!$A:$A,0)+(ROW()-ROW($A$191)-1),COLUMN())</f>
        <v>1200</v>
      </c>
      <c r="B199" s="27">
        <f t="shared" si="29"/>
        <v>9.4921880000000005</v>
      </c>
      <c r="C199" s="7">
        <f>INDEX('Paste Calib Data'!$1:$1048576,MATCH($A$191,'Paste Calib Data'!$A:$A,0)+(ROW()-ROW($A$191)-1),COLUMN()-1)</f>
        <v>9.4921880000000005</v>
      </c>
      <c r="D199" s="7">
        <f>INDEX('Paste Calib Data'!$1:$1048576,MATCH($A$191,'Paste Calib Data'!$A:$A,0)+(ROW()-ROW($A$191)-1),COLUMN()-1)</f>
        <v>9.4921880000000005</v>
      </c>
      <c r="E199" s="7">
        <f>INDEX('Paste Calib Data'!$1:$1048576,MATCH($A$191,'Paste Calib Data'!$A:$A,0)+(ROW()-ROW($A$191)-1),COLUMN()-1)</f>
        <v>9.4921880000000005</v>
      </c>
      <c r="F199" s="7">
        <f>INDEX('Paste Calib Data'!$1:$1048576,MATCH($A$191,'Paste Calib Data'!$A:$A,0)+(ROW()-ROW($A$191)-1),COLUMN()-1)</f>
        <v>9.9609380000000005</v>
      </c>
      <c r="G199" s="7">
        <f>INDEX('Paste Calib Data'!$1:$1048576,MATCH($A$191,'Paste Calib Data'!$A:$A,0)+(ROW()-ROW($A$191)-1),COLUMN()-1)</f>
        <v>11.015625</v>
      </c>
      <c r="H199" s="7">
        <f>INDEX('Paste Calib Data'!$1:$1048576,MATCH($A$191,'Paste Calib Data'!$A:$A,0)+(ROW()-ROW($A$191)-1),COLUMN()-1)</f>
        <v>13.007813000000001</v>
      </c>
      <c r="I199" s="7">
        <f>INDEX('Paste Calib Data'!$1:$1048576,MATCH($A$191,'Paste Calib Data'!$A:$A,0)+(ROW()-ROW($A$191)-1),COLUMN()-1)</f>
        <v>13.945313000000001</v>
      </c>
      <c r="J199" s="7">
        <f>INDEX('Paste Calib Data'!$1:$1048576,MATCH($A$191,'Paste Calib Data'!$A:$A,0)+(ROW()-ROW($A$191)-1),COLUMN()-1)</f>
        <v>18.046875</v>
      </c>
      <c r="K199" s="7">
        <f>INDEX('Paste Calib Data'!$1:$1048576,MATCH($A$191,'Paste Calib Data'!$A:$A,0)+(ROW()-ROW($A$191)-1),COLUMN()-1)</f>
        <v>20.976562999999999</v>
      </c>
      <c r="L199" s="7">
        <f>INDEX('Paste Calib Data'!$1:$1048576,MATCH($A$191,'Paste Calib Data'!$A:$A,0)+(ROW()-ROW($A$191)-1),COLUMN()-1)</f>
        <v>20.976562999999999</v>
      </c>
      <c r="M199" s="7">
        <f>INDEX('Paste Calib Data'!$1:$1048576,MATCH($A$191,'Paste Calib Data'!$A:$A,0)+(ROW()-ROW($A$191)-1),COLUMN()-1)</f>
        <v>20.976562999999999</v>
      </c>
      <c r="N199" s="7">
        <f>INDEX('Paste Calib Data'!$1:$1048576,MATCH($A$191,'Paste Calib Data'!$A:$A,0)+(ROW()-ROW($A$191)-1),COLUMN()-1)</f>
        <v>28.007812999999999</v>
      </c>
      <c r="O199" s="7">
        <f>INDEX('Paste Calib Data'!$1:$1048576,MATCH($A$191,'Paste Calib Data'!$A:$A,0)+(ROW()-ROW($A$191)-1),COLUMN()-1)</f>
        <v>28.007812999999999</v>
      </c>
      <c r="P199" s="7">
        <f>INDEX('Paste Calib Data'!$1:$1048576,MATCH($A$191,'Paste Calib Data'!$A:$A,0)+(ROW()-ROW($A$191)-1),COLUMN()-1)</f>
        <v>33.984375</v>
      </c>
      <c r="Q199" s="7">
        <f>INDEX('Paste Calib Data'!$1:$1048576,MATCH($A$191,'Paste Calib Data'!$A:$A,0)+(ROW()-ROW($A$191)-1),COLUMN()-1)</f>
        <v>33.984375</v>
      </c>
      <c r="R199" s="7">
        <f>INDEX('Paste Calib Data'!$1:$1048576,MATCH($A$191,'Paste Calib Data'!$A:$A,0)+(ROW()-ROW($A$191)-1),COLUMN()-1)</f>
        <v>33.984375</v>
      </c>
      <c r="S199" s="27">
        <f t="shared" si="30"/>
        <v>33.984375</v>
      </c>
    </row>
    <row r="200" spans="1:19" x14ac:dyDescent="0.25">
      <c r="A200" s="5">
        <f>INDEX('Paste Calib Data'!$1:$1048576,MATCH($A$191,'Paste Calib Data'!$A:$A,0)+(ROW()-ROW($A$191)-1),COLUMN())</f>
        <v>1400</v>
      </c>
      <c r="B200" s="27">
        <f t="shared" si="29"/>
        <v>9.4921880000000005</v>
      </c>
      <c r="C200" s="7">
        <f>INDEX('Paste Calib Data'!$1:$1048576,MATCH($A$191,'Paste Calib Data'!$A:$A,0)+(ROW()-ROW($A$191)-1),COLUMN()-1)</f>
        <v>9.4921880000000005</v>
      </c>
      <c r="D200" s="7">
        <f>INDEX('Paste Calib Data'!$1:$1048576,MATCH($A$191,'Paste Calib Data'!$A:$A,0)+(ROW()-ROW($A$191)-1),COLUMN()-1)</f>
        <v>9.4921880000000005</v>
      </c>
      <c r="E200" s="7">
        <f>INDEX('Paste Calib Data'!$1:$1048576,MATCH($A$191,'Paste Calib Data'!$A:$A,0)+(ROW()-ROW($A$191)-1),COLUMN()-1)</f>
        <v>9.9609380000000005</v>
      </c>
      <c r="F200" s="7">
        <f>INDEX('Paste Calib Data'!$1:$1048576,MATCH($A$191,'Paste Calib Data'!$A:$A,0)+(ROW()-ROW($A$191)-1),COLUMN()-1)</f>
        <v>10.898438000000001</v>
      </c>
      <c r="G200" s="7">
        <f>INDEX('Paste Calib Data'!$1:$1048576,MATCH($A$191,'Paste Calib Data'!$A:$A,0)+(ROW()-ROW($A$191)-1),COLUMN()-1)</f>
        <v>11.601563000000001</v>
      </c>
      <c r="H200" s="7">
        <f>INDEX('Paste Calib Data'!$1:$1048576,MATCH($A$191,'Paste Calib Data'!$A:$A,0)+(ROW()-ROW($A$191)-1),COLUMN()-1)</f>
        <v>14.53125</v>
      </c>
      <c r="I200" s="7">
        <f>INDEX('Paste Calib Data'!$1:$1048576,MATCH($A$191,'Paste Calib Data'!$A:$A,0)+(ROW()-ROW($A$191)-1),COLUMN()-1)</f>
        <v>16.992187999999999</v>
      </c>
      <c r="J200" s="7">
        <f>INDEX('Paste Calib Data'!$1:$1048576,MATCH($A$191,'Paste Calib Data'!$A:$A,0)+(ROW()-ROW($A$191)-1),COLUMN()-1)</f>
        <v>22.03125</v>
      </c>
      <c r="K200" s="7">
        <f>INDEX('Paste Calib Data'!$1:$1048576,MATCH($A$191,'Paste Calib Data'!$A:$A,0)+(ROW()-ROW($A$191)-1),COLUMN()-1)</f>
        <v>22.03125</v>
      </c>
      <c r="L200" s="7">
        <f>INDEX('Paste Calib Data'!$1:$1048576,MATCH($A$191,'Paste Calib Data'!$A:$A,0)+(ROW()-ROW($A$191)-1),COLUMN()-1)</f>
        <v>22.03125</v>
      </c>
      <c r="M200" s="7">
        <f>INDEX('Paste Calib Data'!$1:$1048576,MATCH($A$191,'Paste Calib Data'!$A:$A,0)+(ROW()-ROW($A$191)-1),COLUMN()-1)</f>
        <v>22.03125</v>
      </c>
      <c r="N200" s="7">
        <f>INDEX('Paste Calib Data'!$1:$1048576,MATCH($A$191,'Paste Calib Data'!$A:$A,0)+(ROW()-ROW($A$191)-1),COLUMN()-1)</f>
        <v>31.992187999999999</v>
      </c>
      <c r="O200" s="7">
        <f>INDEX('Paste Calib Data'!$1:$1048576,MATCH($A$191,'Paste Calib Data'!$A:$A,0)+(ROW()-ROW($A$191)-1),COLUMN()-1)</f>
        <v>46.054687999999999</v>
      </c>
      <c r="P200" s="7">
        <f>INDEX('Paste Calib Data'!$1:$1048576,MATCH($A$191,'Paste Calib Data'!$A:$A,0)+(ROW()-ROW($A$191)-1),COLUMN()-1)</f>
        <v>46.054687999999999</v>
      </c>
      <c r="Q200" s="7">
        <f>INDEX('Paste Calib Data'!$1:$1048576,MATCH($A$191,'Paste Calib Data'!$A:$A,0)+(ROW()-ROW($A$191)-1),COLUMN()-1)</f>
        <v>46.054687999999999</v>
      </c>
      <c r="R200" s="7">
        <f>INDEX('Paste Calib Data'!$1:$1048576,MATCH($A$191,'Paste Calib Data'!$A:$A,0)+(ROW()-ROW($A$191)-1),COLUMN()-1)</f>
        <v>46.054687999999999</v>
      </c>
      <c r="S200" s="27">
        <f t="shared" si="30"/>
        <v>46.054687999999999</v>
      </c>
    </row>
    <row r="201" spans="1:19" x14ac:dyDescent="0.25">
      <c r="A201" s="5">
        <f>INDEX('Paste Calib Data'!$1:$1048576,MATCH($A$191,'Paste Calib Data'!$A:$A,0)+(ROW()-ROW($A$191)-1),COLUMN())</f>
        <v>1550</v>
      </c>
      <c r="B201" s="27">
        <f t="shared" si="29"/>
        <v>9.4921880000000005</v>
      </c>
      <c r="C201" s="7">
        <f>INDEX('Paste Calib Data'!$1:$1048576,MATCH($A$191,'Paste Calib Data'!$A:$A,0)+(ROW()-ROW($A$191)-1),COLUMN()-1)</f>
        <v>9.4921880000000005</v>
      </c>
      <c r="D201" s="7">
        <f>INDEX('Paste Calib Data'!$1:$1048576,MATCH($A$191,'Paste Calib Data'!$A:$A,0)+(ROW()-ROW($A$191)-1),COLUMN()-1)</f>
        <v>9.4921880000000005</v>
      </c>
      <c r="E201" s="7">
        <f>INDEX('Paste Calib Data'!$1:$1048576,MATCH($A$191,'Paste Calib Data'!$A:$A,0)+(ROW()-ROW($A$191)-1),COLUMN()-1)</f>
        <v>9.4921880000000005</v>
      </c>
      <c r="F201" s="7">
        <f>INDEX('Paste Calib Data'!$1:$1048576,MATCH($A$191,'Paste Calib Data'!$A:$A,0)+(ROW()-ROW($A$191)-1),COLUMN()-1)</f>
        <v>9.9609380000000005</v>
      </c>
      <c r="G201" s="7">
        <f>INDEX('Paste Calib Data'!$1:$1048576,MATCH($A$191,'Paste Calib Data'!$A:$A,0)+(ROW()-ROW($A$191)-1),COLUMN()-1)</f>
        <v>11.953125</v>
      </c>
      <c r="H201" s="7">
        <f>INDEX('Paste Calib Data'!$1:$1048576,MATCH($A$191,'Paste Calib Data'!$A:$A,0)+(ROW()-ROW($A$191)-1),COLUMN()-1)</f>
        <v>18.046875</v>
      </c>
      <c r="I201" s="7">
        <f>INDEX('Paste Calib Data'!$1:$1048576,MATCH($A$191,'Paste Calib Data'!$A:$A,0)+(ROW()-ROW($A$191)-1),COLUMN()-1)</f>
        <v>22.96875</v>
      </c>
      <c r="J201" s="7">
        <f>INDEX('Paste Calib Data'!$1:$1048576,MATCH($A$191,'Paste Calib Data'!$A:$A,0)+(ROW()-ROW($A$191)-1),COLUMN()-1)</f>
        <v>26.015625</v>
      </c>
      <c r="K201" s="7">
        <f>INDEX('Paste Calib Data'!$1:$1048576,MATCH($A$191,'Paste Calib Data'!$A:$A,0)+(ROW()-ROW($A$191)-1),COLUMN()-1)</f>
        <v>26.015625</v>
      </c>
      <c r="L201" s="7">
        <f>INDEX('Paste Calib Data'!$1:$1048576,MATCH($A$191,'Paste Calib Data'!$A:$A,0)+(ROW()-ROW($A$191)-1),COLUMN()-1)</f>
        <v>26.015625</v>
      </c>
      <c r="M201" s="7">
        <f>INDEX('Paste Calib Data'!$1:$1048576,MATCH($A$191,'Paste Calib Data'!$A:$A,0)+(ROW()-ROW($A$191)-1),COLUMN()-1)</f>
        <v>30</v>
      </c>
      <c r="N201" s="7">
        <f>INDEX('Paste Calib Data'!$1:$1048576,MATCH($A$191,'Paste Calib Data'!$A:$A,0)+(ROW()-ROW($A$191)-1),COLUMN()-1)</f>
        <v>47.226562999999999</v>
      </c>
      <c r="O201" s="7">
        <f>INDEX('Paste Calib Data'!$1:$1048576,MATCH($A$191,'Paste Calib Data'!$A:$A,0)+(ROW()-ROW($A$191)-1),COLUMN()-1)</f>
        <v>46.054687999999999</v>
      </c>
      <c r="P201" s="7">
        <f>INDEX('Paste Calib Data'!$1:$1048576,MATCH($A$191,'Paste Calib Data'!$A:$A,0)+(ROW()-ROW($A$191)-1),COLUMN()-1)</f>
        <v>46.054687999999999</v>
      </c>
      <c r="Q201" s="7">
        <f>INDEX('Paste Calib Data'!$1:$1048576,MATCH($A$191,'Paste Calib Data'!$A:$A,0)+(ROW()-ROW($A$191)-1),COLUMN()-1)</f>
        <v>46.054687999999999</v>
      </c>
      <c r="R201" s="7">
        <f>INDEX('Paste Calib Data'!$1:$1048576,MATCH($A$191,'Paste Calib Data'!$A:$A,0)+(ROW()-ROW($A$191)-1),COLUMN()-1)</f>
        <v>46.054687999999999</v>
      </c>
      <c r="S201" s="27">
        <f t="shared" si="30"/>
        <v>46.054687999999999</v>
      </c>
    </row>
    <row r="202" spans="1:19" x14ac:dyDescent="0.25">
      <c r="A202" s="5">
        <f>INDEX('Paste Calib Data'!$1:$1048576,MATCH($A$191,'Paste Calib Data'!$A:$A,0)+(ROW()-ROW($A$191)-1),COLUMN())</f>
        <v>1700</v>
      </c>
      <c r="B202" s="27">
        <f t="shared" si="29"/>
        <v>9.4921880000000005</v>
      </c>
      <c r="C202" s="7">
        <f>INDEX('Paste Calib Data'!$1:$1048576,MATCH($A$191,'Paste Calib Data'!$A:$A,0)+(ROW()-ROW($A$191)-1),COLUMN()-1)</f>
        <v>9.4921880000000005</v>
      </c>
      <c r="D202" s="7">
        <f>INDEX('Paste Calib Data'!$1:$1048576,MATCH($A$191,'Paste Calib Data'!$A:$A,0)+(ROW()-ROW($A$191)-1),COLUMN()-1)</f>
        <v>9.4921880000000005</v>
      </c>
      <c r="E202" s="7">
        <f>INDEX('Paste Calib Data'!$1:$1048576,MATCH($A$191,'Paste Calib Data'!$A:$A,0)+(ROW()-ROW($A$191)-1),COLUMN()-1)</f>
        <v>9.9609380000000005</v>
      </c>
      <c r="F202" s="7">
        <f>INDEX('Paste Calib Data'!$1:$1048576,MATCH($A$191,'Paste Calib Data'!$A:$A,0)+(ROW()-ROW($A$191)-1),COLUMN()-1)</f>
        <v>10.664063000000001</v>
      </c>
      <c r="G202" s="7">
        <f>INDEX('Paste Calib Data'!$1:$1048576,MATCH($A$191,'Paste Calib Data'!$A:$A,0)+(ROW()-ROW($A$191)-1),COLUMN()-1)</f>
        <v>16.054687999999999</v>
      </c>
      <c r="H202" s="7">
        <f>INDEX('Paste Calib Data'!$1:$1048576,MATCH($A$191,'Paste Calib Data'!$A:$A,0)+(ROW()-ROW($A$191)-1),COLUMN()-1)</f>
        <v>24.023437999999999</v>
      </c>
      <c r="I202" s="7">
        <f>INDEX('Paste Calib Data'!$1:$1048576,MATCH($A$191,'Paste Calib Data'!$A:$A,0)+(ROW()-ROW($A$191)-1),COLUMN()-1)</f>
        <v>28.007812999999999</v>
      </c>
      <c r="J202" s="7">
        <f>INDEX('Paste Calib Data'!$1:$1048576,MATCH($A$191,'Paste Calib Data'!$A:$A,0)+(ROW()-ROW($A$191)-1),COLUMN()-1)</f>
        <v>35.039062999999999</v>
      </c>
      <c r="K202" s="7">
        <f>INDEX('Paste Calib Data'!$1:$1048576,MATCH($A$191,'Paste Calib Data'!$A:$A,0)+(ROW()-ROW($A$191)-1),COLUMN()-1)</f>
        <v>37.96875</v>
      </c>
      <c r="L202" s="7">
        <f>INDEX('Paste Calib Data'!$1:$1048576,MATCH($A$191,'Paste Calib Data'!$A:$A,0)+(ROW()-ROW($A$191)-1),COLUMN()-1)</f>
        <v>39.960937999999999</v>
      </c>
      <c r="M202" s="7">
        <f>INDEX('Paste Calib Data'!$1:$1048576,MATCH($A$191,'Paste Calib Data'!$A:$A,0)+(ROW()-ROW($A$191)-1),COLUMN()-1)</f>
        <v>45</v>
      </c>
      <c r="N202" s="7">
        <f>INDEX('Paste Calib Data'!$1:$1048576,MATCH($A$191,'Paste Calib Data'!$A:$A,0)+(ROW()-ROW($A$191)-1),COLUMN()-1)</f>
        <v>48.867187999999999</v>
      </c>
      <c r="O202" s="7">
        <f>INDEX('Paste Calib Data'!$1:$1048576,MATCH($A$191,'Paste Calib Data'!$A:$A,0)+(ROW()-ROW($A$191)-1),COLUMN()-1)</f>
        <v>47.695312999999999</v>
      </c>
      <c r="P202" s="7">
        <f>INDEX('Paste Calib Data'!$1:$1048576,MATCH($A$191,'Paste Calib Data'!$A:$A,0)+(ROW()-ROW($A$191)-1),COLUMN()-1)</f>
        <v>47.34375</v>
      </c>
      <c r="Q202" s="7">
        <f>INDEX('Paste Calib Data'!$1:$1048576,MATCH($A$191,'Paste Calib Data'!$A:$A,0)+(ROW()-ROW($A$191)-1),COLUMN()-1)</f>
        <v>47.34375</v>
      </c>
      <c r="R202" s="7">
        <f>INDEX('Paste Calib Data'!$1:$1048576,MATCH($A$191,'Paste Calib Data'!$A:$A,0)+(ROW()-ROW($A$191)-1),COLUMN()-1)</f>
        <v>47.34375</v>
      </c>
      <c r="S202" s="27">
        <f t="shared" si="30"/>
        <v>47.34375</v>
      </c>
    </row>
    <row r="203" spans="1:19" x14ac:dyDescent="0.25">
      <c r="A203" s="5">
        <f>INDEX('Paste Calib Data'!$1:$1048576,MATCH($A$191,'Paste Calib Data'!$A:$A,0)+(ROW()-ROW($A$191)-1),COLUMN())</f>
        <v>1800</v>
      </c>
      <c r="B203" s="27">
        <f t="shared" si="29"/>
        <v>9.4921880000000005</v>
      </c>
      <c r="C203" s="7">
        <f>INDEX('Paste Calib Data'!$1:$1048576,MATCH($A$191,'Paste Calib Data'!$A:$A,0)+(ROW()-ROW($A$191)-1),COLUMN()-1)</f>
        <v>9.4921880000000005</v>
      </c>
      <c r="D203" s="7">
        <f>INDEX('Paste Calib Data'!$1:$1048576,MATCH($A$191,'Paste Calib Data'!$A:$A,0)+(ROW()-ROW($A$191)-1),COLUMN()-1)</f>
        <v>9.4921880000000005</v>
      </c>
      <c r="E203" s="7">
        <f>INDEX('Paste Calib Data'!$1:$1048576,MATCH($A$191,'Paste Calib Data'!$A:$A,0)+(ROW()-ROW($A$191)-1),COLUMN()-1)</f>
        <v>9.9609380000000005</v>
      </c>
      <c r="F203" s="7">
        <f>INDEX('Paste Calib Data'!$1:$1048576,MATCH($A$191,'Paste Calib Data'!$A:$A,0)+(ROW()-ROW($A$191)-1),COLUMN()-1)</f>
        <v>11.015625</v>
      </c>
      <c r="G203" s="7">
        <f>INDEX('Paste Calib Data'!$1:$1048576,MATCH($A$191,'Paste Calib Data'!$A:$A,0)+(ROW()-ROW($A$191)-1),COLUMN()-1)</f>
        <v>20.039062999999999</v>
      </c>
      <c r="H203" s="7">
        <f>INDEX('Paste Calib Data'!$1:$1048576,MATCH($A$191,'Paste Calib Data'!$A:$A,0)+(ROW()-ROW($A$191)-1),COLUMN()-1)</f>
        <v>28.007812999999999</v>
      </c>
      <c r="I203" s="7">
        <f>INDEX('Paste Calib Data'!$1:$1048576,MATCH($A$191,'Paste Calib Data'!$A:$A,0)+(ROW()-ROW($A$191)-1),COLUMN()-1)</f>
        <v>35.039062999999999</v>
      </c>
      <c r="J203" s="7">
        <f>INDEX('Paste Calib Data'!$1:$1048576,MATCH($A$191,'Paste Calib Data'!$A:$A,0)+(ROW()-ROW($A$191)-1),COLUMN()-1)</f>
        <v>41.25</v>
      </c>
      <c r="K203" s="7">
        <f>INDEX('Paste Calib Data'!$1:$1048576,MATCH($A$191,'Paste Calib Data'!$A:$A,0)+(ROW()-ROW($A$191)-1),COLUMN()-1)</f>
        <v>43.007812999999999</v>
      </c>
      <c r="L203" s="7">
        <f>INDEX('Paste Calib Data'!$1:$1048576,MATCH($A$191,'Paste Calib Data'!$A:$A,0)+(ROW()-ROW($A$191)-1),COLUMN()-1)</f>
        <v>46.40625</v>
      </c>
      <c r="M203" s="7">
        <f>INDEX('Paste Calib Data'!$1:$1048576,MATCH($A$191,'Paste Calib Data'!$A:$A,0)+(ROW()-ROW($A$191)-1),COLUMN()-1)</f>
        <v>48.164062999999999</v>
      </c>
      <c r="N203" s="7">
        <f>INDEX('Paste Calib Data'!$1:$1048576,MATCH($A$191,'Paste Calib Data'!$A:$A,0)+(ROW()-ROW($A$191)-1),COLUMN()-1)</f>
        <v>48.75</v>
      </c>
      <c r="O203" s="7">
        <f>INDEX('Paste Calib Data'!$1:$1048576,MATCH($A$191,'Paste Calib Data'!$A:$A,0)+(ROW()-ROW($A$191)-1),COLUMN()-1)</f>
        <v>48.046875</v>
      </c>
      <c r="P203" s="7">
        <f>INDEX('Paste Calib Data'!$1:$1048576,MATCH($A$191,'Paste Calib Data'!$A:$A,0)+(ROW()-ROW($A$191)-1),COLUMN()-1)</f>
        <v>48.046875</v>
      </c>
      <c r="Q203" s="7">
        <f>INDEX('Paste Calib Data'!$1:$1048576,MATCH($A$191,'Paste Calib Data'!$A:$A,0)+(ROW()-ROW($A$191)-1),COLUMN()-1)</f>
        <v>48.046875</v>
      </c>
      <c r="R203" s="7">
        <f>INDEX('Paste Calib Data'!$1:$1048576,MATCH($A$191,'Paste Calib Data'!$A:$A,0)+(ROW()-ROW($A$191)-1),COLUMN()-1)</f>
        <v>48.046875</v>
      </c>
      <c r="S203" s="27">
        <f t="shared" si="30"/>
        <v>48.046875</v>
      </c>
    </row>
    <row r="204" spans="1:19" x14ac:dyDescent="0.25">
      <c r="A204" s="5">
        <f>INDEX('Paste Calib Data'!$1:$1048576,MATCH($A$191,'Paste Calib Data'!$A:$A,0)+(ROW()-ROW($A$191)-1),COLUMN())</f>
        <v>2000</v>
      </c>
      <c r="B204" s="27">
        <f t="shared" si="29"/>
        <v>9.9609380000000005</v>
      </c>
      <c r="C204" s="7">
        <f>INDEX('Paste Calib Data'!$1:$1048576,MATCH($A$191,'Paste Calib Data'!$A:$A,0)+(ROW()-ROW($A$191)-1),COLUMN()-1)</f>
        <v>9.9609380000000005</v>
      </c>
      <c r="D204" s="7">
        <f>INDEX('Paste Calib Data'!$1:$1048576,MATCH($A$191,'Paste Calib Data'!$A:$A,0)+(ROW()-ROW($A$191)-1),COLUMN()-1)</f>
        <v>11.484375</v>
      </c>
      <c r="E204" s="7">
        <f>INDEX('Paste Calib Data'!$1:$1048576,MATCH($A$191,'Paste Calib Data'!$A:$A,0)+(ROW()-ROW($A$191)-1),COLUMN()-1)</f>
        <v>13.476563000000001</v>
      </c>
      <c r="F204" s="7">
        <f>INDEX('Paste Calib Data'!$1:$1048576,MATCH($A$191,'Paste Calib Data'!$A:$A,0)+(ROW()-ROW($A$191)-1),COLUMN()-1)</f>
        <v>13.476563000000001</v>
      </c>
      <c r="G204" s="7">
        <f>INDEX('Paste Calib Data'!$1:$1048576,MATCH($A$191,'Paste Calib Data'!$A:$A,0)+(ROW()-ROW($A$191)-1),COLUMN()-1)</f>
        <v>22.96875</v>
      </c>
      <c r="H204" s="7">
        <f>INDEX('Paste Calib Data'!$1:$1048576,MATCH($A$191,'Paste Calib Data'!$A:$A,0)+(ROW()-ROW($A$191)-1),COLUMN()-1)</f>
        <v>28.945312999999999</v>
      </c>
      <c r="I204" s="7">
        <f>INDEX('Paste Calib Data'!$1:$1048576,MATCH($A$191,'Paste Calib Data'!$A:$A,0)+(ROW()-ROW($A$191)-1),COLUMN()-1)</f>
        <v>39.023437999999999</v>
      </c>
      <c r="J204" s="7">
        <f>INDEX('Paste Calib Data'!$1:$1048576,MATCH($A$191,'Paste Calib Data'!$A:$A,0)+(ROW()-ROW($A$191)-1),COLUMN()-1)</f>
        <v>45</v>
      </c>
      <c r="K204" s="7">
        <f>INDEX('Paste Calib Data'!$1:$1048576,MATCH($A$191,'Paste Calib Data'!$A:$A,0)+(ROW()-ROW($A$191)-1),COLUMN()-1)</f>
        <v>46.992187999999999</v>
      </c>
      <c r="L204" s="7">
        <f>INDEX('Paste Calib Data'!$1:$1048576,MATCH($A$191,'Paste Calib Data'!$A:$A,0)+(ROW()-ROW($A$191)-1),COLUMN()-1)</f>
        <v>47.695312999999999</v>
      </c>
      <c r="M204" s="7">
        <f>INDEX('Paste Calib Data'!$1:$1048576,MATCH($A$191,'Paste Calib Data'!$A:$A,0)+(ROW()-ROW($A$191)-1),COLUMN()-1)</f>
        <v>50.976562999999999</v>
      </c>
      <c r="N204" s="7">
        <f>INDEX('Paste Calib Data'!$1:$1048576,MATCH($A$191,'Paste Calib Data'!$A:$A,0)+(ROW()-ROW($A$191)-1),COLUMN()-1)</f>
        <v>53.203125</v>
      </c>
      <c r="O204" s="7">
        <f>INDEX('Paste Calib Data'!$1:$1048576,MATCH($A$191,'Paste Calib Data'!$A:$A,0)+(ROW()-ROW($A$191)-1),COLUMN()-1)</f>
        <v>54.257812999999999</v>
      </c>
      <c r="P204" s="7">
        <f>INDEX('Paste Calib Data'!$1:$1048576,MATCH($A$191,'Paste Calib Data'!$A:$A,0)+(ROW()-ROW($A$191)-1),COLUMN()-1)</f>
        <v>55.3125</v>
      </c>
      <c r="Q204" s="7">
        <f>INDEX('Paste Calib Data'!$1:$1048576,MATCH($A$191,'Paste Calib Data'!$A:$A,0)+(ROW()-ROW($A$191)-1),COLUMN()-1)</f>
        <v>56.367187999999999</v>
      </c>
      <c r="R204" s="7">
        <f>INDEX('Paste Calib Data'!$1:$1048576,MATCH($A$191,'Paste Calib Data'!$A:$A,0)+(ROW()-ROW($A$191)-1),COLUMN()-1)</f>
        <v>57.421875</v>
      </c>
      <c r="S204" s="27">
        <f t="shared" si="30"/>
        <v>57.421875</v>
      </c>
    </row>
    <row r="205" spans="1:19" x14ac:dyDescent="0.25">
      <c r="A205" s="5">
        <f>INDEX('Paste Calib Data'!$1:$1048576,MATCH($A$191,'Paste Calib Data'!$A:$A,0)+(ROW()-ROW($A$191)-1),COLUMN())</f>
        <v>2200</v>
      </c>
      <c r="B205" s="27">
        <f t="shared" si="29"/>
        <v>9.9609380000000005</v>
      </c>
      <c r="C205" s="7">
        <f>INDEX('Paste Calib Data'!$1:$1048576,MATCH($A$191,'Paste Calib Data'!$A:$A,0)+(ROW()-ROW($A$191)-1),COLUMN()-1)</f>
        <v>9.9609380000000005</v>
      </c>
      <c r="D205" s="7">
        <f>INDEX('Paste Calib Data'!$1:$1048576,MATCH($A$191,'Paste Calib Data'!$A:$A,0)+(ROW()-ROW($A$191)-1),COLUMN()-1)</f>
        <v>13.476563000000001</v>
      </c>
      <c r="E205" s="7">
        <f>INDEX('Paste Calib Data'!$1:$1048576,MATCH($A$191,'Paste Calib Data'!$A:$A,0)+(ROW()-ROW($A$191)-1),COLUMN()-1)</f>
        <v>16.992187999999999</v>
      </c>
      <c r="F205" s="7">
        <f>INDEX('Paste Calib Data'!$1:$1048576,MATCH($A$191,'Paste Calib Data'!$A:$A,0)+(ROW()-ROW($A$191)-1),COLUMN()-1)</f>
        <v>18.046875</v>
      </c>
      <c r="G205" s="7">
        <f>INDEX('Paste Calib Data'!$1:$1048576,MATCH($A$191,'Paste Calib Data'!$A:$A,0)+(ROW()-ROW($A$191)-1),COLUMN()-1)</f>
        <v>26.015625</v>
      </c>
      <c r="H205" s="7">
        <f>INDEX('Paste Calib Data'!$1:$1048576,MATCH($A$191,'Paste Calib Data'!$A:$A,0)+(ROW()-ROW($A$191)-1),COLUMN()-1)</f>
        <v>37.96875</v>
      </c>
      <c r="I205" s="7">
        <f>INDEX('Paste Calib Data'!$1:$1048576,MATCH($A$191,'Paste Calib Data'!$A:$A,0)+(ROW()-ROW($A$191)-1),COLUMN()-1)</f>
        <v>43.945312999999999</v>
      </c>
      <c r="J205" s="7">
        <f>INDEX('Paste Calib Data'!$1:$1048576,MATCH($A$191,'Paste Calib Data'!$A:$A,0)+(ROW()-ROW($A$191)-1),COLUMN()-1)</f>
        <v>54.023437999999999</v>
      </c>
      <c r="K205" s="7">
        <f>INDEX('Paste Calib Data'!$1:$1048576,MATCH($A$191,'Paste Calib Data'!$A:$A,0)+(ROW()-ROW($A$191)-1),COLUMN()-1)</f>
        <v>54.492187999999999</v>
      </c>
      <c r="L205" s="7">
        <f>INDEX('Paste Calib Data'!$1:$1048576,MATCH($A$191,'Paste Calib Data'!$A:$A,0)+(ROW()-ROW($A$191)-1),COLUMN()-1)</f>
        <v>54.492187999999999</v>
      </c>
      <c r="M205" s="7">
        <f>INDEX('Paste Calib Data'!$1:$1048576,MATCH($A$191,'Paste Calib Data'!$A:$A,0)+(ROW()-ROW($A$191)-1),COLUMN()-1)</f>
        <v>54.960937999999999</v>
      </c>
      <c r="N205" s="7">
        <f>INDEX('Paste Calib Data'!$1:$1048576,MATCH($A$191,'Paste Calib Data'!$A:$A,0)+(ROW()-ROW($A$191)-1),COLUMN()-1)</f>
        <v>52.617187999999999</v>
      </c>
      <c r="O205" s="7">
        <f>INDEX('Paste Calib Data'!$1:$1048576,MATCH($A$191,'Paste Calib Data'!$A:$A,0)+(ROW()-ROW($A$191)-1),COLUMN()-1)</f>
        <v>52.382812999999999</v>
      </c>
      <c r="P205" s="7">
        <f>INDEX('Paste Calib Data'!$1:$1048576,MATCH($A$191,'Paste Calib Data'!$A:$A,0)+(ROW()-ROW($A$191)-1),COLUMN()-1)</f>
        <v>52.617187999999999</v>
      </c>
      <c r="Q205" s="7">
        <f>INDEX('Paste Calib Data'!$1:$1048576,MATCH($A$191,'Paste Calib Data'!$A:$A,0)+(ROW()-ROW($A$191)-1),COLUMN()-1)</f>
        <v>52.851562999999999</v>
      </c>
      <c r="R205" s="7">
        <f>INDEX('Paste Calib Data'!$1:$1048576,MATCH($A$191,'Paste Calib Data'!$A:$A,0)+(ROW()-ROW($A$191)-1),COLUMN()-1)</f>
        <v>53.085937999999999</v>
      </c>
      <c r="S205" s="27">
        <f t="shared" si="30"/>
        <v>53.085937999999999</v>
      </c>
    </row>
    <row r="206" spans="1:19" x14ac:dyDescent="0.25">
      <c r="A206" s="5">
        <f>INDEX('Paste Calib Data'!$1:$1048576,MATCH($A$191,'Paste Calib Data'!$A:$A,0)+(ROW()-ROW($A$191)-1),COLUMN())</f>
        <v>2400</v>
      </c>
      <c r="B206" s="27">
        <f t="shared" si="29"/>
        <v>9.9609380000000005</v>
      </c>
      <c r="C206" s="7">
        <f>INDEX('Paste Calib Data'!$1:$1048576,MATCH($A$191,'Paste Calib Data'!$A:$A,0)+(ROW()-ROW($A$191)-1),COLUMN()-1)</f>
        <v>9.9609380000000005</v>
      </c>
      <c r="D206" s="7">
        <f>INDEX('Paste Calib Data'!$1:$1048576,MATCH($A$191,'Paste Calib Data'!$A:$A,0)+(ROW()-ROW($A$191)-1),COLUMN()-1)</f>
        <v>12.539063000000001</v>
      </c>
      <c r="E206" s="7">
        <f>INDEX('Paste Calib Data'!$1:$1048576,MATCH($A$191,'Paste Calib Data'!$A:$A,0)+(ROW()-ROW($A$191)-1),COLUMN()-1)</f>
        <v>13.007813000000001</v>
      </c>
      <c r="F206" s="7">
        <f>INDEX('Paste Calib Data'!$1:$1048576,MATCH($A$191,'Paste Calib Data'!$A:$A,0)+(ROW()-ROW($A$191)-1),COLUMN()-1)</f>
        <v>15</v>
      </c>
      <c r="G206" s="7">
        <f>INDEX('Paste Calib Data'!$1:$1048576,MATCH($A$191,'Paste Calib Data'!$A:$A,0)+(ROW()-ROW($A$191)-1),COLUMN()-1)</f>
        <v>26.015625</v>
      </c>
      <c r="H206" s="7">
        <f>INDEX('Paste Calib Data'!$1:$1048576,MATCH($A$191,'Paste Calib Data'!$A:$A,0)+(ROW()-ROW($A$191)-1),COLUMN()-1)</f>
        <v>37.03125</v>
      </c>
      <c r="I206" s="7">
        <f>INDEX('Paste Calib Data'!$1:$1048576,MATCH($A$191,'Paste Calib Data'!$A:$A,0)+(ROW()-ROW($A$191)-1),COLUMN()-1)</f>
        <v>46.992187999999999</v>
      </c>
      <c r="J206" s="7">
        <f>INDEX('Paste Calib Data'!$1:$1048576,MATCH($A$191,'Paste Calib Data'!$A:$A,0)+(ROW()-ROW($A$191)-1),COLUMN()-1)</f>
        <v>54.492187999999999</v>
      </c>
      <c r="K206" s="7">
        <f>INDEX('Paste Calib Data'!$1:$1048576,MATCH($A$191,'Paste Calib Data'!$A:$A,0)+(ROW()-ROW($A$191)-1),COLUMN()-1)</f>
        <v>54.492187999999999</v>
      </c>
      <c r="L206" s="7">
        <f>INDEX('Paste Calib Data'!$1:$1048576,MATCH($A$191,'Paste Calib Data'!$A:$A,0)+(ROW()-ROW($A$191)-1),COLUMN()-1)</f>
        <v>54.492187999999999</v>
      </c>
      <c r="M206" s="7">
        <f>INDEX('Paste Calib Data'!$1:$1048576,MATCH($A$191,'Paste Calib Data'!$A:$A,0)+(ROW()-ROW($A$191)-1),COLUMN()-1)</f>
        <v>54.960937999999999</v>
      </c>
      <c r="N206" s="7">
        <f>INDEX('Paste Calib Data'!$1:$1048576,MATCH($A$191,'Paste Calib Data'!$A:$A,0)+(ROW()-ROW($A$191)-1),COLUMN()-1)</f>
        <v>52.148437999999999</v>
      </c>
      <c r="O206" s="7">
        <f>INDEX('Paste Calib Data'!$1:$1048576,MATCH($A$191,'Paste Calib Data'!$A:$A,0)+(ROW()-ROW($A$191)-1),COLUMN()-1)</f>
        <v>52.265625</v>
      </c>
      <c r="P206" s="7">
        <f>INDEX('Paste Calib Data'!$1:$1048576,MATCH($A$191,'Paste Calib Data'!$A:$A,0)+(ROW()-ROW($A$191)-1),COLUMN()-1)</f>
        <v>52.5</v>
      </c>
      <c r="Q206" s="7">
        <f>INDEX('Paste Calib Data'!$1:$1048576,MATCH($A$191,'Paste Calib Data'!$A:$A,0)+(ROW()-ROW($A$191)-1),COLUMN()-1)</f>
        <v>52.03125</v>
      </c>
      <c r="R206" s="7">
        <f>INDEX('Paste Calib Data'!$1:$1048576,MATCH($A$191,'Paste Calib Data'!$A:$A,0)+(ROW()-ROW($A$191)-1),COLUMN()-1)</f>
        <v>52.265625</v>
      </c>
      <c r="S206" s="27">
        <f t="shared" si="30"/>
        <v>52.265625</v>
      </c>
    </row>
    <row r="207" spans="1:19" x14ac:dyDescent="0.25">
      <c r="A207" s="5">
        <f>INDEX('Paste Calib Data'!$1:$1048576,MATCH($A$191,'Paste Calib Data'!$A:$A,0)+(ROW()-ROW($A$191)-1),COLUMN())</f>
        <v>2600</v>
      </c>
      <c r="B207" s="27">
        <f t="shared" si="29"/>
        <v>9.9609380000000005</v>
      </c>
      <c r="C207" s="7">
        <f>INDEX('Paste Calib Data'!$1:$1048576,MATCH($A$191,'Paste Calib Data'!$A:$A,0)+(ROW()-ROW($A$191)-1),COLUMN()-1)</f>
        <v>9.9609380000000005</v>
      </c>
      <c r="D207" s="7">
        <f>INDEX('Paste Calib Data'!$1:$1048576,MATCH($A$191,'Paste Calib Data'!$A:$A,0)+(ROW()-ROW($A$191)-1),COLUMN()-1)</f>
        <v>12.539063000000001</v>
      </c>
      <c r="E207" s="7">
        <f>INDEX('Paste Calib Data'!$1:$1048576,MATCH($A$191,'Paste Calib Data'!$A:$A,0)+(ROW()-ROW($A$191)-1),COLUMN()-1)</f>
        <v>13.007813000000001</v>
      </c>
      <c r="F207" s="7">
        <f>INDEX('Paste Calib Data'!$1:$1048576,MATCH($A$191,'Paste Calib Data'!$A:$A,0)+(ROW()-ROW($A$191)-1),COLUMN()-1)</f>
        <v>15</v>
      </c>
      <c r="G207" s="7">
        <f>INDEX('Paste Calib Data'!$1:$1048576,MATCH($A$191,'Paste Calib Data'!$A:$A,0)+(ROW()-ROW($A$191)-1),COLUMN()-1)</f>
        <v>22.03125</v>
      </c>
      <c r="H207" s="7">
        <f>INDEX('Paste Calib Data'!$1:$1048576,MATCH($A$191,'Paste Calib Data'!$A:$A,0)+(ROW()-ROW($A$191)-1),COLUMN()-1)</f>
        <v>35.507812999999999</v>
      </c>
      <c r="I207" s="7">
        <f>INDEX('Paste Calib Data'!$1:$1048576,MATCH($A$191,'Paste Calib Data'!$A:$A,0)+(ROW()-ROW($A$191)-1),COLUMN()-1)</f>
        <v>43.945312999999999</v>
      </c>
      <c r="J207" s="7">
        <f>INDEX('Paste Calib Data'!$1:$1048576,MATCH($A$191,'Paste Calib Data'!$A:$A,0)+(ROW()-ROW($A$191)-1),COLUMN()-1)</f>
        <v>54.492187999999999</v>
      </c>
      <c r="K207" s="7">
        <f>INDEX('Paste Calib Data'!$1:$1048576,MATCH($A$191,'Paste Calib Data'!$A:$A,0)+(ROW()-ROW($A$191)-1),COLUMN()-1)</f>
        <v>54.492187999999999</v>
      </c>
      <c r="L207" s="7">
        <f>INDEX('Paste Calib Data'!$1:$1048576,MATCH($A$191,'Paste Calib Data'!$A:$A,0)+(ROW()-ROW($A$191)-1),COLUMN()-1)</f>
        <v>54.492187999999999</v>
      </c>
      <c r="M207" s="7">
        <f>INDEX('Paste Calib Data'!$1:$1048576,MATCH($A$191,'Paste Calib Data'!$A:$A,0)+(ROW()-ROW($A$191)-1),COLUMN()-1)</f>
        <v>54.960937999999999</v>
      </c>
      <c r="N207" s="7">
        <f>INDEX('Paste Calib Data'!$1:$1048576,MATCH($A$191,'Paste Calib Data'!$A:$A,0)+(ROW()-ROW($A$191)-1),COLUMN()-1)</f>
        <v>53.320312999999999</v>
      </c>
      <c r="O207" s="7">
        <f>INDEX('Paste Calib Data'!$1:$1048576,MATCH($A$191,'Paste Calib Data'!$A:$A,0)+(ROW()-ROW($A$191)-1),COLUMN()-1)</f>
        <v>54.023437999999999</v>
      </c>
      <c r="P207" s="7">
        <f>INDEX('Paste Calib Data'!$1:$1048576,MATCH($A$191,'Paste Calib Data'!$A:$A,0)+(ROW()-ROW($A$191)-1),COLUMN()-1)</f>
        <v>53.789062999999999</v>
      </c>
      <c r="Q207" s="7">
        <f>INDEX('Paste Calib Data'!$1:$1048576,MATCH($A$191,'Paste Calib Data'!$A:$A,0)+(ROW()-ROW($A$191)-1),COLUMN()-1)</f>
        <v>54.140625</v>
      </c>
      <c r="R207" s="7">
        <f>INDEX('Paste Calib Data'!$1:$1048576,MATCH($A$191,'Paste Calib Data'!$A:$A,0)+(ROW()-ROW($A$191)-1),COLUMN()-1)</f>
        <v>54.84375</v>
      </c>
      <c r="S207" s="27">
        <f t="shared" si="30"/>
        <v>54.84375</v>
      </c>
    </row>
    <row r="208" spans="1:19" x14ac:dyDescent="0.25">
      <c r="A208" s="5">
        <f>INDEX('Paste Calib Data'!$1:$1048576,MATCH($A$191,'Paste Calib Data'!$A:$A,0)+(ROW()-ROW($A$191)-1),COLUMN())</f>
        <v>2800</v>
      </c>
      <c r="B208" s="27">
        <f t="shared" si="29"/>
        <v>9.9609380000000005</v>
      </c>
      <c r="C208" s="7">
        <f>INDEX('Paste Calib Data'!$1:$1048576,MATCH($A$191,'Paste Calib Data'!$A:$A,0)+(ROW()-ROW($A$191)-1),COLUMN()-1)</f>
        <v>9.9609380000000005</v>
      </c>
      <c r="D208" s="7">
        <f>INDEX('Paste Calib Data'!$1:$1048576,MATCH($A$191,'Paste Calib Data'!$A:$A,0)+(ROW()-ROW($A$191)-1),COLUMN()-1)</f>
        <v>11.015625</v>
      </c>
      <c r="E208" s="7">
        <f>INDEX('Paste Calib Data'!$1:$1048576,MATCH($A$191,'Paste Calib Data'!$A:$A,0)+(ROW()-ROW($A$191)-1),COLUMN()-1)</f>
        <v>11.953125</v>
      </c>
      <c r="F208" s="7">
        <f>INDEX('Paste Calib Data'!$1:$1048576,MATCH($A$191,'Paste Calib Data'!$A:$A,0)+(ROW()-ROW($A$191)-1),COLUMN()-1)</f>
        <v>16.054687999999999</v>
      </c>
      <c r="G208" s="7">
        <f>INDEX('Paste Calib Data'!$1:$1048576,MATCH($A$191,'Paste Calib Data'!$A:$A,0)+(ROW()-ROW($A$191)-1),COLUMN()-1)</f>
        <v>22.03125</v>
      </c>
      <c r="H208" s="7">
        <f>INDEX('Paste Calib Data'!$1:$1048576,MATCH($A$191,'Paste Calib Data'!$A:$A,0)+(ROW()-ROW($A$191)-1),COLUMN()-1)</f>
        <v>35.976562999999999</v>
      </c>
      <c r="I208" s="7">
        <f>INDEX('Paste Calib Data'!$1:$1048576,MATCH($A$191,'Paste Calib Data'!$A:$A,0)+(ROW()-ROW($A$191)-1),COLUMN()-1)</f>
        <v>43.007812999999999</v>
      </c>
      <c r="J208" s="7">
        <f>INDEX('Paste Calib Data'!$1:$1048576,MATCH($A$191,'Paste Calib Data'!$A:$A,0)+(ROW()-ROW($A$191)-1),COLUMN()-1)</f>
        <v>52.96875</v>
      </c>
      <c r="K208" s="7">
        <f>INDEX('Paste Calib Data'!$1:$1048576,MATCH($A$191,'Paste Calib Data'!$A:$A,0)+(ROW()-ROW($A$191)-1),COLUMN()-1)</f>
        <v>54.492187999999999</v>
      </c>
      <c r="L208" s="7">
        <f>INDEX('Paste Calib Data'!$1:$1048576,MATCH($A$191,'Paste Calib Data'!$A:$A,0)+(ROW()-ROW($A$191)-1),COLUMN()-1)</f>
        <v>54.492187999999999</v>
      </c>
      <c r="M208" s="7">
        <f>INDEX('Paste Calib Data'!$1:$1048576,MATCH($A$191,'Paste Calib Data'!$A:$A,0)+(ROW()-ROW($A$191)-1),COLUMN()-1)</f>
        <v>54.960937999999999</v>
      </c>
      <c r="N208" s="7">
        <f>INDEX('Paste Calib Data'!$1:$1048576,MATCH($A$191,'Paste Calib Data'!$A:$A,0)+(ROW()-ROW($A$191)-1),COLUMN()-1)</f>
        <v>52.96875</v>
      </c>
      <c r="O208" s="7">
        <f>INDEX('Paste Calib Data'!$1:$1048576,MATCH($A$191,'Paste Calib Data'!$A:$A,0)+(ROW()-ROW($A$191)-1),COLUMN()-1)</f>
        <v>52.734375</v>
      </c>
      <c r="P208" s="7">
        <f>INDEX('Paste Calib Data'!$1:$1048576,MATCH($A$191,'Paste Calib Data'!$A:$A,0)+(ROW()-ROW($A$191)-1),COLUMN()-1)</f>
        <v>51.445312999999999</v>
      </c>
      <c r="Q208" s="7">
        <f>INDEX('Paste Calib Data'!$1:$1048576,MATCH($A$191,'Paste Calib Data'!$A:$A,0)+(ROW()-ROW($A$191)-1),COLUMN()-1)</f>
        <v>50.507812999999999</v>
      </c>
      <c r="R208" s="7">
        <f>INDEX('Paste Calib Data'!$1:$1048576,MATCH($A$191,'Paste Calib Data'!$A:$A,0)+(ROW()-ROW($A$191)-1),COLUMN()-1)</f>
        <v>50.273437999999999</v>
      </c>
      <c r="S208" s="27">
        <f t="shared" si="30"/>
        <v>50.273437999999999</v>
      </c>
    </row>
    <row r="209" spans="1:19" x14ac:dyDescent="0.25">
      <c r="A209" s="5">
        <f>INDEX('Paste Calib Data'!$1:$1048576,MATCH($A$191,'Paste Calib Data'!$A:$A,0)+(ROW()-ROW($A$191)-1),COLUMN())</f>
        <v>2900</v>
      </c>
      <c r="B209" s="27">
        <f t="shared" si="29"/>
        <v>9.9609380000000005</v>
      </c>
      <c r="C209" s="7">
        <f>INDEX('Paste Calib Data'!$1:$1048576,MATCH($A$191,'Paste Calib Data'!$A:$A,0)+(ROW()-ROW($A$191)-1),COLUMN()-1)</f>
        <v>9.9609380000000005</v>
      </c>
      <c r="D209" s="7">
        <f>INDEX('Paste Calib Data'!$1:$1048576,MATCH($A$191,'Paste Calib Data'!$A:$A,0)+(ROW()-ROW($A$191)-1),COLUMN()-1)</f>
        <v>11.953125</v>
      </c>
      <c r="E209" s="7">
        <f>INDEX('Paste Calib Data'!$1:$1048576,MATCH($A$191,'Paste Calib Data'!$A:$A,0)+(ROW()-ROW($A$191)-1),COLUMN()-1)</f>
        <v>11.953125</v>
      </c>
      <c r="F209" s="7">
        <f>INDEX('Paste Calib Data'!$1:$1048576,MATCH($A$191,'Paste Calib Data'!$A:$A,0)+(ROW()-ROW($A$191)-1),COLUMN()-1)</f>
        <v>16.992187999999999</v>
      </c>
      <c r="G209" s="7">
        <f>INDEX('Paste Calib Data'!$1:$1048576,MATCH($A$191,'Paste Calib Data'!$A:$A,0)+(ROW()-ROW($A$191)-1),COLUMN()-1)</f>
        <v>20.039062999999999</v>
      </c>
      <c r="H209" s="7">
        <f>INDEX('Paste Calib Data'!$1:$1048576,MATCH($A$191,'Paste Calib Data'!$A:$A,0)+(ROW()-ROW($A$191)-1),COLUMN()-1)</f>
        <v>30</v>
      </c>
      <c r="I209" s="7">
        <f>INDEX('Paste Calib Data'!$1:$1048576,MATCH($A$191,'Paste Calib Data'!$A:$A,0)+(ROW()-ROW($A$191)-1),COLUMN()-1)</f>
        <v>41.015625</v>
      </c>
      <c r="J209" s="7">
        <f>INDEX('Paste Calib Data'!$1:$1048576,MATCH($A$191,'Paste Calib Data'!$A:$A,0)+(ROW()-ROW($A$191)-1),COLUMN()-1)</f>
        <v>45.46875</v>
      </c>
      <c r="K209" s="7">
        <f>INDEX('Paste Calib Data'!$1:$1048576,MATCH($A$191,'Paste Calib Data'!$A:$A,0)+(ROW()-ROW($A$191)-1),COLUMN()-1)</f>
        <v>52.03125</v>
      </c>
      <c r="L209" s="7">
        <f>INDEX('Paste Calib Data'!$1:$1048576,MATCH($A$191,'Paste Calib Data'!$A:$A,0)+(ROW()-ROW($A$191)-1),COLUMN()-1)</f>
        <v>52.03125</v>
      </c>
      <c r="M209" s="7">
        <f>INDEX('Paste Calib Data'!$1:$1048576,MATCH($A$191,'Paste Calib Data'!$A:$A,0)+(ROW()-ROW($A$191)-1),COLUMN()-1)</f>
        <v>53.554687999999999</v>
      </c>
      <c r="N209" s="7">
        <f>INDEX('Paste Calib Data'!$1:$1048576,MATCH($A$191,'Paste Calib Data'!$A:$A,0)+(ROW()-ROW($A$191)-1),COLUMN()-1)</f>
        <v>51.445312999999999</v>
      </c>
      <c r="O209" s="7">
        <f>INDEX('Paste Calib Data'!$1:$1048576,MATCH($A$191,'Paste Calib Data'!$A:$A,0)+(ROW()-ROW($A$191)-1),COLUMN()-1)</f>
        <v>50.507812999999999</v>
      </c>
      <c r="P209" s="7">
        <f>INDEX('Paste Calib Data'!$1:$1048576,MATCH($A$191,'Paste Calib Data'!$A:$A,0)+(ROW()-ROW($A$191)-1),COLUMN()-1)</f>
        <v>50.507812999999999</v>
      </c>
      <c r="Q209" s="7">
        <f>INDEX('Paste Calib Data'!$1:$1048576,MATCH($A$191,'Paste Calib Data'!$A:$A,0)+(ROW()-ROW($A$191)-1),COLUMN()-1)</f>
        <v>50.039062999999999</v>
      </c>
      <c r="R209" s="7">
        <f>INDEX('Paste Calib Data'!$1:$1048576,MATCH($A$191,'Paste Calib Data'!$A:$A,0)+(ROW()-ROW($A$191)-1),COLUMN()-1)</f>
        <v>49.335937999999999</v>
      </c>
      <c r="S209" s="27">
        <f t="shared" si="30"/>
        <v>49.335937999999999</v>
      </c>
    </row>
    <row r="210" spans="1:19" x14ac:dyDescent="0.25">
      <c r="A210" s="5">
        <f>INDEX('Paste Calib Data'!$1:$1048576,MATCH($A$191,'Paste Calib Data'!$A:$A,0)+(ROW()-ROW($A$191)-1),COLUMN())</f>
        <v>3000</v>
      </c>
      <c r="B210" s="27">
        <f t="shared" si="29"/>
        <v>9.9609380000000005</v>
      </c>
      <c r="C210" s="7">
        <f>INDEX('Paste Calib Data'!$1:$1048576,MATCH($A$191,'Paste Calib Data'!$A:$A,0)+(ROW()-ROW($A$191)-1),COLUMN()-1)</f>
        <v>9.9609380000000005</v>
      </c>
      <c r="D210" s="7">
        <f>INDEX('Paste Calib Data'!$1:$1048576,MATCH($A$191,'Paste Calib Data'!$A:$A,0)+(ROW()-ROW($A$191)-1),COLUMN()-1)</f>
        <v>11.015625</v>
      </c>
      <c r="E210" s="7">
        <f>INDEX('Paste Calib Data'!$1:$1048576,MATCH($A$191,'Paste Calib Data'!$A:$A,0)+(ROW()-ROW($A$191)-1),COLUMN()-1)</f>
        <v>11.953125</v>
      </c>
      <c r="F210" s="7">
        <f>INDEX('Paste Calib Data'!$1:$1048576,MATCH($A$191,'Paste Calib Data'!$A:$A,0)+(ROW()-ROW($A$191)-1),COLUMN()-1)</f>
        <v>13.007813000000001</v>
      </c>
      <c r="G210" s="7">
        <f>INDEX('Paste Calib Data'!$1:$1048576,MATCH($A$191,'Paste Calib Data'!$A:$A,0)+(ROW()-ROW($A$191)-1),COLUMN()-1)</f>
        <v>13.945313000000001</v>
      </c>
      <c r="H210" s="7">
        <f>INDEX('Paste Calib Data'!$1:$1048576,MATCH($A$191,'Paste Calib Data'!$A:$A,0)+(ROW()-ROW($A$191)-1),COLUMN()-1)</f>
        <v>22.96875</v>
      </c>
      <c r="I210" s="7">
        <f>INDEX('Paste Calib Data'!$1:$1048576,MATCH($A$191,'Paste Calib Data'!$A:$A,0)+(ROW()-ROW($A$191)-1),COLUMN()-1)</f>
        <v>35.976562999999999</v>
      </c>
      <c r="J210" s="7">
        <f>INDEX('Paste Calib Data'!$1:$1048576,MATCH($A$191,'Paste Calib Data'!$A:$A,0)+(ROW()-ROW($A$191)-1),COLUMN()-1)</f>
        <v>43.945312999999999</v>
      </c>
      <c r="K210" s="7">
        <f>INDEX('Paste Calib Data'!$1:$1048576,MATCH($A$191,'Paste Calib Data'!$A:$A,0)+(ROW()-ROW($A$191)-1),COLUMN()-1)</f>
        <v>48.984375</v>
      </c>
      <c r="L210" s="7">
        <f>INDEX('Paste Calib Data'!$1:$1048576,MATCH($A$191,'Paste Calib Data'!$A:$A,0)+(ROW()-ROW($A$191)-1),COLUMN()-1)</f>
        <v>48.984375</v>
      </c>
      <c r="M210" s="7">
        <f>INDEX('Paste Calib Data'!$1:$1048576,MATCH($A$191,'Paste Calib Data'!$A:$A,0)+(ROW()-ROW($A$191)-1),COLUMN()-1)</f>
        <v>49.570312999999999</v>
      </c>
      <c r="N210" s="7">
        <f>INDEX('Paste Calib Data'!$1:$1048576,MATCH($A$191,'Paste Calib Data'!$A:$A,0)+(ROW()-ROW($A$191)-1),COLUMN()-1)</f>
        <v>49.570312999999999</v>
      </c>
      <c r="O210" s="7">
        <f>INDEX('Paste Calib Data'!$1:$1048576,MATCH($A$191,'Paste Calib Data'!$A:$A,0)+(ROW()-ROW($A$191)-1),COLUMN()-1)</f>
        <v>50.039062999999999</v>
      </c>
      <c r="P210" s="7">
        <f>INDEX('Paste Calib Data'!$1:$1048576,MATCH($A$191,'Paste Calib Data'!$A:$A,0)+(ROW()-ROW($A$191)-1),COLUMN()-1)</f>
        <v>50.039062999999999</v>
      </c>
      <c r="Q210" s="7">
        <f>INDEX('Paste Calib Data'!$1:$1048576,MATCH($A$191,'Paste Calib Data'!$A:$A,0)+(ROW()-ROW($A$191)-1),COLUMN()-1)</f>
        <v>52.03125</v>
      </c>
      <c r="R210" s="7">
        <f>INDEX('Paste Calib Data'!$1:$1048576,MATCH($A$191,'Paste Calib Data'!$A:$A,0)+(ROW()-ROW($A$191)-1),COLUMN()-1)</f>
        <v>52.03125</v>
      </c>
      <c r="S210" s="27">
        <f t="shared" si="30"/>
        <v>52.03125</v>
      </c>
    </row>
    <row r="211" spans="1:19" x14ac:dyDescent="0.25">
      <c r="A211" s="5">
        <f>INDEX('Paste Calib Data'!$1:$1048576,MATCH($A$191,'Paste Calib Data'!$A:$A,0)+(ROW()-ROW($A$191)-1),COLUMN())</f>
        <v>3200</v>
      </c>
      <c r="B211" s="27">
        <f t="shared" si="29"/>
        <v>9.9609380000000005</v>
      </c>
      <c r="C211" s="7">
        <f>INDEX('Paste Calib Data'!$1:$1048576,MATCH($A$191,'Paste Calib Data'!$A:$A,0)+(ROW()-ROW($A$191)-1),COLUMN()-1)</f>
        <v>9.9609380000000005</v>
      </c>
      <c r="D211" s="7">
        <f>INDEX('Paste Calib Data'!$1:$1048576,MATCH($A$191,'Paste Calib Data'!$A:$A,0)+(ROW()-ROW($A$191)-1),COLUMN()-1)</f>
        <v>11.015625</v>
      </c>
      <c r="E211" s="7">
        <f>INDEX('Paste Calib Data'!$1:$1048576,MATCH($A$191,'Paste Calib Data'!$A:$A,0)+(ROW()-ROW($A$191)-1),COLUMN()-1)</f>
        <v>11.953125</v>
      </c>
      <c r="F211" s="7">
        <f>INDEX('Paste Calib Data'!$1:$1048576,MATCH($A$191,'Paste Calib Data'!$A:$A,0)+(ROW()-ROW($A$191)-1),COLUMN()-1)</f>
        <v>13.007813000000001</v>
      </c>
      <c r="G211" s="7">
        <f>INDEX('Paste Calib Data'!$1:$1048576,MATCH($A$191,'Paste Calib Data'!$A:$A,0)+(ROW()-ROW($A$191)-1),COLUMN()-1)</f>
        <v>13.945313000000001</v>
      </c>
      <c r="H211" s="7">
        <f>INDEX('Paste Calib Data'!$1:$1048576,MATCH($A$191,'Paste Calib Data'!$A:$A,0)+(ROW()-ROW($A$191)-1),COLUMN()-1)</f>
        <v>16.992187999999999</v>
      </c>
      <c r="I211" s="7">
        <f>INDEX('Paste Calib Data'!$1:$1048576,MATCH($A$191,'Paste Calib Data'!$A:$A,0)+(ROW()-ROW($A$191)-1),COLUMN()-1)</f>
        <v>24.023437999999999</v>
      </c>
      <c r="J211" s="7">
        <f>INDEX('Paste Calib Data'!$1:$1048576,MATCH($A$191,'Paste Calib Data'!$A:$A,0)+(ROW()-ROW($A$191)-1),COLUMN()-1)</f>
        <v>33.046875</v>
      </c>
      <c r="K211" s="7">
        <f>INDEX('Paste Calib Data'!$1:$1048576,MATCH($A$191,'Paste Calib Data'!$A:$A,0)+(ROW()-ROW($A$191)-1),COLUMN()-1)</f>
        <v>39.960937999999999</v>
      </c>
      <c r="L211" s="7">
        <f>INDEX('Paste Calib Data'!$1:$1048576,MATCH($A$191,'Paste Calib Data'!$A:$A,0)+(ROW()-ROW($A$191)-1),COLUMN()-1)</f>
        <v>39.960937999999999</v>
      </c>
      <c r="M211" s="7">
        <f>INDEX('Paste Calib Data'!$1:$1048576,MATCH($A$191,'Paste Calib Data'!$A:$A,0)+(ROW()-ROW($A$191)-1),COLUMN()-1)</f>
        <v>33.632812999999999</v>
      </c>
      <c r="N211" s="7">
        <f>INDEX('Paste Calib Data'!$1:$1048576,MATCH($A$191,'Paste Calib Data'!$A:$A,0)+(ROW()-ROW($A$191)-1),COLUMN()-1)</f>
        <v>34.21875</v>
      </c>
      <c r="O211" s="7">
        <f>INDEX('Paste Calib Data'!$1:$1048576,MATCH($A$191,'Paste Calib Data'!$A:$A,0)+(ROW()-ROW($A$191)-1),COLUMN()-1)</f>
        <v>36.210937999999999</v>
      </c>
      <c r="P211" s="7">
        <f>INDEX('Paste Calib Data'!$1:$1048576,MATCH($A$191,'Paste Calib Data'!$A:$A,0)+(ROW()-ROW($A$191)-1),COLUMN()-1)</f>
        <v>36.679687999999999</v>
      </c>
      <c r="Q211" s="7">
        <f>INDEX('Paste Calib Data'!$1:$1048576,MATCH($A$191,'Paste Calib Data'!$A:$A,0)+(ROW()-ROW($A$191)-1),COLUMN()-1)</f>
        <v>39.726562999999999</v>
      </c>
      <c r="R211" s="7">
        <f>INDEX('Paste Calib Data'!$1:$1048576,MATCH($A$191,'Paste Calib Data'!$A:$A,0)+(ROW()-ROW($A$191)-1),COLUMN()-1)</f>
        <v>42.65625</v>
      </c>
      <c r="S211" s="27">
        <f t="shared" si="30"/>
        <v>42.65625</v>
      </c>
    </row>
    <row r="212" spans="1:19" x14ac:dyDescent="0.25">
      <c r="A212" s="5">
        <f>INDEX('Paste Calib Data'!$1:$1048576,MATCH($A$191,'Paste Calib Data'!$A:$A,0)+(ROW()-ROW($A$191)-1),COLUMN())</f>
        <v>3300</v>
      </c>
      <c r="B212" s="27">
        <f t="shared" si="29"/>
        <v>9.9609380000000005</v>
      </c>
      <c r="C212" s="7">
        <f>INDEX('Paste Calib Data'!$1:$1048576,MATCH($A$191,'Paste Calib Data'!$A:$A,0)+(ROW()-ROW($A$191)-1),COLUMN()-1)</f>
        <v>9.9609380000000005</v>
      </c>
      <c r="D212" s="7">
        <f>INDEX('Paste Calib Data'!$1:$1048576,MATCH($A$191,'Paste Calib Data'!$A:$A,0)+(ROW()-ROW($A$191)-1),COLUMN()-1)</f>
        <v>11.015625</v>
      </c>
      <c r="E212" s="7">
        <f>INDEX('Paste Calib Data'!$1:$1048576,MATCH($A$191,'Paste Calib Data'!$A:$A,0)+(ROW()-ROW($A$191)-1),COLUMN()-1)</f>
        <v>11.953125</v>
      </c>
      <c r="F212" s="7">
        <f>INDEX('Paste Calib Data'!$1:$1048576,MATCH($A$191,'Paste Calib Data'!$A:$A,0)+(ROW()-ROW($A$191)-1),COLUMN()-1)</f>
        <v>13.007813000000001</v>
      </c>
      <c r="G212" s="7">
        <f>INDEX('Paste Calib Data'!$1:$1048576,MATCH($A$191,'Paste Calib Data'!$A:$A,0)+(ROW()-ROW($A$191)-1),COLUMN()-1)</f>
        <v>13.945313000000001</v>
      </c>
      <c r="H212" s="7">
        <f>INDEX('Paste Calib Data'!$1:$1048576,MATCH($A$191,'Paste Calib Data'!$A:$A,0)+(ROW()-ROW($A$191)-1),COLUMN()-1)</f>
        <v>16.054687999999999</v>
      </c>
      <c r="I212" s="7">
        <f>INDEX('Paste Calib Data'!$1:$1048576,MATCH($A$191,'Paste Calib Data'!$A:$A,0)+(ROW()-ROW($A$191)-1),COLUMN()-1)</f>
        <v>22.96875</v>
      </c>
      <c r="J212" s="7">
        <f>INDEX('Paste Calib Data'!$1:$1048576,MATCH($A$191,'Paste Calib Data'!$A:$A,0)+(ROW()-ROW($A$191)-1),COLUMN()-1)</f>
        <v>31.992187999999999</v>
      </c>
      <c r="K212" s="7">
        <f>INDEX('Paste Calib Data'!$1:$1048576,MATCH($A$191,'Paste Calib Data'!$A:$A,0)+(ROW()-ROW($A$191)-1),COLUMN()-1)</f>
        <v>39.960937999999999</v>
      </c>
      <c r="L212" s="7">
        <f>INDEX('Paste Calib Data'!$1:$1048576,MATCH($A$191,'Paste Calib Data'!$A:$A,0)+(ROW()-ROW($A$191)-1),COLUMN()-1)</f>
        <v>35.507812999999999</v>
      </c>
      <c r="M212" s="7">
        <f>INDEX('Paste Calib Data'!$1:$1048576,MATCH($A$191,'Paste Calib Data'!$A:$A,0)+(ROW()-ROW($A$191)-1),COLUMN()-1)</f>
        <v>33.515625</v>
      </c>
      <c r="N212" s="7">
        <f>INDEX('Paste Calib Data'!$1:$1048576,MATCH($A$191,'Paste Calib Data'!$A:$A,0)+(ROW()-ROW($A$191)-1),COLUMN()-1)</f>
        <v>33.046875</v>
      </c>
      <c r="O212" s="7">
        <f>INDEX('Paste Calib Data'!$1:$1048576,MATCH($A$191,'Paste Calib Data'!$A:$A,0)+(ROW()-ROW($A$191)-1),COLUMN()-1)</f>
        <v>32.460937999999999</v>
      </c>
      <c r="P212" s="7">
        <f>INDEX('Paste Calib Data'!$1:$1048576,MATCH($A$191,'Paste Calib Data'!$A:$A,0)+(ROW()-ROW($A$191)-1),COLUMN()-1)</f>
        <v>31.992187999999999</v>
      </c>
      <c r="Q212" s="7">
        <f>INDEX('Paste Calib Data'!$1:$1048576,MATCH($A$191,'Paste Calib Data'!$A:$A,0)+(ROW()-ROW($A$191)-1),COLUMN()-1)</f>
        <v>33.515625</v>
      </c>
      <c r="R212" s="7">
        <f>INDEX('Paste Calib Data'!$1:$1048576,MATCH($A$191,'Paste Calib Data'!$A:$A,0)+(ROW()-ROW($A$191)-1),COLUMN()-1)</f>
        <v>35.039062999999999</v>
      </c>
      <c r="S212" s="27">
        <f t="shared" si="30"/>
        <v>35.039062999999999</v>
      </c>
    </row>
    <row r="213" spans="1:19" x14ac:dyDescent="0.25">
      <c r="A213" s="5">
        <f>INDEX('Paste Calib Data'!$1:$1048576,MATCH($A$191,'Paste Calib Data'!$A:$A,0)+(ROW()-ROW($A$191)-1),COLUMN())</f>
        <v>3500</v>
      </c>
      <c r="B213" s="27">
        <f t="shared" si="29"/>
        <v>9.9609380000000005</v>
      </c>
      <c r="C213" s="7">
        <f>INDEX('Paste Calib Data'!$1:$1048576,MATCH($A$191,'Paste Calib Data'!$A:$A,0)+(ROW()-ROW($A$191)-1),COLUMN()-1)</f>
        <v>9.9609380000000005</v>
      </c>
      <c r="D213" s="7">
        <f>INDEX('Paste Calib Data'!$1:$1048576,MATCH($A$191,'Paste Calib Data'!$A:$A,0)+(ROW()-ROW($A$191)-1),COLUMN()-1)</f>
        <v>11.015625</v>
      </c>
      <c r="E213" s="7">
        <f>INDEX('Paste Calib Data'!$1:$1048576,MATCH($A$191,'Paste Calib Data'!$A:$A,0)+(ROW()-ROW($A$191)-1),COLUMN()-1)</f>
        <v>11.953125</v>
      </c>
      <c r="F213" s="7">
        <f>INDEX('Paste Calib Data'!$1:$1048576,MATCH($A$191,'Paste Calib Data'!$A:$A,0)+(ROW()-ROW($A$191)-1),COLUMN()-1)</f>
        <v>13.007813000000001</v>
      </c>
      <c r="G213" s="7">
        <f>INDEX('Paste Calib Data'!$1:$1048576,MATCH($A$191,'Paste Calib Data'!$A:$A,0)+(ROW()-ROW($A$191)-1),COLUMN()-1)</f>
        <v>13.945313000000001</v>
      </c>
      <c r="H213" s="7">
        <f>INDEX('Paste Calib Data'!$1:$1048576,MATCH($A$191,'Paste Calib Data'!$A:$A,0)+(ROW()-ROW($A$191)-1),COLUMN()-1)</f>
        <v>15</v>
      </c>
      <c r="I213" s="7">
        <f>INDEX('Paste Calib Data'!$1:$1048576,MATCH($A$191,'Paste Calib Data'!$A:$A,0)+(ROW()-ROW($A$191)-1),COLUMN()-1)</f>
        <v>22.03125</v>
      </c>
      <c r="J213" s="7">
        <f>INDEX('Paste Calib Data'!$1:$1048576,MATCH($A$191,'Paste Calib Data'!$A:$A,0)+(ROW()-ROW($A$191)-1),COLUMN()-1)</f>
        <v>31.054687999999999</v>
      </c>
      <c r="K213" s="7">
        <f>INDEX('Paste Calib Data'!$1:$1048576,MATCH($A$191,'Paste Calib Data'!$A:$A,0)+(ROW()-ROW($A$191)-1),COLUMN()-1)</f>
        <v>39.960937999999999</v>
      </c>
      <c r="L213" s="7">
        <f>INDEX('Paste Calib Data'!$1:$1048576,MATCH($A$191,'Paste Calib Data'!$A:$A,0)+(ROW()-ROW($A$191)-1),COLUMN()-1)</f>
        <v>35.507812999999999</v>
      </c>
      <c r="M213" s="7">
        <f>INDEX('Paste Calib Data'!$1:$1048576,MATCH($A$191,'Paste Calib Data'!$A:$A,0)+(ROW()-ROW($A$191)-1),COLUMN()-1)</f>
        <v>33.515625</v>
      </c>
      <c r="N213" s="7">
        <f>INDEX('Paste Calib Data'!$1:$1048576,MATCH($A$191,'Paste Calib Data'!$A:$A,0)+(ROW()-ROW($A$191)-1),COLUMN()-1)</f>
        <v>33.046875</v>
      </c>
      <c r="O213" s="7">
        <f>INDEX('Paste Calib Data'!$1:$1048576,MATCH($A$191,'Paste Calib Data'!$A:$A,0)+(ROW()-ROW($A$191)-1),COLUMN()-1)</f>
        <v>32.460937999999999</v>
      </c>
      <c r="P213" s="7">
        <f>INDEX('Paste Calib Data'!$1:$1048576,MATCH($A$191,'Paste Calib Data'!$A:$A,0)+(ROW()-ROW($A$191)-1),COLUMN()-1)</f>
        <v>31.992187999999999</v>
      </c>
      <c r="Q213" s="7">
        <f>INDEX('Paste Calib Data'!$1:$1048576,MATCH($A$191,'Paste Calib Data'!$A:$A,0)+(ROW()-ROW($A$191)-1),COLUMN()-1)</f>
        <v>33.515625</v>
      </c>
      <c r="R213" s="7">
        <f>INDEX('Paste Calib Data'!$1:$1048576,MATCH($A$191,'Paste Calib Data'!$A:$A,0)+(ROW()-ROW($A$191)-1),COLUMN()-1)</f>
        <v>35.039062999999999</v>
      </c>
      <c r="S213" s="27">
        <f t="shared" si="30"/>
        <v>35.039062999999999</v>
      </c>
    </row>
    <row r="214" spans="1:19" x14ac:dyDescent="0.25">
      <c r="A214" s="28">
        <f>A213+1</f>
        <v>3501</v>
      </c>
      <c r="B214" s="27">
        <f>B213</f>
        <v>9.9609380000000005</v>
      </c>
      <c r="C214" s="27">
        <f>C213</f>
        <v>9.9609380000000005</v>
      </c>
      <c r="D214" s="27">
        <f t="shared" ref="D214:S214" si="31">D213</f>
        <v>11.015625</v>
      </c>
      <c r="E214" s="27">
        <f t="shared" si="31"/>
        <v>11.953125</v>
      </c>
      <c r="F214" s="27">
        <f t="shared" si="31"/>
        <v>13.007813000000001</v>
      </c>
      <c r="G214" s="27">
        <f t="shared" si="31"/>
        <v>13.945313000000001</v>
      </c>
      <c r="H214" s="27">
        <f t="shared" si="31"/>
        <v>15</v>
      </c>
      <c r="I214" s="27">
        <f t="shared" si="31"/>
        <v>22.03125</v>
      </c>
      <c r="J214" s="27">
        <f t="shared" si="31"/>
        <v>31.054687999999999</v>
      </c>
      <c r="K214" s="27">
        <f t="shared" si="31"/>
        <v>39.960937999999999</v>
      </c>
      <c r="L214" s="27">
        <f t="shared" si="31"/>
        <v>35.507812999999999</v>
      </c>
      <c r="M214" s="27">
        <f t="shared" si="31"/>
        <v>33.515625</v>
      </c>
      <c r="N214" s="27">
        <f t="shared" si="31"/>
        <v>33.046875</v>
      </c>
      <c r="O214" s="27">
        <f t="shared" si="31"/>
        <v>32.460937999999999</v>
      </c>
      <c r="P214" s="27">
        <f t="shared" si="31"/>
        <v>31.992187999999999</v>
      </c>
      <c r="Q214" s="27">
        <f t="shared" si="31"/>
        <v>33.515625</v>
      </c>
      <c r="R214" s="27">
        <f t="shared" si="31"/>
        <v>35.039062999999999</v>
      </c>
      <c r="S214" s="27">
        <f t="shared" si="31"/>
        <v>35.039062999999999</v>
      </c>
    </row>
    <row r="216" spans="1:19" x14ac:dyDescent="0.25">
      <c r="A216" s="33" t="str">
        <f>IF(ISNUMBER($A$2),CONCATENATE("A9",$A$2,"15"),"E0280")</f>
        <v>E0280</v>
      </c>
      <c r="B216" s="45" t="str">
        <f>INDEX('Paste Calib Data'!$1:$1048576,MATCH($A$216,'Paste Calib Data'!$A:$A,0)+(ROW()-ROW($A$216)),COLUMN())</f>
        <v>Timing, Base Table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</row>
    <row r="217" spans="1:19" x14ac:dyDescent="0.25">
      <c r="A217" s="5"/>
      <c r="B217" s="5" t="str">
        <f>INDEX('Paste Calib Data'!$1:$1048576,MATCH($A$216,'Paste Calib Data'!$A:$A,0)+(ROW()-ROW($A$216)),COLUMN())</f>
        <v>mm3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x14ac:dyDescent="0.25">
      <c r="A218" s="5" t="str">
        <f>INDEX('Paste Calib Data'!$1:$1048576,MATCH($A$216,'Paste Calib Data'!$A:$A,0)+(ROW()-ROW($A$216)),COLUMN())</f>
        <v>RPM</v>
      </c>
      <c r="B218" s="28">
        <f>C218-1</f>
        <v>-1</v>
      </c>
      <c r="C218" s="5">
        <f>INDEX('Paste Calib Data'!$1:$1048576,MATCH($A$216,'Paste Calib Data'!$A:$A,0)+(ROW()-ROW($A$216)),COLUMN()-1)</f>
        <v>0</v>
      </c>
      <c r="D218" s="5">
        <f>INDEX('Paste Calib Data'!$1:$1048576,MATCH($A$216,'Paste Calib Data'!$A:$A,0)+(ROW()-ROW($A$216)),COLUMN()-1)</f>
        <v>10</v>
      </c>
      <c r="E218" s="5">
        <f>INDEX('Paste Calib Data'!$1:$1048576,MATCH($A$216,'Paste Calib Data'!$A:$A,0)+(ROW()-ROW($A$216)),COLUMN()-1)</f>
        <v>20</v>
      </c>
      <c r="F218" s="5">
        <f>INDEX('Paste Calib Data'!$1:$1048576,MATCH($A$216,'Paste Calib Data'!$A:$A,0)+(ROW()-ROW($A$216)),COLUMN()-1)</f>
        <v>30</v>
      </c>
      <c r="G218" s="5">
        <f>INDEX('Paste Calib Data'!$1:$1048576,MATCH($A$216,'Paste Calib Data'!$A:$A,0)+(ROW()-ROW($A$216)),COLUMN()-1)</f>
        <v>40</v>
      </c>
      <c r="H218" s="5">
        <f>INDEX('Paste Calib Data'!$1:$1048576,MATCH($A$216,'Paste Calib Data'!$A:$A,0)+(ROW()-ROW($A$216)),COLUMN()-1)</f>
        <v>55</v>
      </c>
      <c r="I218" s="5">
        <f>INDEX('Paste Calib Data'!$1:$1048576,MATCH($A$216,'Paste Calib Data'!$A:$A,0)+(ROW()-ROW($A$216)),COLUMN()-1)</f>
        <v>65</v>
      </c>
      <c r="J218" s="5">
        <f>INDEX('Paste Calib Data'!$1:$1048576,MATCH($A$216,'Paste Calib Data'!$A:$A,0)+(ROW()-ROW($A$216)),COLUMN()-1)</f>
        <v>75</v>
      </c>
      <c r="K218" s="5">
        <f>INDEX('Paste Calib Data'!$1:$1048576,MATCH($A$216,'Paste Calib Data'!$A:$A,0)+(ROW()-ROW($A$216)),COLUMN()-1)</f>
        <v>85</v>
      </c>
      <c r="L218" s="5">
        <f>INDEX('Paste Calib Data'!$1:$1048576,MATCH($A$216,'Paste Calib Data'!$A:$A,0)+(ROW()-ROW($A$216)),COLUMN()-1)</f>
        <v>95</v>
      </c>
      <c r="M218" s="5">
        <f>INDEX('Paste Calib Data'!$1:$1048576,MATCH($A$216,'Paste Calib Data'!$A:$A,0)+(ROW()-ROW($A$216)),COLUMN()-1)</f>
        <v>110</v>
      </c>
      <c r="N218" s="5">
        <f>INDEX('Paste Calib Data'!$1:$1048576,MATCH($A$216,'Paste Calib Data'!$A:$A,0)+(ROW()-ROW($A$216)),COLUMN()-1)</f>
        <v>120</v>
      </c>
      <c r="O218" s="5">
        <f>INDEX('Paste Calib Data'!$1:$1048576,MATCH($A$216,'Paste Calib Data'!$A:$A,0)+(ROW()-ROW($A$216)),COLUMN()-1)</f>
        <v>125</v>
      </c>
      <c r="P218" s="5">
        <f>INDEX('Paste Calib Data'!$1:$1048576,MATCH($A$216,'Paste Calib Data'!$A:$A,0)+(ROW()-ROW($A$216)),COLUMN()-1)</f>
        <v>130</v>
      </c>
      <c r="Q218" s="5">
        <f>INDEX('Paste Calib Data'!$1:$1048576,MATCH($A$216,'Paste Calib Data'!$A:$A,0)+(ROW()-ROW($A$216)),COLUMN()-1)</f>
        <v>135</v>
      </c>
      <c r="R218" s="5">
        <f>INDEX('Paste Calib Data'!$1:$1048576,MATCH($A$216,'Paste Calib Data'!$A:$A,0)+(ROW()-ROW($A$216)),COLUMN()-1)</f>
        <v>140</v>
      </c>
      <c r="S218" s="28">
        <f>R218+1</f>
        <v>141</v>
      </c>
    </row>
    <row r="219" spans="1:19" x14ac:dyDescent="0.25">
      <c r="A219" s="28">
        <f>A220-1</f>
        <v>619</v>
      </c>
      <c r="B219" s="27">
        <f>B220</f>
        <v>0</v>
      </c>
      <c r="C219" s="27">
        <f t="shared" ref="C219:S219" si="32">C220</f>
        <v>0</v>
      </c>
      <c r="D219" s="27">
        <f t="shared" si="32"/>
        <v>0</v>
      </c>
      <c r="E219" s="27">
        <f t="shared" si="32"/>
        <v>0</v>
      </c>
      <c r="F219" s="27">
        <f t="shared" si="32"/>
        <v>0</v>
      </c>
      <c r="G219" s="27">
        <f t="shared" si="32"/>
        <v>0</v>
      </c>
      <c r="H219" s="27">
        <f t="shared" si="32"/>
        <v>0</v>
      </c>
      <c r="I219" s="27">
        <f t="shared" si="32"/>
        <v>0</v>
      </c>
      <c r="J219" s="27">
        <f t="shared" si="32"/>
        <v>0</v>
      </c>
      <c r="K219" s="27">
        <f t="shared" si="32"/>
        <v>0</v>
      </c>
      <c r="L219" s="27">
        <f t="shared" si="32"/>
        <v>0</v>
      </c>
      <c r="M219" s="27">
        <f t="shared" si="32"/>
        <v>0</v>
      </c>
      <c r="N219" s="27">
        <f t="shared" si="32"/>
        <v>0</v>
      </c>
      <c r="O219" s="27">
        <f t="shared" si="32"/>
        <v>0</v>
      </c>
      <c r="P219" s="27">
        <f t="shared" si="32"/>
        <v>0</v>
      </c>
      <c r="Q219" s="27">
        <f t="shared" si="32"/>
        <v>0</v>
      </c>
      <c r="R219" s="27">
        <f t="shared" si="32"/>
        <v>0</v>
      </c>
      <c r="S219" s="27">
        <f t="shared" si="32"/>
        <v>0</v>
      </c>
    </row>
    <row r="220" spans="1:19" x14ac:dyDescent="0.25">
      <c r="A220" s="5">
        <f>INDEX('Paste Calib Data'!$1:$1048576,MATCH($A$216,'Paste Calib Data'!$A:$A,0)+(ROW()-ROW($A$216)-1),COLUMN())</f>
        <v>620</v>
      </c>
      <c r="B220" s="27">
        <f t="shared" ref="B220:B237" si="33">C220</f>
        <v>0</v>
      </c>
      <c r="C220" s="7">
        <f>INDEX('Paste Calib Data'!$1:$1048576,MATCH($A$216,'Paste Calib Data'!$A:$A,0)+(ROW()-ROW($A$216)-1),COLUMN()-1)</f>
        <v>0</v>
      </c>
      <c r="D220" s="7">
        <f>INDEX('Paste Calib Data'!$1:$1048576,MATCH($A$216,'Paste Calib Data'!$A:$A,0)+(ROW()-ROW($A$216)-1),COLUMN()-1)</f>
        <v>0</v>
      </c>
      <c r="E220" s="7">
        <f>INDEX('Paste Calib Data'!$1:$1048576,MATCH($A$216,'Paste Calib Data'!$A:$A,0)+(ROW()-ROW($A$216)-1),COLUMN()-1)</f>
        <v>0</v>
      </c>
      <c r="F220" s="7">
        <f>INDEX('Paste Calib Data'!$1:$1048576,MATCH($A$216,'Paste Calib Data'!$A:$A,0)+(ROW()-ROW($A$216)-1),COLUMN()-1)</f>
        <v>0</v>
      </c>
      <c r="G220" s="7">
        <f>INDEX('Paste Calib Data'!$1:$1048576,MATCH($A$216,'Paste Calib Data'!$A:$A,0)+(ROW()-ROW($A$216)-1),COLUMN()-1)</f>
        <v>0</v>
      </c>
      <c r="H220" s="7">
        <f>INDEX('Paste Calib Data'!$1:$1048576,MATCH($A$216,'Paste Calib Data'!$A:$A,0)+(ROW()-ROW($A$216)-1),COLUMN()-1)</f>
        <v>0</v>
      </c>
      <c r="I220" s="7">
        <f>INDEX('Paste Calib Data'!$1:$1048576,MATCH($A$216,'Paste Calib Data'!$A:$A,0)+(ROW()-ROW($A$216)-1),COLUMN()-1)</f>
        <v>0</v>
      </c>
      <c r="J220" s="7">
        <f>INDEX('Paste Calib Data'!$1:$1048576,MATCH($A$216,'Paste Calib Data'!$A:$A,0)+(ROW()-ROW($A$216)-1),COLUMN()-1)</f>
        <v>0</v>
      </c>
      <c r="K220" s="7">
        <f>INDEX('Paste Calib Data'!$1:$1048576,MATCH($A$216,'Paste Calib Data'!$A:$A,0)+(ROW()-ROW($A$216)-1),COLUMN()-1)</f>
        <v>0</v>
      </c>
      <c r="L220" s="7">
        <f>INDEX('Paste Calib Data'!$1:$1048576,MATCH($A$216,'Paste Calib Data'!$A:$A,0)+(ROW()-ROW($A$216)-1),COLUMN()-1)</f>
        <v>0</v>
      </c>
      <c r="M220" s="7">
        <f>INDEX('Paste Calib Data'!$1:$1048576,MATCH($A$216,'Paste Calib Data'!$A:$A,0)+(ROW()-ROW($A$216)-1),COLUMN()-1)</f>
        <v>0</v>
      </c>
      <c r="N220" s="7">
        <f>INDEX('Paste Calib Data'!$1:$1048576,MATCH($A$216,'Paste Calib Data'!$A:$A,0)+(ROW()-ROW($A$216)-1),COLUMN()-1)</f>
        <v>0</v>
      </c>
      <c r="O220" s="7">
        <f>INDEX('Paste Calib Data'!$1:$1048576,MATCH($A$216,'Paste Calib Data'!$A:$A,0)+(ROW()-ROW($A$216)-1),COLUMN()-1)</f>
        <v>0</v>
      </c>
      <c r="P220" s="7">
        <f>INDEX('Paste Calib Data'!$1:$1048576,MATCH($A$216,'Paste Calib Data'!$A:$A,0)+(ROW()-ROW($A$216)-1),COLUMN()-1)</f>
        <v>0</v>
      </c>
      <c r="Q220" s="7">
        <f>INDEX('Paste Calib Data'!$1:$1048576,MATCH($A$216,'Paste Calib Data'!$A:$A,0)+(ROW()-ROW($A$216)-1),COLUMN()-1)</f>
        <v>0</v>
      </c>
      <c r="R220" s="7">
        <f>INDEX('Paste Calib Data'!$1:$1048576,MATCH($A$216,'Paste Calib Data'!$A:$A,0)+(ROW()-ROW($A$216)-1),COLUMN()-1)</f>
        <v>0</v>
      </c>
      <c r="S220" s="27">
        <f>R220</f>
        <v>0</v>
      </c>
    </row>
    <row r="221" spans="1:19" x14ac:dyDescent="0.25">
      <c r="A221" s="5">
        <f>INDEX('Paste Calib Data'!$1:$1048576,MATCH($A$216,'Paste Calib Data'!$A:$A,0)+(ROW()-ROW($A$216)-1),COLUMN())</f>
        <v>650</v>
      </c>
      <c r="B221" s="27">
        <f t="shared" si="33"/>
        <v>7.96875</v>
      </c>
      <c r="C221" s="7">
        <f>INDEX('Paste Calib Data'!$1:$1048576,MATCH($A$216,'Paste Calib Data'!$A:$A,0)+(ROW()-ROW($A$216)-1),COLUMN()-1)</f>
        <v>7.96875</v>
      </c>
      <c r="D221" s="7">
        <f>INDEX('Paste Calib Data'!$1:$1048576,MATCH($A$216,'Paste Calib Data'!$A:$A,0)+(ROW()-ROW($A$216)-1),COLUMN()-1)</f>
        <v>7.96875</v>
      </c>
      <c r="E221" s="7">
        <f>INDEX('Paste Calib Data'!$1:$1048576,MATCH($A$216,'Paste Calib Data'!$A:$A,0)+(ROW()-ROW($A$216)-1),COLUMN()-1)</f>
        <v>7.96875</v>
      </c>
      <c r="F221" s="7">
        <f>INDEX('Paste Calib Data'!$1:$1048576,MATCH($A$216,'Paste Calib Data'!$A:$A,0)+(ROW()-ROW($A$216)-1),COLUMN()-1)</f>
        <v>7.96875</v>
      </c>
      <c r="G221" s="7">
        <f>INDEX('Paste Calib Data'!$1:$1048576,MATCH($A$216,'Paste Calib Data'!$A:$A,0)+(ROW()-ROW($A$216)-1),COLUMN()-1)</f>
        <v>7.96875</v>
      </c>
      <c r="H221" s="7">
        <f>INDEX('Paste Calib Data'!$1:$1048576,MATCH($A$216,'Paste Calib Data'!$A:$A,0)+(ROW()-ROW($A$216)-1),COLUMN()-1)</f>
        <v>7.96875</v>
      </c>
      <c r="I221" s="7">
        <f>INDEX('Paste Calib Data'!$1:$1048576,MATCH($A$216,'Paste Calib Data'!$A:$A,0)+(ROW()-ROW($A$216)-1),COLUMN()-1)</f>
        <v>7.96875</v>
      </c>
      <c r="J221" s="7">
        <f>INDEX('Paste Calib Data'!$1:$1048576,MATCH($A$216,'Paste Calib Data'!$A:$A,0)+(ROW()-ROW($A$216)-1),COLUMN()-1)</f>
        <v>7.96875</v>
      </c>
      <c r="K221" s="7">
        <f>INDEX('Paste Calib Data'!$1:$1048576,MATCH($A$216,'Paste Calib Data'!$A:$A,0)+(ROW()-ROW($A$216)-1),COLUMN()-1)</f>
        <v>0</v>
      </c>
      <c r="L221" s="7">
        <f>INDEX('Paste Calib Data'!$1:$1048576,MATCH($A$216,'Paste Calib Data'!$A:$A,0)+(ROW()-ROW($A$216)-1),COLUMN()-1)</f>
        <v>0</v>
      </c>
      <c r="M221" s="7">
        <f>INDEX('Paste Calib Data'!$1:$1048576,MATCH($A$216,'Paste Calib Data'!$A:$A,0)+(ROW()-ROW($A$216)-1),COLUMN()-1)</f>
        <v>0</v>
      </c>
      <c r="N221" s="7">
        <f>INDEX('Paste Calib Data'!$1:$1048576,MATCH($A$216,'Paste Calib Data'!$A:$A,0)+(ROW()-ROW($A$216)-1),COLUMN()-1)</f>
        <v>0</v>
      </c>
      <c r="O221" s="7">
        <f>INDEX('Paste Calib Data'!$1:$1048576,MATCH($A$216,'Paste Calib Data'!$A:$A,0)+(ROW()-ROW($A$216)-1),COLUMN()-1)</f>
        <v>0</v>
      </c>
      <c r="P221" s="7">
        <f>INDEX('Paste Calib Data'!$1:$1048576,MATCH($A$216,'Paste Calib Data'!$A:$A,0)+(ROW()-ROW($A$216)-1),COLUMN()-1)</f>
        <v>0</v>
      </c>
      <c r="Q221" s="7">
        <f>INDEX('Paste Calib Data'!$1:$1048576,MATCH($A$216,'Paste Calib Data'!$A:$A,0)+(ROW()-ROW($A$216)-1),COLUMN()-1)</f>
        <v>0</v>
      </c>
      <c r="R221" s="7">
        <f>INDEX('Paste Calib Data'!$1:$1048576,MATCH($A$216,'Paste Calib Data'!$A:$A,0)+(ROW()-ROW($A$216)-1),COLUMN()-1)</f>
        <v>0</v>
      </c>
      <c r="S221" s="27">
        <f t="shared" ref="S221:S238" si="34">R221</f>
        <v>0</v>
      </c>
    </row>
    <row r="222" spans="1:19" x14ac:dyDescent="0.25">
      <c r="A222" s="5">
        <f>INDEX('Paste Calib Data'!$1:$1048576,MATCH($A$216,'Paste Calib Data'!$A:$A,0)+(ROW()-ROW($A$216)-1),COLUMN())</f>
        <v>800</v>
      </c>
      <c r="B222" s="27">
        <f t="shared" si="33"/>
        <v>7.96875</v>
      </c>
      <c r="C222" s="7">
        <f>INDEX('Paste Calib Data'!$1:$1048576,MATCH($A$216,'Paste Calib Data'!$A:$A,0)+(ROW()-ROW($A$216)-1),COLUMN()-1)</f>
        <v>7.96875</v>
      </c>
      <c r="D222" s="7">
        <f>INDEX('Paste Calib Data'!$1:$1048576,MATCH($A$216,'Paste Calib Data'!$A:$A,0)+(ROW()-ROW($A$216)-1),COLUMN()-1)</f>
        <v>7.96875</v>
      </c>
      <c r="E222" s="7">
        <f>INDEX('Paste Calib Data'!$1:$1048576,MATCH($A$216,'Paste Calib Data'!$A:$A,0)+(ROW()-ROW($A$216)-1),COLUMN()-1)</f>
        <v>7.96875</v>
      </c>
      <c r="F222" s="7">
        <f>INDEX('Paste Calib Data'!$1:$1048576,MATCH($A$216,'Paste Calib Data'!$A:$A,0)+(ROW()-ROW($A$216)-1),COLUMN()-1)</f>
        <v>7.96875</v>
      </c>
      <c r="G222" s="7">
        <f>INDEX('Paste Calib Data'!$1:$1048576,MATCH($A$216,'Paste Calib Data'!$A:$A,0)+(ROW()-ROW($A$216)-1),COLUMN()-1)</f>
        <v>7.96875</v>
      </c>
      <c r="H222" s="7">
        <f>INDEX('Paste Calib Data'!$1:$1048576,MATCH($A$216,'Paste Calib Data'!$A:$A,0)+(ROW()-ROW($A$216)-1),COLUMN()-1)</f>
        <v>7.96875</v>
      </c>
      <c r="I222" s="7">
        <f>INDEX('Paste Calib Data'!$1:$1048576,MATCH($A$216,'Paste Calib Data'!$A:$A,0)+(ROW()-ROW($A$216)-1),COLUMN()-1)</f>
        <v>7.96875</v>
      </c>
      <c r="J222" s="7">
        <f>INDEX('Paste Calib Data'!$1:$1048576,MATCH($A$216,'Paste Calib Data'!$A:$A,0)+(ROW()-ROW($A$216)-1),COLUMN()-1)</f>
        <v>7.96875</v>
      </c>
      <c r="K222" s="7">
        <f>INDEX('Paste Calib Data'!$1:$1048576,MATCH($A$216,'Paste Calib Data'!$A:$A,0)+(ROW()-ROW($A$216)-1),COLUMN()-1)</f>
        <v>0</v>
      </c>
      <c r="L222" s="7">
        <f>INDEX('Paste Calib Data'!$1:$1048576,MATCH($A$216,'Paste Calib Data'!$A:$A,0)+(ROW()-ROW($A$216)-1),COLUMN()-1)</f>
        <v>0</v>
      </c>
      <c r="M222" s="7">
        <f>INDEX('Paste Calib Data'!$1:$1048576,MATCH($A$216,'Paste Calib Data'!$A:$A,0)+(ROW()-ROW($A$216)-1),COLUMN()-1)</f>
        <v>0</v>
      </c>
      <c r="N222" s="7">
        <f>INDEX('Paste Calib Data'!$1:$1048576,MATCH($A$216,'Paste Calib Data'!$A:$A,0)+(ROW()-ROW($A$216)-1),COLUMN()-1)</f>
        <v>0</v>
      </c>
      <c r="O222" s="7">
        <f>INDEX('Paste Calib Data'!$1:$1048576,MATCH($A$216,'Paste Calib Data'!$A:$A,0)+(ROW()-ROW($A$216)-1),COLUMN()-1)</f>
        <v>0</v>
      </c>
      <c r="P222" s="7">
        <f>INDEX('Paste Calib Data'!$1:$1048576,MATCH($A$216,'Paste Calib Data'!$A:$A,0)+(ROW()-ROW($A$216)-1),COLUMN()-1)</f>
        <v>0</v>
      </c>
      <c r="Q222" s="7">
        <f>INDEX('Paste Calib Data'!$1:$1048576,MATCH($A$216,'Paste Calib Data'!$A:$A,0)+(ROW()-ROW($A$216)-1),COLUMN()-1)</f>
        <v>0</v>
      </c>
      <c r="R222" s="7">
        <f>INDEX('Paste Calib Data'!$1:$1048576,MATCH($A$216,'Paste Calib Data'!$A:$A,0)+(ROW()-ROW($A$216)-1),COLUMN()-1)</f>
        <v>0</v>
      </c>
      <c r="S222" s="27">
        <f t="shared" si="34"/>
        <v>0</v>
      </c>
    </row>
    <row r="223" spans="1:19" x14ac:dyDescent="0.25">
      <c r="A223" s="5">
        <f>INDEX('Paste Calib Data'!$1:$1048576,MATCH($A$216,'Paste Calib Data'!$A:$A,0)+(ROW()-ROW($A$216)-1),COLUMN())</f>
        <v>1000</v>
      </c>
      <c r="B223" s="27">
        <f t="shared" si="33"/>
        <v>11.015625</v>
      </c>
      <c r="C223" s="7">
        <f>INDEX('Paste Calib Data'!$1:$1048576,MATCH($A$216,'Paste Calib Data'!$A:$A,0)+(ROW()-ROW($A$216)-1),COLUMN()-1)</f>
        <v>11.015625</v>
      </c>
      <c r="D223" s="7">
        <f>INDEX('Paste Calib Data'!$1:$1048576,MATCH($A$216,'Paste Calib Data'!$A:$A,0)+(ROW()-ROW($A$216)-1),COLUMN()-1)</f>
        <v>11.015625</v>
      </c>
      <c r="E223" s="7">
        <f>INDEX('Paste Calib Data'!$1:$1048576,MATCH($A$216,'Paste Calib Data'!$A:$A,0)+(ROW()-ROW($A$216)-1),COLUMN()-1)</f>
        <v>11.015625</v>
      </c>
      <c r="F223" s="7">
        <f>INDEX('Paste Calib Data'!$1:$1048576,MATCH($A$216,'Paste Calib Data'!$A:$A,0)+(ROW()-ROW($A$216)-1),COLUMN()-1)</f>
        <v>11.015625</v>
      </c>
      <c r="G223" s="7">
        <f>INDEX('Paste Calib Data'!$1:$1048576,MATCH($A$216,'Paste Calib Data'!$A:$A,0)+(ROW()-ROW($A$216)-1),COLUMN()-1)</f>
        <v>11.015625</v>
      </c>
      <c r="H223" s="7">
        <f>INDEX('Paste Calib Data'!$1:$1048576,MATCH($A$216,'Paste Calib Data'!$A:$A,0)+(ROW()-ROW($A$216)-1),COLUMN()-1)</f>
        <v>11.015625</v>
      </c>
      <c r="I223" s="7">
        <f>INDEX('Paste Calib Data'!$1:$1048576,MATCH($A$216,'Paste Calib Data'!$A:$A,0)+(ROW()-ROW($A$216)-1),COLUMN()-1)</f>
        <v>11.015625</v>
      </c>
      <c r="J223" s="7">
        <f>INDEX('Paste Calib Data'!$1:$1048576,MATCH($A$216,'Paste Calib Data'!$A:$A,0)+(ROW()-ROW($A$216)-1),COLUMN()-1)</f>
        <v>11.015625</v>
      </c>
      <c r="K223" s="7">
        <f>INDEX('Paste Calib Data'!$1:$1048576,MATCH($A$216,'Paste Calib Data'!$A:$A,0)+(ROW()-ROW($A$216)-1),COLUMN()-1)</f>
        <v>0</v>
      </c>
      <c r="L223" s="7">
        <f>INDEX('Paste Calib Data'!$1:$1048576,MATCH($A$216,'Paste Calib Data'!$A:$A,0)+(ROW()-ROW($A$216)-1),COLUMN()-1)</f>
        <v>0</v>
      </c>
      <c r="M223" s="7">
        <f>INDEX('Paste Calib Data'!$1:$1048576,MATCH($A$216,'Paste Calib Data'!$A:$A,0)+(ROW()-ROW($A$216)-1),COLUMN()-1)</f>
        <v>0</v>
      </c>
      <c r="N223" s="7">
        <f>INDEX('Paste Calib Data'!$1:$1048576,MATCH($A$216,'Paste Calib Data'!$A:$A,0)+(ROW()-ROW($A$216)-1),COLUMN()-1)</f>
        <v>0</v>
      </c>
      <c r="O223" s="7">
        <f>INDEX('Paste Calib Data'!$1:$1048576,MATCH($A$216,'Paste Calib Data'!$A:$A,0)+(ROW()-ROW($A$216)-1),COLUMN()-1)</f>
        <v>0</v>
      </c>
      <c r="P223" s="7">
        <f>INDEX('Paste Calib Data'!$1:$1048576,MATCH($A$216,'Paste Calib Data'!$A:$A,0)+(ROW()-ROW($A$216)-1),COLUMN()-1)</f>
        <v>0</v>
      </c>
      <c r="Q223" s="7">
        <f>INDEX('Paste Calib Data'!$1:$1048576,MATCH($A$216,'Paste Calib Data'!$A:$A,0)+(ROW()-ROW($A$216)-1),COLUMN()-1)</f>
        <v>0</v>
      </c>
      <c r="R223" s="7">
        <f>INDEX('Paste Calib Data'!$1:$1048576,MATCH($A$216,'Paste Calib Data'!$A:$A,0)+(ROW()-ROW($A$216)-1),COLUMN()-1)</f>
        <v>0</v>
      </c>
      <c r="S223" s="27">
        <f t="shared" si="34"/>
        <v>0</v>
      </c>
    </row>
    <row r="224" spans="1:19" x14ac:dyDescent="0.25">
      <c r="A224" s="5">
        <f>INDEX('Paste Calib Data'!$1:$1048576,MATCH($A$216,'Paste Calib Data'!$A:$A,0)+(ROW()-ROW($A$216)-1),COLUMN())</f>
        <v>1200</v>
      </c>
      <c r="B224" s="27">
        <f t="shared" si="33"/>
        <v>13.476563000000001</v>
      </c>
      <c r="C224" s="7">
        <f>INDEX('Paste Calib Data'!$1:$1048576,MATCH($A$216,'Paste Calib Data'!$A:$A,0)+(ROW()-ROW($A$216)-1),COLUMN()-1)</f>
        <v>13.476563000000001</v>
      </c>
      <c r="D224" s="7">
        <f>INDEX('Paste Calib Data'!$1:$1048576,MATCH($A$216,'Paste Calib Data'!$A:$A,0)+(ROW()-ROW($A$216)-1),COLUMN()-1)</f>
        <v>13.476563000000001</v>
      </c>
      <c r="E224" s="7">
        <f>INDEX('Paste Calib Data'!$1:$1048576,MATCH($A$216,'Paste Calib Data'!$A:$A,0)+(ROW()-ROW($A$216)-1),COLUMN()-1)</f>
        <v>13.476563000000001</v>
      </c>
      <c r="F224" s="7">
        <f>INDEX('Paste Calib Data'!$1:$1048576,MATCH($A$216,'Paste Calib Data'!$A:$A,0)+(ROW()-ROW($A$216)-1),COLUMN()-1)</f>
        <v>13.476563000000001</v>
      </c>
      <c r="G224" s="7">
        <f>INDEX('Paste Calib Data'!$1:$1048576,MATCH($A$216,'Paste Calib Data'!$A:$A,0)+(ROW()-ROW($A$216)-1),COLUMN()-1)</f>
        <v>13.476563000000001</v>
      </c>
      <c r="H224" s="7">
        <f>INDEX('Paste Calib Data'!$1:$1048576,MATCH($A$216,'Paste Calib Data'!$A:$A,0)+(ROW()-ROW($A$216)-1),COLUMN()-1)</f>
        <v>13.476563000000001</v>
      </c>
      <c r="I224" s="7">
        <f>INDEX('Paste Calib Data'!$1:$1048576,MATCH($A$216,'Paste Calib Data'!$A:$A,0)+(ROW()-ROW($A$216)-1),COLUMN()-1)</f>
        <v>13.476563000000001</v>
      </c>
      <c r="J224" s="7">
        <f>INDEX('Paste Calib Data'!$1:$1048576,MATCH($A$216,'Paste Calib Data'!$A:$A,0)+(ROW()-ROW($A$216)-1),COLUMN()-1)</f>
        <v>13.476563000000001</v>
      </c>
      <c r="K224" s="7">
        <f>INDEX('Paste Calib Data'!$1:$1048576,MATCH($A$216,'Paste Calib Data'!$A:$A,0)+(ROW()-ROW($A$216)-1),COLUMN()-1)</f>
        <v>0</v>
      </c>
      <c r="L224" s="7">
        <f>INDEX('Paste Calib Data'!$1:$1048576,MATCH($A$216,'Paste Calib Data'!$A:$A,0)+(ROW()-ROW($A$216)-1),COLUMN()-1)</f>
        <v>0</v>
      </c>
      <c r="M224" s="7">
        <f>INDEX('Paste Calib Data'!$1:$1048576,MATCH($A$216,'Paste Calib Data'!$A:$A,0)+(ROW()-ROW($A$216)-1),COLUMN()-1)</f>
        <v>0</v>
      </c>
      <c r="N224" s="7">
        <f>INDEX('Paste Calib Data'!$1:$1048576,MATCH($A$216,'Paste Calib Data'!$A:$A,0)+(ROW()-ROW($A$216)-1),COLUMN()-1)</f>
        <v>0</v>
      </c>
      <c r="O224" s="7">
        <f>INDEX('Paste Calib Data'!$1:$1048576,MATCH($A$216,'Paste Calib Data'!$A:$A,0)+(ROW()-ROW($A$216)-1),COLUMN()-1)</f>
        <v>0</v>
      </c>
      <c r="P224" s="7">
        <f>INDEX('Paste Calib Data'!$1:$1048576,MATCH($A$216,'Paste Calib Data'!$A:$A,0)+(ROW()-ROW($A$216)-1),COLUMN()-1)</f>
        <v>0</v>
      </c>
      <c r="Q224" s="7">
        <f>INDEX('Paste Calib Data'!$1:$1048576,MATCH($A$216,'Paste Calib Data'!$A:$A,0)+(ROW()-ROW($A$216)-1),COLUMN()-1)</f>
        <v>0</v>
      </c>
      <c r="R224" s="7">
        <f>INDEX('Paste Calib Data'!$1:$1048576,MATCH($A$216,'Paste Calib Data'!$A:$A,0)+(ROW()-ROW($A$216)-1),COLUMN()-1)</f>
        <v>0</v>
      </c>
      <c r="S224" s="27">
        <f t="shared" si="34"/>
        <v>0</v>
      </c>
    </row>
    <row r="225" spans="1:19" x14ac:dyDescent="0.25">
      <c r="A225" s="5">
        <f>INDEX('Paste Calib Data'!$1:$1048576,MATCH($A$216,'Paste Calib Data'!$A:$A,0)+(ROW()-ROW($A$216)-1),COLUMN())</f>
        <v>1400</v>
      </c>
      <c r="B225" s="27">
        <f t="shared" si="33"/>
        <v>14.0625</v>
      </c>
      <c r="C225" s="7">
        <f>INDEX('Paste Calib Data'!$1:$1048576,MATCH($A$216,'Paste Calib Data'!$A:$A,0)+(ROW()-ROW($A$216)-1),COLUMN()-1)</f>
        <v>14.0625</v>
      </c>
      <c r="D225" s="7">
        <f>INDEX('Paste Calib Data'!$1:$1048576,MATCH($A$216,'Paste Calib Data'!$A:$A,0)+(ROW()-ROW($A$216)-1),COLUMN()-1)</f>
        <v>14.0625</v>
      </c>
      <c r="E225" s="7">
        <f>INDEX('Paste Calib Data'!$1:$1048576,MATCH($A$216,'Paste Calib Data'!$A:$A,0)+(ROW()-ROW($A$216)-1),COLUMN()-1)</f>
        <v>14.0625</v>
      </c>
      <c r="F225" s="7">
        <f>INDEX('Paste Calib Data'!$1:$1048576,MATCH($A$216,'Paste Calib Data'!$A:$A,0)+(ROW()-ROW($A$216)-1),COLUMN()-1)</f>
        <v>14.0625</v>
      </c>
      <c r="G225" s="7">
        <f>INDEX('Paste Calib Data'!$1:$1048576,MATCH($A$216,'Paste Calib Data'!$A:$A,0)+(ROW()-ROW($A$216)-1),COLUMN()-1)</f>
        <v>14.0625</v>
      </c>
      <c r="H225" s="7">
        <f>INDEX('Paste Calib Data'!$1:$1048576,MATCH($A$216,'Paste Calib Data'!$A:$A,0)+(ROW()-ROW($A$216)-1),COLUMN()-1)</f>
        <v>14.0625</v>
      </c>
      <c r="I225" s="7">
        <f>INDEX('Paste Calib Data'!$1:$1048576,MATCH($A$216,'Paste Calib Data'!$A:$A,0)+(ROW()-ROW($A$216)-1),COLUMN()-1)</f>
        <v>14.0625</v>
      </c>
      <c r="J225" s="7">
        <f>INDEX('Paste Calib Data'!$1:$1048576,MATCH($A$216,'Paste Calib Data'!$A:$A,0)+(ROW()-ROW($A$216)-1),COLUMN()-1)</f>
        <v>14.0625</v>
      </c>
      <c r="K225" s="7">
        <f>INDEX('Paste Calib Data'!$1:$1048576,MATCH($A$216,'Paste Calib Data'!$A:$A,0)+(ROW()-ROW($A$216)-1),COLUMN()-1)</f>
        <v>0</v>
      </c>
      <c r="L225" s="7">
        <f>INDEX('Paste Calib Data'!$1:$1048576,MATCH($A$216,'Paste Calib Data'!$A:$A,0)+(ROW()-ROW($A$216)-1),COLUMN()-1)</f>
        <v>0</v>
      </c>
      <c r="M225" s="7">
        <f>INDEX('Paste Calib Data'!$1:$1048576,MATCH($A$216,'Paste Calib Data'!$A:$A,0)+(ROW()-ROW($A$216)-1),COLUMN()-1)</f>
        <v>0</v>
      </c>
      <c r="N225" s="7">
        <f>INDEX('Paste Calib Data'!$1:$1048576,MATCH($A$216,'Paste Calib Data'!$A:$A,0)+(ROW()-ROW($A$216)-1),COLUMN()-1)</f>
        <v>0</v>
      </c>
      <c r="O225" s="7">
        <f>INDEX('Paste Calib Data'!$1:$1048576,MATCH($A$216,'Paste Calib Data'!$A:$A,0)+(ROW()-ROW($A$216)-1),COLUMN()-1)</f>
        <v>0</v>
      </c>
      <c r="P225" s="7">
        <f>INDEX('Paste Calib Data'!$1:$1048576,MATCH($A$216,'Paste Calib Data'!$A:$A,0)+(ROW()-ROW($A$216)-1),COLUMN()-1)</f>
        <v>0</v>
      </c>
      <c r="Q225" s="7">
        <f>INDEX('Paste Calib Data'!$1:$1048576,MATCH($A$216,'Paste Calib Data'!$A:$A,0)+(ROW()-ROW($A$216)-1),COLUMN()-1)</f>
        <v>0</v>
      </c>
      <c r="R225" s="7">
        <f>INDEX('Paste Calib Data'!$1:$1048576,MATCH($A$216,'Paste Calib Data'!$A:$A,0)+(ROW()-ROW($A$216)-1),COLUMN()-1)</f>
        <v>0</v>
      </c>
      <c r="S225" s="27">
        <f t="shared" si="34"/>
        <v>0</v>
      </c>
    </row>
    <row r="226" spans="1:19" x14ac:dyDescent="0.25">
      <c r="A226" s="5">
        <f>INDEX('Paste Calib Data'!$1:$1048576,MATCH($A$216,'Paste Calib Data'!$A:$A,0)+(ROW()-ROW($A$216)-1),COLUMN())</f>
        <v>1550</v>
      </c>
      <c r="B226" s="27">
        <f t="shared" si="33"/>
        <v>14.648438000000001</v>
      </c>
      <c r="C226" s="7">
        <f>INDEX('Paste Calib Data'!$1:$1048576,MATCH($A$216,'Paste Calib Data'!$A:$A,0)+(ROW()-ROW($A$216)-1),COLUMN()-1)</f>
        <v>14.648438000000001</v>
      </c>
      <c r="D226" s="7">
        <f>INDEX('Paste Calib Data'!$1:$1048576,MATCH($A$216,'Paste Calib Data'!$A:$A,0)+(ROW()-ROW($A$216)-1),COLUMN()-1)</f>
        <v>14.648438000000001</v>
      </c>
      <c r="E226" s="7">
        <f>INDEX('Paste Calib Data'!$1:$1048576,MATCH($A$216,'Paste Calib Data'!$A:$A,0)+(ROW()-ROW($A$216)-1),COLUMN()-1)</f>
        <v>14.648438000000001</v>
      </c>
      <c r="F226" s="7">
        <f>INDEX('Paste Calib Data'!$1:$1048576,MATCH($A$216,'Paste Calib Data'!$A:$A,0)+(ROW()-ROW($A$216)-1),COLUMN()-1)</f>
        <v>14.648438000000001</v>
      </c>
      <c r="G226" s="7">
        <f>INDEX('Paste Calib Data'!$1:$1048576,MATCH($A$216,'Paste Calib Data'!$A:$A,0)+(ROW()-ROW($A$216)-1),COLUMN()-1)</f>
        <v>14.648438000000001</v>
      </c>
      <c r="H226" s="7">
        <f>INDEX('Paste Calib Data'!$1:$1048576,MATCH($A$216,'Paste Calib Data'!$A:$A,0)+(ROW()-ROW($A$216)-1),COLUMN()-1)</f>
        <v>14.648438000000001</v>
      </c>
      <c r="I226" s="7">
        <f>INDEX('Paste Calib Data'!$1:$1048576,MATCH($A$216,'Paste Calib Data'!$A:$A,0)+(ROW()-ROW($A$216)-1),COLUMN()-1)</f>
        <v>14.648438000000001</v>
      </c>
      <c r="J226" s="7">
        <f>INDEX('Paste Calib Data'!$1:$1048576,MATCH($A$216,'Paste Calib Data'!$A:$A,0)+(ROW()-ROW($A$216)-1),COLUMN()-1)</f>
        <v>14.648438000000001</v>
      </c>
      <c r="K226" s="7">
        <f>INDEX('Paste Calib Data'!$1:$1048576,MATCH($A$216,'Paste Calib Data'!$A:$A,0)+(ROW()-ROW($A$216)-1),COLUMN()-1)</f>
        <v>0</v>
      </c>
      <c r="L226" s="7">
        <f>INDEX('Paste Calib Data'!$1:$1048576,MATCH($A$216,'Paste Calib Data'!$A:$A,0)+(ROW()-ROW($A$216)-1),COLUMN()-1)</f>
        <v>0</v>
      </c>
      <c r="M226" s="7">
        <f>INDEX('Paste Calib Data'!$1:$1048576,MATCH($A$216,'Paste Calib Data'!$A:$A,0)+(ROW()-ROW($A$216)-1),COLUMN()-1)</f>
        <v>0</v>
      </c>
      <c r="N226" s="7">
        <f>INDEX('Paste Calib Data'!$1:$1048576,MATCH($A$216,'Paste Calib Data'!$A:$A,0)+(ROW()-ROW($A$216)-1),COLUMN()-1)</f>
        <v>0</v>
      </c>
      <c r="O226" s="7">
        <f>INDEX('Paste Calib Data'!$1:$1048576,MATCH($A$216,'Paste Calib Data'!$A:$A,0)+(ROW()-ROW($A$216)-1),COLUMN()-1)</f>
        <v>0</v>
      </c>
      <c r="P226" s="7">
        <f>INDEX('Paste Calib Data'!$1:$1048576,MATCH($A$216,'Paste Calib Data'!$A:$A,0)+(ROW()-ROW($A$216)-1),COLUMN()-1)</f>
        <v>0</v>
      </c>
      <c r="Q226" s="7">
        <f>INDEX('Paste Calib Data'!$1:$1048576,MATCH($A$216,'Paste Calib Data'!$A:$A,0)+(ROW()-ROW($A$216)-1),COLUMN()-1)</f>
        <v>0</v>
      </c>
      <c r="R226" s="7">
        <f>INDEX('Paste Calib Data'!$1:$1048576,MATCH($A$216,'Paste Calib Data'!$A:$A,0)+(ROW()-ROW($A$216)-1),COLUMN()-1)</f>
        <v>0</v>
      </c>
      <c r="S226" s="27">
        <f t="shared" si="34"/>
        <v>0</v>
      </c>
    </row>
    <row r="227" spans="1:19" x14ac:dyDescent="0.25">
      <c r="A227" s="5">
        <f>INDEX('Paste Calib Data'!$1:$1048576,MATCH($A$216,'Paste Calib Data'!$A:$A,0)+(ROW()-ROW($A$216)-1),COLUMN())</f>
        <v>1700</v>
      </c>
      <c r="B227" s="27">
        <f t="shared" si="33"/>
        <v>15.234375</v>
      </c>
      <c r="C227" s="7">
        <f>INDEX('Paste Calib Data'!$1:$1048576,MATCH($A$216,'Paste Calib Data'!$A:$A,0)+(ROW()-ROW($A$216)-1),COLUMN()-1)</f>
        <v>15.234375</v>
      </c>
      <c r="D227" s="7">
        <f>INDEX('Paste Calib Data'!$1:$1048576,MATCH($A$216,'Paste Calib Data'!$A:$A,0)+(ROW()-ROW($A$216)-1),COLUMN()-1)</f>
        <v>15.234375</v>
      </c>
      <c r="E227" s="7">
        <f>INDEX('Paste Calib Data'!$1:$1048576,MATCH($A$216,'Paste Calib Data'!$A:$A,0)+(ROW()-ROW($A$216)-1),COLUMN()-1)</f>
        <v>15.234375</v>
      </c>
      <c r="F227" s="7">
        <f>INDEX('Paste Calib Data'!$1:$1048576,MATCH($A$216,'Paste Calib Data'!$A:$A,0)+(ROW()-ROW($A$216)-1),COLUMN()-1)</f>
        <v>15.234375</v>
      </c>
      <c r="G227" s="7">
        <f>INDEX('Paste Calib Data'!$1:$1048576,MATCH($A$216,'Paste Calib Data'!$A:$A,0)+(ROW()-ROW($A$216)-1),COLUMN()-1)</f>
        <v>15.234375</v>
      </c>
      <c r="H227" s="7">
        <f>INDEX('Paste Calib Data'!$1:$1048576,MATCH($A$216,'Paste Calib Data'!$A:$A,0)+(ROW()-ROW($A$216)-1),COLUMN()-1)</f>
        <v>15.234375</v>
      </c>
      <c r="I227" s="7">
        <f>INDEX('Paste Calib Data'!$1:$1048576,MATCH($A$216,'Paste Calib Data'!$A:$A,0)+(ROW()-ROW($A$216)-1),COLUMN()-1)</f>
        <v>15.234375</v>
      </c>
      <c r="J227" s="7">
        <f>INDEX('Paste Calib Data'!$1:$1048576,MATCH($A$216,'Paste Calib Data'!$A:$A,0)+(ROW()-ROW($A$216)-1),COLUMN()-1)</f>
        <v>15.234375</v>
      </c>
      <c r="K227" s="7">
        <f>INDEX('Paste Calib Data'!$1:$1048576,MATCH($A$216,'Paste Calib Data'!$A:$A,0)+(ROW()-ROW($A$216)-1),COLUMN()-1)</f>
        <v>0</v>
      </c>
      <c r="L227" s="7">
        <f>INDEX('Paste Calib Data'!$1:$1048576,MATCH($A$216,'Paste Calib Data'!$A:$A,0)+(ROW()-ROW($A$216)-1),COLUMN()-1)</f>
        <v>0</v>
      </c>
      <c r="M227" s="7">
        <f>INDEX('Paste Calib Data'!$1:$1048576,MATCH($A$216,'Paste Calib Data'!$A:$A,0)+(ROW()-ROW($A$216)-1),COLUMN()-1)</f>
        <v>0</v>
      </c>
      <c r="N227" s="7">
        <f>INDEX('Paste Calib Data'!$1:$1048576,MATCH($A$216,'Paste Calib Data'!$A:$A,0)+(ROW()-ROW($A$216)-1),COLUMN()-1)</f>
        <v>0</v>
      </c>
      <c r="O227" s="7">
        <f>INDEX('Paste Calib Data'!$1:$1048576,MATCH($A$216,'Paste Calib Data'!$A:$A,0)+(ROW()-ROW($A$216)-1),COLUMN()-1)</f>
        <v>0</v>
      </c>
      <c r="P227" s="7">
        <f>INDEX('Paste Calib Data'!$1:$1048576,MATCH($A$216,'Paste Calib Data'!$A:$A,0)+(ROW()-ROW($A$216)-1),COLUMN()-1)</f>
        <v>0</v>
      </c>
      <c r="Q227" s="7">
        <f>INDEX('Paste Calib Data'!$1:$1048576,MATCH($A$216,'Paste Calib Data'!$A:$A,0)+(ROW()-ROW($A$216)-1),COLUMN()-1)</f>
        <v>0</v>
      </c>
      <c r="R227" s="7">
        <f>INDEX('Paste Calib Data'!$1:$1048576,MATCH($A$216,'Paste Calib Data'!$A:$A,0)+(ROW()-ROW($A$216)-1),COLUMN()-1)</f>
        <v>0</v>
      </c>
      <c r="S227" s="27">
        <f t="shared" si="34"/>
        <v>0</v>
      </c>
    </row>
    <row r="228" spans="1:19" x14ac:dyDescent="0.25">
      <c r="A228" s="5">
        <f>INDEX('Paste Calib Data'!$1:$1048576,MATCH($A$216,'Paste Calib Data'!$A:$A,0)+(ROW()-ROW($A$216)-1),COLUMN())</f>
        <v>1800</v>
      </c>
      <c r="B228" s="27">
        <f t="shared" si="33"/>
        <v>15.46875</v>
      </c>
      <c r="C228" s="7">
        <f>INDEX('Paste Calib Data'!$1:$1048576,MATCH($A$216,'Paste Calib Data'!$A:$A,0)+(ROW()-ROW($A$216)-1),COLUMN()-1)</f>
        <v>15.46875</v>
      </c>
      <c r="D228" s="7">
        <f>INDEX('Paste Calib Data'!$1:$1048576,MATCH($A$216,'Paste Calib Data'!$A:$A,0)+(ROW()-ROW($A$216)-1),COLUMN()-1)</f>
        <v>15.46875</v>
      </c>
      <c r="E228" s="7">
        <f>INDEX('Paste Calib Data'!$1:$1048576,MATCH($A$216,'Paste Calib Data'!$A:$A,0)+(ROW()-ROW($A$216)-1),COLUMN()-1)</f>
        <v>15.46875</v>
      </c>
      <c r="F228" s="7">
        <f>INDEX('Paste Calib Data'!$1:$1048576,MATCH($A$216,'Paste Calib Data'!$A:$A,0)+(ROW()-ROW($A$216)-1),COLUMN()-1)</f>
        <v>15.46875</v>
      </c>
      <c r="G228" s="7">
        <f>INDEX('Paste Calib Data'!$1:$1048576,MATCH($A$216,'Paste Calib Data'!$A:$A,0)+(ROW()-ROW($A$216)-1),COLUMN()-1)</f>
        <v>15.46875</v>
      </c>
      <c r="H228" s="7">
        <f>INDEX('Paste Calib Data'!$1:$1048576,MATCH($A$216,'Paste Calib Data'!$A:$A,0)+(ROW()-ROW($A$216)-1),COLUMN()-1)</f>
        <v>15.46875</v>
      </c>
      <c r="I228" s="7">
        <f>INDEX('Paste Calib Data'!$1:$1048576,MATCH($A$216,'Paste Calib Data'!$A:$A,0)+(ROW()-ROW($A$216)-1),COLUMN()-1)</f>
        <v>15.46875</v>
      </c>
      <c r="J228" s="7">
        <f>INDEX('Paste Calib Data'!$1:$1048576,MATCH($A$216,'Paste Calib Data'!$A:$A,0)+(ROW()-ROW($A$216)-1),COLUMN()-1)</f>
        <v>15.46875</v>
      </c>
      <c r="K228" s="7">
        <f>INDEX('Paste Calib Data'!$1:$1048576,MATCH($A$216,'Paste Calib Data'!$A:$A,0)+(ROW()-ROW($A$216)-1),COLUMN()-1)</f>
        <v>0</v>
      </c>
      <c r="L228" s="7">
        <f>INDEX('Paste Calib Data'!$1:$1048576,MATCH($A$216,'Paste Calib Data'!$A:$A,0)+(ROW()-ROW($A$216)-1),COLUMN()-1)</f>
        <v>0</v>
      </c>
      <c r="M228" s="7">
        <f>INDEX('Paste Calib Data'!$1:$1048576,MATCH($A$216,'Paste Calib Data'!$A:$A,0)+(ROW()-ROW($A$216)-1),COLUMN()-1)</f>
        <v>0</v>
      </c>
      <c r="N228" s="7">
        <f>INDEX('Paste Calib Data'!$1:$1048576,MATCH($A$216,'Paste Calib Data'!$A:$A,0)+(ROW()-ROW($A$216)-1),COLUMN()-1)</f>
        <v>0</v>
      </c>
      <c r="O228" s="7">
        <f>INDEX('Paste Calib Data'!$1:$1048576,MATCH($A$216,'Paste Calib Data'!$A:$A,0)+(ROW()-ROW($A$216)-1),COLUMN()-1)</f>
        <v>0</v>
      </c>
      <c r="P228" s="7">
        <f>INDEX('Paste Calib Data'!$1:$1048576,MATCH($A$216,'Paste Calib Data'!$A:$A,0)+(ROW()-ROW($A$216)-1),COLUMN()-1)</f>
        <v>0</v>
      </c>
      <c r="Q228" s="7">
        <f>INDEX('Paste Calib Data'!$1:$1048576,MATCH($A$216,'Paste Calib Data'!$A:$A,0)+(ROW()-ROW($A$216)-1),COLUMN()-1)</f>
        <v>0</v>
      </c>
      <c r="R228" s="7">
        <f>INDEX('Paste Calib Data'!$1:$1048576,MATCH($A$216,'Paste Calib Data'!$A:$A,0)+(ROW()-ROW($A$216)-1),COLUMN()-1)</f>
        <v>0</v>
      </c>
      <c r="S228" s="27">
        <f t="shared" si="34"/>
        <v>0</v>
      </c>
    </row>
    <row r="229" spans="1:19" x14ac:dyDescent="0.25">
      <c r="A229" s="5">
        <f>INDEX('Paste Calib Data'!$1:$1048576,MATCH($A$216,'Paste Calib Data'!$A:$A,0)+(ROW()-ROW($A$216)-1),COLUMN())</f>
        <v>2000</v>
      </c>
      <c r="B229" s="27">
        <f t="shared" si="33"/>
        <v>15.46875</v>
      </c>
      <c r="C229" s="7">
        <f>INDEX('Paste Calib Data'!$1:$1048576,MATCH($A$216,'Paste Calib Data'!$A:$A,0)+(ROW()-ROW($A$216)-1),COLUMN()-1)</f>
        <v>15.46875</v>
      </c>
      <c r="D229" s="7">
        <f>INDEX('Paste Calib Data'!$1:$1048576,MATCH($A$216,'Paste Calib Data'!$A:$A,0)+(ROW()-ROW($A$216)-1),COLUMN()-1)</f>
        <v>15.46875</v>
      </c>
      <c r="E229" s="7">
        <f>INDEX('Paste Calib Data'!$1:$1048576,MATCH($A$216,'Paste Calib Data'!$A:$A,0)+(ROW()-ROW($A$216)-1),COLUMN()-1)</f>
        <v>15.46875</v>
      </c>
      <c r="F229" s="7">
        <f>INDEX('Paste Calib Data'!$1:$1048576,MATCH($A$216,'Paste Calib Data'!$A:$A,0)+(ROW()-ROW($A$216)-1),COLUMN()-1)</f>
        <v>15.46875</v>
      </c>
      <c r="G229" s="7">
        <f>INDEX('Paste Calib Data'!$1:$1048576,MATCH($A$216,'Paste Calib Data'!$A:$A,0)+(ROW()-ROW($A$216)-1),COLUMN()-1)</f>
        <v>15.46875</v>
      </c>
      <c r="H229" s="7">
        <f>INDEX('Paste Calib Data'!$1:$1048576,MATCH($A$216,'Paste Calib Data'!$A:$A,0)+(ROW()-ROW($A$216)-1),COLUMN()-1)</f>
        <v>15.46875</v>
      </c>
      <c r="I229" s="7">
        <f>INDEX('Paste Calib Data'!$1:$1048576,MATCH($A$216,'Paste Calib Data'!$A:$A,0)+(ROW()-ROW($A$216)-1),COLUMN()-1)</f>
        <v>15.46875</v>
      </c>
      <c r="J229" s="7">
        <f>INDEX('Paste Calib Data'!$1:$1048576,MATCH($A$216,'Paste Calib Data'!$A:$A,0)+(ROW()-ROW($A$216)-1),COLUMN()-1)</f>
        <v>15.46875</v>
      </c>
      <c r="K229" s="7">
        <f>INDEX('Paste Calib Data'!$1:$1048576,MATCH($A$216,'Paste Calib Data'!$A:$A,0)+(ROW()-ROW($A$216)-1),COLUMN()-1)</f>
        <v>0</v>
      </c>
      <c r="L229" s="7">
        <f>INDEX('Paste Calib Data'!$1:$1048576,MATCH($A$216,'Paste Calib Data'!$A:$A,0)+(ROW()-ROW($A$216)-1),COLUMN()-1)</f>
        <v>0</v>
      </c>
      <c r="M229" s="7">
        <f>INDEX('Paste Calib Data'!$1:$1048576,MATCH($A$216,'Paste Calib Data'!$A:$A,0)+(ROW()-ROW($A$216)-1),COLUMN()-1)</f>
        <v>0</v>
      </c>
      <c r="N229" s="7">
        <f>INDEX('Paste Calib Data'!$1:$1048576,MATCH($A$216,'Paste Calib Data'!$A:$A,0)+(ROW()-ROW($A$216)-1),COLUMN()-1)</f>
        <v>0</v>
      </c>
      <c r="O229" s="7">
        <f>INDEX('Paste Calib Data'!$1:$1048576,MATCH($A$216,'Paste Calib Data'!$A:$A,0)+(ROW()-ROW($A$216)-1),COLUMN()-1)</f>
        <v>0</v>
      </c>
      <c r="P229" s="7">
        <f>INDEX('Paste Calib Data'!$1:$1048576,MATCH($A$216,'Paste Calib Data'!$A:$A,0)+(ROW()-ROW($A$216)-1),COLUMN()-1)</f>
        <v>0</v>
      </c>
      <c r="Q229" s="7">
        <f>INDEX('Paste Calib Data'!$1:$1048576,MATCH($A$216,'Paste Calib Data'!$A:$A,0)+(ROW()-ROW($A$216)-1),COLUMN()-1)</f>
        <v>0</v>
      </c>
      <c r="R229" s="7">
        <f>INDEX('Paste Calib Data'!$1:$1048576,MATCH($A$216,'Paste Calib Data'!$A:$A,0)+(ROW()-ROW($A$216)-1),COLUMN()-1)</f>
        <v>0</v>
      </c>
      <c r="S229" s="27">
        <f t="shared" si="34"/>
        <v>0</v>
      </c>
    </row>
    <row r="230" spans="1:19" x14ac:dyDescent="0.25">
      <c r="A230" s="5">
        <f>INDEX('Paste Calib Data'!$1:$1048576,MATCH($A$216,'Paste Calib Data'!$A:$A,0)+(ROW()-ROW($A$216)-1),COLUMN())</f>
        <v>2200</v>
      </c>
      <c r="B230" s="27">
        <f t="shared" si="33"/>
        <v>15.46875</v>
      </c>
      <c r="C230" s="7">
        <f>INDEX('Paste Calib Data'!$1:$1048576,MATCH($A$216,'Paste Calib Data'!$A:$A,0)+(ROW()-ROW($A$216)-1),COLUMN()-1)</f>
        <v>15.46875</v>
      </c>
      <c r="D230" s="7">
        <f>INDEX('Paste Calib Data'!$1:$1048576,MATCH($A$216,'Paste Calib Data'!$A:$A,0)+(ROW()-ROW($A$216)-1),COLUMN()-1)</f>
        <v>15.46875</v>
      </c>
      <c r="E230" s="7">
        <f>INDEX('Paste Calib Data'!$1:$1048576,MATCH($A$216,'Paste Calib Data'!$A:$A,0)+(ROW()-ROW($A$216)-1),COLUMN()-1)</f>
        <v>15.46875</v>
      </c>
      <c r="F230" s="7">
        <f>INDEX('Paste Calib Data'!$1:$1048576,MATCH($A$216,'Paste Calib Data'!$A:$A,0)+(ROW()-ROW($A$216)-1),COLUMN()-1)</f>
        <v>15.46875</v>
      </c>
      <c r="G230" s="7">
        <f>INDEX('Paste Calib Data'!$1:$1048576,MATCH($A$216,'Paste Calib Data'!$A:$A,0)+(ROW()-ROW($A$216)-1),COLUMN()-1)</f>
        <v>15.46875</v>
      </c>
      <c r="H230" s="7">
        <f>INDEX('Paste Calib Data'!$1:$1048576,MATCH($A$216,'Paste Calib Data'!$A:$A,0)+(ROW()-ROW($A$216)-1),COLUMN()-1)</f>
        <v>15.46875</v>
      </c>
      <c r="I230" s="7">
        <f>INDEX('Paste Calib Data'!$1:$1048576,MATCH($A$216,'Paste Calib Data'!$A:$A,0)+(ROW()-ROW($A$216)-1),COLUMN()-1)</f>
        <v>15.46875</v>
      </c>
      <c r="J230" s="7">
        <f>INDEX('Paste Calib Data'!$1:$1048576,MATCH($A$216,'Paste Calib Data'!$A:$A,0)+(ROW()-ROW($A$216)-1),COLUMN()-1)</f>
        <v>0</v>
      </c>
      <c r="K230" s="7">
        <f>INDEX('Paste Calib Data'!$1:$1048576,MATCH($A$216,'Paste Calib Data'!$A:$A,0)+(ROW()-ROW($A$216)-1),COLUMN()-1)</f>
        <v>0</v>
      </c>
      <c r="L230" s="7">
        <f>INDEX('Paste Calib Data'!$1:$1048576,MATCH($A$216,'Paste Calib Data'!$A:$A,0)+(ROW()-ROW($A$216)-1),COLUMN()-1)</f>
        <v>0</v>
      </c>
      <c r="M230" s="7">
        <f>INDEX('Paste Calib Data'!$1:$1048576,MATCH($A$216,'Paste Calib Data'!$A:$A,0)+(ROW()-ROW($A$216)-1),COLUMN()-1)</f>
        <v>0</v>
      </c>
      <c r="N230" s="7">
        <f>INDEX('Paste Calib Data'!$1:$1048576,MATCH($A$216,'Paste Calib Data'!$A:$A,0)+(ROW()-ROW($A$216)-1),COLUMN()-1)</f>
        <v>0</v>
      </c>
      <c r="O230" s="7">
        <f>INDEX('Paste Calib Data'!$1:$1048576,MATCH($A$216,'Paste Calib Data'!$A:$A,0)+(ROW()-ROW($A$216)-1),COLUMN()-1)</f>
        <v>0</v>
      </c>
      <c r="P230" s="7">
        <f>INDEX('Paste Calib Data'!$1:$1048576,MATCH($A$216,'Paste Calib Data'!$A:$A,0)+(ROW()-ROW($A$216)-1),COLUMN()-1)</f>
        <v>0</v>
      </c>
      <c r="Q230" s="7">
        <f>INDEX('Paste Calib Data'!$1:$1048576,MATCH($A$216,'Paste Calib Data'!$A:$A,0)+(ROW()-ROW($A$216)-1),COLUMN()-1)</f>
        <v>0</v>
      </c>
      <c r="R230" s="7">
        <f>INDEX('Paste Calib Data'!$1:$1048576,MATCH($A$216,'Paste Calib Data'!$A:$A,0)+(ROW()-ROW($A$216)-1),COLUMN()-1)</f>
        <v>0</v>
      </c>
      <c r="S230" s="27">
        <f t="shared" si="34"/>
        <v>0</v>
      </c>
    </row>
    <row r="231" spans="1:19" x14ac:dyDescent="0.25">
      <c r="A231" s="5">
        <f>INDEX('Paste Calib Data'!$1:$1048576,MATCH($A$216,'Paste Calib Data'!$A:$A,0)+(ROW()-ROW($A$216)-1),COLUMN())</f>
        <v>2400</v>
      </c>
      <c r="B231" s="27">
        <f t="shared" si="33"/>
        <v>15.46875</v>
      </c>
      <c r="C231" s="7">
        <f>INDEX('Paste Calib Data'!$1:$1048576,MATCH($A$216,'Paste Calib Data'!$A:$A,0)+(ROW()-ROW($A$216)-1),COLUMN()-1)</f>
        <v>15.46875</v>
      </c>
      <c r="D231" s="7">
        <f>INDEX('Paste Calib Data'!$1:$1048576,MATCH($A$216,'Paste Calib Data'!$A:$A,0)+(ROW()-ROW($A$216)-1),COLUMN()-1)</f>
        <v>15.46875</v>
      </c>
      <c r="E231" s="7">
        <f>INDEX('Paste Calib Data'!$1:$1048576,MATCH($A$216,'Paste Calib Data'!$A:$A,0)+(ROW()-ROW($A$216)-1),COLUMN()-1)</f>
        <v>15.46875</v>
      </c>
      <c r="F231" s="7">
        <f>INDEX('Paste Calib Data'!$1:$1048576,MATCH($A$216,'Paste Calib Data'!$A:$A,0)+(ROW()-ROW($A$216)-1),COLUMN()-1)</f>
        <v>15.46875</v>
      </c>
      <c r="G231" s="7">
        <f>INDEX('Paste Calib Data'!$1:$1048576,MATCH($A$216,'Paste Calib Data'!$A:$A,0)+(ROW()-ROW($A$216)-1),COLUMN()-1)</f>
        <v>15.46875</v>
      </c>
      <c r="H231" s="7">
        <f>INDEX('Paste Calib Data'!$1:$1048576,MATCH($A$216,'Paste Calib Data'!$A:$A,0)+(ROW()-ROW($A$216)-1),COLUMN()-1)</f>
        <v>15.46875</v>
      </c>
      <c r="I231" s="7">
        <f>INDEX('Paste Calib Data'!$1:$1048576,MATCH($A$216,'Paste Calib Data'!$A:$A,0)+(ROW()-ROW($A$216)-1),COLUMN()-1)</f>
        <v>15.46875</v>
      </c>
      <c r="J231" s="7">
        <f>INDEX('Paste Calib Data'!$1:$1048576,MATCH($A$216,'Paste Calib Data'!$A:$A,0)+(ROW()-ROW($A$216)-1),COLUMN()-1)</f>
        <v>7.96875</v>
      </c>
      <c r="K231" s="7">
        <f>INDEX('Paste Calib Data'!$1:$1048576,MATCH($A$216,'Paste Calib Data'!$A:$A,0)+(ROW()-ROW($A$216)-1),COLUMN()-1)</f>
        <v>7.96875</v>
      </c>
      <c r="L231" s="7">
        <f>INDEX('Paste Calib Data'!$1:$1048576,MATCH($A$216,'Paste Calib Data'!$A:$A,0)+(ROW()-ROW($A$216)-1),COLUMN()-1)</f>
        <v>7.96875</v>
      </c>
      <c r="M231" s="7">
        <f>INDEX('Paste Calib Data'!$1:$1048576,MATCH($A$216,'Paste Calib Data'!$A:$A,0)+(ROW()-ROW($A$216)-1),COLUMN()-1)</f>
        <v>7.96875</v>
      </c>
      <c r="N231" s="7">
        <f>INDEX('Paste Calib Data'!$1:$1048576,MATCH($A$216,'Paste Calib Data'!$A:$A,0)+(ROW()-ROW($A$216)-1),COLUMN()-1)</f>
        <v>7.96875</v>
      </c>
      <c r="O231" s="7">
        <f>INDEX('Paste Calib Data'!$1:$1048576,MATCH($A$216,'Paste Calib Data'!$A:$A,0)+(ROW()-ROW($A$216)-1),COLUMN()-1)</f>
        <v>7.03125</v>
      </c>
      <c r="P231" s="7">
        <f>INDEX('Paste Calib Data'!$1:$1048576,MATCH($A$216,'Paste Calib Data'!$A:$A,0)+(ROW()-ROW($A$216)-1),COLUMN()-1)</f>
        <v>7.96875</v>
      </c>
      <c r="Q231" s="7">
        <f>INDEX('Paste Calib Data'!$1:$1048576,MATCH($A$216,'Paste Calib Data'!$A:$A,0)+(ROW()-ROW($A$216)-1),COLUMN()-1)</f>
        <v>9.0234380000000005</v>
      </c>
      <c r="R231" s="7">
        <f>INDEX('Paste Calib Data'!$1:$1048576,MATCH($A$216,'Paste Calib Data'!$A:$A,0)+(ROW()-ROW($A$216)-1),COLUMN()-1)</f>
        <v>9.0234380000000005</v>
      </c>
      <c r="S231" s="27">
        <f t="shared" si="34"/>
        <v>9.0234380000000005</v>
      </c>
    </row>
    <row r="232" spans="1:19" x14ac:dyDescent="0.25">
      <c r="A232" s="5">
        <f>INDEX('Paste Calib Data'!$1:$1048576,MATCH($A$216,'Paste Calib Data'!$A:$A,0)+(ROW()-ROW($A$216)-1),COLUMN())</f>
        <v>2600</v>
      </c>
      <c r="B232" s="27">
        <f t="shared" si="33"/>
        <v>15.46875</v>
      </c>
      <c r="C232" s="7">
        <f>INDEX('Paste Calib Data'!$1:$1048576,MATCH($A$216,'Paste Calib Data'!$A:$A,0)+(ROW()-ROW($A$216)-1),COLUMN()-1)</f>
        <v>15.46875</v>
      </c>
      <c r="D232" s="7">
        <f>INDEX('Paste Calib Data'!$1:$1048576,MATCH($A$216,'Paste Calib Data'!$A:$A,0)+(ROW()-ROW($A$216)-1),COLUMN()-1)</f>
        <v>15.46875</v>
      </c>
      <c r="E232" s="7">
        <f>INDEX('Paste Calib Data'!$1:$1048576,MATCH($A$216,'Paste Calib Data'!$A:$A,0)+(ROW()-ROW($A$216)-1),COLUMN()-1)</f>
        <v>15.46875</v>
      </c>
      <c r="F232" s="7">
        <f>INDEX('Paste Calib Data'!$1:$1048576,MATCH($A$216,'Paste Calib Data'!$A:$A,0)+(ROW()-ROW($A$216)-1),COLUMN()-1)</f>
        <v>15.46875</v>
      </c>
      <c r="G232" s="7">
        <f>INDEX('Paste Calib Data'!$1:$1048576,MATCH($A$216,'Paste Calib Data'!$A:$A,0)+(ROW()-ROW($A$216)-1),COLUMN()-1)</f>
        <v>15.46875</v>
      </c>
      <c r="H232" s="7">
        <f>INDEX('Paste Calib Data'!$1:$1048576,MATCH($A$216,'Paste Calib Data'!$A:$A,0)+(ROW()-ROW($A$216)-1),COLUMN()-1)</f>
        <v>15.46875</v>
      </c>
      <c r="I232" s="7">
        <f>INDEX('Paste Calib Data'!$1:$1048576,MATCH($A$216,'Paste Calib Data'!$A:$A,0)+(ROW()-ROW($A$216)-1),COLUMN()-1)</f>
        <v>15.46875</v>
      </c>
      <c r="J232" s="7">
        <f>INDEX('Paste Calib Data'!$1:$1048576,MATCH($A$216,'Paste Calib Data'!$A:$A,0)+(ROW()-ROW($A$216)-1),COLUMN()-1)</f>
        <v>7.96875</v>
      </c>
      <c r="K232" s="7">
        <f>INDEX('Paste Calib Data'!$1:$1048576,MATCH($A$216,'Paste Calib Data'!$A:$A,0)+(ROW()-ROW($A$216)-1),COLUMN()-1)</f>
        <v>12.539063000000001</v>
      </c>
      <c r="L232" s="7">
        <f>INDEX('Paste Calib Data'!$1:$1048576,MATCH($A$216,'Paste Calib Data'!$A:$A,0)+(ROW()-ROW($A$216)-1),COLUMN()-1)</f>
        <v>12.539063000000001</v>
      </c>
      <c r="M232" s="7">
        <f>INDEX('Paste Calib Data'!$1:$1048576,MATCH($A$216,'Paste Calib Data'!$A:$A,0)+(ROW()-ROW($A$216)-1),COLUMN()-1)</f>
        <v>12.539063000000001</v>
      </c>
      <c r="N232" s="7">
        <f>INDEX('Paste Calib Data'!$1:$1048576,MATCH($A$216,'Paste Calib Data'!$A:$A,0)+(ROW()-ROW($A$216)-1),COLUMN()-1)</f>
        <v>12.539063000000001</v>
      </c>
      <c r="O232" s="7">
        <f>INDEX('Paste Calib Data'!$1:$1048576,MATCH($A$216,'Paste Calib Data'!$A:$A,0)+(ROW()-ROW($A$216)-1),COLUMN()-1)</f>
        <v>12.539063000000001</v>
      </c>
      <c r="P232" s="7">
        <f>INDEX('Paste Calib Data'!$1:$1048576,MATCH($A$216,'Paste Calib Data'!$A:$A,0)+(ROW()-ROW($A$216)-1),COLUMN()-1)</f>
        <v>12.539063000000001</v>
      </c>
      <c r="Q232" s="7">
        <f>INDEX('Paste Calib Data'!$1:$1048576,MATCH($A$216,'Paste Calib Data'!$A:$A,0)+(ROW()-ROW($A$216)-1),COLUMN()-1)</f>
        <v>12.539063000000001</v>
      </c>
      <c r="R232" s="7">
        <f>INDEX('Paste Calib Data'!$1:$1048576,MATCH($A$216,'Paste Calib Data'!$A:$A,0)+(ROW()-ROW($A$216)-1),COLUMN()-1)</f>
        <v>12.539063000000001</v>
      </c>
      <c r="S232" s="27">
        <f t="shared" si="34"/>
        <v>12.539063000000001</v>
      </c>
    </row>
    <row r="233" spans="1:19" x14ac:dyDescent="0.25">
      <c r="A233" s="5">
        <f>INDEX('Paste Calib Data'!$1:$1048576,MATCH($A$216,'Paste Calib Data'!$A:$A,0)+(ROW()-ROW($A$216)-1),COLUMN())</f>
        <v>2800</v>
      </c>
      <c r="B233" s="27">
        <f t="shared" si="33"/>
        <v>0</v>
      </c>
      <c r="C233" s="7">
        <f>INDEX('Paste Calib Data'!$1:$1048576,MATCH($A$216,'Paste Calib Data'!$A:$A,0)+(ROW()-ROW($A$216)-1),COLUMN()-1)</f>
        <v>0</v>
      </c>
      <c r="D233" s="7">
        <f>INDEX('Paste Calib Data'!$1:$1048576,MATCH($A$216,'Paste Calib Data'!$A:$A,0)+(ROW()-ROW($A$216)-1),COLUMN()-1)</f>
        <v>1.9921880000000001</v>
      </c>
      <c r="E233" s="7">
        <f>INDEX('Paste Calib Data'!$1:$1048576,MATCH($A$216,'Paste Calib Data'!$A:$A,0)+(ROW()-ROW($A$216)-1),COLUMN()-1)</f>
        <v>3.984375</v>
      </c>
      <c r="F233" s="7">
        <f>INDEX('Paste Calib Data'!$1:$1048576,MATCH($A$216,'Paste Calib Data'!$A:$A,0)+(ROW()-ROW($A$216)-1),COLUMN()-1)</f>
        <v>5.9765629999999996</v>
      </c>
      <c r="G233" s="7">
        <f>INDEX('Paste Calib Data'!$1:$1048576,MATCH($A$216,'Paste Calib Data'!$A:$A,0)+(ROW()-ROW($A$216)-1),COLUMN()-1)</f>
        <v>7.96875</v>
      </c>
      <c r="H233" s="7">
        <f>INDEX('Paste Calib Data'!$1:$1048576,MATCH($A$216,'Paste Calib Data'!$A:$A,0)+(ROW()-ROW($A$216)-1),COLUMN()-1)</f>
        <v>7.96875</v>
      </c>
      <c r="I233" s="7">
        <f>INDEX('Paste Calib Data'!$1:$1048576,MATCH($A$216,'Paste Calib Data'!$A:$A,0)+(ROW()-ROW($A$216)-1),COLUMN()-1)</f>
        <v>7.96875</v>
      </c>
      <c r="J233" s="7">
        <f>INDEX('Paste Calib Data'!$1:$1048576,MATCH($A$216,'Paste Calib Data'!$A:$A,0)+(ROW()-ROW($A$216)-1),COLUMN()-1)</f>
        <v>7.96875</v>
      </c>
      <c r="K233" s="7">
        <f>INDEX('Paste Calib Data'!$1:$1048576,MATCH($A$216,'Paste Calib Data'!$A:$A,0)+(ROW()-ROW($A$216)-1),COLUMN()-1)</f>
        <v>13.476563000000001</v>
      </c>
      <c r="L233" s="7">
        <f>INDEX('Paste Calib Data'!$1:$1048576,MATCH($A$216,'Paste Calib Data'!$A:$A,0)+(ROW()-ROW($A$216)-1),COLUMN()-1)</f>
        <v>13.476563000000001</v>
      </c>
      <c r="M233" s="7">
        <f>INDEX('Paste Calib Data'!$1:$1048576,MATCH($A$216,'Paste Calib Data'!$A:$A,0)+(ROW()-ROW($A$216)-1),COLUMN()-1)</f>
        <v>13.476563000000001</v>
      </c>
      <c r="N233" s="7">
        <f>INDEX('Paste Calib Data'!$1:$1048576,MATCH($A$216,'Paste Calib Data'!$A:$A,0)+(ROW()-ROW($A$216)-1),COLUMN()-1)</f>
        <v>13.476563000000001</v>
      </c>
      <c r="O233" s="7">
        <f>INDEX('Paste Calib Data'!$1:$1048576,MATCH($A$216,'Paste Calib Data'!$A:$A,0)+(ROW()-ROW($A$216)-1),COLUMN()-1)</f>
        <v>13.476563000000001</v>
      </c>
      <c r="P233" s="7">
        <f>INDEX('Paste Calib Data'!$1:$1048576,MATCH($A$216,'Paste Calib Data'!$A:$A,0)+(ROW()-ROW($A$216)-1),COLUMN()-1)</f>
        <v>13.476563000000001</v>
      </c>
      <c r="Q233" s="7">
        <f>INDEX('Paste Calib Data'!$1:$1048576,MATCH($A$216,'Paste Calib Data'!$A:$A,0)+(ROW()-ROW($A$216)-1),COLUMN()-1)</f>
        <v>13.59375</v>
      </c>
      <c r="R233" s="7">
        <f>INDEX('Paste Calib Data'!$1:$1048576,MATCH($A$216,'Paste Calib Data'!$A:$A,0)+(ROW()-ROW($A$216)-1),COLUMN()-1)</f>
        <v>14.0625</v>
      </c>
      <c r="S233" s="27">
        <f t="shared" si="34"/>
        <v>14.0625</v>
      </c>
    </row>
    <row r="234" spans="1:19" x14ac:dyDescent="0.25">
      <c r="A234" s="5">
        <f>INDEX('Paste Calib Data'!$1:$1048576,MATCH($A$216,'Paste Calib Data'!$A:$A,0)+(ROW()-ROW($A$216)-1),COLUMN())</f>
        <v>2900</v>
      </c>
      <c r="B234" s="27">
        <f t="shared" si="33"/>
        <v>0</v>
      </c>
      <c r="C234" s="7">
        <f>INDEX('Paste Calib Data'!$1:$1048576,MATCH($A$216,'Paste Calib Data'!$A:$A,0)+(ROW()-ROW($A$216)-1),COLUMN()-1)</f>
        <v>0</v>
      </c>
      <c r="D234" s="7">
        <f>INDEX('Paste Calib Data'!$1:$1048576,MATCH($A$216,'Paste Calib Data'!$A:$A,0)+(ROW()-ROW($A$216)-1),COLUMN()-1)</f>
        <v>1.9921880000000001</v>
      </c>
      <c r="E234" s="7">
        <f>INDEX('Paste Calib Data'!$1:$1048576,MATCH($A$216,'Paste Calib Data'!$A:$A,0)+(ROW()-ROW($A$216)-1),COLUMN()-1)</f>
        <v>3.984375</v>
      </c>
      <c r="F234" s="7">
        <f>INDEX('Paste Calib Data'!$1:$1048576,MATCH($A$216,'Paste Calib Data'!$A:$A,0)+(ROW()-ROW($A$216)-1),COLUMN()-1)</f>
        <v>5.9765629999999996</v>
      </c>
      <c r="G234" s="7">
        <f>INDEX('Paste Calib Data'!$1:$1048576,MATCH($A$216,'Paste Calib Data'!$A:$A,0)+(ROW()-ROW($A$216)-1),COLUMN()-1)</f>
        <v>7.96875</v>
      </c>
      <c r="H234" s="7">
        <f>INDEX('Paste Calib Data'!$1:$1048576,MATCH($A$216,'Paste Calib Data'!$A:$A,0)+(ROW()-ROW($A$216)-1),COLUMN()-1)</f>
        <v>7.96875</v>
      </c>
      <c r="I234" s="7">
        <f>INDEX('Paste Calib Data'!$1:$1048576,MATCH($A$216,'Paste Calib Data'!$A:$A,0)+(ROW()-ROW($A$216)-1),COLUMN()-1)</f>
        <v>7.96875</v>
      </c>
      <c r="J234" s="7">
        <f>INDEX('Paste Calib Data'!$1:$1048576,MATCH($A$216,'Paste Calib Data'!$A:$A,0)+(ROW()-ROW($A$216)-1),COLUMN()-1)</f>
        <v>7.96875</v>
      </c>
      <c r="K234" s="7">
        <f>INDEX('Paste Calib Data'!$1:$1048576,MATCH($A$216,'Paste Calib Data'!$A:$A,0)+(ROW()-ROW($A$216)-1),COLUMN()-1)</f>
        <v>13.945313000000001</v>
      </c>
      <c r="L234" s="7">
        <f>INDEX('Paste Calib Data'!$1:$1048576,MATCH($A$216,'Paste Calib Data'!$A:$A,0)+(ROW()-ROW($A$216)-1),COLUMN()-1)</f>
        <v>13.945313000000001</v>
      </c>
      <c r="M234" s="7">
        <f>INDEX('Paste Calib Data'!$1:$1048576,MATCH($A$216,'Paste Calib Data'!$A:$A,0)+(ROW()-ROW($A$216)-1),COLUMN()-1)</f>
        <v>13.945313000000001</v>
      </c>
      <c r="N234" s="7">
        <f>INDEX('Paste Calib Data'!$1:$1048576,MATCH($A$216,'Paste Calib Data'!$A:$A,0)+(ROW()-ROW($A$216)-1),COLUMN()-1)</f>
        <v>13.945313000000001</v>
      </c>
      <c r="O234" s="7">
        <f>INDEX('Paste Calib Data'!$1:$1048576,MATCH($A$216,'Paste Calib Data'!$A:$A,0)+(ROW()-ROW($A$216)-1),COLUMN()-1)</f>
        <v>13.945313000000001</v>
      </c>
      <c r="P234" s="7">
        <f>INDEX('Paste Calib Data'!$1:$1048576,MATCH($A$216,'Paste Calib Data'!$A:$A,0)+(ROW()-ROW($A$216)-1),COLUMN()-1)</f>
        <v>14.0625</v>
      </c>
      <c r="Q234" s="7">
        <f>INDEX('Paste Calib Data'!$1:$1048576,MATCH($A$216,'Paste Calib Data'!$A:$A,0)+(ROW()-ROW($A$216)-1),COLUMN()-1)</f>
        <v>14.414063000000001</v>
      </c>
      <c r="R234" s="7">
        <f>INDEX('Paste Calib Data'!$1:$1048576,MATCH($A$216,'Paste Calib Data'!$A:$A,0)+(ROW()-ROW($A$216)-1),COLUMN()-1)</f>
        <v>14.882813000000001</v>
      </c>
      <c r="S234" s="27">
        <f t="shared" si="34"/>
        <v>14.882813000000001</v>
      </c>
    </row>
    <row r="235" spans="1:19" x14ac:dyDescent="0.25">
      <c r="A235" s="5">
        <f>INDEX('Paste Calib Data'!$1:$1048576,MATCH($A$216,'Paste Calib Data'!$A:$A,0)+(ROW()-ROW($A$216)-1),COLUMN())</f>
        <v>3000</v>
      </c>
      <c r="B235" s="27">
        <f t="shared" si="33"/>
        <v>0</v>
      </c>
      <c r="C235" s="7">
        <f>INDEX('Paste Calib Data'!$1:$1048576,MATCH($A$216,'Paste Calib Data'!$A:$A,0)+(ROW()-ROW($A$216)-1),COLUMN()-1)</f>
        <v>0</v>
      </c>
      <c r="D235" s="7">
        <f>INDEX('Paste Calib Data'!$1:$1048576,MATCH($A$216,'Paste Calib Data'!$A:$A,0)+(ROW()-ROW($A$216)-1),COLUMN()-1)</f>
        <v>0</v>
      </c>
      <c r="E235" s="7">
        <f>INDEX('Paste Calib Data'!$1:$1048576,MATCH($A$216,'Paste Calib Data'!$A:$A,0)+(ROW()-ROW($A$216)-1),COLUMN()-1)</f>
        <v>0</v>
      </c>
      <c r="F235" s="7">
        <f>INDEX('Paste Calib Data'!$1:$1048576,MATCH($A$216,'Paste Calib Data'!$A:$A,0)+(ROW()-ROW($A$216)-1),COLUMN()-1)</f>
        <v>0</v>
      </c>
      <c r="G235" s="7">
        <f>INDEX('Paste Calib Data'!$1:$1048576,MATCH($A$216,'Paste Calib Data'!$A:$A,0)+(ROW()-ROW($A$216)-1),COLUMN()-1)</f>
        <v>0</v>
      </c>
      <c r="H235" s="7">
        <f>INDEX('Paste Calib Data'!$1:$1048576,MATCH($A$216,'Paste Calib Data'!$A:$A,0)+(ROW()-ROW($A$216)-1),COLUMN()-1)</f>
        <v>0</v>
      </c>
      <c r="I235" s="7">
        <f>INDEX('Paste Calib Data'!$1:$1048576,MATCH($A$216,'Paste Calib Data'!$A:$A,0)+(ROW()-ROW($A$216)-1),COLUMN()-1)</f>
        <v>0</v>
      </c>
      <c r="J235" s="7">
        <f>INDEX('Paste Calib Data'!$1:$1048576,MATCH($A$216,'Paste Calib Data'!$A:$A,0)+(ROW()-ROW($A$216)-1),COLUMN()-1)</f>
        <v>0</v>
      </c>
      <c r="K235" s="7">
        <f>INDEX('Paste Calib Data'!$1:$1048576,MATCH($A$216,'Paste Calib Data'!$A:$A,0)+(ROW()-ROW($A$216)-1),COLUMN()-1)</f>
        <v>14.414063000000001</v>
      </c>
      <c r="L235" s="7">
        <f>INDEX('Paste Calib Data'!$1:$1048576,MATCH($A$216,'Paste Calib Data'!$A:$A,0)+(ROW()-ROW($A$216)-1),COLUMN()-1)</f>
        <v>14.414063000000001</v>
      </c>
      <c r="M235" s="7">
        <f>INDEX('Paste Calib Data'!$1:$1048576,MATCH($A$216,'Paste Calib Data'!$A:$A,0)+(ROW()-ROW($A$216)-1),COLUMN()-1)</f>
        <v>14.414063000000001</v>
      </c>
      <c r="N235" s="7">
        <f>INDEX('Paste Calib Data'!$1:$1048576,MATCH($A$216,'Paste Calib Data'!$A:$A,0)+(ROW()-ROW($A$216)-1),COLUMN()-1)</f>
        <v>14.414063000000001</v>
      </c>
      <c r="O235" s="7">
        <f>INDEX('Paste Calib Data'!$1:$1048576,MATCH($A$216,'Paste Calib Data'!$A:$A,0)+(ROW()-ROW($A$216)-1),COLUMN()-1)</f>
        <v>14.414063000000001</v>
      </c>
      <c r="P235" s="7">
        <f>INDEX('Paste Calib Data'!$1:$1048576,MATCH($A$216,'Paste Calib Data'!$A:$A,0)+(ROW()-ROW($A$216)-1),COLUMN()-1)</f>
        <v>14.414063000000001</v>
      </c>
      <c r="Q235" s="7">
        <f>INDEX('Paste Calib Data'!$1:$1048576,MATCH($A$216,'Paste Calib Data'!$A:$A,0)+(ROW()-ROW($A$216)-1),COLUMN()-1)</f>
        <v>14.414063000000001</v>
      </c>
      <c r="R235" s="7">
        <f>INDEX('Paste Calib Data'!$1:$1048576,MATCH($A$216,'Paste Calib Data'!$A:$A,0)+(ROW()-ROW($A$216)-1),COLUMN()-1)</f>
        <v>14.414063000000001</v>
      </c>
      <c r="S235" s="27">
        <f t="shared" si="34"/>
        <v>14.414063000000001</v>
      </c>
    </row>
    <row r="236" spans="1:19" x14ac:dyDescent="0.25">
      <c r="A236" s="5">
        <f>INDEX('Paste Calib Data'!$1:$1048576,MATCH($A$216,'Paste Calib Data'!$A:$A,0)+(ROW()-ROW($A$216)-1),COLUMN())</f>
        <v>3200</v>
      </c>
      <c r="B236" s="27">
        <f t="shared" si="33"/>
        <v>0</v>
      </c>
      <c r="C236" s="7">
        <f>INDEX('Paste Calib Data'!$1:$1048576,MATCH($A$216,'Paste Calib Data'!$A:$A,0)+(ROW()-ROW($A$216)-1),COLUMN()-1)</f>
        <v>0</v>
      </c>
      <c r="D236" s="7">
        <f>INDEX('Paste Calib Data'!$1:$1048576,MATCH($A$216,'Paste Calib Data'!$A:$A,0)+(ROW()-ROW($A$216)-1),COLUMN()-1)</f>
        <v>0</v>
      </c>
      <c r="E236" s="7">
        <f>INDEX('Paste Calib Data'!$1:$1048576,MATCH($A$216,'Paste Calib Data'!$A:$A,0)+(ROW()-ROW($A$216)-1),COLUMN()-1)</f>
        <v>0</v>
      </c>
      <c r="F236" s="7">
        <f>INDEX('Paste Calib Data'!$1:$1048576,MATCH($A$216,'Paste Calib Data'!$A:$A,0)+(ROW()-ROW($A$216)-1),COLUMN()-1)</f>
        <v>0</v>
      </c>
      <c r="G236" s="7">
        <f>INDEX('Paste Calib Data'!$1:$1048576,MATCH($A$216,'Paste Calib Data'!$A:$A,0)+(ROW()-ROW($A$216)-1),COLUMN()-1)</f>
        <v>0</v>
      </c>
      <c r="H236" s="7">
        <f>INDEX('Paste Calib Data'!$1:$1048576,MATCH($A$216,'Paste Calib Data'!$A:$A,0)+(ROW()-ROW($A$216)-1),COLUMN()-1)</f>
        <v>0</v>
      </c>
      <c r="I236" s="7">
        <f>INDEX('Paste Calib Data'!$1:$1048576,MATCH($A$216,'Paste Calib Data'!$A:$A,0)+(ROW()-ROW($A$216)-1),COLUMN()-1)</f>
        <v>0</v>
      </c>
      <c r="J236" s="7">
        <f>INDEX('Paste Calib Data'!$1:$1048576,MATCH($A$216,'Paste Calib Data'!$A:$A,0)+(ROW()-ROW($A$216)-1),COLUMN()-1)</f>
        <v>0</v>
      </c>
      <c r="K236" s="7">
        <f>INDEX('Paste Calib Data'!$1:$1048576,MATCH($A$216,'Paste Calib Data'!$A:$A,0)+(ROW()-ROW($A$216)-1),COLUMN()-1)</f>
        <v>15.46875</v>
      </c>
      <c r="L236" s="7">
        <f>INDEX('Paste Calib Data'!$1:$1048576,MATCH($A$216,'Paste Calib Data'!$A:$A,0)+(ROW()-ROW($A$216)-1),COLUMN()-1)</f>
        <v>15.46875</v>
      </c>
      <c r="M236" s="7">
        <f>INDEX('Paste Calib Data'!$1:$1048576,MATCH($A$216,'Paste Calib Data'!$A:$A,0)+(ROW()-ROW($A$216)-1),COLUMN()-1)</f>
        <v>15.46875</v>
      </c>
      <c r="N236" s="7">
        <f>INDEX('Paste Calib Data'!$1:$1048576,MATCH($A$216,'Paste Calib Data'!$A:$A,0)+(ROW()-ROW($A$216)-1),COLUMN()-1)</f>
        <v>15.46875</v>
      </c>
      <c r="O236" s="7">
        <f>INDEX('Paste Calib Data'!$1:$1048576,MATCH($A$216,'Paste Calib Data'!$A:$A,0)+(ROW()-ROW($A$216)-1),COLUMN()-1)</f>
        <v>15.46875</v>
      </c>
      <c r="P236" s="7">
        <f>INDEX('Paste Calib Data'!$1:$1048576,MATCH($A$216,'Paste Calib Data'!$A:$A,0)+(ROW()-ROW($A$216)-1),COLUMN()-1)</f>
        <v>15.46875</v>
      </c>
      <c r="Q236" s="7">
        <f>INDEX('Paste Calib Data'!$1:$1048576,MATCH($A$216,'Paste Calib Data'!$A:$A,0)+(ROW()-ROW($A$216)-1),COLUMN()-1)</f>
        <v>15.46875</v>
      </c>
      <c r="R236" s="7">
        <f>INDEX('Paste Calib Data'!$1:$1048576,MATCH($A$216,'Paste Calib Data'!$A:$A,0)+(ROW()-ROW($A$216)-1),COLUMN()-1)</f>
        <v>15.46875</v>
      </c>
      <c r="S236" s="27">
        <f t="shared" si="34"/>
        <v>15.46875</v>
      </c>
    </row>
    <row r="237" spans="1:19" x14ac:dyDescent="0.25">
      <c r="A237" s="5">
        <f>INDEX('Paste Calib Data'!$1:$1048576,MATCH($A$216,'Paste Calib Data'!$A:$A,0)+(ROW()-ROW($A$216)-1),COLUMN())</f>
        <v>3300</v>
      </c>
      <c r="B237" s="27">
        <f t="shared" si="33"/>
        <v>0</v>
      </c>
      <c r="C237" s="7">
        <f>INDEX('Paste Calib Data'!$1:$1048576,MATCH($A$216,'Paste Calib Data'!$A:$A,0)+(ROW()-ROW($A$216)-1),COLUMN()-1)</f>
        <v>0</v>
      </c>
      <c r="D237" s="7">
        <f>INDEX('Paste Calib Data'!$1:$1048576,MATCH($A$216,'Paste Calib Data'!$A:$A,0)+(ROW()-ROW($A$216)-1),COLUMN()-1)</f>
        <v>0</v>
      </c>
      <c r="E237" s="7">
        <f>INDEX('Paste Calib Data'!$1:$1048576,MATCH($A$216,'Paste Calib Data'!$A:$A,0)+(ROW()-ROW($A$216)-1),COLUMN()-1)</f>
        <v>0</v>
      </c>
      <c r="F237" s="7">
        <f>INDEX('Paste Calib Data'!$1:$1048576,MATCH($A$216,'Paste Calib Data'!$A:$A,0)+(ROW()-ROW($A$216)-1),COLUMN()-1)</f>
        <v>0</v>
      </c>
      <c r="G237" s="7">
        <f>INDEX('Paste Calib Data'!$1:$1048576,MATCH($A$216,'Paste Calib Data'!$A:$A,0)+(ROW()-ROW($A$216)-1),COLUMN()-1)</f>
        <v>0</v>
      </c>
      <c r="H237" s="7">
        <f>INDEX('Paste Calib Data'!$1:$1048576,MATCH($A$216,'Paste Calib Data'!$A:$A,0)+(ROW()-ROW($A$216)-1),COLUMN()-1)</f>
        <v>0</v>
      </c>
      <c r="I237" s="7">
        <f>INDEX('Paste Calib Data'!$1:$1048576,MATCH($A$216,'Paste Calib Data'!$A:$A,0)+(ROW()-ROW($A$216)-1),COLUMN()-1)</f>
        <v>0</v>
      </c>
      <c r="J237" s="7">
        <f>INDEX('Paste Calib Data'!$1:$1048576,MATCH($A$216,'Paste Calib Data'!$A:$A,0)+(ROW()-ROW($A$216)-1),COLUMN()-1)</f>
        <v>0</v>
      </c>
      <c r="K237" s="7">
        <f>INDEX('Paste Calib Data'!$1:$1048576,MATCH($A$216,'Paste Calib Data'!$A:$A,0)+(ROW()-ROW($A$216)-1),COLUMN()-1)</f>
        <v>15.9375</v>
      </c>
      <c r="L237" s="7">
        <f>INDEX('Paste Calib Data'!$1:$1048576,MATCH($A$216,'Paste Calib Data'!$A:$A,0)+(ROW()-ROW($A$216)-1),COLUMN()-1)</f>
        <v>15.9375</v>
      </c>
      <c r="M237" s="7">
        <f>INDEX('Paste Calib Data'!$1:$1048576,MATCH($A$216,'Paste Calib Data'!$A:$A,0)+(ROW()-ROW($A$216)-1),COLUMN()-1)</f>
        <v>15.9375</v>
      </c>
      <c r="N237" s="7">
        <f>INDEX('Paste Calib Data'!$1:$1048576,MATCH($A$216,'Paste Calib Data'!$A:$A,0)+(ROW()-ROW($A$216)-1),COLUMN()-1)</f>
        <v>15.9375</v>
      </c>
      <c r="O237" s="7">
        <f>INDEX('Paste Calib Data'!$1:$1048576,MATCH($A$216,'Paste Calib Data'!$A:$A,0)+(ROW()-ROW($A$216)-1),COLUMN()-1)</f>
        <v>15.9375</v>
      </c>
      <c r="P237" s="7">
        <f>INDEX('Paste Calib Data'!$1:$1048576,MATCH($A$216,'Paste Calib Data'!$A:$A,0)+(ROW()-ROW($A$216)-1),COLUMN()-1)</f>
        <v>15.9375</v>
      </c>
      <c r="Q237" s="7">
        <f>INDEX('Paste Calib Data'!$1:$1048576,MATCH($A$216,'Paste Calib Data'!$A:$A,0)+(ROW()-ROW($A$216)-1),COLUMN()-1)</f>
        <v>15.9375</v>
      </c>
      <c r="R237" s="7">
        <f>INDEX('Paste Calib Data'!$1:$1048576,MATCH($A$216,'Paste Calib Data'!$A:$A,0)+(ROW()-ROW($A$216)-1),COLUMN()-1)</f>
        <v>15.9375</v>
      </c>
      <c r="S237" s="27">
        <f t="shared" si="34"/>
        <v>15.9375</v>
      </c>
    </row>
    <row r="238" spans="1:19" x14ac:dyDescent="0.25">
      <c r="A238" s="5">
        <f>INDEX('Paste Calib Data'!$1:$1048576,MATCH($A$216,'Paste Calib Data'!$A:$A,0)+(ROW()-ROW($A$216)-1),COLUMN())</f>
        <v>3500</v>
      </c>
      <c r="B238" s="27">
        <f>C238</f>
        <v>0</v>
      </c>
      <c r="C238" s="7">
        <f>INDEX('Paste Calib Data'!$1:$1048576,MATCH($A$216,'Paste Calib Data'!$A:$A,0)+(ROW()-ROW($A$216)-1),COLUMN()-1)</f>
        <v>0</v>
      </c>
      <c r="D238" s="7">
        <f>INDEX('Paste Calib Data'!$1:$1048576,MATCH($A$216,'Paste Calib Data'!$A:$A,0)+(ROW()-ROW($A$216)-1),COLUMN()-1)</f>
        <v>0</v>
      </c>
      <c r="E238" s="7">
        <f>INDEX('Paste Calib Data'!$1:$1048576,MATCH($A$216,'Paste Calib Data'!$A:$A,0)+(ROW()-ROW($A$216)-1),COLUMN()-1)</f>
        <v>0</v>
      </c>
      <c r="F238" s="7">
        <f>INDEX('Paste Calib Data'!$1:$1048576,MATCH($A$216,'Paste Calib Data'!$A:$A,0)+(ROW()-ROW($A$216)-1),COLUMN()-1)</f>
        <v>0</v>
      </c>
      <c r="G238" s="7">
        <f>INDEX('Paste Calib Data'!$1:$1048576,MATCH($A$216,'Paste Calib Data'!$A:$A,0)+(ROW()-ROW($A$216)-1),COLUMN()-1)</f>
        <v>0</v>
      </c>
      <c r="H238" s="7">
        <f>INDEX('Paste Calib Data'!$1:$1048576,MATCH($A$216,'Paste Calib Data'!$A:$A,0)+(ROW()-ROW($A$216)-1),COLUMN()-1)</f>
        <v>0</v>
      </c>
      <c r="I238" s="7">
        <f>INDEX('Paste Calib Data'!$1:$1048576,MATCH($A$216,'Paste Calib Data'!$A:$A,0)+(ROW()-ROW($A$216)-1),COLUMN()-1)</f>
        <v>0</v>
      </c>
      <c r="J238" s="7">
        <f>INDEX('Paste Calib Data'!$1:$1048576,MATCH($A$216,'Paste Calib Data'!$A:$A,0)+(ROW()-ROW($A$216)-1),COLUMN()-1)</f>
        <v>0</v>
      </c>
      <c r="K238" s="7">
        <f>INDEX('Paste Calib Data'!$1:$1048576,MATCH($A$216,'Paste Calib Data'!$A:$A,0)+(ROW()-ROW($A$216)-1),COLUMN()-1)</f>
        <v>16.757812999999999</v>
      </c>
      <c r="L238" s="7">
        <f>INDEX('Paste Calib Data'!$1:$1048576,MATCH($A$216,'Paste Calib Data'!$A:$A,0)+(ROW()-ROW($A$216)-1),COLUMN()-1)</f>
        <v>16.757812999999999</v>
      </c>
      <c r="M238" s="7">
        <f>INDEX('Paste Calib Data'!$1:$1048576,MATCH($A$216,'Paste Calib Data'!$A:$A,0)+(ROW()-ROW($A$216)-1),COLUMN()-1)</f>
        <v>16.757812999999999</v>
      </c>
      <c r="N238" s="7">
        <f>INDEX('Paste Calib Data'!$1:$1048576,MATCH($A$216,'Paste Calib Data'!$A:$A,0)+(ROW()-ROW($A$216)-1),COLUMN()-1)</f>
        <v>16.757812999999999</v>
      </c>
      <c r="O238" s="7">
        <f>INDEX('Paste Calib Data'!$1:$1048576,MATCH($A$216,'Paste Calib Data'!$A:$A,0)+(ROW()-ROW($A$216)-1),COLUMN()-1)</f>
        <v>16.757812999999999</v>
      </c>
      <c r="P238" s="7">
        <f>INDEX('Paste Calib Data'!$1:$1048576,MATCH($A$216,'Paste Calib Data'!$A:$A,0)+(ROW()-ROW($A$216)-1),COLUMN()-1)</f>
        <v>16.757812999999999</v>
      </c>
      <c r="Q238" s="7">
        <f>INDEX('Paste Calib Data'!$1:$1048576,MATCH($A$216,'Paste Calib Data'!$A:$A,0)+(ROW()-ROW($A$216)-1),COLUMN()-1)</f>
        <v>16.757812999999999</v>
      </c>
      <c r="R238" s="7">
        <f>INDEX('Paste Calib Data'!$1:$1048576,MATCH($A$216,'Paste Calib Data'!$A:$A,0)+(ROW()-ROW($A$216)-1),COLUMN()-1)</f>
        <v>16.757812999999999</v>
      </c>
      <c r="S238" s="27">
        <f t="shared" si="34"/>
        <v>16.757812999999999</v>
      </c>
    </row>
    <row r="239" spans="1:19" x14ac:dyDescent="0.25">
      <c r="A239" s="28">
        <f>A238+1</f>
        <v>3501</v>
      </c>
      <c r="B239" s="27">
        <f>B238</f>
        <v>0</v>
      </c>
      <c r="C239" s="27">
        <f>C238</f>
        <v>0</v>
      </c>
      <c r="D239" s="27">
        <f t="shared" ref="D239:S239" si="35">D238</f>
        <v>0</v>
      </c>
      <c r="E239" s="27">
        <f t="shared" si="35"/>
        <v>0</v>
      </c>
      <c r="F239" s="27">
        <f t="shared" si="35"/>
        <v>0</v>
      </c>
      <c r="G239" s="27">
        <f t="shared" si="35"/>
        <v>0</v>
      </c>
      <c r="H239" s="27">
        <f t="shared" si="35"/>
        <v>0</v>
      </c>
      <c r="I239" s="27">
        <f t="shared" si="35"/>
        <v>0</v>
      </c>
      <c r="J239" s="27">
        <f t="shared" si="35"/>
        <v>0</v>
      </c>
      <c r="K239" s="27">
        <f t="shared" si="35"/>
        <v>16.757812999999999</v>
      </c>
      <c r="L239" s="27">
        <f t="shared" si="35"/>
        <v>16.757812999999999</v>
      </c>
      <c r="M239" s="27">
        <f t="shared" si="35"/>
        <v>16.757812999999999</v>
      </c>
      <c r="N239" s="27">
        <f t="shared" si="35"/>
        <v>16.757812999999999</v>
      </c>
      <c r="O239" s="27">
        <f t="shared" si="35"/>
        <v>16.757812999999999</v>
      </c>
      <c r="P239" s="27">
        <f t="shared" si="35"/>
        <v>16.757812999999999</v>
      </c>
      <c r="Q239" s="27">
        <f t="shared" si="35"/>
        <v>16.757812999999999</v>
      </c>
      <c r="R239" s="27">
        <f t="shared" si="35"/>
        <v>16.757812999999999</v>
      </c>
      <c r="S239" s="27">
        <f t="shared" si="35"/>
        <v>16.757812999999999</v>
      </c>
    </row>
    <row r="241" spans="1:19" x14ac:dyDescent="0.25">
      <c r="A241" s="33" t="str">
        <f>IF(ISNUMBER($A$2),CONCATENATE("A9",$A$2,"19"),"D0782")</f>
        <v>D0782</v>
      </c>
      <c r="B241" s="45" t="str">
        <f>INDEX('Paste Calib Data'!$1:$1048576,MATCH($A$241,'Paste Calib Data'!$A:$A,0)+(ROW()-ROW($A$241)),COLUMN())</f>
        <v>Fuel Pressure, Base Table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</row>
    <row r="242" spans="1:19" x14ac:dyDescent="0.25">
      <c r="A242" s="5"/>
      <c r="B242" s="5" t="str">
        <f>INDEX('Paste Calib Data'!$1:$1048576,MATCH($A$241,'Paste Calib Data'!$A:$A,0)+(ROW()-ROW($A$241)),COLUMN())</f>
        <v>mm3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5" t="str">
        <f>INDEX('Paste Calib Data'!$1:$1048576,MATCH($A$241,'Paste Calib Data'!$A:$A,0)+(ROW()-ROW($A$241)),COLUMN())</f>
        <v>RPM</v>
      </c>
      <c r="B243" s="28">
        <f>C243-1</f>
        <v>-1</v>
      </c>
      <c r="C243" s="5">
        <f>INDEX('Paste Calib Data'!$1:$1048576,MATCH($A$241,'Paste Calib Data'!$A:$A,0)+(ROW()-ROW($A$241)),COLUMN()-1)</f>
        <v>0</v>
      </c>
      <c r="D243" s="5">
        <f>INDEX('Paste Calib Data'!$1:$1048576,MATCH($A$241,'Paste Calib Data'!$A:$A,0)+(ROW()-ROW($A$241)),COLUMN()-1)</f>
        <v>10</v>
      </c>
      <c r="E243" s="5">
        <f>INDEX('Paste Calib Data'!$1:$1048576,MATCH($A$241,'Paste Calib Data'!$A:$A,0)+(ROW()-ROW($A$241)),COLUMN()-1)</f>
        <v>20</v>
      </c>
      <c r="F243" s="5">
        <f>INDEX('Paste Calib Data'!$1:$1048576,MATCH($A$241,'Paste Calib Data'!$A:$A,0)+(ROW()-ROW($A$241)),COLUMN()-1)</f>
        <v>30</v>
      </c>
      <c r="G243" s="5">
        <f>INDEX('Paste Calib Data'!$1:$1048576,MATCH($A$241,'Paste Calib Data'!$A:$A,0)+(ROW()-ROW($A$241)),COLUMN()-1)</f>
        <v>45</v>
      </c>
      <c r="H243" s="5">
        <f>INDEX('Paste Calib Data'!$1:$1048576,MATCH($A$241,'Paste Calib Data'!$A:$A,0)+(ROW()-ROW($A$241)),COLUMN()-1)</f>
        <v>55</v>
      </c>
      <c r="I243" s="5">
        <f>INDEX('Paste Calib Data'!$1:$1048576,MATCH($A$241,'Paste Calib Data'!$A:$A,0)+(ROW()-ROW($A$241)),COLUMN()-1)</f>
        <v>65</v>
      </c>
      <c r="J243" s="5">
        <f>INDEX('Paste Calib Data'!$1:$1048576,MATCH($A$241,'Paste Calib Data'!$A:$A,0)+(ROW()-ROW($A$241)),COLUMN()-1)</f>
        <v>75</v>
      </c>
      <c r="K243" s="5">
        <f>INDEX('Paste Calib Data'!$1:$1048576,MATCH($A$241,'Paste Calib Data'!$A:$A,0)+(ROW()-ROW($A$241)),COLUMN()-1)</f>
        <v>85</v>
      </c>
      <c r="L243" s="5">
        <f>INDEX('Paste Calib Data'!$1:$1048576,MATCH($A$241,'Paste Calib Data'!$A:$A,0)+(ROW()-ROW($A$241)),COLUMN()-1)</f>
        <v>95</v>
      </c>
      <c r="M243" s="5">
        <f>INDEX('Paste Calib Data'!$1:$1048576,MATCH($A$241,'Paste Calib Data'!$A:$A,0)+(ROW()-ROW($A$241)),COLUMN()-1)</f>
        <v>110</v>
      </c>
      <c r="N243" s="5">
        <f>INDEX('Paste Calib Data'!$1:$1048576,MATCH($A$241,'Paste Calib Data'!$A:$A,0)+(ROW()-ROW($A$241)),COLUMN()-1)</f>
        <v>120</v>
      </c>
      <c r="O243" s="5">
        <f>INDEX('Paste Calib Data'!$1:$1048576,MATCH($A$241,'Paste Calib Data'!$A:$A,0)+(ROW()-ROW($A$241)),COLUMN()-1)</f>
        <v>125</v>
      </c>
      <c r="P243" s="5">
        <f>INDEX('Paste Calib Data'!$1:$1048576,MATCH($A$241,'Paste Calib Data'!$A:$A,0)+(ROW()-ROW($A$241)),COLUMN()-1)</f>
        <v>130</v>
      </c>
      <c r="Q243" s="5">
        <f>INDEX('Paste Calib Data'!$1:$1048576,MATCH($A$241,'Paste Calib Data'!$A:$A,0)+(ROW()-ROW($A$241)),COLUMN()-1)</f>
        <v>135</v>
      </c>
      <c r="R243" s="5">
        <f>INDEX('Paste Calib Data'!$1:$1048576,MATCH($A$241,'Paste Calib Data'!$A:$A,0)+(ROW()-ROW($A$241)),COLUMN()-1)</f>
        <v>140</v>
      </c>
      <c r="S243" s="28">
        <f>R243+1</f>
        <v>141</v>
      </c>
    </row>
    <row r="244" spans="1:19" x14ac:dyDescent="0.25">
      <c r="A244" s="28">
        <f>A245-1</f>
        <v>399</v>
      </c>
      <c r="B244" s="32">
        <f>B245</f>
        <v>34.989600000000003</v>
      </c>
      <c r="C244" s="32">
        <f t="shared" ref="C244:S244" si="36">C245</f>
        <v>34.989600000000003</v>
      </c>
      <c r="D244" s="32">
        <f t="shared" si="36"/>
        <v>34.989600000000003</v>
      </c>
      <c r="E244" s="32">
        <f t="shared" si="36"/>
        <v>40.015999999999998</v>
      </c>
      <c r="F244" s="32">
        <f t="shared" si="36"/>
        <v>40.015999999999998</v>
      </c>
      <c r="G244" s="32">
        <f t="shared" si="36"/>
        <v>50.02</v>
      </c>
      <c r="H244" s="32">
        <f t="shared" si="36"/>
        <v>50.02</v>
      </c>
      <c r="I244" s="32">
        <f t="shared" si="36"/>
        <v>54.997599999999998</v>
      </c>
      <c r="J244" s="32">
        <f t="shared" si="36"/>
        <v>60.024000000000001</v>
      </c>
      <c r="K244" s="32">
        <f t="shared" si="36"/>
        <v>61</v>
      </c>
      <c r="L244" s="32">
        <f t="shared" si="36"/>
        <v>65.001599999999996</v>
      </c>
      <c r="M244" s="32">
        <f t="shared" si="36"/>
        <v>69.979200000000006</v>
      </c>
      <c r="N244" s="32">
        <f t="shared" si="36"/>
        <v>69.979200000000006</v>
      </c>
      <c r="O244" s="32">
        <f t="shared" si="36"/>
        <v>69.979200000000006</v>
      </c>
      <c r="P244" s="32">
        <f t="shared" si="36"/>
        <v>71.004000000000005</v>
      </c>
      <c r="Q244" s="32">
        <f t="shared" si="36"/>
        <v>79.983199999999997</v>
      </c>
      <c r="R244" s="32">
        <f t="shared" si="36"/>
        <v>79.983199999999997</v>
      </c>
      <c r="S244" s="32">
        <f t="shared" si="36"/>
        <v>79.983199999999997</v>
      </c>
    </row>
    <row r="245" spans="1:19" x14ac:dyDescent="0.25">
      <c r="A245" s="5">
        <f>INDEX('Paste Calib Data'!$1:$1048576,MATCH($A$241,'Paste Calib Data'!$A:$A,0)+(ROW()-ROW($A$241)-1),COLUMN())</f>
        <v>400</v>
      </c>
      <c r="B245" s="32">
        <f>C245</f>
        <v>34.989600000000003</v>
      </c>
      <c r="C245" s="12">
        <f>INDEX('Paste Calib Data'!$1:$1048576,MATCH($A$241,'Paste Calib Data'!$A:$A,0)+(ROW()-ROW($A$241)-1),COLUMN()-1)</f>
        <v>34.989600000000003</v>
      </c>
      <c r="D245" s="12">
        <f>INDEX('Paste Calib Data'!$1:$1048576,MATCH($A$241,'Paste Calib Data'!$A:$A,0)+(ROW()-ROW($A$241)-1),COLUMN()-1)</f>
        <v>34.989600000000003</v>
      </c>
      <c r="E245" s="12">
        <f>INDEX('Paste Calib Data'!$1:$1048576,MATCH($A$241,'Paste Calib Data'!$A:$A,0)+(ROW()-ROW($A$241)-1),COLUMN()-1)</f>
        <v>40.015999999999998</v>
      </c>
      <c r="F245" s="12">
        <f>INDEX('Paste Calib Data'!$1:$1048576,MATCH($A$241,'Paste Calib Data'!$A:$A,0)+(ROW()-ROW($A$241)-1),COLUMN()-1)</f>
        <v>40.015999999999998</v>
      </c>
      <c r="G245" s="12">
        <f>INDEX('Paste Calib Data'!$1:$1048576,MATCH($A$241,'Paste Calib Data'!$A:$A,0)+(ROW()-ROW($A$241)-1),COLUMN()-1)</f>
        <v>50.02</v>
      </c>
      <c r="H245" s="12">
        <f>INDEX('Paste Calib Data'!$1:$1048576,MATCH($A$241,'Paste Calib Data'!$A:$A,0)+(ROW()-ROW($A$241)-1),COLUMN()-1)</f>
        <v>50.02</v>
      </c>
      <c r="I245" s="12">
        <f>INDEX('Paste Calib Data'!$1:$1048576,MATCH($A$241,'Paste Calib Data'!$A:$A,0)+(ROW()-ROW($A$241)-1),COLUMN()-1)</f>
        <v>54.997599999999998</v>
      </c>
      <c r="J245" s="12">
        <f>INDEX('Paste Calib Data'!$1:$1048576,MATCH($A$241,'Paste Calib Data'!$A:$A,0)+(ROW()-ROW($A$241)-1),COLUMN()-1)</f>
        <v>60.024000000000001</v>
      </c>
      <c r="K245" s="12">
        <f>INDEX('Paste Calib Data'!$1:$1048576,MATCH($A$241,'Paste Calib Data'!$A:$A,0)+(ROW()-ROW($A$241)-1),COLUMN()-1)</f>
        <v>61</v>
      </c>
      <c r="L245" s="12">
        <f>INDEX('Paste Calib Data'!$1:$1048576,MATCH($A$241,'Paste Calib Data'!$A:$A,0)+(ROW()-ROW($A$241)-1),COLUMN()-1)</f>
        <v>65.001599999999996</v>
      </c>
      <c r="M245" s="12">
        <f>INDEX('Paste Calib Data'!$1:$1048576,MATCH($A$241,'Paste Calib Data'!$A:$A,0)+(ROW()-ROW($A$241)-1),COLUMN()-1)</f>
        <v>69.979200000000006</v>
      </c>
      <c r="N245" s="12">
        <f>INDEX('Paste Calib Data'!$1:$1048576,MATCH($A$241,'Paste Calib Data'!$A:$A,0)+(ROW()-ROW($A$241)-1),COLUMN()-1)</f>
        <v>69.979200000000006</v>
      </c>
      <c r="O245" s="12">
        <f>INDEX('Paste Calib Data'!$1:$1048576,MATCH($A$241,'Paste Calib Data'!$A:$A,0)+(ROW()-ROW($A$241)-1),COLUMN()-1)</f>
        <v>69.979200000000006</v>
      </c>
      <c r="P245" s="12">
        <f>INDEX('Paste Calib Data'!$1:$1048576,MATCH($A$241,'Paste Calib Data'!$A:$A,0)+(ROW()-ROW($A$241)-1),COLUMN()-1)</f>
        <v>71.004000000000005</v>
      </c>
      <c r="Q245" s="12">
        <f>INDEX('Paste Calib Data'!$1:$1048576,MATCH($A$241,'Paste Calib Data'!$A:$A,0)+(ROW()-ROW($A$241)-1),COLUMN()-1)</f>
        <v>79.983199999999997</v>
      </c>
      <c r="R245" s="12">
        <f>INDEX('Paste Calib Data'!$1:$1048576,MATCH($A$241,'Paste Calib Data'!$A:$A,0)+(ROW()-ROW($A$241)-1),COLUMN()-1)</f>
        <v>79.983199999999997</v>
      </c>
      <c r="S245" s="32">
        <f>R245</f>
        <v>79.983199999999997</v>
      </c>
    </row>
    <row r="246" spans="1:19" x14ac:dyDescent="0.25">
      <c r="A246" s="5">
        <f>INDEX('Paste Calib Data'!$1:$1048576,MATCH($A$241,'Paste Calib Data'!$A:$A,0)+(ROW()-ROW($A$241)-1),COLUMN())</f>
        <v>600</v>
      </c>
      <c r="B246" s="32">
        <f t="shared" ref="B246:B263" si="37">C246</f>
        <v>34.989600000000003</v>
      </c>
      <c r="C246" s="12">
        <f>INDEX('Paste Calib Data'!$1:$1048576,MATCH($A$241,'Paste Calib Data'!$A:$A,0)+(ROW()-ROW($A$241)-1),COLUMN()-1)</f>
        <v>34.989600000000003</v>
      </c>
      <c r="D246" s="12">
        <f>INDEX('Paste Calib Data'!$1:$1048576,MATCH($A$241,'Paste Calib Data'!$A:$A,0)+(ROW()-ROW($A$241)-1),COLUMN()-1)</f>
        <v>34.989600000000003</v>
      </c>
      <c r="E246" s="12">
        <f>INDEX('Paste Calib Data'!$1:$1048576,MATCH($A$241,'Paste Calib Data'!$A:$A,0)+(ROW()-ROW($A$241)-1),COLUMN()-1)</f>
        <v>40.015999999999998</v>
      </c>
      <c r="F246" s="12">
        <f>INDEX('Paste Calib Data'!$1:$1048576,MATCH($A$241,'Paste Calib Data'!$A:$A,0)+(ROW()-ROW($A$241)-1),COLUMN()-1)</f>
        <v>44.993600000000001</v>
      </c>
      <c r="G246" s="12">
        <f>INDEX('Paste Calib Data'!$1:$1048576,MATCH($A$241,'Paste Calib Data'!$A:$A,0)+(ROW()-ROW($A$241)-1),COLUMN()-1)</f>
        <v>60.024000000000001</v>
      </c>
      <c r="H246" s="12">
        <f>INDEX('Paste Calib Data'!$1:$1048576,MATCH($A$241,'Paste Calib Data'!$A:$A,0)+(ROW()-ROW($A$241)-1),COLUMN()-1)</f>
        <v>60.024000000000001</v>
      </c>
      <c r="I246" s="12">
        <f>INDEX('Paste Calib Data'!$1:$1048576,MATCH($A$241,'Paste Calib Data'!$A:$A,0)+(ROW()-ROW($A$241)-1),COLUMN()-1)</f>
        <v>65.001599999999996</v>
      </c>
      <c r="J246" s="12">
        <f>INDEX('Paste Calib Data'!$1:$1048576,MATCH($A$241,'Paste Calib Data'!$A:$A,0)+(ROW()-ROW($A$241)-1),COLUMN()-1)</f>
        <v>69.979200000000006</v>
      </c>
      <c r="K246" s="12">
        <f>INDEX('Paste Calib Data'!$1:$1048576,MATCH($A$241,'Paste Calib Data'!$A:$A,0)+(ROW()-ROW($A$241)-1),COLUMN()-1)</f>
        <v>71.004000000000005</v>
      </c>
      <c r="L246" s="12">
        <f>INDEX('Paste Calib Data'!$1:$1048576,MATCH($A$241,'Paste Calib Data'!$A:$A,0)+(ROW()-ROW($A$241)-1),COLUMN()-1)</f>
        <v>75.005600000000001</v>
      </c>
      <c r="M246" s="12">
        <f>INDEX('Paste Calib Data'!$1:$1048576,MATCH($A$241,'Paste Calib Data'!$A:$A,0)+(ROW()-ROW($A$241)-1),COLUMN()-1)</f>
        <v>79.983199999999997</v>
      </c>
      <c r="N246" s="12">
        <f>INDEX('Paste Calib Data'!$1:$1048576,MATCH($A$241,'Paste Calib Data'!$A:$A,0)+(ROW()-ROW($A$241)-1),COLUMN()-1)</f>
        <v>79.983199999999997</v>
      </c>
      <c r="O246" s="12">
        <f>INDEX('Paste Calib Data'!$1:$1048576,MATCH($A$241,'Paste Calib Data'!$A:$A,0)+(ROW()-ROW($A$241)-1),COLUMN()-1)</f>
        <v>79.983199999999997</v>
      </c>
      <c r="P246" s="12">
        <f>INDEX('Paste Calib Data'!$1:$1048576,MATCH($A$241,'Paste Calib Data'!$A:$A,0)+(ROW()-ROW($A$241)-1),COLUMN()-1)</f>
        <v>79.983199999999997</v>
      </c>
      <c r="Q246" s="12">
        <f>INDEX('Paste Calib Data'!$1:$1048576,MATCH($A$241,'Paste Calib Data'!$A:$A,0)+(ROW()-ROW($A$241)-1),COLUMN()-1)</f>
        <v>79.983199999999997</v>
      </c>
      <c r="R246" s="12">
        <f>INDEX('Paste Calib Data'!$1:$1048576,MATCH($A$241,'Paste Calib Data'!$A:$A,0)+(ROW()-ROW($A$241)-1),COLUMN()-1)</f>
        <v>79.983199999999997</v>
      </c>
      <c r="S246" s="32">
        <f t="shared" ref="S246:S263" si="38">R246</f>
        <v>79.983199999999997</v>
      </c>
    </row>
    <row r="247" spans="1:19" x14ac:dyDescent="0.25">
      <c r="A247" s="5">
        <f>INDEX('Paste Calib Data'!$1:$1048576,MATCH($A$241,'Paste Calib Data'!$A:$A,0)+(ROW()-ROW($A$241)-1),COLUMN())</f>
        <v>650</v>
      </c>
      <c r="B247" s="32">
        <f t="shared" si="37"/>
        <v>42.992800000000003</v>
      </c>
      <c r="C247" s="12">
        <f>INDEX('Paste Calib Data'!$1:$1048576,MATCH($A$241,'Paste Calib Data'!$A:$A,0)+(ROW()-ROW($A$241)-1),COLUMN()-1)</f>
        <v>42.992800000000003</v>
      </c>
      <c r="D247" s="12">
        <f>INDEX('Paste Calib Data'!$1:$1048576,MATCH($A$241,'Paste Calib Data'!$A:$A,0)+(ROW()-ROW($A$241)-1),COLUMN()-1)</f>
        <v>42.992800000000003</v>
      </c>
      <c r="E247" s="12">
        <f>INDEX('Paste Calib Data'!$1:$1048576,MATCH($A$241,'Paste Calib Data'!$A:$A,0)+(ROW()-ROW($A$241)-1),COLUMN()-1)</f>
        <v>42.992800000000003</v>
      </c>
      <c r="F247" s="12">
        <f>INDEX('Paste Calib Data'!$1:$1048576,MATCH($A$241,'Paste Calib Data'!$A:$A,0)+(ROW()-ROW($A$241)-1),COLUMN()-1)</f>
        <v>50.02</v>
      </c>
      <c r="G247" s="12">
        <f>INDEX('Paste Calib Data'!$1:$1048576,MATCH($A$241,'Paste Calib Data'!$A:$A,0)+(ROW()-ROW($A$241)-1),COLUMN()-1)</f>
        <v>65.001599999999996</v>
      </c>
      <c r="H247" s="12">
        <f>INDEX('Paste Calib Data'!$1:$1048576,MATCH($A$241,'Paste Calib Data'!$A:$A,0)+(ROW()-ROW($A$241)-1),COLUMN()-1)</f>
        <v>69.979200000000006</v>
      </c>
      <c r="I247" s="12">
        <f>INDEX('Paste Calib Data'!$1:$1048576,MATCH($A$241,'Paste Calib Data'!$A:$A,0)+(ROW()-ROW($A$241)-1),COLUMN()-1)</f>
        <v>75.005600000000001</v>
      </c>
      <c r="J247" s="12">
        <f>INDEX('Paste Calib Data'!$1:$1048576,MATCH($A$241,'Paste Calib Data'!$A:$A,0)+(ROW()-ROW($A$241)-1),COLUMN()-1)</f>
        <v>75.005600000000001</v>
      </c>
      <c r="K247" s="12">
        <f>INDEX('Paste Calib Data'!$1:$1048576,MATCH($A$241,'Paste Calib Data'!$A:$A,0)+(ROW()-ROW($A$241)-1),COLUMN()-1)</f>
        <v>79.983199999999997</v>
      </c>
      <c r="L247" s="12">
        <f>INDEX('Paste Calib Data'!$1:$1048576,MATCH($A$241,'Paste Calib Data'!$A:$A,0)+(ROW()-ROW($A$241)-1),COLUMN()-1)</f>
        <v>79.983199999999997</v>
      </c>
      <c r="M247" s="12">
        <f>INDEX('Paste Calib Data'!$1:$1048576,MATCH($A$241,'Paste Calib Data'!$A:$A,0)+(ROW()-ROW($A$241)-1),COLUMN()-1)</f>
        <v>99.991200000000006</v>
      </c>
      <c r="N247" s="12">
        <f>INDEX('Paste Calib Data'!$1:$1048576,MATCH($A$241,'Paste Calib Data'!$A:$A,0)+(ROW()-ROW($A$241)-1),COLUMN()-1)</f>
        <v>99.991200000000006</v>
      </c>
      <c r="O247" s="12">
        <f>INDEX('Paste Calib Data'!$1:$1048576,MATCH($A$241,'Paste Calib Data'!$A:$A,0)+(ROW()-ROW($A$241)-1),COLUMN()-1)</f>
        <v>99.991200000000006</v>
      </c>
      <c r="P247" s="12">
        <f>INDEX('Paste Calib Data'!$1:$1048576,MATCH($A$241,'Paste Calib Data'!$A:$A,0)+(ROW()-ROW($A$241)-1),COLUMN()-1)</f>
        <v>99.991200000000006</v>
      </c>
      <c r="Q247" s="12">
        <f>INDEX('Paste Calib Data'!$1:$1048576,MATCH($A$241,'Paste Calib Data'!$A:$A,0)+(ROW()-ROW($A$241)-1),COLUMN()-1)</f>
        <v>99.991200000000006</v>
      </c>
      <c r="R247" s="12">
        <f>INDEX('Paste Calib Data'!$1:$1048576,MATCH($A$241,'Paste Calib Data'!$A:$A,0)+(ROW()-ROW($A$241)-1),COLUMN()-1)</f>
        <v>99.991200000000006</v>
      </c>
      <c r="S247" s="32">
        <f t="shared" si="38"/>
        <v>99.991200000000006</v>
      </c>
    </row>
    <row r="248" spans="1:19" x14ac:dyDescent="0.25">
      <c r="A248" s="5">
        <f>INDEX('Paste Calib Data'!$1:$1048576,MATCH($A$241,'Paste Calib Data'!$A:$A,0)+(ROW()-ROW($A$241)-1),COLUMN())</f>
        <v>800</v>
      </c>
      <c r="B248" s="32">
        <f t="shared" si="37"/>
        <v>44.993600000000001</v>
      </c>
      <c r="C248" s="12">
        <f>INDEX('Paste Calib Data'!$1:$1048576,MATCH($A$241,'Paste Calib Data'!$A:$A,0)+(ROW()-ROW($A$241)-1),COLUMN()-1)</f>
        <v>44.993600000000001</v>
      </c>
      <c r="D248" s="12">
        <f>INDEX('Paste Calib Data'!$1:$1048576,MATCH($A$241,'Paste Calib Data'!$A:$A,0)+(ROW()-ROW($A$241)-1),COLUMN()-1)</f>
        <v>48.019199999999998</v>
      </c>
      <c r="E248" s="12">
        <f>INDEX('Paste Calib Data'!$1:$1048576,MATCH($A$241,'Paste Calib Data'!$A:$A,0)+(ROW()-ROW($A$241)-1),COLUMN()-1)</f>
        <v>48.019199999999998</v>
      </c>
      <c r="F248" s="12">
        <f>INDEX('Paste Calib Data'!$1:$1048576,MATCH($A$241,'Paste Calib Data'!$A:$A,0)+(ROW()-ROW($A$241)-1),COLUMN()-1)</f>
        <v>60.024000000000001</v>
      </c>
      <c r="G248" s="12">
        <f>INDEX('Paste Calib Data'!$1:$1048576,MATCH($A$241,'Paste Calib Data'!$A:$A,0)+(ROW()-ROW($A$241)-1),COLUMN()-1)</f>
        <v>63.976799999999997</v>
      </c>
      <c r="H248" s="12">
        <f>INDEX('Paste Calib Data'!$1:$1048576,MATCH($A$241,'Paste Calib Data'!$A:$A,0)+(ROW()-ROW($A$241)-1),COLUMN()-1)</f>
        <v>71.004000000000005</v>
      </c>
      <c r="I248" s="12">
        <f>INDEX('Paste Calib Data'!$1:$1048576,MATCH($A$241,'Paste Calib Data'!$A:$A,0)+(ROW()-ROW($A$241)-1),COLUMN()-1)</f>
        <v>75.9816</v>
      </c>
      <c r="J248" s="12">
        <f>INDEX('Paste Calib Data'!$1:$1048576,MATCH($A$241,'Paste Calib Data'!$A:$A,0)+(ROW()-ROW($A$241)-1),COLUMN()-1)</f>
        <v>81.007999999999996</v>
      </c>
      <c r="K248" s="12">
        <f>INDEX('Paste Calib Data'!$1:$1048576,MATCH($A$241,'Paste Calib Data'!$A:$A,0)+(ROW()-ROW($A$241)-1),COLUMN()-1)</f>
        <v>85.985600000000005</v>
      </c>
      <c r="L248" s="12">
        <f>INDEX('Paste Calib Data'!$1:$1048576,MATCH($A$241,'Paste Calib Data'!$A:$A,0)+(ROW()-ROW($A$241)-1),COLUMN()-1)</f>
        <v>91.012</v>
      </c>
      <c r="M248" s="12">
        <f>INDEX('Paste Calib Data'!$1:$1048576,MATCH($A$241,'Paste Calib Data'!$A:$A,0)+(ROW()-ROW($A$241)-1),COLUMN()-1)</f>
        <v>97.990399999999994</v>
      </c>
      <c r="N248" s="12">
        <f>INDEX('Paste Calib Data'!$1:$1048576,MATCH($A$241,'Paste Calib Data'!$A:$A,0)+(ROW()-ROW($A$241)-1),COLUMN()-1)</f>
        <v>103.0168</v>
      </c>
      <c r="O248" s="12">
        <f>INDEX('Paste Calib Data'!$1:$1048576,MATCH($A$241,'Paste Calib Data'!$A:$A,0)+(ROW()-ROW($A$241)-1),COLUMN()-1)</f>
        <v>105.0176</v>
      </c>
      <c r="P248" s="12">
        <f>INDEX('Paste Calib Data'!$1:$1048576,MATCH($A$241,'Paste Calib Data'!$A:$A,0)+(ROW()-ROW($A$241)-1),COLUMN()-1)</f>
        <v>107.9944</v>
      </c>
      <c r="Q248" s="12">
        <f>INDEX('Paste Calib Data'!$1:$1048576,MATCH($A$241,'Paste Calib Data'!$A:$A,0)+(ROW()-ROW($A$241)-1),COLUMN()-1)</f>
        <v>109.9952</v>
      </c>
      <c r="R248" s="12">
        <f>INDEX('Paste Calib Data'!$1:$1048576,MATCH($A$241,'Paste Calib Data'!$A:$A,0)+(ROW()-ROW($A$241)-1),COLUMN()-1)</f>
        <v>113.02079999999999</v>
      </c>
      <c r="S248" s="32">
        <f t="shared" si="38"/>
        <v>113.02079999999999</v>
      </c>
    </row>
    <row r="249" spans="1:19" x14ac:dyDescent="0.25">
      <c r="A249" s="5">
        <f>INDEX('Paste Calib Data'!$1:$1048576,MATCH($A$241,'Paste Calib Data'!$A:$A,0)+(ROW()-ROW($A$241)-1),COLUMN())</f>
        <v>1000</v>
      </c>
      <c r="B249" s="32">
        <f t="shared" si="37"/>
        <v>50.02</v>
      </c>
      <c r="C249" s="12">
        <f>INDEX('Paste Calib Data'!$1:$1048576,MATCH($A$241,'Paste Calib Data'!$A:$A,0)+(ROW()-ROW($A$241)-1),COLUMN()-1)</f>
        <v>50.02</v>
      </c>
      <c r="D249" s="12">
        <f>INDEX('Paste Calib Data'!$1:$1048576,MATCH($A$241,'Paste Calib Data'!$A:$A,0)+(ROW()-ROW($A$241)-1),COLUMN()-1)</f>
        <v>58.023200000000003</v>
      </c>
      <c r="E249" s="12">
        <f>INDEX('Paste Calib Data'!$1:$1048576,MATCH($A$241,'Paste Calib Data'!$A:$A,0)+(ROW()-ROW($A$241)-1),COLUMN()-1)</f>
        <v>54.997599999999998</v>
      </c>
      <c r="F249" s="12">
        <f>INDEX('Paste Calib Data'!$1:$1048576,MATCH($A$241,'Paste Calib Data'!$A:$A,0)+(ROW()-ROW($A$241)-1),COLUMN()-1)</f>
        <v>67.978399999999993</v>
      </c>
      <c r="G249" s="12">
        <f>INDEX('Paste Calib Data'!$1:$1048576,MATCH($A$241,'Paste Calib Data'!$A:$A,0)+(ROW()-ROW($A$241)-1),COLUMN()-1)</f>
        <v>85.009600000000006</v>
      </c>
      <c r="H249" s="12">
        <f>INDEX('Paste Calib Data'!$1:$1048576,MATCH($A$241,'Paste Calib Data'!$A:$A,0)+(ROW()-ROW($A$241)-1),COLUMN()-1)</f>
        <v>85.009600000000006</v>
      </c>
      <c r="I249" s="12">
        <f>INDEX('Paste Calib Data'!$1:$1048576,MATCH($A$241,'Paste Calib Data'!$A:$A,0)+(ROW()-ROW($A$241)-1),COLUMN()-1)</f>
        <v>87.010400000000004</v>
      </c>
      <c r="J249" s="12">
        <f>INDEX('Paste Calib Data'!$1:$1048576,MATCH($A$241,'Paste Calib Data'!$A:$A,0)+(ROW()-ROW($A$241)-1),COLUMN()-1)</f>
        <v>91.012</v>
      </c>
      <c r="K249" s="12">
        <f>INDEX('Paste Calib Data'!$1:$1048576,MATCH($A$241,'Paste Calib Data'!$A:$A,0)+(ROW()-ROW($A$241)-1),COLUMN()-1)</f>
        <v>95.013599999999997</v>
      </c>
      <c r="L249" s="12">
        <f>INDEX('Paste Calib Data'!$1:$1048576,MATCH($A$241,'Paste Calib Data'!$A:$A,0)+(ROW()-ROW($A$241)-1),COLUMN()-1)</f>
        <v>99.015199999999993</v>
      </c>
      <c r="M249" s="12">
        <f>INDEX('Paste Calib Data'!$1:$1048576,MATCH($A$241,'Paste Calib Data'!$A:$A,0)+(ROW()-ROW($A$241)-1),COLUMN()-1)</f>
        <v>105.0176</v>
      </c>
      <c r="N249" s="12">
        <f>INDEX('Paste Calib Data'!$1:$1048576,MATCH($A$241,'Paste Calib Data'!$A:$A,0)+(ROW()-ROW($A$241)-1),COLUMN()-1)</f>
        <v>107.9944</v>
      </c>
      <c r="O249" s="12">
        <f>INDEX('Paste Calib Data'!$1:$1048576,MATCH($A$241,'Paste Calib Data'!$A:$A,0)+(ROW()-ROW($A$241)-1),COLUMN()-1)</f>
        <v>109.9952</v>
      </c>
      <c r="P249" s="12">
        <f>INDEX('Paste Calib Data'!$1:$1048576,MATCH($A$241,'Paste Calib Data'!$A:$A,0)+(ROW()-ROW($A$241)-1),COLUMN()-1)</f>
        <v>111.996</v>
      </c>
      <c r="Q249" s="12">
        <f>INDEX('Paste Calib Data'!$1:$1048576,MATCH($A$241,'Paste Calib Data'!$A:$A,0)+(ROW()-ROW($A$241)-1),COLUMN()-1)</f>
        <v>113.99679999999999</v>
      </c>
      <c r="R249" s="12">
        <f>INDEX('Paste Calib Data'!$1:$1048576,MATCH($A$241,'Paste Calib Data'!$A:$A,0)+(ROW()-ROW($A$241)-1),COLUMN()-1)</f>
        <v>115.99760000000001</v>
      </c>
      <c r="S249" s="32">
        <f t="shared" si="38"/>
        <v>115.99760000000001</v>
      </c>
    </row>
    <row r="250" spans="1:19" x14ac:dyDescent="0.25">
      <c r="A250" s="5">
        <f>INDEX('Paste Calib Data'!$1:$1048576,MATCH($A$241,'Paste Calib Data'!$A:$A,0)+(ROW()-ROW($A$241)-1),COLUMN())</f>
        <v>1200</v>
      </c>
      <c r="B250" s="32">
        <f t="shared" si="37"/>
        <v>54.021599999999999</v>
      </c>
      <c r="C250" s="12">
        <f>INDEX('Paste Calib Data'!$1:$1048576,MATCH($A$241,'Paste Calib Data'!$A:$A,0)+(ROW()-ROW($A$241)-1),COLUMN()-1)</f>
        <v>54.021599999999999</v>
      </c>
      <c r="D250" s="12">
        <f>INDEX('Paste Calib Data'!$1:$1048576,MATCH($A$241,'Paste Calib Data'!$A:$A,0)+(ROW()-ROW($A$241)-1),COLUMN()-1)</f>
        <v>54.021599999999999</v>
      </c>
      <c r="E250" s="12">
        <f>INDEX('Paste Calib Data'!$1:$1048576,MATCH($A$241,'Paste Calib Data'!$A:$A,0)+(ROW()-ROW($A$241)-1),COLUMN()-1)</f>
        <v>65.977599999999995</v>
      </c>
      <c r="F250" s="12">
        <f>INDEX('Paste Calib Data'!$1:$1048576,MATCH($A$241,'Paste Calib Data'!$A:$A,0)+(ROW()-ROW($A$241)-1),COLUMN()-1)</f>
        <v>79.983199999999997</v>
      </c>
      <c r="G250" s="12">
        <f>INDEX('Paste Calib Data'!$1:$1048576,MATCH($A$241,'Paste Calib Data'!$A:$A,0)+(ROW()-ROW($A$241)-1),COLUMN()-1)</f>
        <v>105.0176</v>
      </c>
      <c r="H250" s="12">
        <f>INDEX('Paste Calib Data'!$1:$1048576,MATCH($A$241,'Paste Calib Data'!$A:$A,0)+(ROW()-ROW($A$241)-1),COLUMN()-1)</f>
        <v>102.48</v>
      </c>
      <c r="I250" s="12">
        <f>INDEX('Paste Calib Data'!$1:$1048576,MATCH($A$241,'Paste Calib Data'!$A:$A,0)+(ROW()-ROW($A$241)-1),COLUMN()-1)</f>
        <v>87.986400000000003</v>
      </c>
      <c r="J250" s="12">
        <f>INDEX('Paste Calib Data'!$1:$1048576,MATCH($A$241,'Paste Calib Data'!$A:$A,0)+(ROW()-ROW($A$241)-1),COLUMN()-1)</f>
        <v>87.010400000000004</v>
      </c>
      <c r="K250" s="12">
        <f>INDEX('Paste Calib Data'!$1:$1048576,MATCH($A$241,'Paste Calib Data'!$A:$A,0)+(ROW()-ROW($A$241)-1),COLUMN()-1)</f>
        <v>87.986400000000003</v>
      </c>
      <c r="L250" s="12">
        <f>INDEX('Paste Calib Data'!$1:$1048576,MATCH($A$241,'Paste Calib Data'!$A:$A,0)+(ROW()-ROW($A$241)-1),COLUMN()-1)</f>
        <v>89.011200000000002</v>
      </c>
      <c r="M250" s="12">
        <f>INDEX('Paste Calib Data'!$1:$1048576,MATCH($A$241,'Paste Calib Data'!$A:$A,0)+(ROW()-ROW($A$241)-1),COLUMN()-1)</f>
        <v>91.012</v>
      </c>
      <c r="N250" s="12">
        <f>INDEX('Paste Calib Data'!$1:$1048576,MATCH($A$241,'Paste Calib Data'!$A:$A,0)+(ROW()-ROW($A$241)-1),COLUMN()-1)</f>
        <v>91.988</v>
      </c>
      <c r="O250" s="12">
        <f>INDEX('Paste Calib Data'!$1:$1048576,MATCH($A$241,'Paste Calib Data'!$A:$A,0)+(ROW()-ROW($A$241)-1),COLUMN()-1)</f>
        <v>93.012799999999999</v>
      </c>
      <c r="P250" s="12">
        <f>INDEX('Paste Calib Data'!$1:$1048576,MATCH($A$241,'Paste Calib Data'!$A:$A,0)+(ROW()-ROW($A$241)-1),COLUMN()-1)</f>
        <v>93.012799999999999</v>
      </c>
      <c r="Q250" s="12">
        <f>INDEX('Paste Calib Data'!$1:$1048576,MATCH($A$241,'Paste Calib Data'!$A:$A,0)+(ROW()-ROW($A$241)-1),COLUMN()-1)</f>
        <v>93.988799999999998</v>
      </c>
      <c r="R250" s="12">
        <f>INDEX('Paste Calib Data'!$1:$1048576,MATCH($A$241,'Paste Calib Data'!$A:$A,0)+(ROW()-ROW($A$241)-1),COLUMN()-1)</f>
        <v>93.988799999999998</v>
      </c>
      <c r="S250" s="32">
        <f t="shared" si="38"/>
        <v>93.988799999999998</v>
      </c>
    </row>
    <row r="251" spans="1:19" x14ac:dyDescent="0.25">
      <c r="A251" s="5">
        <f>INDEX('Paste Calib Data'!$1:$1048576,MATCH($A$241,'Paste Calib Data'!$A:$A,0)+(ROW()-ROW($A$241)-1),COLUMN())</f>
        <v>1400</v>
      </c>
      <c r="B251" s="32">
        <f t="shared" si="37"/>
        <v>58.023200000000003</v>
      </c>
      <c r="C251" s="12">
        <f>INDEX('Paste Calib Data'!$1:$1048576,MATCH($A$241,'Paste Calib Data'!$A:$A,0)+(ROW()-ROW($A$241)-1),COLUMN()-1)</f>
        <v>58.023200000000003</v>
      </c>
      <c r="D251" s="12">
        <f>INDEX('Paste Calib Data'!$1:$1048576,MATCH($A$241,'Paste Calib Data'!$A:$A,0)+(ROW()-ROW($A$241)-1),COLUMN()-1)</f>
        <v>58.023200000000003</v>
      </c>
      <c r="E251" s="12">
        <f>INDEX('Paste Calib Data'!$1:$1048576,MATCH($A$241,'Paste Calib Data'!$A:$A,0)+(ROW()-ROW($A$241)-1),COLUMN()-1)</f>
        <v>77.006399999999999</v>
      </c>
      <c r="F251" s="12">
        <f>INDEX('Paste Calib Data'!$1:$1048576,MATCH($A$241,'Paste Calib Data'!$A:$A,0)+(ROW()-ROW($A$241)-1),COLUMN()-1)</f>
        <v>89.987200000000001</v>
      </c>
      <c r="G251" s="12">
        <f>INDEX('Paste Calib Data'!$1:$1048576,MATCH($A$241,'Paste Calib Data'!$A:$A,0)+(ROW()-ROW($A$241)-1),COLUMN()-1)</f>
        <v>123.0248</v>
      </c>
      <c r="H251" s="12">
        <f>INDEX('Paste Calib Data'!$1:$1048576,MATCH($A$241,'Paste Calib Data'!$A:$A,0)+(ROW()-ROW($A$241)-1),COLUMN()-1)</f>
        <v>119.9992</v>
      </c>
      <c r="I251" s="12">
        <f>INDEX('Paste Calib Data'!$1:$1048576,MATCH($A$241,'Paste Calib Data'!$A:$A,0)+(ROW()-ROW($A$241)-1),COLUMN()-1)</f>
        <v>107.0184</v>
      </c>
      <c r="J251" s="12">
        <f>INDEX('Paste Calib Data'!$1:$1048576,MATCH($A$241,'Paste Calib Data'!$A:$A,0)+(ROW()-ROW($A$241)-1),COLUMN()-1)</f>
        <v>103.9928</v>
      </c>
      <c r="K251" s="12">
        <f>INDEX('Paste Calib Data'!$1:$1048576,MATCH($A$241,'Paste Calib Data'!$A:$A,0)+(ROW()-ROW($A$241)-1),COLUMN()-1)</f>
        <v>103.0168</v>
      </c>
      <c r="L251" s="12">
        <f>INDEX('Paste Calib Data'!$1:$1048576,MATCH($A$241,'Paste Calib Data'!$A:$A,0)+(ROW()-ROW($A$241)-1),COLUMN()-1)</f>
        <v>101.01600000000001</v>
      </c>
      <c r="M251" s="12">
        <f>INDEX('Paste Calib Data'!$1:$1048576,MATCH($A$241,'Paste Calib Data'!$A:$A,0)+(ROW()-ROW($A$241)-1),COLUMN()-1)</f>
        <v>99.015199999999993</v>
      </c>
      <c r="N251" s="12">
        <f>INDEX('Paste Calib Data'!$1:$1048576,MATCH($A$241,'Paste Calib Data'!$A:$A,0)+(ROW()-ROW($A$241)-1),COLUMN()-1)</f>
        <v>97.990399999999994</v>
      </c>
      <c r="O251" s="12">
        <f>INDEX('Paste Calib Data'!$1:$1048576,MATCH($A$241,'Paste Calib Data'!$A:$A,0)+(ROW()-ROW($A$241)-1),COLUMN()-1)</f>
        <v>97.014399999999995</v>
      </c>
      <c r="P251" s="12">
        <f>INDEX('Paste Calib Data'!$1:$1048576,MATCH($A$241,'Paste Calib Data'!$A:$A,0)+(ROW()-ROW($A$241)-1),COLUMN()-1)</f>
        <v>95.989599999999996</v>
      </c>
      <c r="Q251" s="12">
        <f>INDEX('Paste Calib Data'!$1:$1048576,MATCH($A$241,'Paste Calib Data'!$A:$A,0)+(ROW()-ROW($A$241)-1),COLUMN()-1)</f>
        <v>95.989599999999996</v>
      </c>
      <c r="R251" s="12">
        <f>INDEX('Paste Calib Data'!$1:$1048576,MATCH($A$241,'Paste Calib Data'!$A:$A,0)+(ROW()-ROW($A$241)-1),COLUMN()-1)</f>
        <v>95.013599999999997</v>
      </c>
      <c r="S251" s="32">
        <f t="shared" si="38"/>
        <v>95.013599999999997</v>
      </c>
    </row>
    <row r="252" spans="1:19" x14ac:dyDescent="0.25">
      <c r="A252" s="5">
        <f>INDEX('Paste Calib Data'!$1:$1048576,MATCH($A$241,'Paste Calib Data'!$A:$A,0)+(ROW()-ROW($A$241)-1),COLUMN())</f>
        <v>1600</v>
      </c>
      <c r="B252" s="32">
        <f t="shared" si="37"/>
        <v>65.001599999999996</v>
      </c>
      <c r="C252" s="12">
        <f>INDEX('Paste Calib Data'!$1:$1048576,MATCH($A$241,'Paste Calib Data'!$A:$A,0)+(ROW()-ROW($A$241)-1),COLUMN()-1)</f>
        <v>65.001599999999996</v>
      </c>
      <c r="D252" s="12">
        <f>INDEX('Paste Calib Data'!$1:$1048576,MATCH($A$241,'Paste Calib Data'!$A:$A,0)+(ROW()-ROW($A$241)-1),COLUMN()-1)</f>
        <v>69.979200000000006</v>
      </c>
      <c r="E252" s="12">
        <f>INDEX('Paste Calib Data'!$1:$1048576,MATCH($A$241,'Paste Calib Data'!$A:$A,0)+(ROW()-ROW($A$241)-1),COLUMN()-1)</f>
        <v>85.985600000000005</v>
      </c>
      <c r="F252" s="12">
        <f>INDEX('Paste Calib Data'!$1:$1048576,MATCH($A$241,'Paste Calib Data'!$A:$A,0)+(ROW()-ROW($A$241)-1),COLUMN()-1)</f>
        <v>103.9928</v>
      </c>
      <c r="G252" s="12">
        <f>INDEX('Paste Calib Data'!$1:$1048576,MATCH($A$241,'Paste Calib Data'!$A:$A,0)+(ROW()-ROW($A$241)-1),COLUMN()-1)</f>
        <v>128.00239999999999</v>
      </c>
      <c r="H252" s="12">
        <f>INDEX('Paste Calib Data'!$1:$1048576,MATCH($A$241,'Paste Calib Data'!$A:$A,0)+(ROW()-ROW($A$241)-1),COLUMN()-1)</f>
        <v>128.00239999999999</v>
      </c>
      <c r="I252" s="12">
        <f>INDEX('Paste Calib Data'!$1:$1048576,MATCH($A$241,'Paste Calib Data'!$A:$A,0)+(ROW()-ROW($A$241)-1),COLUMN()-1)</f>
        <v>117.9984</v>
      </c>
      <c r="J252" s="12">
        <f>INDEX('Paste Calib Data'!$1:$1048576,MATCH($A$241,'Paste Calib Data'!$A:$A,0)+(ROW()-ROW($A$241)-1),COLUMN()-1)</f>
        <v>101.992</v>
      </c>
      <c r="K252" s="12">
        <f>INDEX('Paste Calib Data'!$1:$1048576,MATCH($A$241,'Paste Calib Data'!$A:$A,0)+(ROW()-ROW($A$241)-1),COLUMN()-1)</f>
        <v>99.991200000000006</v>
      </c>
      <c r="L252" s="12">
        <f>INDEX('Paste Calib Data'!$1:$1048576,MATCH($A$241,'Paste Calib Data'!$A:$A,0)+(ROW()-ROW($A$241)-1),COLUMN()-1)</f>
        <v>99.015199999999993</v>
      </c>
      <c r="M252" s="12">
        <f>INDEX('Paste Calib Data'!$1:$1048576,MATCH($A$241,'Paste Calib Data'!$A:$A,0)+(ROW()-ROW($A$241)-1),COLUMN()-1)</f>
        <v>103.0168</v>
      </c>
      <c r="N252" s="12">
        <f>INDEX('Paste Calib Data'!$1:$1048576,MATCH($A$241,'Paste Calib Data'!$A:$A,0)+(ROW()-ROW($A$241)-1),COLUMN()-1)</f>
        <v>107.0184</v>
      </c>
      <c r="O252" s="12">
        <f>INDEX('Paste Calib Data'!$1:$1048576,MATCH($A$241,'Paste Calib Data'!$A:$A,0)+(ROW()-ROW($A$241)-1),COLUMN()-1)</f>
        <v>115.02160000000001</v>
      </c>
      <c r="P252" s="12">
        <f>INDEX('Paste Calib Data'!$1:$1048576,MATCH($A$241,'Paste Calib Data'!$A:$A,0)+(ROW()-ROW($A$241)-1),COLUMN()-1)</f>
        <v>117.9984</v>
      </c>
      <c r="Q252" s="12">
        <f>INDEX('Paste Calib Data'!$1:$1048576,MATCH($A$241,'Paste Calib Data'!$A:$A,0)+(ROW()-ROW($A$241)-1),COLUMN()-1)</f>
        <v>119.9992</v>
      </c>
      <c r="R252" s="12">
        <f>INDEX('Paste Calib Data'!$1:$1048576,MATCH($A$241,'Paste Calib Data'!$A:$A,0)+(ROW()-ROW($A$241)-1),COLUMN()-1)</f>
        <v>124.9768</v>
      </c>
      <c r="S252" s="32">
        <f t="shared" si="38"/>
        <v>124.9768</v>
      </c>
    </row>
    <row r="253" spans="1:19" x14ac:dyDescent="0.25">
      <c r="A253" s="5">
        <f>INDEX('Paste Calib Data'!$1:$1048576,MATCH($A$241,'Paste Calib Data'!$A:$A,0)+(ROW()-ROW($A$241)-1),COLUMN())</f>
        <v>1800</v>
      </c>
      <c r="B253" s="32">
        <f t="shared" si="37"/>
        <v>79.983199999999997</v>
      </c>
      <c r="C253" s="12">
        <f>INDEX('Paste Calib Data'!$1:$1048576,MATCH($A$241,'Paste Calib Data'!$A:$A,0)+(ROW()-ROW($A$241)-1),COLUMN()-1)</f>
        <v>79.983199999999997</v>
      </c>
      <c r="D253" s="12">
        <f>INDEX('Paste Calib Data'!$1:$1048576,MATCH($A$241,'Paste Calib Data'!$A:$A,0)+(ROW()-ROW($A$241)-1),COLUMN()-1)</f>
        <v>89.987200000000001</v>
      </c>
      <c r="E253" s="12">
        <f>INDEX('Paste Calib Data'!$1:$1048576,MATCH($A$241,'Paste Calib Data'!$A:$A,0)+(ROW()-ROW($A$241)-1),COLUMN()-1)</f>
        <v>95.989599999999996</v>
      </c>
      <c r="F253" s="12">
        <f>INDEX('Paste Calib Data'!$1:$1048576,MATCH($A$241,'Paste Calib Data'!$A:$A,0)+(ROW()-ROW($A$241)-1),COLUMN()-1)</f>
        <v>105.0176</v>
      </c>
      <c r="G253" s="12">
        <f>INDEX('Paste Calib Data'!$1:$1048576,MATCH($A$241,'Paste Calib Data'!$A:$A,0)+(ROW()-ROW($A$241)-1),COLUMN()-1)</f>
        <v>132.00399999999999</v>
      </c>
      <c r="H253" s="12">
        <f>INDEX('Paste Calib Data'!$1:$1048576,MATCH($A$241,'Paste Calib Data'!$A:$A,0)+(ROW()-ROW($A$241)-1),COLUMN()-1)</f>
        <v>122</v>
      </c>
      <c r="I253" s="12">
        <f>INDEX('Paste Calib Data'!$1:$1048576,MATCH($A$241,'Paste Calib Data'!$A:$A,0)+(ROW()-ROW($A$241)-1),COLUMN()-1)</f>
        <v>111.996</v>
      </c>
      <c r="J253" s="12">
        <f>INDEX('Paste Calib Data'!$1:$1048576,MATCH($A$241,'Paste Calib Data'!$A:$A,0)+(ROW()-ROW($A$241)-1),COLUMN()-1)</f>
        <v>109.9952</v>
      </c>
      <c r="K253" s="12">
        <f>INDEX('Paste Calib Data'!$1:$1048576,MATCH($A$241,'Paste Calib Data'!$A:$A,0)+(ROW()-ROW($A$241)-1),COLUMN()-1)</f>
        <v>109.0192</v>
      </c>
      <c r="L253" s="12">
        <f>INDEX('Paste Calib Data'!$1:$1048576,MATCH($A$241,'Paste Calib Data'!$A:$A,0)+(ROW()-ROW($A$241)-1),COLUMN()-1)</f>
        <v>107.9944</v>
      </c>
      <c r="M253" s="12">
        <f>INDEX('Paste Calib Data'!$1:$1048576,MATCH($A$241,'Paste Calib Data'!$A:$A,0)+(ROW()-ROW($A$241)-1),COLUMN()-1)</f>
        <v>113.02079999999999</v>
      </c>
      <c r="N253" s="12">
        <f>INDEX('Paste Calib Data'!$1:$1048576,MATCH($A$241,'Paste Calib Data'!$A:$A,0)+(ROW()-ROW($A$241)-1),COLUMN()-1)</f>
        <v>119.0232</v>
      </c>
      <c r="O253" s="12">
        <f>INDEX('Paste Calib Data'!$1:$1048576,MATCH($A$241,'Paste Calib Data'!$A:$A,0)+(ROW()-ROW($A$241)-1),COLUMN()-1)</f>
        <v>122</v>
      </c>
      <c r="P253" s="12">
        <f>INDEX('Paste Calib Data'!$1:$1048576,MATCH($A$241,'Paste Calib Data'!$A:$A,0)+(ROW()-ROW($A$241)-1),COLUMN()-1)</f>
        <v>126.0016</v>
      </c>
      <c r="Q253" s="12">
        <f>INDEX('Paste Calib Data'!$1:$1048576,MATCH($A$241,'Paste Calib Data'!$A:$A,0)+(ROW()-ROW($A$241)-1),COLUMN()-1)</f>
        <v>138.98240000000001</v>
      </c>
      <c r="R253" s="12">
        <f>INDEX('Paste Calib Data'!$1:$1048576,MATCH($A$241,'Paste Calib Data'!$A:$A,0)+(ROW()-ROW($A$241)-1),COLUMN()-1)</f>
        <v>142.98400000000001</v>
      </c>
      <c r="S253" s="32">
        <f t="shared" si="38"/>
        <v>142.98400000000001</v>
      </c>
    </row>
    <row r="254" spans="1:19" x14ac:dyDescent="0.25">
      <c r="A254" s="5">
        <f>INDEX('Paste Calib Data'!$1:$1048576,MATCH($A$241,'Paste Calib Data'!$A:$A,0)+(ROW()-ROW($A$241)-1),COLUMN())</f>
        <v>2000</v>
      </c>
      <c r="B254" s="32">
        <f t="shared" si="37"/>
        <v>95.013599999999997</v>
      </c>
      <c r="C254" s="12">
        <f>INDEX('Paste Calib Data'!$1:$1048576,MATCH($A$241,'Paste Calib Data'!$A:$A,0)+(ROW()-ROW($A$241)-1),COLUMN()-1)</f>
        <v>95.013599999999997</v>
      </c>
      <c r="D254" s="12">
        <f>INDEX('Paste Calib Data'!$1:$1048576,MATCH($A$241,'Paste Calib Data'!$A:$A,0)+(ROW()-ROW($A$241)-1),COLUMN()-1)</f>
        <v>97.014399999999995</v>
      </c>
      <c r="E254" s="12">
        <f>INDEX('Paste Calib Data'!$1:$1048576,MATCH($A$241,'Paste Calib Data'!$A:$A,0)+(ROW()-ROW($A$241)-1),COLUMN()-1)</f>
        <v>109.9952</v>
      </c>
      <c r="F254" s="12">
        <f>INDEX('Paste Calib Data'!$1:$1048576,MATCH($A$241,'Paste Calib Data'!$A:$A,0)+(ROW()-ROW($A$241)-1),COLUMN()-1)</f>
        <v>115.99760000000001</v>
      </c>
      <c r="G254" s="12">
        <f>INDEX('Paste Calib Data'!$1:$1048576,MATCH($A$241,'Paste Calib Data'!$A:$A,0)+(ROW()-ROW($A$241)-1),COLUMN()-1)</f>
        <v>134.98079999999999</v>
      </c>
      <c r="H254" s="12">
        <f>INDEX('Paste Calib Data'!$1:$1048576,MATCH($A$241,'Paste Calib Data'!$A:$A,0)+(ROW()-ROW($A$241)-1),COLUMN()-1)</f>
        <v>134.98079999999999</v>
      </c>
      <c r="I254" s="12">
        <f>INDEX('Paste Calib Data'!$1:$1048576,MATCH($A$241,'Paste Calib Data'!$A:$A,0)+(ROW()-ROW($A$241)-1),COLUMN()-1)</f>
        <v>130.00319999999999</v>
      </c>
      <c r="J254" s="12">
        <f>INDEX('Paste Calib Data'!$1:$1048576,MATCH($A$241,'Paste Calib Data'!$A:$A,0)+(ROW()-ROW($A$241)-1),COLUMN()-1)</f>
        <v>126.9776</v>
      </c>
      <c r="K254" s="12">
        <f>INDEX('Paste Calib Data'!$1:$1048576,MATCH($A$241,'Paste Calib Data'!$A:$A,0)+(ROW()-ROW($A$241)-1),COLUMN()-1)</f>
        <v>124.9768</v>
      </c>
      <c r="L254" s="12">
        <f>INDEX('Paste Calib Data'!$1:$1048576,MATCH($A$241,'Paste Calib Data'!$A:$A,0)+(ROW()-ROW($A$241)-1),COLUMN()-1)</f>
        <v>115.02160000000001</v>
      </c>
      <c r="M254" s="12">
        <f>INDEX('Paste Calib Data'!$1:$1048576,MATCH($A$241,'Paste Calib Data'!$A:$A,0)+(ROW()-ROW($A$241)-1),COLUMN()-1)</f>
        <v>109.9952</v>
      </c>
      <c r="N254" s="12">
        <f>INDEX('Paste Calib Data'!$1:$1048576,MATCH($A$241,'Paste Calib Data'!$A:$A,0)+(ROW()-ROW($A$241)-1),COLUMN()-1)</f>
        <v>109.9952</v>
      </c>
      <c r="O254" s="12">
        <f>INDEX('Paste Calib Data'!$1:$1048576,MATCH($A$241,'Paste Calib Data'!$A:$A,0)+(ROW()-ROW($A$241)-1),COLUMN()-1)</f>
        <v>109.9952</v>
      </c>
      <c r="P254" s="12">
        <f>INDEX('Paste Calib Data'!$1:$1048576,MATCH($A$241,'Paste Calib Data'!$A:$A,0)+(ROW()-ROW($A$241)-1),COLUMN()-1)</f>
        <v>134.98079999999999</v>
      </c>
      <c r="Q254" s="12">
        <f>INDEX('Paste Calib Data'!$1:$1048576,MATCH($A$241,'Paste Calib Data'!$A:$A,0)+(ROW()-ROW($A$241)-1),COLUMN()-1)</f>
        <v>140.00720000000001</v>
      </c>
      <c r="R254" s="12">
        <f>INDEX('Paste Calib Data'!$1:$1048576,MATCH($A$241,'Paste Calib Data'!$A:$A,0)+(ROW()-ROW($A$241)-1),COLUMN()-1)</f>
        <v>144.00880000000001</v>
      </c>
      <c r="S254" s="32">
        <f t="shared" si="38"/>
        <v>144.00880000000001</v>
      </c>
    </row>
    <row r="255" spans="1:19" x14ac:dyDescent="0.25">
      <c r="A255" s="5">
        <f>INDEX('Paste Calib Data'!$1:$1048576,MATCH($A$241,'Paste Calib Data'!$A:$A,0)+(ROW()-ROW($A$241)-1),COLUMN())</f>
        <v>2200</v>
      </c>
      <c r="B255" s="32">
        <f t="shared" si="37"/>
        <v>99.991200000000006</v>
      </c>
      <c r="C255" s="12">
        <f>INDEX('Paste Calib Data'!$1:$1048576,MATCH($A$241,'Paste Calib Data'!$A:$A,0)+(ROW()-ROW($A$241)-1),COLUMN()-1)</f>
        <v>99.991200000000006</v>
      </c>
      <c r="D255" s="12">
        <f>INDEX('Paste Calib Data'!$1:$1048576,MATCH($A$241,'Paste Calib Data'!$A:$A,0)+(ROW()-ROW($A$241)-1),COLUMN()-1)</f>
        <v>105.0176</v>
      </c>
      <c r="E255" s="12">
        <f>INDEX('Paste Calib Data'!$1:$1048576,MATCH($A$241,'Paste Calib Data'!$A:$A,0)+(ROW()-ROW($A$241)-1),COLUMN()-1)</f>
        <v>115.99760000000001</v>
      </c>
      <c r="F255" s="12">
        <f>INDEX('Paste Calib Data'!$1:$1048576,MATCH($A$241,'Paste Calib Data'!$A:$A,0)+(ROW()-ROW($A$241)-1),COLUMN()-1)</f>
        <v>124.9768</v>
      </c>
      <c r="G255" s="12">
        <f>INDEX('Paste Calib Data'!$1:$1048576,MATCH($A$241,'Paste Calib Data'!$A:$A,0)+(ROW()-ROW($A$241)-1),COLUMN()-1)</f>
        <v>134.98079999999999</v>
      </c>
      <c r="H255" s="12">
        <f>INDEX('Paste Calib Data'!$1:$1048576,MATCH($A$241,'Paste Calib Data'!$A:$A,0)+(ROW()-ROW($A$241)-1),COLUMN()-1)</f>
        <v>134.98079999999999</v>
      </c>
      <c r="I255" s="12">
        <f>INDEX('Paste Calib Data'!$1:$1048576,MATCH($A$241,'Paste Calib Data'!$A:$A,0)+(ROW()-ROW($A$241)-1),COLUMN()-1)</f>
        <v>134.98079999999999</v>
      </c>
      <c r="J255" s="12">
        <f>INDEX('Paste Calib Data'!$1:$1048576,MATCH($A$241,'Paste Calib Data'!$A:$A,0)+(ROW()-ROW($A$241)-1),COLUMN()-1)</f>
        <v>130.00319999999999</v>
      </c>
      <c r="K255" s="12">
        <f>INDEX('Paste Calib Data'!$1:$1048576,MATCH($A$241,'Paste Calib Data'!$A:$A,0)+(ROW()-ROW($A$241)-1),COLUMN()-1)</f>
        <v>126.9776</v>
      </c>
      <c r="L255" s="12">
        <f>INDEX('Paste Calib Data'!$1:$1048576,MATCH($A$241,'Paste Calib Data'!$A:$A,0)+(ROW()-ROW($A$241)-1),COLUMN()-1)</f>
        <v>122.488</v>
      </c>
      <c r="M255" s="12">
        <f>INDEX('Paste Calib Data'!$1:$1048576,MATCH($A$241,'Paste Calib Data'!$A:$A,0)+(ROW()-ROW($A$241)-1),COLUMN()-1)</f>
        <v>115.02160000000001</v>
      </c>
      <c r="N255" s="12">
        <f>INDEX('Paste Calib Data'!$1:$1048576,MATCH($A$241,'Paste Calib Data'!$A:$A,0)+(ROW()-ROW($A$241)-1),COLUMN()-1)</f>
        <v>122.976</v>
      </c>
      <c r="O255" s="12">
        <f>INDEX('Paste Calib Data'!$1:$1048576,MATCH($A$241,'Paste Calib Data'!$A:$A,0)+(ROW()-ROW($A$241)-1),COLUMN()-1)</f>
        <v>126.9776</v>
      </c>
      <c r="P255" s="12">
        <f>INDEX('Paste Calib Data'!$1:$1048576,MATCH($A$241,'Paste Calib Data'!$A:$A,0)+(ROW()-ROW($A$241)-1),COLUMN()-1)</f>
        <v>136.00559999999999</v>
      </c>
      <c r="Q255" s="12">
        <f>INDEX('Paste Calib Data'!$1:$1048576,MATCH($A$241,'Paste Calib Data'!$A:$A,0)+(ROW()-ROW($A$241)-1),COLUMN()-1)</f>
        <v>142.00800000000001</v>
      </c>
      <c r="R255" s="12">
        <f>INDEX('Paste Calib Data'!$1:$1048576,MATCH($A$241,'Paste Calib Data'!$A:$A,0)+(ROW()-ROW($A$241)-1),COLUMN()-1)</f>
        <v>144.98480000000001</v>
      </c>
      <c r="S255" s="32">
        <f t="shared" si="38"/>
        <v>144.98480000000001</v>
      </c>
    </row>
    <row r="256" spans="1:19" x14ac:dyDescent="0.25">
      <c r="A256" s="5">
        <f>INDEX('Paste Calib Data'!$1:$1048576,MATCH($A$241,'Paste Calib Data'!$A:$A,0)+(ROW()-ROW($A$241)-1),COLUMN())</f>
        <v>2400</v>
      </c>
      <c r="B256" s="32">
        <f t="shared" si="37"/>
        <v>105.0176</v>
      </c>
      <c r="C256" s="12">
        <f>INDEX('Paste Calib Data'!$1:$1048576,MATCH($A$241,'Paste Calib Data'!$A:$A,0)+(ROW()-ROW($A$241)-1),COLUMN()-1)</f>
        <v>105.0176</v>
      </c>
      <c r="D256" s="12">
        <f>INDEX('Paste Calib Data'!$1:$1048576,MATCH($A$241,'Paste Calib Data'!$A:$A,0)+(ROW()-ROW($A$241)-1),COLUMN()-1)</f>
        <v>109.9952</v>
      </c>
      <c r="E256" s="12">
        <f>INDEX('Paste Calib Data'!$1:$1048576,MATCH($A$241,'Paste Calib Data'!$A:$A,0)+(ROW()-ROW($A$241)-1),COLUMN()-1)</f>
        <v>115.99760000000001</v>
      </c>
      <c r="F256" s="12">
        <f>INDEX('Paste Calib Data'!$1:$1048576,MATCH($A$241,'Paste Calib Data'!$A:$A,0)+(ROW()-ROW($A$241)-1),COLUMN()-1)</f>
        <v>134.98079999999999</v>
      </c>
      <c r="G256" s="12">
        <f>INDEX('Paste Calib Data'!$1:$1048576,MATCH($A$241,'Paste Calib Data'!$A:$A,0)+(ROW()-ROW($A$241)-1),COLUMN()-1)</f>
        <v>126.9776</v>
      </c>
      <c r="H256" s="12">
        <f>INDEX('Paste Calib Data'!$1:$1048576,MATCH($A$241,'Paste Calib Data'!$A:$A,0)+(ROW()-ROW($A$241)-1),COLUMN()-1)</f>
        <v>119.9992</v>
      </c>
      <c r="I256" s="12">
        <f>INDEX('Paste Calib Data'!$1:$1048576,MATCH($A$241,'Paste Calib Data'!$A:$A,0)+(ROW()-ROW($A$241)-1),COLUMN()-1)</f>
        <v>119.9992</v>
      </c>
      <c r="J256" s="12">
        <f>INDEX('Paste Calib Data'!$1:$1048576,MATCH($A$241,'Paste Calib Data'!$A:$A,0)+(ROW()-ROW($A$241)-1),COLUMN()-1)</f>
        <v>119.9992</v>
      </c>
      <c r="K256" s="12">
        <f>INDEX('Paste Calib Data'!$1:$1048576,MATCH($A$241,'Paste Calib Data'!$A:$A,0)+(ROW()-ROW($A$241)-1),COLUMN()-1)</f>
        <v>115.02160000000001</v>
      </c>
      <c r="L256" s="12">
        <f>INDEX('Paste Calib Data'!$1:$1048576,MATCH($A$241,'Paste Calib Data'!$A:$A,0)+(ROW()-ROW($A$241)-1),COLUMN()-1)</f>
        <v>117.5104</v>
      </c>
      <c r="M256" s="12">
        <f>INDEX('Paste Calib Data'!$1:$1048576,MATCH($A$241,'Paste Calib Data'!$A:$A,0)+(ROW()-ROW($A$241)-1),COLUMN()-1)</f>
        <v>119.9992</v>
      </c>
      <c r="N256" s="12">
        <f>INDEX('Paste Calib Data'!$1:$1048576,MATCH($A$241,'Paste Calib Data'!$A:$A,0)+(ROW()-ROW($A$241)-1),COLUMN()-1)</f>
        <v>134.98079999999999</v>
      </c>
      <c r="O256" s="12">
        <f>INDEX('Paste Calib Data'!$1:$1048576,MATCH($A$241,'Paste Calib Data'!$A:$A,0)+(ROW()-ROW($A$241)-1),COLUMN()-1)</f>
        <v>136.00559999999999</v>
      </c>
      <c r="P256" s="12">
        <f>INDEX('Paste Calib Data'!$1:$1048576,MATCH($A$241,'Paste Calib Data'!$A:$A,0)+(ROW()-ROW($A$241)-1),COLUMN()-1)</f>
        <v>142.98400000000001</v>
      </c>
      <c r="Q256" s="12">
        <f>INDEX('Paste Calib Data'!$1:$1048576,MATCH($A$241,'Paste Calib Data'!$A:$A,0)+(ROW()-ROW($A$241)-1),COLUMN()-1)</f>
        <v>152.012</v>
      </c>
      <c r="R256" s="12">
        <f>INDEX('Paste Calib Data'!$1:$1048576,MATCH($A$241,'Paste Calib Data'!$A:$A,0)+(ROW()-ROW($A$241)-1),COLUMN()-1)</f>
        <v>154.0128</v>
      </c>
      <c r="S256" s="32">
        <f t="shared" si="38"/>
        <v>154.0128</v>
      </c>
    </row>
    <row r="257" spans="1:19" x14ac:dyDescent="0.25">
      <c r="A257" s="5">
        <f>INDEX('Paste Calib Data'!$1:$1048576,MATCH($A$241,'Paste Calib Data'!$A:$A,0)+(ROW()-ROW($A$241)-1),COLUMN())</f>
        <v>2600</v>
      </c>
      <c r="B257" s="32">
        <f t="shared" si="37"/>
        <v>109.9952</v>
      </c>
      <c r="C257" s="12">
        <f>INDEX('Paste Calib Data'!$1:$1048576,MATCH($A$241,'Paste Calib Data'!$A:$A,0)+(ROW()-ROW($A$241)-1),COLUMN()-1)</f>
        <v>109.9952</v>
      </c>
      <c r="D257" s="12">
        <f>INDEX('Paste Calib Data'!$1:$1048576,MATCH($A$241,'Paste Calib Data'!$A:$A,0)+(ROW()-ROW($A$241)-1),COLUMN()-1)</f>
        <v>115.02160000000001</v>
      </c>
      <c r="E257" s="12">
        <f>INDEX('Paste Calib Data'!$1:$1048576,MATCH($A$241,'Paste Calib Data'!$A:$A,0)+(ROW()-ROW($A$241)-1),COLUMN()-1)</f>
        <v>115.02160000000001</v>
      </c>
      <c r="F257" s="12">
        <f>INDEX('Paste Calib Data'!$1:$1048576,MATCH($A$241,'Paste Calib Data'!$A:$A,0)+(ROW()-ROW($A$241)-1),COLUMN()-1)</f>
        <v>124.0008</v>
      </c>
      <c r="G257" s="12">
        <f>INDEX('Paste Calib Data'!$1:$1048576,MATCH($A$241,'Paste Calib Data'!$A:$A,0)+(ROW()-ROW($A$241)-1),COLUMN()-1)</f>
        <v>126.9776</v>
      </c>
      <c r="H257" s="12">
        <f>INDEX('Paste Calib Data'!$1:$1048576,MATCH($A$241,'Paste Calib Data'!$A:$A,0)+(ROW()-ROW($A$241)-1),COLUMN()-1)</f>
        <v>121.024</v>
      </c>
      <c r="I257" s="12">
        <f>INDEX('Paste Calib Data'!$1:$1048576,MATCH($A$241,'Paste Calib Data'!$A:$A,0)+(ROW()-ROW($A$241)-1),COLUMN()-1)</f>
        <v>119.9992</v>
      </c>
      <c r="J257" s="12">
        <f>INDEX('Paste Calib Data'!$1:$1048576,MATCH($A$241,'Paste Calib Data'!$A:$A,0)+(ROW()-ROW($A$241)-1),COLUMN()-1)</f>
        <v>119.9992</v>
      </c>
      <c r="K257" s="12">
        <f>INDEX('Paste Calib Data'!$1:$1048576,MATCH($A$241,'Paste Calib Data'!$A:$A,0)+(ROW()-ROW($A$241)-1),COLUMN()-1)</f>
        <v>119.9992</v>
      </c>
      <c r="L257" s="12">
        <f>INDEX('Paste Calib Data'!$1:$1048576,MATCH($A$241,'Paste Calib Data'!$A:$A,0)+(ROW()-ROW($A$241)-1),COLUMN()-1)</f>
        <v>119.0232</v>
      </c>
      <c r="M257" s="12">
        <f>INDEX('Paste Calib Data'!$1:$1048576,MATCH($A$241,'Paste Calib Data'!$A:$A,0)+(ROW()-ROW($A$241)-1),COLUMN()-1)</f>
        <v>124.9768</v>
      </c>
      <c r="N257" s="12">
        <f>INDEX('Paste Calib Data'!$1:$1048576,MATCH($A$241,'Paste Calib Data'!$A:$A,0)+(ROW()-ROW($A$241)-1),COLUMN()-1)</f>
        <v>140.00720000000001</v>
      </c>
      <c r="O257" s="12">
        <f>INDEX('Paste Calib Data'!$1:$1048576,MATCH($A$241,'Paste Calib Data'!$A:$A,0)+(ROW()-ROW($A$241)-1),COLUMN()-1)</f>
        <v>144.98480000000001</v>
      </c>
      <c r="P257" s="12">
        <f>INDEX('Paste Calib Data'!$1:$1048576,MATCH($A$241,'Paste Calib Data'!$A:$A,0)+(ROW()-ROW($A$241)-1),COLUMN()-1)</f>
        <v>150.0112</v>
      </c>
      <c r="Q257" s="12">
        <f>INDEX('Paste Calib Data'!$1:$1048576,MATCH($A$241,'Paste Calib Data'!$A:$A,0)+(ROW()-ROW($A$241)-1),COLUMN()-1)</f>
        <v>160.01519999999999</v>
      </c>
      <c r="R257" s="12">
        <f>INDEX('Paste Calib Data'!$1:$1048576,MATCH($A$241,'Paste Calib Data'!$A:$A,0)+(ROW()-ROW($A$241)-1),COLUMN()-1)</f>
        <v>160.01519999999999</v>
      </c>
      <c r="S257" s="32">
        <f t="shared" si="38"/>
        <v>160.01519999999999</v>
      </c>
    </row>
    <row r="258" spans="1:19" x14ac:dyDescent="0.25">
      <c r="A258" s="5">
        <f>INDEX('Paste Calib Data'!$1:$1048576,MATCH($A$241,'Paste Calib Data'!$A:$A,0)+(ROW()-ROW($A$241)-1),COLUMN())</f>
        <v>2700</v>
      </c>
      <c r="B258" s="32">
        <f t="shared" si="37"/>
        <v>115.02160000000001</v>
      </c>
      <c r="C258" s="12">
        <f>INDEX('Paste Calib Data'!$1:$1048576,MATCH($A$241,'Paste Calib Data'!$A:$A,0)+(ROW()-ROW($A$241)-1),COLUMN()-1)</f>
        <v>115.02160000000001</v>
      </c>
      <c r="D258" s="12">
        <f>INDEX('Paste Calib Data'!$1:$1048576,MATCH($A$241,'Paste Calib Data'!$A:$A,0)+(ROW()-ROW($A$241)-1),COLUMN()-1)</f>
        <v>119.9992</v>
      </c>
      <c r="E258" s="12">
        <f>INDEX('Paste Calib Data'!$1:$1048576,MATCH($A$241,'Paste Calib Data'!$A:$A,0)+(ROW()-ROW($A$241)-1),COLUMN()-1)</f>
        <v>113.99679999999999</v>
      </c>
      <c r="F258" s="12">
        <f>INDEX('Paste Calib Data'!$1:$1048576,MATCH($A$241,'Paste Calib Data'!$A:$A,0)+(ROW()-ROW($A$241)-1),COLUMN()-1)</f>
        <v>122.976</v>
      </c>
      <c r="G258" s="12">
        <f>INDEX('Paste Calib Data'!$1:$1048576,MATCH($A$241,'Paste Calib Data'!$A:$A,0)+(ROW()-ROW($A$241)-1),COLUMN()-1)</f>
        <v>132.97999999999999</v>
      </c>
      <c r="H258" s="12">
        <f>INDEX('Paste Calib Data'!$1:$1048576,MATCH($A$241,'Paste Calib Data'!$A:$A,0)+(ROW()-ROW($A$241)-1),COLUMN()-1)</f>
        <v>130.97919999999999</v>
      </c>
      <c r="I258" s="12">
        <f>INDEX('Paste Calib Data'!$1:$1048576,MATCH($A$241,'Paste Calib Data'!$A:$A,0)+(ROW()-ROW($A$241)-1),COLUMN()-1)</f>
        <v>127.51439999999999</v>
      </c>
      <c r="J258" s="12">
        <f>INDEX('Paste Calib Data'!$1:$1048576,MATCH($A$241,'Paste Calib Data'!$A:$A,0)+(ROW()-ROW($A$241)-1),COLUMN()-1)</f>
        <v>124.9768</v>
      </c>
      <c r="K258" s="12">
        <f>INDEX('Paste Calib Data'!$1:$1048576,MATCH($A$241,'Paste Calib Data'!$A:$A,0)+(ROW()-ROW($A$241)-1),COLUMN()-1)</f>
        <v>124.9768</v>
      </c>
      <c r="L258" s="12">
        <f>INDEX('Paste Calib Data'!$1:$1048576,MATCH($A$241,'Paste Calib Data'!$A:$A,0)+(ROW()-ROW($A$241)-1),COLUMN()-1)</f>
        <v>127.51439999999999</v>
      </c>
      <c r="M258" s="12">
        <f>INDEX('Paste Calib Data'!$1:$1048576,MATCH($A$241,'Paste Calib Data'!$A:$A,0)+(ROW()-ROW($A$241)-1),COLUMN()-1)</f>
        <v>130.00319999999999</v>
      </c>
      <c r="N258" s="12">
        <f>INDEX('Paste Calib Data'!$1:$1048576,MATCH($A$241,'Paste Calib Data'!$A:$A,0)+(ROW()-ROW($A$241)-1),COLUMN()-1)</f>
        <v>144.98480000000001</v>
      </c>
      <c r="O258" s="12">
        <f>INDEX('Paste Calib Data'!$1:$1048576,MATCH($A$241,'Paste Calib Data'!$A:$A,0)+(ROW()-ROW($A$241)-1),COLUMN()-1)</f>
        <v>152.012</v>
      </c>
      <c r="P258" s="12">
        <f>INDEX('Paste Calib Data'!$1:$1048576,MATCH($A$241,'Paste Calib Data'!$A:$A,0)+(ROW()-ROW($A$241)-1),COLUMN()-1)</f>
        <v>154.0128</v>
      </c>
      <c r="Q258" s="12">
        <f>INDEX('Paste Calib Data'!$1:$1048576,MATCH($A$241,'Paste Calib Data'!$A:$A,0)+(ROW()-ROW($A$241)-1),COLUMN()-1)</f>
        <v>160.01519999999999</v>
      </c>
      <c r="R258" s="12">
        <f>INDEX('Paste Calib Data'!$1:$1048576,MATCH($A$241,'Paste Calib Data'!$A:$A,0)+(ROW()-ROW($A$241)-1),COLUMN()-1)</f>
        <v>160.01519999999999</v>
      </c>
      <c r="S258" s="32">
        <f t="shared" si="38"/>
        <v>160.01519999999999</v>
      </c>
    </row>
    <row r="259" spans="1:19" x14ac:dyDescent="0.25">
      <c r="A259" s="5">
        <f>INDEX('Paste Calib Data'!$1:$1048576,MATCH($A$241,'Paste Calib Data'!$A:$A,0)+(ROW()-ROW($A$241)-1),COLUMN())</f>
        <v>2800</v>
      </c>
      <c r="B259" s="32">
        <f t="shared" si="37"/>
        <v>119.9992</v>
      </c>
      <c r="C259" s="12">
        <f>INDEX('Paste Calib Data'!$1:$1048576,MATCH($A$241,'Paste Calib Data'!$A:$A,0)+(ROW()-ROW($A$241)-1),COLUMN()-1)</f>
        <v>119.9992</v>
      </c>
      <c r="D259" s="12">
        <f>INDEX('Paste Calib Data'!$1:$1048576,MATCH($A$241,'Paste Calib Data'!$A:$A,0)+(ROW()-ROW($A$241)-1),COLUMN()-1)</f>
        <v>119.9992</v>
      </c>
      <c r="E259" s="12">
        <f>INDEX('Paste Calib Data'!$1:$1048576,MATCH($A$241,'Paste Calib Data'!$A:$A,0)+(ROW()-ROW($A$241)-1),COLUMN()-1)</f>
        <v>134.98079999999999</v>
      </c>
      <c r="F259" s="12">
        <f>INDEX('Paste Calib Data'!$1:$1048576,MATCH($A$241,'Paste Calib Data'!$A:$A,0)+(ROW()-ROW($A$241)-1),COLUMN()-1)</f>
        <v>121.024</v>
      </c>
      <c r="G259" s="12">
        <f>INDEX('Paste Calib Data'!$1:$1048576,MATCH($A$241,'Paste Calib Data'!$A:$A,0)+(ROW()-ROW($A$241)-1),COLUMN()-1)</f>
        <v>136.00559999999999</v>
      </c>
      <c r="H259" s="12">
        <f>INDEX('Paste Calib Data'!$1:$1048576,MATCH($A$241,'Paste Calib Data'!$A:$A,0)+(ROW()-ROW($A$241)-1),COLUMN()-1)</f>
        <v>142.98400000000001</v>
      </c>
      <c r="I259" s="12">
        <f>INDEX('Paste Calib Data'!$1:$1048576,MATCH($A$241,'Paste Calib Data'!$A:$A,0)+(ROW()-ROW($A$241)-1),COLUMN()-1)</f>
        <v>140.00720000000001</v>
      </c>
      <c r="J259" s="12">
        <f>INDEX('Paste Calib Data'!$1:$1048576,MATCH($A$241,'Paste Calib Data'!$A:$A,0)+(ROW()-ROW($A$241)-1),COLUMN()-1)</f>
        <v>134.98079999999999</v>
      </c>
      <c r="K259" s="12">
        <f>INDEX('Paste Calib Data'!$1:$1048576,MATCH($A$241,'Paste Calib Data'!$A:$A,0)+(ROW()-ROW($A$241)-1),COLUMN()-1)</f>
        <v>134.98079999999999</v>
      </c>
      <c r="L259" s="12">
        <f>INDEX('Paste Calib Data'!$1:$1048576,MATCH($A$241,'Paste Calib Data'!$A:$A,0)+(ROW()-ROW($A$241)-1),COLUMN()-1)</f>
        <v>137.51840000000001</v>
      </c>
      <c r="M259" s="12">
        <f>INDEX('Paste Calib Data'!$1:$1048576,MATCH($A$241,'Paste Calib Data'!$A:$A,0)+(ROW()-ROW($A$241)-1),COLUMN()-1)</f>
        <v>140.00720000000001</v>
      </c>
      <c r="N259" s="12">
        <f>INDEX('Paste Calib Data'!$1:$1048576,MATCH($A$241,'Paste Calib Data'!$A:$A,0)+(ROW()-ROW($A$241)-1),COLUMN()-1)</f>
        <v>154.9888</v>
      </c>
      <c r="O259" s="12">
        <f>INDEX('Paste Calib Data'!$1:$1048576,MATCH($A$241,'Paste Calib Data'!$A:$A,0)+(ROW()-ROW($A$241)-1),COLUMN()-1)</f>
        <v>154.9888</v>
      </c>
      <c r="P259" s="12">
        <f>INDEX('Paste Calib Data'!$1:$1048576,MATCH($A$241,'Paste Calib Data'!$A:$A,0)+(ROW()-ROW($A$241)-1),COLUMN()-1)</f>
        <v>160.01519999999999</v>
      </c>
      <c r="Q259" s="12">
        <f>INDEX('Paste Calib Data'!$1:$1048576,MATCH($A$241,'Paste Calib Data'!$A:$A,0)+(ROW()-ROW($A$241)-1),COLUMN()-1)</f>
        <v>160.01519999999999</v>
      </c>
      <c r="R259" s="12">
        <f>INDEX('Paste Calib Data'!$1:$1048576,MATCH($A$241,'Paste Calib Data'!$A:$A,0)+(ROW()-ROW($A$241)-1),COLUMN()-1)</f>
        <v>160.01519999999999</v>
      </c>
      <c r="S259" s="32">
        <f t="shared" si="38"/>
        <v>160.01519999999999</v>
      </c>
    </row>
    <row r="260" spans="1:19" x14ac:dyDescent="0.25">
      <c r="A260" s="5">
        <f>INDEX('Paste Calib Data'!$1:$1048576,MATCH($A$241,'Paste Calib Data'!$A:$A,0)+(ROW()-ROW($A$241)-1),COLUMN())</f>
        <v>2900</v>
      </c>
      <c r="B260" s="32">
        <f t="shared" si="37"/>
        <v>115.02160000000001</v>
      </c>
      <c r="C260" s="12">
        <f>INDEX('Paste Calib Data'!$1:$1048576,MATCH($A$241,'Paste Calib Data'!$A:$A,0)+(ROW()-ROW($A$241)-1),COLUMN()-1)</f>
        <v>115.02160000000001</v>
      </c>
      <c r="D260" s="12">
        <f>INDEX('Paste Calib Data'!$1:$1048576,MATCH($A$241,'Paste Calib Data'!$A:$A,0)+(ROW()-ROW($A$241)-1),COLUMN()-1)</f>
        <v>115.02160000000001</v>
      </c>
      <c r="E260" s="12">
        <f>INDEX('Paste Calib Data'!$1:$1048576,MATCH($A$241,'Paste Calib Data'!$A:$A,0)+(ROW()-ROW($A$241)-1),COLUMN()-1)</f>
        <v>119.9992</v>
      </c>
      <c r="F260" s="12">
        <f>INDEX('Paste Calib Data'!$1:$1048576,MATCH($A$241,'Paste Calib Data'!$A:$A,0)+(ROW()-ROW($A$241)-1),COLUMN()-1)</f>
        <v>130.00319999999999</v>
      </c>
      <c r="G260" s="12">
        <f>INDEX('Paste Calib Data'!$1:$1048576,MATCH($A$241,'Paste Calib Data'!$A:$A,0)+(ROW()-ROW($A$241)-1),COLUMN()-1)</f>
        <v>140.00720000000001</v>
      </c>
      <c r="H260" s="12">
        <f>INDEX('Paste Calib Data'!$1:$1048576,MATCH($A$241,'Paste Calib Data'!$A:$A,0)+(ROW()-ROW($A$241)-1),COLUMN()-1)</f>
        <v>154.9888</v>
      </c>
      <c r="I260" s="12">
        <f>INDEX('Paste Calib Data'!$1:$1048576,MATCH($A$241,'Paste Calib Data'!$A:$A,0)+(ROW()-ROW($A$241)-1),COLUMN()-1)</f>
        <v>150.0112</v>
      </c>
      <c r="J260" s="12">
        <f>INDEX('Paste Calib Data'!$1:$1048576,MATCH($A$241,'Paste Calib Data'!$A:$A,0)+(ROW()-ROW($A$241)-1),COLUMN()-1)</f>
        <v>150.0112</v>
      </c>
      <c r="K260" s="12">
        <f>INDEX('Paste Calib Data'!$1:$1048576,MATCH($A$241,'Paste Calib Data'!$A:$A,0)+(ROW()-ROW($A$241)-1),COLUMN()-1)</f>
        <v>150.0112</v>
      </c>
      <c r="L260" s="12">
        <f>INDEX('Paste Calib Data'!$1:$1048576,MATCH($A$241,'Paste Calib Data'!$A:$A,0)+(ROW()-ROW($A$241)-1),COLUMN()-1)</f>
        <v>154.9888</v>
      </c>
      <c r="M260" s="12">
        <f>INDEX('Paste Calib Data'!$1:$1048576,MATCH($A$241,'Paste Calib Data'!$A:$A,0)+(ROW()-ROW($A$241)-1),COLUMN()-1)</f>
        <v>160.01519999999999</v>
      </c>
      <c r="N260" s="12">
        <f>INDEX('Paste Calib Data'!$1:$1048576,MATCH($A$241,'Paste Calib Data'!$A:$A,0)+(ROW()-ROW($A$241)-1),COLUMN()-1)</f>
        <v>160.01519999999999</v>
      </c>
      <c r="O260" s="12">
        <f>INDEX('Paste Calib Data'!$1:$1048576,MATCH($A$241,'Paste Calib Data'!$A:$A,0)+(ROW()-ROW($A$241)-1),COLUMN()-1)</f>
        <v>160.01519999999999</v>
      </c>
      <c r="P260" s="12">
        <f>INDEX('Paste Calib Data'!$1:$1048576,MATCH($A$241,'Paste Calib Data'!$A:$A,0)+(ROW()-ROW($A$241)-1),COLUMN()-1)</f>
        <v>160.01519999999999</v>
      </c>
      <c r="Q260" s="12">
        <f>INDEX('Paste Calib Data'!$1:$1048576,MATCH($A$241,'Paste Calib Data'!$A:$A,0)+(ROW()-ROW($A$241)-1),COLUMN()-1)</f>
        <v>160.01519999999999</v>
      </c>
      <c r="R260" s="12">
        <f>INDEX('Paste Calib Data'!$1:$1048576,MATCH($A$241,'Paste Calib Data'!$A:$A,0)+(ROW()-ROW($A$241)-1),COLUMN()-1)</f>
        <v>160.01519999999999</v>
      </c>
      <c r="S260" s="32">
        <f t="shared" si="38"/>
        <v>160.01519999999999</v>
      </c>
    </row>
    <row r="261" spans="1:19" x14ac:dyDescent="0.25">
      <c r="A261" s="5">
        <f>INDEX('Paste Calib Data'!$1:$1048576,MATCH($A$241,'Paste Calib Data'!$A:$A,0)+(ROW()-ROW($A$241)-1),COLUMN())</f>
        <v>3000</v>
      </c>
      <c r="B261" s="32">
        <f t="shared" si="37"/>
        <v>109.9952</v>
      </c>
      <c r="C261" s="12">
        <f>INDEX('Paste Calib Data'!$1:$1048576,MATCH($A$241,'Paste Calib Data'!$A:$A,0)+(ROW()-ROW($A$241)-1),COLUMN()-1)</f>
        <v>109.9952</v>
      </c>
      <c r="D261" s="12">
        <f>INDEX('Paste Calib Data'!$1:$1048576,MATCH($A$241,'Paste Calib Data'!$A:$A,0)+(ROW()-ROW($A$241)-1),COLUMN()-1)</f>
        <v>109.9952</v>
      </c>
      <c r="E261" s="12">
        <f>INDEX('Paste Calib Data'!$1:$1048576,MATCH($A$241,'Paste Calib Data'!$A:$A,0)+(ROW()-ROW($A$241)-1),COLUMN()-1)</f>
        <v>140.00720000000001</v>
      </c>
      <c r="F261" s="12">
        <f>INDEX('Paste Calib Data'!$1:$1048576,MATCH($A$241,'Paste Calib Data'!$A:$A,0)+(ROW()-ROW($A$241)-1),COLUMN()-1)</f>
        <v>140.00720000000001</v>
      </c>
      <c r="G261" s="12">
        <f>INDEX('Paste Calib Data'!$1:$1048576,MATCH($A$241,'Paste Calib Data'!$A:$A,0)+(ROW()-ROW($A$241)-1),COLUMN()-1)</f>
        <v>150.0112</v>
      </c>
      <c r="H261" s="12">
        <f>INDEX('Paste Calib Data'!$1:$1048576,MATCH($A$241,'Paste Calib Data'!$A:$A,0)+(ROW()-ROW($A$241)-1),COLUMN()-1)</f>
        <v>160.01519999999999</v>
      </c>
      <c r="I261" s="12">
        <f>INDEX('Paste Calib Data'!$1:$1048576,MATCH($A$241,'Paste Calib Data'!$A:$A,0)+(ROW()-ROW($A$241)-1),COLUMN()-1)</f>
        <v>160.01519999999999</v>
      </c>
      <c r="J261" s="12">
        <f>INDEX('Paste Calib Data'!$1:$1048576,MATCH($A$241,'Paste Calib Data'!$A:$A,0)+(ROW()-ROW($A$241)-1),COLUMN()-1)</f>
        <v>160.01519999999999</v>
      </c>
      <c r="K261" s="12">
        <f>INDEX('Paste Calib Data'!$1:$1048576,MATCH($A$241,'Paste Calib Data'!$A:$A,0)+(ROW()-ROW($A$241)-1),COLUMN()-1)</f>
        <v>160.01519999999999</v>
      </c>
      <c r="L261" s="12">
        <f>INDEX('Paste Calib Data'!$1:$1048576,MATCH($A$241,'Paste Calib Data'!$A:$A,0)+(ROW()-ROW($A$241)-1),COLUMN()-1)</f>
        <v>160.01519999999999</v>
      </c>
      <c r="M261" s="12">
        <f>INDEX('Paste Calib Data'!$1:$1048576,MATCH($A$241,'Paste Calib Data'!$A:$A,0)+(ROW()-ROW($A$241)-1),COLUMN()-1)</f>
        <v>160.01519999999999</v>
      </c>
      <c r="N261" s="12">
        <f>INDEX('Paste Calib Data'!$1:$1048576,MATCH($A$241,'Paste Calib Data'!$A:$A,0)+(ROW()-ROW($A$241)-1),COLUMN()-1)</f>
        <v>160.01519999999999</v>
      </c>
      <c r="O261" s="12">
        <f>INDEX('Paste Calib Data'!$1:$1048576,MATCH($A$241,'Paste Calib Data'!$A:$A,0)+(ROW()-ROW($A$241)-1),COLUMN()-1)</f>
        <v>160.01519999999999</v>
      </c>
      <c r="P261" s="12">
        <f>INDEX('Paste Calib Data'!$1:$1048576,MATCH($A$241,'Paste Calib Data'!$A:$A,0)+(ROW()-ROW($A$241)-1),COLUMN()-1)</f>
        <v>160.01519999999999</v>
      </c>
      <c r="Q261" s="12">
        <f>INDEX('Paste Calib Data'!$1:$1048576,MATCH($A$241,'Paste Calib Data'!$A:$A,0)+(ROW()-ROW($A$241)-1),COLUMN()-1)</f>
        <v>160.01519999999999</v>
      </c>
      <c r="R261" s="12">
        <f>INDEX('Paste Calib Data'!$1:$1048576,MATCH($A$241,'Paste Calib Data'!$A:$A,0)+(ROW()-ROW($A$241)-1),COLUMN()-1)</f>
        <v>160.01519999999999</v>
      </c>
      <c r="S261" s="32">
        <f t="shared" si="38"/>
        <v>160.01519999999999</v>
      </c>
    </row>
    <row r="262" spans="1:19" x14ac:dyDescent="0.25">
      <c r="A262" s="5">
        <f>INDEX('Paste Calib Data'!$1:$1048576,MATCH($A$241,'Paste Calib Data'!$A:$A,0)+(ROW()-ROW($A$241)-1),COLUMN())</f>
        <v>3200</v>
      </c>
      <c r="B262" s="32">
        <f t="shared" si="37"/>
        <v>109.9952</v>
      </c>
      <c r="C262" s="12">
        <f>INDEX('Paste Calib Data'!$1:$1048576,MATCH($A$241,'Paste Calib Data'!$A:$A,0)+(ROW()-ROW($A$241)-1),COLUMN()-1)</f>
        <v>109.9952</v>
      </c>
      <c r="D262" s="12">
        <f>INDEX('Paste Calib Data'!$1:$1048576,MATCH($A$241,'Paste Calib Data'!$A:$A,0)+(ROW()-ROW($A$241)-1),COLUMN()-1)</f>
        <v>109.9952</v>
      </c>
      <c r="E262" s="12">
        <f>INDEX('Paste Calib Data'!$1:$1048576,MATCH($A$241,'Paste Calib Data'!$A:$A,0)+(ROW()-ROW($A$241)-1),COLUMN()-1)</f>
        <v>140.00720000000001</v>
      </c>
      <c r="F262" s="12">
        <f>INDEX('Paste Calib Data'!$1:$1048576,MATCH($A$241,'Paste Calib Data'!$A:$A,0)+(ROW()-ROW($A$241)-1),COLUMN()-1)</f>
        <v>140.00720000000001</v>
      </c>
      <c r="G262" s="12">
        <f>INDEX('Paste Calib Data'!$1:$1048576,MATCH($A$241,'Paste Calib Data'!$A:$A,0)+(ROW()-ROW($A$241)-1),COLUMN()-1)</f>
        <v>154.9888</v>
      </c>
      <c r="H262" s="12">
        <f>INDEX('Paste Calib Data'!$1:$1048576,MATCH($A$241,'Paste Calib Data'!$A:$A,0)+(ROW()-ROW($A$241)-1),COLUMN()-1)</f>
        <v>160.01519999999999</v>
      </c>
      <c r="I262" s="12">
        <f>INDEX('Paste Calib Data'!$1:$1048576,MATCH($A$241,'Paste Calib Data'!$A:$A,0)+(ROW()-ROW($A$241)-1),COLUMN()-1)</f>
        <v>160.01519999999999</v>
      </c>
      <c r="J262" s="12">
        <f>INDEX('Paste Calib Data'!$1:$1048576,MATCH($A$241,'Paste Calib Data'!$A:$A,0)+(ROW()-ROW($A$241)-1),COLUMN()-1)</f>
        <v>160.01519999999999</v>
      </c>
      <c r="K262" s="12">
        <f>INDEX('Paste Calib Data'!$1:$1048576,MATCH($A$241,'Paste Calib Data'!$A:$A,0)+(ROW()-ROW($A$241)-1),COLUMN()-1)</f>
        <v>160.01519999999999</v>
      </c>
      <c r="L262" s="12">
        <f>INDEX('Paste Calib Data'!$1:$1048576,MATCH($A$241,'Paste Calib Data'!$A:$A,0)+(ROW()-ROW($A$241)-1),COLUMN()-1)</f>
        <v>160.01519999999999</v>
      </c>
      <c r="M262" s="12">
        <f>INDEX('Paste Calib Data'!$1:$1048576,MATCH($A$241,'Paste Calib Data'!$A:$A,0)+(ROW()-ROW($A$241)-1),COLUMN()-1)</f>
        <v>160.01519999999999</v>
      </c>
      <c r="N262" s="12">
        <f>INDEX('Paste Calib Data'!$1:$1048576,MATCH($A$241,'Paste Calib Data'!$A:$A,0)+(ROW()-ROW($A$241)-1),COLUMN()-1)</f>
        <v>160.01519999999999</v>
      </c>
      <c r="O262" s="12">
        <f>INDEX('Paste Calib Data'!$1:$1048576,MATCH($A$241,'Paste Calib Data'!$A:$A,0)+(ROW()-ROW($A$241)-1),COLUMN()-1)</f>
        <v>160.01519999999999</v>
      </c>
      <c r="P262" s="12">
        <f>INDEX('Paste Calib Data'!$1:$1048576,MATCH($A$241,'Paste Calib Data'!$A:$A,0)+(ROW()-ROW($A$241)-1),COLUMN()-1)</f>
        <v>160.01519999999999</v>
      </c>
      <c r="Q262" s="12">
        <f>INDEX('Paste Calib Data'!$1:$1048576,MATCH($A$241,'Paste Calib Data'!$A:$A,0)+(ROW()-ROW($A$241)-1),COLUMN()-1)</f>
        <v>160.01519999999999</v>
      </c>
      <c r="R262" s="12">
        <f>INDEX('Paste Calib Data'!$1:$1048576,MATCH($A$241,'Paste Calib Data'!$A:$A,0)+(ROW()-ROW($A$241)-1),COLUMN()-1)</f>
        <v>160.01519999999999</v>
      </c>
      <c r="S262" s="32">
        <f t="shared" si="38"/>
        <v>160.01519999999999</v>
      </c>
    </row>
    <row r="263" spans="1:19" x14ac:dyDescent="0.25">
      <c r="A263" s="5">
        <f>INDEX('Paste Calib Data'!$1:$1048576,MATCH($A$241,'Paste Calib Data'!$A:$A,0)+(ROW()-ROW($A$241)-1),COLUMN())</f>
        <v>3500</v>
      </c>
      <c r="B263" s="32">
        <f t="shared" si="37"/>
        <v>109.9952</v>
      </c>
      <c r="C263" s="12">
        <f>INDEX('Paste Calib Data'!$1:$1048576,MATCH($A$241,'Paste Calib Data'!$A:$A,0)+(ROW()-ROW($A$241)-1),COLUMN()-1)</f>
        <v>109.9952</v>
      </c>
      <c r="D263" s="12">
        <f>INDEX('Paste Calib Data'!$1:$1048576,MATCH($A$241,'Paste Calib Data'!$A:$A,0)+(ROW()-ROW($A$241)-1),COLUMN()-1)</f>
        <v>109.9952</v>
      </c>
      <c r="E263" s="12">
        <f>INDEX('Paste Calib Data'!$1:$1048576,MATCH($A$241,'Paste Calib Data'!$A:$A,0)+(ROW()-ROW($A$241)-1),COLUMN()-1)</f>
        <v>130.00319999999999</v>
      </c>
      <c r="F263" s="12">
        <f>INDEX('Paste Calib Data'!$1:$1048576,MATCH($A$241,'Paste Calib Data'!$A:$A,0)+(ROW()-ROW($A$241)-1),COLUMN()-1)</f>
        <v>140.00720000000001</v>
      </c>
      <c r="G263" s="12">
        <f>INDEX('Paste Calib Data'!$1:$1048576,MATCH($A$241,'Paste Calib Data'!$A:$A,0)+(ROW()-ROW($A$241)-1),COLUMN()-1)</f>
        <v>150.0112</v>
      </c>
      <c r="H263" s="12">
        <f>INDEX('Paste Calib Data'!$1:$1048576,MATCH($A$241,'Paste Calib Data'!$A:$A,0)+(ROW()-ROW($A$241)-1),COLUMN()-1)</f>
        <v>150.0112</v>
      </c>
      <c r="I263" s="12">
        <f>INDEX('Paste Calib Data'!$1:$1048576,MATCH($A$241,'Paste Calib Data'!$A:$A,0)+(ROW()-ROW($A$241)-1),COLUMN()-1)</f>
        <v>150.0112</v>
      </c>
      <c r="J263" s="12">
        <f>INDEX('Paste Calib Data'!$1:$1048576,MATCH($A$241,'Paste Calib Data'!$A:$A,0)+(ROW()-ROW($A$241)-1),COLUMN()-1)</f>
        <v>150.0112</v>
      </c>
      <c r="K263" s="12">
        <f>INDEX('Paste Calib Data'!$1:$1048576,MATCH($A$241,'Paste Calib Data'!$A:$A,0)+(ROW()-ROW($A$241)-1),COLUMN()-1)</f>
        <v>150.0112</v>
      </c>
      <c r="L263" s="12">
        <f>INDEX('Paste Calib Data'!$1:$1048576,MATCH($A$241,'Paste Calib Data'!$A:$A,0)+(ROW()-ROW($A$241)-1),COLUMN()-1)</f>
        <v>150.0112</v>
      </c>
      <c r="M263" s="12">
        <f>INDEX('Paste Calib Data'!$1:$1048576,MATCH($A$241,'Paste Calib Data'!$A:$A,0)+(ROW()-ROW($A$241)-1),COLUMN()-1)</f>
        <v>150.0112</v>
      </c>
      <c r="N263" s="12">
        <f>INDEX('Paste Calib Data'!$1:$1048576,MATCH($A$241,'Paste Calib Data'!$A:$A,0)+(ROW()-ROW($A$241)-1),COLUMN()-1)</f>
        <v>150.0112</v>
      </c>
      <c r="O263" s="12">
        <f>INDEX('Paste Calib Data'!$1:$1048576,MATCH($A$241,'Paste Calib Data'!$A:$A,0)+(ROW()-ROW($A$241)-1),COLUMN()-1)</f>
        <v>150.0112</v>
      </c>
      <c r="P263" s="12">
        <f>INDEX('Paste Calib Data'!$1:$1048576,MATCH($A$241,'Paste Calib Data'!$A:$A,0)+(ROW()-ROW($A$241)-1),COLUMN()-1)</f>
        <v>150.0112</v>
      </c>
      <c r="Q263" s="12">
        <f>INDEX('Paste Calib Data'!$1:$1048576,MATCH($A$241,'Paste Calib Data'!$A:$A,0)+(ROW()-ROW($A$241)-1),COLUMN()-1)</f>
        <v>150.0112</v>
      </c>
      <c r="R263" s="12">
        <f>INDEX('Paste Calib Data'!$1:$1048576,MATCH($A$241,'Paste Calib Data'!$A:$A,0)+(ROW()-ROW($A$241)-1),COLUMN()-1)</f>
        <v>150.0112</v>
      </c>
      <c r="S263" s="32">
        <f t="shared" si="38"/>
        <v>150.0112</v>
      </c>
    </row>
    <row r="264" spans="1:19" x14ac:dyDescent="0.25">
      <c r="A264" s="28">
        <f>A263+1</f>
        <v>3501</v>
      </c>
      <c r="B264" s="32">
        <f>B263</f>
        <v>109.9952</v>
      </c>
      <c r="C264" s="32">
        <f>C263</f>
        <v>109.9952</v>
      </c>
      <c r="D264" s="32">
        <f t="shared" ref="D264:S264" si="39">D263</f>
        <v>109.9952</v>
      </c>
      <c r="E264" s="32">
        <f t="shared" si="39"/>
        <v>130.00319999999999</v>
      </c>
      <c r="F264" s="32">
        <f t="shared" si="39"/>
        <v>140.00720000000001</v>
      </c>
      <c r="G264" s="32">
        <f t="shared" si="39"/>
        <v>150.0112</v>
      </c>
      <c r="H264" s="32">
        <f t="shared" si="39"/>
        <v>150.0112</v>
      </c>
      <c r="I264" s="32">
        <f t="shared" si="39"/>
        <v>150.0112</v>
      </c>
      <c r="J264" s="32">
        <f t="shared" si="39"/>
        <v>150.0112</v>
      </c>
      <c r="K264" s="32">
        <f t="shared" si="39"/>
        <v>150.0112</v>
      </c>
      <c r="L264" s="32">
        <f t="shared" si="39"/>
        <v>150.0112</v>
      </c>
      <c r="M264" s="32">
        <f t="shared" si="39"/>
        <v>150.0112</v>
      </c>
      <c r="N264" s="32">
        <f t="shared" si="39"/>
        <v>150.0112</v>
      </c>
      <c r="O264" s="32">
        <f t="shared" si="39"/>
        <v>150.0112</v>
      </c>
      <c r="P264" s="32">
        <f t="shared" si="39"/>
        <v>150.0112</v>
      </c>
      <c r="Q264" s="32">
        <f t="shared" si="39"/>
        <v>150.0112</v>
      </c>
      <c r="R264" s="32">
        <f t="shared" si="39"/>
        <v>150.0112</v>
      </c>
      <c r="S264" s="32">
        <f t="shared" si="39"/>
        <v>150.0112</v>
      </c>
    </row>
    <row r="266" spans="1:19" x14ac:dyDescent="0.25">
      <c r="A266" s="33" t="str">
        <f>IF(ISNUMBER($A$2),CONCATENATE("A9",$A$2,"21"),"D0790")</f>
        <v>D0790</v>
      </c>
      <c r="B266" s="45" t="str">
        <f>INDEX('Paste Calib Data'!$1:$1048576,MATCH($A$266,'Paste Calib Data'!$A:$A,0)+(ROW()-ROW($A$266)),COLUMN())</f>
        <v>Fuel Pressure Reg, Base Duty Cycle</v>
      </c>
      <c r="C266" s="45"/>
      <c r="D266" s="45"/>
      <c r="E266" s="45"/>
      <c r="F266" s="45"/>
      <c r="G266" s="45"/>
      <c r="H266" s="45"/>
      <c r="I266" s="45"/>
      <c r="J266" s="45"/>
      <c r="K266" s="45"/>
    </row>
    <row r="267" spans="1:19" x14ac:dyDescent="0.25">
      <c r="A267" s="5"/>
      <c r="B267" s="5" t="str">
        <f>INDEX('Paste Calib Data'!$1:$1048576,MATCH($A$266,'Paste Calib Data'!$A:$A,0)+(ROW()-ROW($A$266)),COLUMN())</f>
        <v>mm3</v>
      </c>
      <c r="C267" s="5"/>
      <c r="D267" s="5"/>
      <c r="E267" s="5"/>
      <c r="F267" s="5"/>
      <c r="G267" s="5"/>
      <c r="H267" s="5"/>
      <c r="I267" s="5"/>
      <c r="J267" s="5"/>
      <c r="K267" s="5"/>
    </row>
    <row r="268" spans="1:19" x14ac:dyDescent="0.25">
      <c r="A268" s="5" t="str">
        <f>INDEX('Paste Calib Data'!$1:$1048576,MATCH($A$266,'Paste Calib Data'!$A:$A,0)+(ROW()-ROW($A$266)),COLUMN())</f>
        <v>RPM</v>
      </c>
      <c r="B268" s="28">
        <f>C268-1</f>
        <v>-1</v>
      </c>
      <c r="C268" s="5">
        <f>INDEX('Paste Calib Data'!$1:$1048576,MATCH($A$266,'Paste Calib Data'!$A:$A,0)+(ROW()-ROW($A$266)),COLUMN()-1)</f>
        <v>0</v>
      </c>
      <c r="D268" s="5">
        <f>INDEX('Paste Calib Data'!$1:$1048576,MATCH($A$266,'Paste Calib Data'!$A:$A,0)+(ROW()-ROW($A$266)),COLUMN()-1)</f>
        <v>10</v>
      </c>
      <c r="E268" s="5">
        <f>INDEX('Paste Calib Data'!$1:$1048576,MATCH($A$266,'Paste Calib Data'!$A:$A,0)+(ROW()-ROW($A$266)),COLUMN()-1)</f>
        <v>20</v>
      </c>
      <c r="F268" s="5">
        <f>INDEX('Paste Calib Data'!$1:$1048576,MATCH($A$266,'Paste Calib Data'!$A:$A,0)+(ROW()-ROW($A$266)),COLUMN()-1)</f>
        <v>30</v>
      </c>
      <c r="G268" s="5">
        <f>INDEX('Paste Calib Data'!$1:$1048576,MATCH($A$266,'Paste Calib Data'!$A:$A,0)+(ROW()-ROW($A$266)),COLUMN()-1)</f>
        <v>50</v>
      </c>
      <c r="H268" s="5">
        <f>INDEX('Paste Calib Data'!$1:$1048576,MATCH($A$266,'Paste Calib Data'!$A:$A,0)+(ROW()-ROW($A$266)),COLUMN()-1)</f>
        <v>60</v>
      </c>
      <c r="I268" s="5">
        <f>INDEX('Paste Calib Data'!$1:$1048576,MATCH($A$266,'Paste Calib Data'!$A:$A,0)+(ROW()-ROW($A$266)),COLUMN()-1)</f>
        <v>100</v>
      </c>
      <c r="J268" s="5">
        <f>INDEX('Paste Calib Data'!$1:$1048576,MATCH($A$266,'Paste Calib Data'!$A:$A,0)+(ROW()-ROW($A$266)),COLUMN()-1)</f>
        <v>140</v>
      </c>
      <c r="K268" s="28">
        <f>J268+1</f>
        <v>141</v>
      </c>
    </row>
    <row r="269" spans="1:19" x14ac:dyDescent="0.25">
      <c r="A269" s="28">
        <f>A270-1</f>
        <v>-1</v>
      </c>
      <c r="B269" s="28">
        <f>B270</f>
        <v>0</v>
      </c>
      <c r="C269" s="28">
        <f t="shared" ref="C269:K269" si="40">C270</f>
        <v>0</v>
      </c>
      <c r="D269" s="28">
        <f t="shared" si="40"/>
        <v>0</v>
      </c>
      <c r="E269" s="28">
        <f t="shared" si="40"/>
        <v>0</v>
      </c>
      <c r="F269" s="28">
        <f t="shared" si="40"/>
        <v>0</v>
      </c>
      <c r="G269" s="28">
        <f t="shared" si="40"/>
        <v>0</v>
      </c>
      <c r="H269" s="28">
        <f t="shared" si="40"/>
        <v>0</v>
      </c>
      <c r="I269" s="28">
        <f t="shared" si="40"/>
        <v>0</v>
      </c>
      <c r="J269" s="28">
        <f t="shared" si="40"/>
        <v>0</v>
      </c>
      <c r="K269" s="28">
        <f t="shared" si="40"/>
        <v>0</v>
      </c>
    </row>
    <row r="270" spans="1:19" x14ac:dyDescent="0.25">
      <c r="A270" s="5">
        <f>INDEX('Paste Calib Data'!$1:$1048576,MATCH($A$266,'Paste Calib Data'!$A:$A,0)+(ROW()-ROW($A$266)-1),COLUMN())</f>
        <v>0</v>
      </c>
      <c r="B270" s="27">
        <f t="shared" ref="B270:B276" si="41">C270</f>
        <v>0</v>
      </c>
      <c r="C270" s="7">
        <f>INDEX('Paste Calib Data'!$1:$1048576,MATCH($A$266,'Paste Calib Data'!$A:$A,0)+(ROW()-ROW($A$266)-1),COLUMN()-1)</f>
        <v>0</v>
      </c>
      <c r="D270" s="7">
        <f>INDEX('Paste Calib Data'!$1:$1048576,MATCH($A$266,'Paste Calib Data'!$A:$A,0)+(ROW()-ROW($A$266)-1),COLUMN()-1)</f>
        <v>0</v>
      </c>
      <c r="E270" s="7">
        <f>INDEX('Paste Calib Data'!$1:$1048576,MATCH($A$266,'Paste Calib Data'!$A:$A,0)+(ROW()-ROW($A$266)-1),COLUMN()-1)</f>
        <v>0</v>
      </c>
      <c r="F270" s="7">
        <f>INDEX('Paste Calib Data'!$1:$1048576,MATCH($A$266,'Paste Calib Data'!$A:$A,0)+(ROW()-ROW($A$266)-1),COLUMN()-1)</f>
        <v>0</v>
      </c>
      <c r="G270" s="7">
        <f>INDEX('Paste Calib Data'!$1:$1048576,MATCH($A$266,'Paste Calib Data'!$A:$A,0)+(ROW()-ROW($A$266)-1),COLUMN()-1)</f>
        <v>0</v>
      </c>
      <c r="H270" s="7">
        <f>INDEX('Paste Calib Data'!$1:$1048576,MATCH($A$266,'Paste Calib Data'!$A:$A,0)+(ROW()-ROW($A$266)-1),COLUMN()-1)</f>
        <v>0</v>
      </c>
      <c r="I270" s="7">
        <f>INDEX('Paste Calib Data'!$1:$1048576,MATCH($A$266,'Paste Calib Data'!$A:$A,0)+(ROW()-ROW($A$266)-1),COLUMN()-1)</f>
        <v>0</v>
      </c>
      <c r="J270" s="7">
        <f>INDEX('Paste Calib Data'!$1:$1048576,MATCH($A$266,'Paste Calib Data'!$A:$A,0)+(ROW()-ROW($A$266)-1),COLUMN()-1)</f>
        <v>0</v>
      </c>
      <c r="K270" s="27">
        <f>J270</f>
        <v>0</v>
      </c>
    </row>
    <row r="271" spans="1:19" x14ac:dyDescent="0.25">
      <c r="A271" s="5">
        <f>INDEX('Paste Calib Data'!$1:$1048576,MATCH($A$266,'Paste Calib Data'!$A:$A,0)+(ROW()-ROW($A$266)-1),COLUMN())</f>
        <v>100</v>
      </c>
      <c r="B271" s="27">
        <f t="shared" si="41"/>
        <v>0</v>
      </c>
      <c r="C271" s="7">
        <f>INDEX('Paste Calib Data'!$1:$1048576,MATCH($A$266,'Paste Calib Data'!$A:$A,0)+(ROW()-ROW($A$266)-1),COLUMN()-1)</f>
        <v>0</v>
      </c>
      <c r="D271" s="7">
        <f>INDEX('Paste Calib Data'!$1:$1048576,MATCH($A$266,'Paste Calib Data'!$A:$A,0)+(ROW()-ROW($A$266)-1),COLUMN()-1)</f>
        <v>0.43919999999999998</v>
      </c>
      <c r="E271" s="7">
        <f>INDEX('Paste Calib Data'!$1:$1048576,MATCH($A$266,'Paste Calib Data'!$A:$A,0)+(ROW()-ROW($A$266)-1),COLUMN()-1)</f>
        <v>0.90280000000000005</v>
      </c>
      <c r="F271" s="7">
        <f>INDEX('Paste Calib Data'!$1:$1048576,MATCH($A$266,'Paste Calib Data'!$A:$A,0)+(ROW()-ROW($A$266)-1),COLUMN()-1)</f>
        <v>1.3420000000000001</v>
      </c>
      <c r="G271" s="7">
        <f>INDEX('Paste Calib Data'!$1:$1048576,MATCH($A$266,'Paste Calib Data'!$A:$A,0)+(ROW()-ROW($A$266)-1),COLUMN()-1)</f>
        <v>2.2448000000000001</v>
      </c>
      <c r="H271" s="7">
        <f>INDEX('Paste Calib Data'!$1:$1048576,MATCH($A$266,'Paste Calib Data'!$A:$A,0)+(ROW()-ROW($A$266)-1),COLUMN()-1)</f>
        <v>2.6840000000000002</v>
      </c>
      <c r="I271" s="7">
        <f>INDEX('Paste Calib Data'!$1:$1048576,MATCH($A$266,'Paste Calib Data'!$A:$A,0)+(ROW()-ROW($A$266)-1),COLUMN()-1)</f>
        <v>4.4896000000000003</v>
      </c>
      <c r="J271" s="7">
        <f>INDEX('Paste Calib Data'!$1:$1048576,MATCH($A$266,'Paste Calib Data'!$A:$A,0)+(ROW()-ROW($A$266)-1),COLUMN()-1)</f>
        <v>6.2952000000000004</v>
      </c>
      <c r="K271" s="27">
        <f t="shared" ref="K271:K277" si="42">J271</f>
        <v>6.2952000000000004</v>
      </c>
    </row>
    <row r="272" spans="1:19" x14ac:dyDescent="0.25">
      <c r="A272" s="5">
        <f>INDEX('Paste Calib Data'!$1:$1048576,MATCH($A$266,'Paste Calib Data'!$A:$A,0)+(ROW()-ROW($A$266)-1),COLUMN())</f>
        <v>500</v>
      </c>
      <c r="B272" s="27">
        <f t="shared" si="41"/>
        <v>0</v>
      </c>
      <c r="C272" s="7">
        <f>INDEX('Paste Calib Data'!$1:$1048576,MATCH($A$266,'Paste Calib Data'!$A:$A,0)+(ROW()-ROW($A$266)-1),COLUMN()-1)</f>
        <v>0</v>
      </c>
      <c r="D272" s="7">
        <f>INDEX('Paste Calib Data'!$1:$1048576,MATCH($A$266,'Paste Calib Data'!$A:$A,0)+(ROW()-ROW($A$266)-1),COLUMN()-1)</f>
        <v>0.43919999999999998</v>
      </c>
      <c r="E272" s="7">
        <f>INDEX('Paste Calib Data'!$1:$1048576,MATCH($A$266,'Paste Calib Data'!$A:$A,0)+(ROW()-ROW($A$266)-1),COLUMN()-1)</f>
        <v>0.90280000000000005</v>
      </c>
      <c r="F272" s="7">
        <f>INDEX('Paste Calib Data'!$1:$1048576,MATCH($A$266,'Paste Calib Data'!$A:$A,0)+(ROW()-ROW($A$266)-1),COLUMN()-1)</f>
        <v>1.3420000000000001</v>
      </c>
      <c r="G272" s="7">
        <f>INDEX('Paste Calib Data'!$1:$1048576,MATCH($A$266,'Paste Calib Data'!$A:$A,0)+(ROW()-ROW($A$266)-1),COLUMN()-1)</f>
        <v>2.2448000000000001</v>
      </c>
      <c r="H272" s="7">
        <f>INDEX('Paste Calib Data'!$1:$1048576,MATCH($A$266,'Paste Calib Data'!$A:$A,0)+(ROW()-ROW($A$266)-1),COLUMN()-1)</f>
        <v>2.6840000000000002</v>
      </c>
      <c r="I272" s="7">
        <f>INDEX('Paste Calib Data'!$1:$1048576,MATCH($A$266,'Paste Calib Data'!$A:$A,0)+(ROW()-ROW($A$266)-1),COLUMN()-1)</f>
        <v>4.4896000000000003</v>
      </c>
      <c r="J272" s="7">
        <f>INDEX('Paste Calib Data'!$1:$1048576,MATCH($A$266,'Paste Calib Data'!$A:$A,0)+(ROW()-ROW($A$266)-1),COLUMN()-1)</f>
        <v>6.2952000000000004</v>
      </c>
      <c r="K272" s="27">
        <f t="shared" si="42"/>
        <v>6.2952000000000004</v>
      </c>
    </row>
    <row r="273" spans="1:11" x14ac:dyDescent="0.25">
      <c r="A273" s="5">
        <f>INDEX('Paste Calib Data'!$1:$1048576,MATCH($A$266,'Paste Calib Data'!$A:$A,0)+(ROW()-ROW($A$266)-1),COLUMN())</f>
        <v>650</v>
      </c>
      <c r="B273" s="27">
        <f t="shared" si="41"/>
        <v>0</v>
      </c>
      <c r="C273" s="7">
        <f>INDEX('Paste Calib Data'!$1:$1048576,MATCH($A$266,'Paste Calib Data'!$A:$A,0)+(ROW()-ROW($A$266)-1),COLUMN()-1)</f>
        <v>0</v>
      </c>
      <c r="D273" s="7">
        <f>INDEX('Paste Calib Data'!$1:$1048576,MATCH($A$266,'Paste Calib Data'!$A:$A,0)+(ROW()-ROW($A$266)-1),COLUMN()-1)</f>
        <v>0.43919999999999998</v>
      </c>
      <c r="E273" s="7">
        <f>INDEX('Paste Calib Data'!$1:$1048576,MATCH($A$266,'Paste Calib Data'!$A:$A,0)+(ROW()-ROW($A$266)-1),COLUMN()-1)</f>
        <v>0.90280000000000005</v>
      </c>
      <c r="F273" s="7">
        <f>INDEX('Paste Calib Data'!$1:$1048576,MATCH($A$266,'Paste Calib Data'!$A:$A,0)+(ROW()-ROW($A$266)-1),COLUMN()-1)</f>
        <v>1.3420000000000001</v>
      </c>
      <c r="G273" s="7">
        <f>INDEX('Paste Calib Data'!$1:$1048576,MATCH($A$266,'Paste Calib Data'!$A:$A,0)+(ROW()-ROW($A$266)-1),COLUMN()-1)</f>
        <v>2.2448000000000001</v>
      </c>
      <c r="H273" s="7">
        <f>INDEX('Paste Calib Data'!$1:$1048576,MATCH($A$266,'Paste Calib Data'!$A:$A,0)+(ROW()-ROW($A$266)-1),COLUMN()-1)</f>
        <v>2.6840000000000002</v>
      </c>
      <c r="I273" s="7">
        <f>INDEX('Paste Calib Data'!$1:$1048576,MATCH($A$266,'Paste Calib Data'!$A:$A,0)+(ROW()-ROW($A$266)-1),COLUMN()-1)</f>
        <v>4.4896000000000003</v>
      </c>
      <c r="J273" s="7">
        <f>INDEX('Paste Calib Data'!$1:$1048576,MATCH($A$266,'Paste Calib Data'!$A:$A,0)+(ROW()-ROW($A$266)-1),COLUMN()-1)</f>
        <v>6.2952000000000004</v>
      </c>
      <c r="K273" s="27">
        <f t="shared" si="42"/>
        <v>6.2952000000000004</v>
      </c>
    </row>
    <row r="274" spans="1:11" x14ac:dyDescent="0.25">
      <c r="A274" s="5">
        <f>INDEX('Paste Calib Data'!$1:$1048576,MATCH($A$266,'Paste Calib Data'!$A:$A,0)+(ROW()-ROW($A$266)-1),COLUMN())</f>
        <v>1000</v>
      </c>
      <c r="B274" s="27">
        <f t="shared" si="41"/>
        <v>0</v>
      </c>
      <c r="C274" s="7">
        <f>INDEX('Paste Calib Data'!$1:$1048576,MATCH($A$266,'Paste Calib Data'!$A:$A,0)+(ROW()-ROW($A$266)-1),COLUMN()-1)</f>
        <v>0</v>
      </c>
      <c r="D274" s="7">
        <f>INDEX('Paste Calib Data'!$1:$1048576,MATCH($A$266,'Paste Calib Data'!$A:$A,0)+(ROW()-ROW($A$266)-1),COLUMN()-1)</f>
        <v>0.68320000000000003</v>
      </c>
      <c r="E274" s="7">
        <f>INDEX('Paste Calib Data'!$1:$1048576,MATCH($A$266,'Paste Calib Data'!$A:$A,0)+(ROW()-ROW($A$266)-1),COLUMN()-1)</f>
        <v>1.3908</v>
      </c>
      <c r="F274" s="7">
        <f>INDEX('Paste Calib Data'!$1:$1048576,MATCH($A$266,'Paste Calib Data'!$A:$A,0)+(ROW()-ROW($A$266)-1),COLUMN()-1)</f>
        <v>2.0739999999999998</v>
      </c>
      <c r="G274" s="7">
        <f>INDEX('Paste Calib Data'!$1:$1048576,MATCH($A$266,'Paste Calib Data'!$A:$A,0)+(ROW()-ROW($A$266)-1),COLUMN()-1)</f>
        <v>3.4403999999999999</v>
      </c>
      <c r="H274" s="7">
        <f>INDEX('Paste Calib Data'!$1:$1048576,MATCH($A$266,'Paste Calib Data'!$A:$A,0)+(ROW()-ROW($A$266)-1),COLUMN()-1)</f>
        <v>4.1479999999999997</v>
      </c>
      <c r="I274" s="7">
        <f>INDEX('Paste Calib Data'!$1:$1048576,MATCH($A$266,'Paste Calib Data'!$A:$A,0)+(ROW()-ROW($A$266)-1),COLUMN()-1)</f>
        <v>6.9051999999999998</v>
      </c>
      <c r="J274" s="7">
        <f>INDEX('Paste Calib Data'!$1:$1048576,MATCH($A$266,'Paste Calib Data'!$A:$A,0)+(ROW()-ROW($A$266)-1),COLUMN()-1)</f>
        <v>9.6623999999999999</v>
      </c>
      <c r="K274" s="27">
        <f t="shared" si="42"/>
        <v>9.6623999999999999</v>
      </c>
    </row>
    <row r="275" spans="1:11" x14ac:dyDescent="0.25">
      <c r="A275" s="5">
        <f>INDEX('Paste Calib Data'!$1:$1048576,MATCH($A$266,'Paste Calib Data'!$A:$A,0)+(ROW()-ROW($A$266)-1),COLUMN())</f>
        <v>1800</v>
      </c>
      <c r="B275" s="27">
        <f t="shared" si="41"/>
        <v>0</v>
      </c>
      <c r="C275" s="7">
        <f>INDEX('Paste Calib Data'!$1:$1048576,MATCH($A$266,'Paste Calib Data'!$A:$A,0)+(ROW()-ROW($A$266)-1),COLUMN()-1)</f>
        <v>0</v>
      </c>
      <c r="D275" s="7">
        <f>INDEX('Paste Calib Data'!$1:$1048576,MATCH($A$266,'Paste Calib Data'!$A:$A,0)+(ROW()-ROW($A$266)-1),COLUMN()-1)</f>
        <v>1.2687999999999999</v>
      </c>
      <c r="E275" s="7">
        <f>INDEX('Paste Calib Data'!$1:$1048576,MATCH($A$266,'Paste Calib Data'!$A:$A,0)+(ROW()-ROW($A$266)-1),COLUMN()-1)</f>
        <v>2.5619999999999998</v>
      </c>
      <c r="F275" s="7">
        <f>INDEX('Paste Calib Data'!$1:$1048576,MATCH($A$266,'Paste Calib Data'!$A:$A,0)+(ROW()-ROW($A$266)-1),COLUMN()-1)</f>
        <v>3.8308</v>
      </c>
      <c r="G275" s="7">
        <f>INDEX('Paste Calib Data'!$1:$1048576,MATCH($A$266,'Paste Calib Data'!$A:$A,0)+(ROW()-ROW($A$266)-1),COLUMN()-1)</f>
        <v>6.3928000000000003</v>
      </c>
      <c r="H275" s="7">
        <f>INDEX('Paste Calib Data'!$1:$1048576,MATCH($A$266,'Paste Calib Data'!$A:$A,0)+(ROW()-ROW($A$266)-1),COLUMN()-1)</f>
        <v>7.6616</v>
      </c>
      <c r="I275" s="7">
        <f>INDEX('Paste Calib Data'!$1:$1048576,MATCH($A$266,'Paste Calib Data'!$A:$A,0)+(ROW()-ROW($A$266)-1),COLUMN()-1)</f>
        <v>12.785600000000001</v>
      </c>
      <c r="J275" s="7">
        <f>INDEX('Paste Calib Data'!$1:$1048576,MATCH($A$266,'Paste Calib Data'!$A:$A,0)+(ROW()-ROW($A$266)-1),COLUMN()-1)</f>
        <v>17.909600000000001</v>
      </c>
      <c r="K275" s="27">
        <f t="shared" si="42"/>
        <v>17.909600000000001</v>
      </c>
    </row>
    <row r="276" spans="1:11" x14ac:dyDescent="0.25">
      <c r="A276" s="5">
        <f>INDEX('Paste Calib Data'!$1:$1048576,MATCH($A$266,'Paste Calib Data'!$A:$A,0)+(ROW()-ROW($A$266)-1),COLUMN())</f>
        <v>2400</v>
      </c>
      <c r="B276" s="27">
        <f t="shared" si="41"/>
        <v>0</v>
      </c>
      <c r="C276" s="7">
        <f>INDEX('Paste Calib Data'!$1:$1048576,MATCH($A$266,'Paste Calib Data'!$A:$A,0)+(ROW()-ROW($A$266)-1),COLUMN()-1)</f>
        <v>0</v>
      </c>
      <c r="D276" s="7">
        <f>INDEX('Paste Calib Data'!$1:$1048576,MATCH($A$266,'Paste Calib Data'!$A:$A,0)+(ROW()-ROW($A$266)-1),COLUMN()-1)</f>
        <v>1.7323999999999999</v>
      </c>
      <c r="E276" s="7">
        <f>INDEX('Paste Calib Data'!$1:$1048576,MATCH($A$266,'Paste Calib Data'!$A:$A,0)+(ROW()-ROW($A$266)-1),COLUMN()-1)</f>
        <v>3.4891999999999999</v>
      </c>
      <c r="F276" s="7">
        <f>INDEX('Paste Calib Data'!$1:$1048576,MATCH($A$266,'Paste Calib Data'!$A:$A,0)+(ROW()-ROW($A$266)-1),COLUMN()-1)</f>
        <v>5.2215999999999996</v>
      </c>
      <c r="G276" s="7">
        <f>INDEX('Paste Calib Data'!$1:$1048576,MATCH($A$266,'Paste Calib Data'!$A:$A,0)+(ROW()-ROW($A$266)-1),COLUMN()-1)</f>
        <v>8.7108000000000008</v>
      </c>
      <c r="H276" s="7">
        <f>INDEX('Paste Calib Data'!$1:$1048576,MATCH($A$266,'Paste Calib Data'!$A:$A,0)+(ROW()-ROW($A$266)-1),COLUMN()-1)</f>
        <v>10.443199999999999</v>
      </c>
      <c r="I276" s="7">
        <f>INDEX('Paste Calib Data'!$1:$1048576,MATCH($A$266,'Paste Calib Data'!$A:$A,0)+(ROW()-ROW($A$266)-1),COLUMN()-1)</f>
        <v>17.397200000000002</v>
      </c>
      <c r="J276" s="7">
        <f>INDEX('Paste Calib Data'!$1:$1048576,MATCH($A$266,'Paste Calib Data'!$A:$A,0)+(ROW()-ROW($A$266)-1),COLUMN()-1)</f>
        <v>24.351199999999999</v>
      </c>
      <c r="K276" s="27">
        <f t="shared" si="42"/>
        <v>24.351199999999999</v>
      </c>
    </row>
    <row r="277" spans="1:11" x14ac:dyDescent="0.25">
      <c r="A277" s="5">
        <f>INDEX('Paste Calib Data'!$1:$1048576,MATCH($A$266,'Paste Calib Data'!$A:$A,0)+(ROW()-ROW($A$266)-1),COLUMN())</f>
        <v>3500</v>
      </c>
      <c r="B277" s="27">
        <f>C277</f>
        <v>0</v>
      </c>
      <c r="C277" s="7">
        <f>INDEX('Paste Calib Data'!$1:$1048576,MATCH($A$266,'Paste Calib Data'!$A:$A,0)+(ROW()-ROW($A$266)-1),COLUMN()-1)</f>
        <v>0</v>
      </c>
      <c r="D277" s="7">
        <f>INDEX('Paste Calib Data'!$1:$1048576,MATCH($A$266,'Paste Calib Data'!$A:$A,0)+(ROW()-ROW($A$266)-1),COLUMN()-1)</f>
        <v>2.6352000000000002</v>
      </c>
      <c r="E277" s="7">
        <f>INDEX('Paste Calib Data'!$1:$1048576,MATCH($A$266,'Paste Calib Data'!$A:$A,0)+(ROW()-ROW($A$266)-1),COLUMN()-1)</f>
        <v>5.2704000000000004</v>
      </c>
      <c r="F277" s="7">
        <f>INDEX('Paste Calib Data'!$1:$1048576,MATCH($A$266,'Paste Calib Data'!$A:$A,0)+(ROW()-ROW($A$266)-1),COLUMN()-1)</f>
        <v>7.9055999999999997</v>
      </c>
      <c r="G277" s="7">
        <f>INDEX('Paste Calib Data'!$1:$1048576,MATCH($A$266,'Paste Calib Data'!$A:$A,0)+(ROW()-ROW($A$266)-1),COLUMN()-1)</f>
        <v>13.176</v>
      </c>
      <c r="H277" s="7">
        <f>INDEX('Paste Calib Data'!$1:$1048576,MATCH($A$266,'Paste Calib Data'!$A:$A,0)+(ROW()-ROW($A$266)-1),COLUMN()-1)</f>
        <v>15.811199999999999</v>
      </c>
      <c r="I277" s="7">
        <f>INDEX('Paste Calib Data'!$1:$1048576,MATCH($A$266,'Paste Calib Data'!$A:$A,0)+(ROW()-ROW($A$266)-1),COLUMN()-1)</f>
        <v>26.352</v>
      </c>
      <c r="J277" s="7">
        <f>INDEX('Paste Calib Data'!$1:$1048576,MATCH($A$266,'Paste Calib Data'!$A:$A,0)+(ROW()-ROW($A$266)-1),COLUMN()-1)</f>
        <v>36.892800000000001</v>
      </c>
      <c r="K277" s="27">
        <f t="shared" si="42"/>
        <v>36.892800000000001</v>
      </c>
    </row>
    <row r="278" spans="1:11" x14ac:dyDescent="0.25">
      <c r="A278" s="28">
        <f>A277+1</f>
        <v>3501</v>
      </c>
      <c r="B278" s="27">
        <f>B277</f>
        <v>0</v>
      </c>
      <c r="C278" s="27">
        <f>C277</f>
        <v>0</v>
      </c>
      <c r="D278" s="27">
        <f t="shared" ref="D278:K278" si="43">D277</f>
        <v>2.6352000000000002</v>
      </c>
      <c r="E278" s="27">
        <f t="shared" si="43"/>
        <v>5.2704000000000004</v>
      </c>
      <c r="F278" s="27">
        <f t="shared" si="43"/>
        <v>7.9055999999999997</v>
      </c>
      <c r="G278" s="27">
        <f t="shared" si="43"/>
        <v>13.176</v>
      </c>
      <c r="H278" s="27">
        <f t="shared" si="43"/>
        <v>15.811199999999999</v>
      </c>
      <c r="I278" s="27">
        <f t="shared" si="43"/>
        <v>26.352</v>
      </c>
      <c r="J278" s="27">
        <f t="shared" si="43"/>
        <v>36.892800000000001</v>
      </c>
      <c r="K278" s="27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38"/>
  <sheetViews>
    <sheetView topLeftCell="A565" workbookViewId="0">
      <selection activeCell="B449" sqref="B449"/>
    </sheetView>
  </sheetViews>
  <sheetFormatPr defaultColWidth="10.7109375" defaultRowHeight="15" x14ac:dyDescent="0.25"/>
  <cols>
    <col min="1" max="16384" width="10.7109375" style="20"/>
  </cols>
  <sheetData>
    <row r="2" spans="1:14" x14ac:dyDescent="0.25">
      <c r="A2" s="33" t="s">
        <v>65</v>
      </c>
      <c r="B2" s="45" t="str">
        <f>INDEX('Paste Calib Data'!$1:$1048576,MATCH($A$2,'Paste Calib Data'!$A:$A,0)+(ROW()-ROW($A$2)),COLUMN())</f>
        <v>Pilot Quantity, Coolant Temp Adjust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x14ac:dyDescent="0.25">
      <c r="A3" s="5"/>
      <c r="B3" s="5" t="str">
        <f>INDEX('Paste Calib Data'!$1:$1048576,MATCH($A$2,'Paste Calib Data'!$A:$A,0)+(ROW()-ROW($A$2)),COLUMN())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 t="str">
        <f>INDEX('Paste Calib Data'!$1:$1048576,MATCH($A$2,'Paste Calib Data'!$A:$A,0)+(ROW()-ROW($A$2)),COLUMN())</f>
        <v>RPM</v>
      </c>
      <c r="B4" s="28">
        <f>C4-1</f>
        <v>-1</v>
      </c>
      <c r="C4" s="5">
        <f>INDEX('Paste Calib Data'!$1:$1048576,MATCH($A$2,'Paste Calib Data'!$A:$A,0)+(ROW()-ROW($A$2)),COLUMN()-1)</f>
        <v>0</v>
      </c>
      <c r="D4" s="5">
        <f>INDEX('Paste Calib Data'!$1:$1048576,MATCH($A$2,'Paste Calib Data'!$A:$A,0)+(ROW()-ROW($A$2)),COLUMN()-1)</f>
        <v>12</v>
      </c>
      <c r="E4" s="5">
        <f>INDEX('Paste Calib Data'!$1:$1048576,MATCH($A$2,'Paste Calib Data'!$A:$A,0)+(ROW()-ROW($A$2)),COLUMN()-1)</f>
        <v>24</v>
      </c>
      <c r="F4" s="5">
        <f>INDEX('Paste Calib Data'!$1:$1048576,MATCH($A$2,'Paste Calib Data'!$A:$A,0)+(ROW()-ROW($A$2)),COLUMN()-1)</f>
        <v>32</v>
      </c>
      <c r="G4" s="5">
        <f>INDEX('Paste Calib Data'!$1:$1048576,MATCH($A$2,'Paste Calib Data'!$A:$A,0)+(ROW()-ROW($A$2)),COLUMN()-1)</f>
        <v>36</v>
      </c>
      <c r="H4" s="5">
        <f>INDEX('Paste Calib Data'!$1:$1048576,MATCH($A$2,'Paste Calib Data'!$A:$A,0)+(ROW()-ROW($A$2)),COLUMN()-1)</f>
        <v>54.1</v>
      </c>
      <c r="I4" s="5">
        <f>INDEX('Paste Calib Data'!$1:$1048576,MATCH($A$2,'Paste Calib Data'!$A:$A,0)+(ROW()-ROW($A$2)),COLUMN()-1)</f>
        <v>60</v>
      </c>
      <c r="J4" s="5">
        <f>INDEX('Paste Calib Data'!$1:$1048576,MATCH($A$2,'Paste Calib Data'!$A:$A,0)+(ROW()-ROW($A$2)),COLUMN()-1)</f>
        <v>70</v>
      </c>
      <c r="K4" s="5">
        <f>INDEX('Paste Calib Data'!$1:$1048576,MATCH($A$2,'Paste Calib Data'!$A:$A,0)+(ROW()-ROW($A$2)),COLUMN()-1)</f>
        <v>80</v>
      </c>
      <c r="L4" s="5">
        <f>INDEX('Paste Calib Data'!$1:$1048576,MATCH($A$2,'Paste Calib Data'!$A:$A,0)+(ROW()-ROW($A$2)),COLUMN()-1)</f>
        <v>110</v>
      </c>
      <c r="M4" s="5">
        <f>INDEX('Paste Calib Data'!$1:$1048576,MATCH($A$2,'Paste Calib Data'!$A:$A,0)+(ROW()-ROW($A$2)),COLUMN()-1)</f>
        <v>120</v>
      </c>
      <c r="N4" s="27">
        <f>M4+1</f>
        <v>121</v>
      </c>
    </row>
    <row r="5" spans="1:14" x14ac:dyDescent="0.25">
      <c r="A5" s="28">
        <f>A6-1</f>
        <v>499</v>
      </c>
      <c r="B5" s="27">
        <f>B6</f>
        <v>1.9701090000000001</v>
      </c>
      <c r="C5" s="27">
        <f t="shared" ref="C5:N5" si="0">C6</f>
        <v>1.9701090000000001</v>
      </c>
      <c r="D5" s="27">
        <f t="shared" si="0"/>
        <v>4.0081519999999999</v>
      </c>
      <c r="E5" s="27">
        <f t="shared" si="0"/>
        <v>4.0081519999999999</v>
      </c>
      <c r="F5" s="27">
        <f t="shared" si="0"/>
        <v>4.0081519999999999</v>
      </c>
      <c r="G5" s="27">
        <f t="shared" si="0"/>
        <v>4.0081519999999999</v>
      </c>
      <c r="H5" s="27">
        <f t="shared" si="0"/>
        <v>5.0271739999999996</v>
      </c>
      <c r="I5" s="27">
        <f t="shared" si="0"/>
        <v>5.0271739999999996</v>
      </c>
      <c r="J5" s="27">
        <f t="shared" si="0"/>
        <v>5.0271739999999996</v>
      </c>
      <c r="K5" s="27">
        <f t="shared" si="0"/>
        <v>5.0271739999999996</v>
      </c>
      <c r="L5" s="27">
        <f t="shared" si="0"/>
        <v>5.0271739999999996</v>
      </c>
      <c r="M5" s="27">
        <f t="shared" si="0"/>
        <v>22.010870000000001</v>
      </c>
      <c r="N5" s="27">
        <f t="shared" si="0"/>
        <v>22.010870000000001</v>
      </c>
    </row>
    <row r="6" spans="1:14" x14ac:dyDescent="0.25">
      <c r="A6" s="5">
        <f>INDEX('Paste Calib Data'!$1:$1048576,MATCH($A$2,'Paste Calib Data'!$A:$A,0)+(ROW()-ROW($A$2)-1),COLUMN())</f>
        <v>500</v>
      </c>
      <c r="B6" s="27">
        <f>C6</f>
        <v>1.9701090000000001</v>
      </c>
      <c r="C6" s="7">
        <f>INDEX('Paste Calib Data'!$1:$1048576,MATCH($A$2,'Paste Calib Data'!$A:$A,0)+(ROW()-ROW($A$2)-1),COLUMN()-1)</f>
        <v>1.9701090000000001</v>
      </c>
      <c r="D6" s="7">
        <f>INDEX('Paste Calib Data'!$1:$1048576,MATCH($A$2,'Paste Calib Data'!$A:$A,0)+(ROW()-ROW($A$2)-1),COLUMN()-1)</f>
        <v>4.0081519999999999</v>
      </c>
      <c r="E6" s="7">
        <f>INDEX('Paste Calib Data'!$1:$1048576,MATCH($A$2,'Paste Calib Data'!$A:$A,0)+(ROW()-ROW($A$2)-1),COLUMN()-1)</f>
        <v>4.0081519999999999</v>
      </c>
      <c r="F6" s="7">
        <f>INDEX('Paste Calib Data'!$1:$1048576,MATCH($A$2,'Paste Calib Data'!$A:$A,0)+(ROW()-ROW($A$2)-1),COLUMN()-1)</f>
        <v>4.0081519999999999</v>
      </c>
      <c r="G6" s="7">
        <f>INDEX('Paste Calib Data'!$1:$1048576,MATCH($A$2,'Paste Calib Data'!$A:$A,0)+(ROW()-ROW($A$2)-1),COLUMN()-1)</f>
        <v>4.0081519999999999</v>
      </c>
      <c r="H6" s="7">
        <f>INDEX('Paste Calib Data'!$1:$1048576,MATCH($A$2,'Paste Calib Data'!$A:$A,0)+(ROW()-ROW($A$2)-1),COLUMN()-1)</f>
        <v>5.0271739999999996</v>
      </c>
      <c r="I6" s="7">
        <f>INDEX('Paste Calib Data'!$1:$1048576,MATCH($A$2,'Paste Calib Data'!$A:$A,0)+(ROW()-ROW($A$2)-1),COLUMN()-1)</f>
        <v>5.0271739999999996</v>
      </c>
      <c r="J6" s="7">
        <f>INDEX('Paste Calib Data'!$1:$1048576,MATCH($A$2,'Paste Calib Data'!$A:$A,0)+(ROW()-ROW($A$2)-1),COLUMN()-1)</f>
        <v>5.0271739999999996</v>
      </c>
      <c r="K6" s="7">
        <f>INDEX('Paste Calib Data'!$1:$1048576,MATCH($A$2,'Paste Calib Data'!$A:$A,0)+(ROW()-ROW($A$2)-1),COLUMN()-1)</f>
        <v>5.0271739999999996</v>
      </c>
      <c r="L6" s="7">
        <f>INDEX('Paste Calib Data'!$1:$1048576,MATCH($A$2,'Paste Calib Data'!$A:$A,0)+(ROW()-ROW($A$2)-1),COLUMN()-1)</f>
        <v>5.0271739999999996</v>
      </c>
      <c r="M6" s="7">
        <f>INDEX('Paste Calib Data'!$1:$1048576,MATCH($A$2,'Paste Calib Data'!$A:$A,0)+(ROW()-ROW($A$2)-1),COLUMN()-1)</f>
        <v>22.010870000000001</v>
      </c>
      <c r="N6" s="27">
        <f t="shared" ref="N6:N17" si="1">M6</f>
        <v>22.010870000000001</v>
      </c>
    </row>
    <row r="7" spans="1:14" x14ac:dyDescent="0.25">
      <c r="A7" s="5">
        <f>INDEX('Paste Calib Data'!$1:$1048576,MATCH($A$2,'Paste Calib Data'!$A:$A,0)+(ROW()-ROW($A$2)-1),COLUMN())</f>
        <v>600</v>
      </c>
      <c r="B7" s="27">
        <f t="shared" ref="B7:B18" si="2">C7</f>
        <v>1.9701090000000001</v>
      </c>
      <c r="C7" s="7">
        <f>INDEX('Paste Calib Data'!$1:$1048576,MATCH($A$2,'Paste Calib Data'!$A:$A,0)+(ROW()-ROW($A$2)-1),COLUMN()-1)</f>
        <v>1.9701090000000001</v>
      </c>
      <c r="D7" s="7">
        <f>INDEX('Paste Calib Data'!$1:$1048576,MATCH($A$2,'Paste Calib Data'!$A:$A,0)+(ROW()-ROW($A$2)-1),COLUMN()-1)</f>
        <v>4.0081519999999999</v>
      </c>
      <c r="E7" s="7">
        <f>INDEX('Paste Calib Data'!$1:$1048576,MATCH($A$2,'Paste Calib Data'!$A:$A,0)+(ROW()-ROW($A$2)-1),COLUMN()-1)</f>
        <v>4.0081519999999999</v>
      </c>
      <c r="F7" s="7">
        <f>INDEX('Paste Calib Data'!$1:$1048576,MATCH($A$2,'Paste Calib Data'!$A:$A,0)+(ROW()-ROW($A$2)-1),COLUMN()-1)</f>
        <v>4.0081519999999999</v>
      </c>
      <c r="G7" s="7">
        <f>INDEX('Paste Calib Data'!$1:$1048576,MATCH($A$2,'Paste Calib Data'!$A:$A,0)+(ROW()-ROW($A$2)-1),COLUMN()-1)</f>
        <v>4.0081519999999999</v>
      </c>
      <c r="H7" s="7">
        <f>INDEX('Paste Calib Data'!$1:$1048576,MATCH($A$2,'Paste Calib Data'!$A:$A,0)+(ROW()-ROW($A$2)-1),COLUMN()-1)</f>
        <v>5.0271739999999996</v>
      </c>
      <c r="I7" s="7">
        <f>INDEX('Paste Calib Data'!$1:$1048576,MATCH($A$2,'Paste Calib Data'!$A:$A,0)+(ROW()-ROW($A$2)-1),COLUMN()-1)</f>
        <v>5.0271739999999996</v>
      </c>
      <c r="J7" s="7">
        <f>INDEX('Paste Calib Data'!$1:$1048576,MATCH($A$2,'Paste Calib Data'!$A:$A,0)+(ROW()-ROW($A$2)-1),COLUMN()-1)</f>
        <v>5.0271739999999996</v>
      </c>
      <c r="K7" s="7">
        <f>INDEX('Paste Calib Data'!$1:$1048576,MATCH($A$2,'Paste Calib Data'!$A:$A,0)+(ROW()-ROW($A$2)-1),COLUMN()-1)</f>
        <v>5.0271739999999996</v>
      </c>
      <c r="L7" s="7">
        <f>INDEX('Paste Calib Data'!$1:$1048576,MATCH($A$2,'Paste Calib Data'!$A:$A,0)+(ROW()-ROW($A$2)-1),COLUMN()-1)</f>
        <v>5.0271739999999996</v>
      </c>
      <c r="M7" s="7">
        <f>INDEX('Paste Calib Data'!$1:$1048576,MATCH($A$2,'Paste Calib Data'!$A:$A,0)+(ROW()-ROW($A$2)-1),COLUMN()-1)</f>
        <v>22.010870000000001</v>
      </c>
      <c r="N7" s="27">
        <f t="shared" si="1"/>
        <v>22.010870000000001</v>
      </c>
    </row>
    <row r="8" spans="1:14" x14ac:dyDescent="0.25">
      <c r="A8" s="5">
        <f>INDEX('Paste Calib Data'!$1:$1048576,MATCH($A$2,'Paste Calib Data'!$A:$A,0)+(ROW()-ROW($A$2)-1),COLUMN())</f>
        <v>800</v>
      </c>
      <c r="B8" s="27">
        <f t="shared" si="2"/>
        <v>1.9701090000000001</v>
      </c>
      <c r="C8" s="7">
        <f>INDEX('Paste Calib Data'!$1:$1048576,MATCH($A$2,'Paste Calib Data'!$A:$A,0)+(ROW()-ROW($A$2)-1),COLUMN()-1)</f>
        <v>1.9701090000000001</v>
      </c>
      <c r="D8" s="7">
        <f>INDEX('Paste Calib Data'!$1:$1048576,MATCH($A$2,'Paste Calib Data'!$A:$A,0)+(ROW()-ROW($A$2)-1),COLUMN()-1)</f>
        <v>4.0081519999999999</v>
      </c>
      <c r="E8" s="7">
        <f>INDEX('Paste Calib Data'!$1:$1048576,MATCH($A$2,'Paste Calib Data'!$A:$A,0)+(ROW()-ROW($A$2)-1),COLUMN()-1)</f>
        <v>4.0081519999999999</v>
      </c>
      <c r="F8" s="7">
        <f>INDEX('Paste Calib Data'!$1:$1048576,MATCH($A$2,'Paste Calib Data'!$A:$A,0)+(ROW()-ROW($A$2)-1),COLUMN()-1)</f>
        <v>4.0081519999999999</v>
      </c>
      <c r="G8" s="7">
        <f>INDEX('Paste Calib Data'!$1:$1048576,MATCH($A$2,'Paste Calib Data'!$A:$A,0)+(ROW()-ROW($A$2)-1),COLUMN()-1)</f>
        <v>4.0081519999999999</v>
      </c>
      <c r="H8" s="7">
        <f>INDEX('Paste Calib Data'!$1:$1048576,MATCH($A$2,'Paste Calib Data'!$A:$A,0)+(ROW()-ROW($A$2)-1),COLUMN()-1)</f>
        <v>5.0271739999999996</v>
      </c>
      <c r="I8" s="7">
        <f>INDEX('Paste Calib Data'!$1:$1048576,MATCH($A$2,'Paste Calib Data'!$A:$A,0)+(ROW()-ROW($A$2)-1),COLUMN()-1)</f>
        <v>5.0271739999999996</v>
      </c>
      <c r="J8" s="7">
        <f>INDEX('Paste Calib Data'!$1:$1048576,MATCH($A$2,'Paste Calib Data'!$A:$A,0)+(ROW()-ROW($A$2)-1),COLUMN()-1)</f>
        <v>5.0271739999999996</v>
      </c>
      <c r="K8" s="7">
        <f>INDEX('Paste Calib Data'!$1:$1048576,MATCH($A$2,'Paste Calib Data'!$A:$A,0)+(ROW()-ROW($A$2)-1),COLUMN()-1)</f>
        <v>5.0271739999999996</v>
      </c>
      <c r="L8" s="7">
        <f>INDEX('Paste Calib Data'!$1:$1048576,MATCH($A$2,'Paste Calib Data'!$A:$A,0)+(ROW()-ROW($A$2)-1),COLUMN()-1)</f>
        <v>5.0271739999999996</v>
      </c>
      <c r="M8" s="7">
        <f>INDEX('Paste Calib Data'!$1:$1048576,MATCH($A$2,'Paste Calib Data'!$A:$A,0)+(ROW()-ROW($A$2)-1),COLUMN()-1)</f>
        <v>22.010870000000001</v>
      </c>
      <c r="N8" s="27">
        <f t="shared" si="1"/>
        <v>22.010870000000001</v>
      </c>
    </row>
    <row r="9" spans="1:14" x14ac:dyDescent="0.25">
      <c r="A9" s="5">
        <f>INDEX('Paste Calib Data'!$1:$1048576,MATCH($A$2,'Paste Calib Data'!$A:$A,0)+(ROW()-ROW($A$2)-1),COLUMN())</f>
        <v>1000</v>
      </c>
      <c r="B9" s="27">
        <f t="shared" si="2"/>
        <v>1.9701090000000001</v>
      </c>
      <c r="C9" s="7">
        <f>INDEX('Paste Calib Data'!$1:$1048576,MATCH($A$2,'Paste Calib Data'!$A:$A,0)+(ROW()-ROW($A$2)-1),COLUMN()-1)</f>
        <v>1.9701090000000001</v>
      </c>
      <c r="D9" s="7">
        <f>INDEX('Paste Calib Data'!$1:$1048576,MATCH($A$2,'Paste Calib Data'!$A:$A,0)+(ROW()-ROW($A$2)-1),COLUMN()-1)</f>
        <v>4.0081519999999999</v>
      </c>
      <c r="E9" s="7">
        <f>INDEX('Paste Calib Data'!$1:$1048576,MATCH($A$2,'Paste Calib Data'!$A:$A,0)+(ROW()-ROW($A$2)-1),COLUMN()-1)</f>
        <v>4.0081519999999999</v>
      </c>
      <c r="F9" s="7">
        <f>INDEX('Paste Calib Data'!$1:$1048576,MATCH($A$2,'Paste Calib Data'!$A:$A,0)+(ROW()-ROW($A$2)-1),COLUMN()-1)</f>
        <v>4.0081519999999999</v>
      </c>
      <c r="G9" s="7">
        <f>INDEX('Paste Calib Data'!$1:$1048576,MATCH($A$2,'Paste Calib Data'!$A:$A,0)+(ROW()-ROW($A$2)-1),COLUMN()-1)</f>
        <v>4.0081519999999999</v>
      </c>
      <c r="H9" s="7">
        <f>INDEX('Paste Calib Data'!$1:$1048576,MATCH($A$2,'Paste Calib Data'!$A:$A,0)+(ROW()-ROW($A$2)-1),COLUMN()-1)</f>
        <v>5.0271739999999996</v>
      </c>
      <c r="I9" s="7">
        <f>INDEX('Paste Calib Data'!$1:$1048576,MATCH($A$2,'Paste Calib Data'!$A:$A,0)+(ROW()-ROW($A$2)-1),COLUMN()-1)</f>
        <v>5.0271739999999996</v>
      </c>
      <c r="J9" s="7">
        <f>INDEX('Paste Calib Data'!$1:$1048576,MATCH($A$2,'Paste Calib Data'!$A:$A,0)+(ROW()-ROW($A$2)-1),COLUMN()-1)</f>
        <v>5.0271739999999996</v>
      </c>
      <c r="K9" s="7">
        <f>INDEX('Paste Calib Data'!$1:$1048576,MATCH($A$2,'Paste Calib Data'!$A:$A,0)+(ROW()-ROW($A$2)-1),COLUMN()-1)</f>
        <v>5.0271739999999996</v>
      </c>
      <c r="L9" s="7">
        <f>INDEX('Paste Calib Data'!$1:$1048576,MATCH($A$2,'Paste Calib Data'!$A:$A,0)+(ROW()-ROW($A$2)-1),COLUMN()-1)</f>
        <v>5.0271739999999996</v>
      </c>
      <c r="M9" s="7">
        <f>INDEX('Paste Calib Data'!$1:$1048576,MATCH($A$2,'Paste Calib Data'!$A:$A,0)+(ROW()-ROW($A$2)-1),COLUMN()-1)</f>
        <v>22.010870000000001</v>
      </c>
      <c r="N9" s="27">
        <f t="shared" si="1"/>
        <v>22.010870000000001</v>
      </c>
    </row>
    <row r="10" spans="1:14" x14ac:dyDescent="0.25">
      <c r="A10" s="5">
        <f>INDEX('Paste Calib Data'!$1:$1048576,MATCH($A$2,'Paste Calib Data'!$A:$A,0)+(ROW()-ROW($A$2)-1),COLUMN())</f>
        <v>1200</v>
      </c>
      <c r="B10" s="27">
        <f t="shared" si="2"/>
        <v>1.9701090000000001</v>
      </c>
      <c r="C10" s="7">
        <f>INDEX('Paste Calib Data'!$1:$1048576,MATCH($A$2,'Paste Calib Data'!$A:$A,0)+(ROW()-ROW($A$2)-1),COLUMN()-1)</f>
        <v>1.9701090000000001</v>
      </c>
      <c r="D10" s="7">
        <f>INDEX('Paste Calib Data'!$1:$1048576,MATCH($A$2,'Paste Calib Data'!$A:$A,0)+(ROW()-ROW($A$2)-1),COLUMN()-1)</f>
        <v>4.0081519999999999</v>
      </c>
      <c r="E10" s="7">
        <f>INDEX('Paste Calib Data'!$1:$1048576,MATCH($A$2,'Paste Calib Data'!$A:$A,0)+(ROW()-ROW($A$2)-1),COLUMN()-1)</f>
        <v>4.0081519999999999</v>
      </c>
      <c r="F10" s="7">
        <f>INDEX('Paste Calib Data'!$1:$1048576,MATCH($A$2,'Paste Calib Data'!$A:$A,0)+(ROW()-ROW($A$2)-1),COLUMN()-1)</f>
        <v>4.0081519999999999</v>
      </c>
      <c r="G10" s="7">
        <f>INDEX('Paste Calib Data'!$1:$1048576,MATCH($A$2,'Paste Calib Data'!$A:$A,0)+(ROW()-ROW($A$2)-1),COLUMN()-1)</f>
        <v>4.0081519999999999</v>
      </c>
      <c r="H10" s="7">
        <f>INDEX('Paste Calib Data'!$1:$1048576,MATCH($A$2,'Paste Calib Data'!$A:$A,0)+(ROW()-ROW($A$2)-1),COLUMN()-1)</f>
        <v>5.0271739999999996</v>
      </c>
      <c r="I10" s="7">
        <f>INDEX('Paste Calib Data'!$1:$1048576,MATCH($A$2,'Paste Calib Data'!$A:$A,0)+(ROW()-ROW($A$2)-1),COLUMN()-1)</f>
        <v>5.0271739999999996</v>
      </c>
      <c r="J10" s="7">
        <f>INDEX('Paste Calib Data'!$1:$1048576,MATCH($A$2,'Paste Calib Data'!$A:$A,0)+(ROW()-ROW($A$2)-1),COLUMN()-1)</f>
        <v>5.0271739999999996</v>
      </c>
      <c r="K10" s="7">
        <f>INDEX('Paste Calib Data'!$1:$1048576,MATCH($A$2,'Paste Calib Data'!$A:$A,0)+(ROW()-ROW($A$2)-1),COLUMN()-1)</f>
        <v>5.0271739999999996</v>
      </c>
      <c r="L10" s="7">
        <f>INDEX('Paste Calib Data'!$1:$1048576,MATCH($A$2,'Paste Calib Data'!$A:$A,0)+(ROW()-ROW($A$2)-1),COLUMN()-1)</f>
        <v>5.0271739999999996</v>
      </c>
      <c r="M10" s="7">
        <f>INDEX('Paste Calib Data'!$1:$1048576,MATCH($A$2,'Paste Calib Data'!$A:$A,0)+(ROW()-ROW($A$2)-1),COLUMN()-1)</f>
        <v>9.9864130000000007</v>
      </c>
      <c r="N10" s="27">
        <f t="shared" si="1"/>
        <v>9.9864130000000007</v>
      </c>
    </row>
    <row r="11" spans="1:14" x14ac:dyDescent="0.25">
      <c r="A11" s="5">
        <f>INDEX('Paste Calib Data'!$1:$1048576,MATCH($A$2,'Paste Calib Data'!$A:$A,0)+(ROW()-ROW($A$2)-1),COLUMN())</f>
        <v>1400</v>
      </c>
      <c r="B11" s="27">
        <f t="shared" si="2"/>
        <v>1.9701090000000001</v>
      </c>
      <c r="C11" s="7">
        <f>INDEX('Paste Calib Data'!$1:$1048576,MATCH($A$2,'Paste Calib Data'!$A:$A,0)+(ROW()-ROW($A$2)-1),COLUMN()-1)</f>
        <v>1.9701090000000001</v>
      </c>
      <c r="D11" s="7">
        <f>INDEX('Paste Calib Data'!$1:$1048576,MATCH($A$2,'Paste Calib Data'!$A:$A,0)+(ROW()-ROW($A$2)-1),COLUMN()-1)</f>
        <v>3.5326089999999999</v>
      </c>
      <c r="E11" s="7">
        <f>INDEX('Paste Calib Data'!$1:$1048576,MATCH($A$2,'Paste Calib Data'!$A:$A,0)+(ROW()-ROW($A$2)-1),COLUMN()-1)</f>
        <v>4.0081519999999999</v>
      </c>
      <c r="F11" s="7">
        <f>INDEX('Paste Calib Data'!$1:$1048576,MATCH($A$2,'Paste Calib Data'!$A:$A,0)+(ROW()-ROW($A$2)-1),COLUMN()-1)</f>
        <v>5.0271739999999996</v>
      </c>
      <c r="G11" s="7">
        <f>INDEX('Paste Calib Data'!$1:$1048576,MATCH($A$2,'Paste Calib Data'!$A:$A,0)+(ROW()-ROW($A$2)-1),COLUMN()-1)</f>
        <v>5.0271739999999996</v>
      </c>
      <c r="H11" s="7">
        <f>INDEX('Paste Calib Data'!$1:$1048576,MATCH($A$2,'Paste Calib Data'!$A:$A,0)+(ROW()-ROW($A$2)-1),COLUMN()-1)</f>
        <v>5.0271739999999996</v>
      </c>
      <c r="I11" s="7">
        <f>INDEX('Paste Calib Data'!$1:$1048576,MATCH($A$2,'Paste Calib Data'!$A:$A,0)+(ROW()-ROW($A$2)-1),COLUMN()-1)</f>
        <v>5.0271739999999996</v>
      </c>
      <c r="J11" s="7">
        <f>INDEX('Paste Calib Data'!$1:$1048576,MATCH($A$2,'Paste Calib Data'!$A:$A,0)+(ROW()-ROW($A$2)-1),COLUMN()-1)</f>
        <v>5.0271739999999996</v>
      </c>
      <c r="K11" s="7">
        <f>INDEX('Paste Calib Data'!$1:$1048576,MATCH($A$2,'Paste Calib Data'!$A:$A,0)+(ROW()-ROW($A$2)-1),COLUMN()-1)</f>
        <v>5.9782609999999998</v>
      </c>
      <c r="L11" s="7">
        <f>INDEX('Paste Calib Data'!$1:$1048576,MATCH($A$2,'Paste Calib Data'!$A:$A,0)+(ROW()-ROW($A$2)-1),COLUMN()-1)</f>
        <v>8.0163049999999991</v>
      </c>
      <c r="M11" s="7">
        <f>INDEX('Paste Calib Data'!$1:$1048576,MATCH($A$2,'Paste Calib Data'!$A:$A,0)+(ROW()-ROW($A$2)-1),COLUMN()-1)</f>
        <v>9.9864130000000007</v>
      </c>
      <c r="N11" s="27">
        <f t="shared" si="1"/>
        <v>9.9864130000000007</v>
      </c>
    </row>
    <row r="12" spans="1:14" x14ac:dyDescent="0.25">
      <c r="A12" s="5">
        <f>INDEX('Paste Calib Data'!$1:$1048576,MATCH($A$2,'Paste Calib Data'!$A:$A,0)+(ROW()-ROW($A$2)-1),COLUMN())</f>
        <v>1600</v>
      </c>
      <c r="B12" s="27">
        <f t="shared" si="2"/>
        <v>1.9701090000000001</v>
      </c>
      <c r="C12" s="7">
        <f>INDEX('Paste Calib Data'!$1:$1048576,MATCH($A$2,'Paste Calib Data'!$A:$A,0)+(ROW()-ROW($A$2)-1),COLUMN()-1)</f>
        <v>1.9701090000000001</v>
      </c>
      <c r="D12" s="7">
        <f>INDEX('Paste Calib Data'!$1:$1048576,MATCH($A$2,'Paste Calib Data'!$A:$A,0)+(ROW()-ROW($A$2)-1),COLUMN()-1)</f>
        <v>3.5326089999999999</v>
      </c>
      <c r="E12" s="7">
        <f>INDEX('Paste Calib Data'!$1:$1048576,MATCH($A$2,'Paste Calib Data'!$A:$A,0)+(ROW()-ROW($A$2)-1),COLUMN()-1)</f>
        <v>4.0081519999999999</v>
      </c>
      <c r="F12" s="7">
        <f>INDEX('Paste Calib Data'!$1:$1048576,MATCH($A$2,'Paste Calib Data'!$A:$A,0)+(ROW()-ROW($A$2)-1),COLUMN()-1)</f>
        <v>5.0271739999999996</v>
      </c>
      <c r="G12" s="7">
        <f>INDEX('Paste Calib Data'!$1:$1048576,MATCH($A$2,'Paste Calib Data'!$A:$A,0)+(ROW()-ROW($A$2)-1),COLUMN()-1)</f>
        <v>5.0271739999999996</v>
      </c>
      <c r="H12" s="7">
        <f>INDEX('Paste Calib Data'!$1:$1048576,MATCH($A$2,'Paste Calib Data'!$A:$A,0)+(ROW()-ROW($A$2)-1),COLUMN()-1)</f>
        <v>5.0271739999999996</v>
      </c>
      <c r="I12" s="7">
        <f>INDEX('Paste Calib Data'!$1:$1048576,MATCH($A$2,'Paste Calib Data'!$A:$A,0)+(ROW()-ROW($A$2)-1),COLUMN()-1)</f>
        <v>5.0271739999999996</v>
      </c>
      <c r="J12" s="7">
        <f>INDEX('Paste Calib Data'!$1:$1048576,MATCH($A$2,'Paste Calib Data'!$A:$A,0)+(ROW()-ROW($A$2)-1),COLUMN()-1)</f>
        <v>5.0271739999999996</v>
      </c>
      <c r="K12" s="7">
        <f>INDEX('Paste Calib Data'!$1:$1048576,MATCH($A$2,'Paste Calib Data'!$A:$A,0)+(ROW()-ROW($A$2)-1),COLUMN()-1)</f>
        <v>5.9782609999999998</v>
      </c>
      <c r="L12" s="7">
        <f>INDEX('Paste Calib Data'!$1:$1048576,MATCH($A$2,'Paste Calib Data'!$A:$A,0)+(ROW()-ROW($A$2)-1),COLUMN()-1)</f>
        <v>8.0163049999999991</v>
      </c>
      <c r="M12" s="7">
        <f>INDEX('Paste Calib Data'!$1:$1048576,MATCH($A$2,'Paste Calib Data'!$A:$A,0)+(ROW()-ROW($A$2)-1),COLUMN()-1)</f>
        <v>9.9864130000000007</v>
      </c>
      <c r="N12" s="27">
        <f t="shared" si="1"/>
        <v>9.9864130000000007</v>
      </c>
    </row>
    <row r="13" spans="1:14" x14ac:dyDescent="0.25">
      <c r="A13" s="5">
        <f>INDEX('Paste Calib Data'!$1:$1048576,MATCH($A$2,'Paste Calib Data'!$A:$A,0)+(ROW()-ROW($A$2)-1),COLUMN())</f>
        <v>1800</v>
      </c>
      <c r="B13" s="27">
        <f t="shared" si="2"/>
        <v>1.9701090000000001</v>
      </c>
      <c r="C13" s="7">
        <f>INDEX('Paste Calib Data'!$1:$1048576,MATCH($A$2,'Paste Calib Data'!$A:$A,0)+(ROW()-ROW($A$2)-1),COLUMN()-1)</f>
        <v>1.9701090000000001</v>
      </c>
      <c r="D13" s="7">
        <f>INDEX('Paste Calib Data'!$1:$1048576,MATCH($A$2,'Paste Calib Data'!$A:$A,0)+(ROW()-ROW($A$2)-1),COLUMN()-1)</f>
        <v>3.5326089999999999</v>
      </c>
      <c r="E13" s="7">
        <f>INDEX('Paste Calib Data'!$1:$1048576,MATCH($A$2,'Paste Calib Data'!$A:$A,0)+(ROW()-ROW($A$2)-1),COLUMN()-1)</f>
        <v>4.0081519999999999</v>
      </c>
      <c r="F13" s="7">
        <f>INDEX('Paste Calib Data'!$1:$1048576,MATCH($A$2,'Paste Calib Data'!$A:$A,0)+(ROW()-ROW($A$2)-1),COLUMN()-1)</f>
        <v>5.0271739999999996</v>
      </c>
      <c r="G13" s="7">
        <f>INDEX('Paste Calib Data'!$1:$1048576,MATCH($A$2,'Paste Calib Data'!$A:$A,0)+(ROW()-ROW($A$2)-1),COLUMN()-1)</f>
        <v>5.0271739999999996</v>
      </c>
      <c r="H13" s="7">
        <f>INDEX('Paste Calib Data'!$1:$1048576,MATCH($A$2,'Paste Calib Data'!$A:$A,0)+(ROW()-ROW($A$2)-1),COLUMN()-1)</f>
        <v>5.0271739999999996</v>
      </c>
      <c r="I13" s="7">
        <f>INDEX('Paste Calib Data'!$1:$1048576,MATCH($A$2,'Paste Calib Data'!$A:$A,0)+(ROW()-ROW($A$2)-1),COLUMN()-1)</f>
        <v>5.0271739999999996</v>
      </c>
      <c r="J13" s="7">
        <f>INDEX('Paste Calib Data'!$1:$1048576,MATCH($A$2,'Paste Calib Data'!$A:$A,0)+(ROW()-ROW($A$2)-1),COLUMN()-1)</f>
        <v>5.0271739999999996</v>
      </c>
      <c r="K13" s="7">
        <f>INDEX('Paste Calib Data'!$1:$1048576,MATCH($A$2,'Paste Calib Data'!$A:$A,0)+(ROW()-ROW($A$2)-1),COLUMN()-1)</f>
        <v>5.9782609999999998</v>
      </c>
      <c r="L13" s="7">
        <f>INDEX('Paste Calib Data'!$1:$1048576,MATCH($A$2,'Paste Calib Data'!$A:$A,0)+(ROW()-ROW($A$2)-1),COLUMN()-1)</f>
        <v>8.0163049999999991</v>
      </c>
      <c r="M13" s="7">
        <f>INDEX('Paste Calib Data'!$1:$1048576,MATCH($A$2,'Paste Calib Data'!$A:$A,0)+(ROW()-ROW($A$2)-1),COLUMN()-1)</f>
        <v>9.9864130000000007</v>
      </c>
      <c r="N13" s="27">
        <f t="shared" si="1"/>
        <v>9.9864130000000007</v>
      </c>
    </row>
    <row r="14" spans="1:14" x14ac:dyDescent="0.25">
      <c r="A14" s="5">
        <f>INDEX('Paste Calib Data'!$1:$1048576,MATCH($A$2,'Paste Calib Data'!$A:$A,0)+(ROW()-ROW($A$2)-1),COLUMN())</f>
        <v>2000</v>
      </c>
      <c r="B14" s="27">
        <f t="shared" si="2"/>
        <v>1.9701090000000001</v>
      </c>
      <c r="C14" s="7">
        <f>INDEX('Paste Calib Data'!$1:$1048576,MATCH($A$2,'Paste Calib Data'!$A:$A,0)+(ROW()-ROW($A$2)-1),COLUMN()-1)</f>
        <v>1.9701090000000001</v>
      </c>
      <c r="D14" s="7">
        <f>INDEX('Paste Calib Data'!$1:$1048576,MATCH($A$2,'Paste Calib Data'!$A:$A,0)+(ROW()-ROW($A$2)-1),COLUMN()-1)</f>
        <v>3.5326089999999999</v>
      </c>
      <c r="E14" s="7">
        <f>INDEX('Paste Calib Data'!$1:$1048576,MATCH($A$2,'Paste Calib Data'!$A:$A,0)+(ROW()-ROW($A$2)-1),COLUMN()-1)</f>
        <v>4.0081519999999999</v>
      </c>
      <c r="F14" s="7">
        <f>INDEX('Paste Calib Data'!$1:$1048576,MATCH($A$2,'Paste Calib Data'!$A:$A,0)+(ROW()-ROW($A$2)-1),COLUMN()-1)</f>
        <v>5.0271739999999996</v>
      </c>
      <c r="G14" s="7">
        <f>INDEX('Paste Calib Data'!$1:$1048576,MATCH($A$2,'Paste Calib Data'!$A:$A,0)+(ROW()-ROW($A$2)-1),COLUMN()-1)</f>
        <v>5.9782609999999998</v>
      </c>
      <c r="H14" s="7">
        <f>INDEX('Paste Calib Data'!$1:$1048576,MATCH($A$2,'Paste Calib Data'!$A:$A,0)+(ROW()-ROW($A$2)-1),COLUMN()-1)</f>
        <v>5.9782609999999998</v>
      </c>
      <c r="I14" s="7">
        <f>INDEX('Paste Calib Data'!$1:$1048576,MATCH($A$2,'Paste Calib Data'!$A:$A,0)+(ROW()-ROW($A$2)-1),COLUMN()-1)</f>
        <v>5.9782609999999998</v>
      </c>
      <c r="J14" s="7">
        <f>INDEX('Paste Calib Data'!$1:$1048576,MATCH($A$2,'Paste Calib Data'!$A:$A,0)+(ROW()-ROW($A$2)-1),COLUMN()-1)</f>
        <v>5.9782609999999998</v>
      </c>
      <c r="K14" s="7">
        <f>INDEX('Paste Calib Data'!$1:$1048576,MATCH($A$2,'Paste Calib Data'!$A:$A,0)+(ROW()-ROW($A$2)-1),COLUMN()-1)</f>
        <v>5.9782609999999998</v>
      </c>
      <c r="L14" s="7">
        <f>INDEX('Paste Calib Data'!$1:$1048576,MATCH($A$2,'Paste Calib Data'!$A:$A,0)+(ROW()-ROW($A$2)-1),COLUMN()-1)</f>
        <v>8.0163049999999991</v>
      </c>
      <c r="M14" s="7">
        <f>INDEX('Paste Calib Data'!$1:$1048576,MATCH($A$2,'Paste Calib Data'!$A:$A,0)+(ROW()-ROW($A$2)-1),COLUMN()-1)</f>
        <v>9.9864130000000007</v>
      </c>
      <c r="N14" s="27">
        <f t="shared" si="1"/>
        <v>9.9864130000000007</v>
      </c>
    </row>
    <row r="15" spans="1:14" x14ac:dyDescent="0.25">
      <c r="A15" s="5">
        <f>INDEX('Paste Calib Data'!$1:$1048576,MATCH($A$2,'Paste Calib Data'!$A:$A,0)+(ROW()-ROW($A$2)-1),COLUMN())</f>
        <v>2200</v>
      </c>
      <c r="B15" s="27">
        <f t="shared" si="2"/>
        <v>1.9701090000000001</v>
      </c>
      <c r="C15" s="7">
        <f>INDEX('Paste Calib Data'!$1:$1048576,MATCH($A$2,'Paste Calib Data'!$A:$A,0)+(ROW()-ROW($A$2)-1),COLUMN()-1)</f>
        <v>1.9701090000000001</v>
      </c>
      <c r="D15" s="7">
        <f>INDEX('Paste Calib Data'!$1:$1048576,MATCH($A$2,'Paste Calib Data'!$A:$A,0)+(ROW()-ROW($A$2)-1),COLUMN()-1)</f>
        <v>3.5326089999999999</v>
      </c>
      <c r="E15" s="7">
        <f>INDEX('Paste Calib Data'!$1:$1048576,MATCH($A$2,'Paste Calib Data'!$A:$A,0)+(ROW()-ROW($A$2)-1),COLUMN()-1)</f>
        <v>4.0081519999999999</v>
      </c>
      <c r="F15" s="7">
        <f>INDEX('Paste Calib Data'!$1:$1048576,MATCH($A$2,'Paste Calib Data'!$A:$A,0)+(ROW()-ROW($A$2)-1),COLUMN()-1)</f>
        <v>5.0271739999999996</v>
      </c>
      <c r="G15" s="7">
        <f>INDEX('Paste Calib Data'!$1:$1048576,MATCH($A$2,'Paste Calib Data'!$A:$A,0)+(ROW()-ROW($A$2)-1),COLUMN()-1)</f>
        <v>5.9782609999999998</v>
      </c>
      <c r="H15" s="7">
        <f>INDEX('Paste Calib Data'!$1:$1048576,MATCH($A$2,'Paste Calib Data'!$A:$A,0)+(ROW()-ROW($A$2)-1),COLUMN()-1)</f>
        <v>8.0163049999999991</v>
      </c>
      <c r="I15" s="7">
        <f>INDEX('Paste Calib Data'!$1:$1048576,MATCH($A$2,'Paste Calib Data'!$A:$A,0)+(ROW()-ROW($A$2)-1),COLUMN()-1)</f>
        <v>8.0163049999999991</v>
      </c>
      <c r="J15" s="7">
        <f>INDEX('Paste Calib Data'!$1:$1048576,MATCH($A$2,'Paste Calib Data'!$A:$A,0)+(ROW()-ROW($A$2)-1),COLUMN()-1)</f>
        <v>8.0163049999999991</v>
      </c>
      <c r="K15" s="7">
        <f>INDEX('Paste Calib Data'!$1:$1048576,MATCH($A$2,'Paste Calib Data'!$A:$A,0)+(ROW()-ROW($A$2)-1),COLUMN()-1)</f>
        <v>8.0163049999999991</v>
      </c>
      <c r="L15" s="7">
        <f>INDEX('Paste Calib Data'!$1:$1048576,MATCH($A$2,'Paste Calib Data'!$A:$A,0)+(ROW()-ROW($A$2)-1),COLUMN()-1)</f>
        <v>8.0163049999999991</v>
      </c>
      <c r="M15" s="7">
        <f>INDEX('Paste Calib Data'!$1:$1048576,MATCH($A$2,'Paste Calib Data'!$A:$A,0)+(ROW()-ROW($A$2)-1),COLUMN()-1)</f>
        <v>9.9864130000000007</v>
      </c>
      <c r="N15" s="27">
        <f t="shared" si="1"/>
        <v>9.9864130000000007</v>
      </c>
    </row>
    <row r="16" spans="1:14" x14ac:dyDescent="0.25">
      <c r="A16" s="5">
        <f>INDEX('Paste Calib Data'!$1:$1048576,MATCH($A$2,'Paste Calib Data'!$A:$A,0)+(ROW()-ROW($A$2)-1),COLUMN())</f>
        <v>2400</v>
      </c>
      <c r="B16" s="27">
        <f t="shared" si="2"/>
        <v>1.9701090000000001</v>
      </c>
      <c r="C16" s="7">
        <f>INDEX('Paste Calib Data'!$1:$1048576,MATCH($A$2,'Paste Calib Data'!$A:$A,0)+(ROW()-ROW($A$2)-1),COLUMN()-1)</f>
        <v>1.9701090000000001</v>
      </c>
      <c r="D16" s="7">
        <f>INDEX('Paste Calib Data'!$1:$1048576,MATCH($A$2,'Paste Calib Data'!$A:$A,0)+(ROW()-ROW($A$2)-1),COLUMN()-1)</f>
        <v>3.5326089999999999</v>
      </c>
      <c r="E16" s="7">
        <f>INDEX('Paste Calib Data'!$1:$1048576,MATCH($A$2,'Paste Calib Data'!$A:$A,0)+(ROW()-ROW($A$2)-1),COLUMN()-1)</f>
        <v>4.0081519999999999</v>
      </c>
      <c r="F16" s="7">
        <f>INDEX('Paste Calib Data'!$1:$1048576,MATCH($A$2,'Paste Calib Data'!$A:$A,0)+(ROW()-ROW($A$2)-1),COLUMN()-1)</f>
        <v>5.0271739999999996</v>
      </c>
      <c r="G16" s="7">
        <f>INDEX('Paste Calib Data'!$1:$1048576,MATCH($A$2,'Paste Calib Data'!$A:$A,0)+(ROW()-ROW($A$2)-1),COLUMN()-1)</f>
        <v>5.9782609999999998</v>
      </c>
      <c r="H16" s="7">
        <f>INDEX('Paste Calib Data'!$1:$1048576,MATCH($A$2,'Paste Calib Data'!$A:$A,0)+(ROW()-ROW($A$2)-1),COLUMN()-1)</f>
        <v>8.0163049999999991</v>
      </c>
      <c r="I16" s="7">
        <f>INDEX('Paste Calib Data'!$1:$1048576,MATCH($A$2,'Paste Calib Data'!$A:$A,0)+(ROW()-ROW($A$2)-1),COLUMN()-1)</f>
        <v>8.0163049999999991</v>
      </c>
      <c r="J16" s="7">
        <f>INDEX('Paste Calib Data'!$1:$1048576,MATCH($A$2,'Paste Calib Data'!$A:$A,0)+(ROW()-ROW($A$2)-1),COLUMN()-1)</f>
        <v>8.0163049999999991</v>
      </c>
      <c r="K16" s="7">
        <f>INDEX('Paste Calib Data'!$1:$1048576,MATCH($A$2,'Paste Calib Data'!$A:$A,0)+(ROW()-ROW($A$2)-1),COLUMN()-1)</f>
        <v>8.0163049999999991</v>
      </c>
      <c r="L16" s="7">
        <f>INDEX('Paste Calib Data'!$1:$1048576,MATCH($A$2,'Paste Calib Data'!$A:$A,0)+(ROW()-ROW($A$2)-1),COLUMN()-1)</f>
        <v>8.0163049999999991</v>
      </c>
      <c r="M16" s="7">
        <f>INDEX('Paste Calib Data'!$1:$1048576,MATCH($A$2,'Paste Calib Data'!$A:$A,0)+(ROW()-ROW($A$2)-1),COLUMN()-1)</f>
        <v>9.9864130000000007</v>
      </c>
      <c r="N16" s="27">
        <f t="shared" si="1"/>
        <v>9.9864130000000007</v>
      </c>
    </row>
    <row r="17" spans="1:14" x14ac:dyDescent="0.25">
      <c r="A17" s="5">
        <f>INDEX('Paste Calib Data'!$1:$1048576,MATCH($A$2,'Paste Calib Data'!$A:$A,0)+(ROW()-ROW($A$2)-1),COLUMN())</f>
        <v>2600</v>
      </c>
      <c r="B17" s="27">
        <f t="shared" si="2"/>
        <v>1.9701090000000001</v>
      </c>
      <c r="C17" s="7">
        <f>INDEX('Paste Calib Data'!$1:$1048576,MATCH($A$2,'Paste Calib Data'!$A:$A,0)+(ROW()-ROW($A$2)-1),COLUMN()-1)</f>
        <v>1.9701090000000001</v>
      </c>
      <c r="D17" s="7">
        <f>INDEX('Paste Calib Data'!$1:$1048576,MATCH($A$2,'Paste Calib Data'!$A:$A,0)+(ROW()-ROW($A$2)-1),COLUMN()-1)</f>
        <v>5.0271739999999996</v>
      </c>
      <c r="E17" s="7">
        <f>INDEX('Paste Calib Data'!$1:$1048576,MATCH($A$2,'Paste Calib Data'!$A:$A,0)+(ROW()-ROW($A$2)-1),COLUMN()-1)</f>
        <v>5.0271739999999996</v>
      </c>
      <c r="F17" s="7">
        <f>INDEX('Paste Calib Data'!$1:$1048576,MATCH($A$2,'Paste Calib Data'!$A:$A,0)+(ROW()-ROW($A$2)-1),COLUMN()-1)</f>
        <v>5.0271739999999996</v>
      </c>
      <c r="G17" s="7">
        <f>INDEX('Paste Calib Data'!$1:$1048576,MATCH($A$2,'Paste Calib Data'!$A:$A,0)+(ROW()-ROW($A$2)-1),COLUMN()-1)</f>
        <v>5.9782609999999998</v>
      </c>
      <c r="H17" s="7">
        <f>INDEX('Paste Calib Data'!$1:$1048576,MATCH($A$2,'Paste Calib Data'!$A:$A,0)+(ROW()-ROW($A$2)-1),COLUMN()-1)</f>
        <v>8.0163049999999991</v>
      </c>
      <c r="I17" s="7">
        <f>INDEX('Paste Calib Data'!$1:$1048576,MATCH($A$2,'Paste Calib Data'!$A:$A,0)+(ROW()-ROW($A$2)-1),COLUMN()-1)</f>
        <v>8.0163049999999991</v>
      </c>
      <c r="J17" s="7">
        <f>INDEX('Paste Calib Data'!$1:$1048576,MATCH($A$2,'Paste Calib Data'!$A:$A,0)+(ROW()-ROW($A$2)-1),COLUMN()-1)</f>
        <v>8.0163049999999991</v>
      </c>
      <c r="K17" s="7">
        <f>INDEX('Paste Calib Data'!$1:$1048576,MATCH($A$2,'Paste Calib Data'!$A:$A,0)+(ROW()-ROW($A$2)-1),COLUMN()-1)</f>
        <v>8.0163049999999991</v>
      </c>
      <c r="L17" s="7">
        <f>INDEX('Paste Calib Data'!$1:$1048576,MATCH($A$2,'Paste Calib Data'!$A:$A,0)+(ROW()-ROW($A$2)-1),COLUMN()-1)</f>
        <v>8.0163049999999991</v>
      </c>
      <c r="M17" s="7">
        <f>INDEX('Paste Calib Data'!$1:$1048576,MATCH($A$2,'Paste Calib Data'!$A:$A,0)+(ROW()-ROW($A$2)-1),COLUMN()-1)</f>
        <v>9.9864130000000007</v>
      </c>
      <c r="N17" s="27">
        <f t="shared" si="1"/>
        <v>9.9864130000000007</v>
      </c>
    </row>
    <row r="18" spans="1:14" x14ac:dyDescent="0.25">
      <c r="A18" s="5">
        <f>INDEX('Paste Calib Data'!$1:$1048576,MATCH($A$2,'Paste Calib Data'!$A:$A,0)+(ROW()-ROW($A$2)-1),COLUMN())</f>
        <v>3000</v>
      </c>
      <c r="B18" s="27">
        <f t="shared" si="2"/>
        <v>1.9701090000000001</v>
      </c>
      <c r="C18" s="7">
        <f>INDEX('Paste Calib Data'!$1:$1048576,MATCH($A$2,'Paste Calib Data'!$A:$A,0)+(ROW()-ROW($A$2)-1),COLUMN()-1)</f>
        <v>1.9701090000000001</v>
      </c>
      <c r="D18" s="7">
        <f>INDEX('Paste Calib Data'!$1:$1048576,MATCH($A$2,'Paste Calib Data'!$A:$A,0)+(ROW()-ROW($A$2)-1),COLUMN()-1)</f>
        <v>5.9782609999999998</v>
      </c>
      <c r="E18" s="7">
        <f>INDEX('Paste Calib Data'!$1:$1048576,MATCH($A$2,'Paste Calib Data'!$A:$A,0)+(ROW()-ROW($A$2)-1),COLUMN()-1)</f>
        <v>5.9782609999999998</v>
      </c>
      <c r="F18" s="7">
        <f>INDEX('Paste Calib Data'!$1:$1048576,MATCH($A$2,'Paste Calib Data'!$A:$A,0)+(ROW()-ROW($A$2)-1),COLUMN()-1)</f>
        <v>5.9782609999999998</v>
      </c>
      <c r="G18" s="7">
        <f>INDEX('Paste Calib Data'!$1:$1048576,MATCH($A$2,'Paste Calib Data'!$A:$A,0)+(ROW()-ROW($A$2)-1),COLUMN()-1)</f>
        <v>5.9782609999999998</v>
      </c>
      <c r="H18" s="7">
        <f>INDEX('Paste Calib Data'!$1:$1048576,MATCH($A$2,'Paste Calib Data'!$A:$A,0)+(ROW()-ROW($A$2)-1),COLUMN()-1)</f>
        <v>8.0163049999999991</v>
      </c>
      <c r="I18" s="7">
        <f>INDEX('Paste Calib Data'!$1:$1048576,MATCH($A$2,'Paste Calib Data'!$A:$A,0)+(ROW()-ROW($A$2)-1),COLUMN()-1)</f>
        <v>8.0163049999999991</v>
      </c>
      <c r="J18" s="7">
        <f>INDEX('Paste Calib Data'!$1:$1048576,MATCH($A$2,'Paste Calib Data'!$A:$A,0)+(ROW()-ROW($A$2)-1),COLUMN()-1)</f>
        <v>8.0163049999999991</v>
      </c>
      <c r="K18" s="7">
        <f>INDEX('Paste Calib Data'!$1:$1048576,MATCH($A$2,'Paste Calib Data'!$A:$A,0)+(ROW()-ROW($A$2)-1),COLUMN()-1)</f>
        <v>8.0163049999999991</v>
      </c>
      <c r="L18" s="7">
        <f>INDEX('Paste Calib Data'!$1:$1048576,MATCH($A$2,'Paste Calib Data'!$A:$A,0)+(ROW()-ROW($A$2)-1),COLUMN()-1)</f>
        <v>8.0163049999999991</v>
      </c>
      <c r="M18" s="7">
        <f>INDEX('Paste Calib Data'!$1:$1048576,MATCH($A$2,'Paste Calib Data'!$A:$A,0)+(ROW()-ROW($A$2)-1),COLUMN()-1)</f>
        <v>22.010870000000001</v>
      </c>
      <c r="N18" s="27">
        <f>M18</f>
        <v>22.010870000000001</v>
      </c>
    </row>
    <row r="19" spans="1:14" x14ac:dyDescent="0.25">
      <c r="A19" s="28">
        <f>A18+1</f>
        <v>3001</v>
      </c>
      <c r="B19" s="27">
        <f>B18</f>
        <v>1.9701090000000001</v>
      </c>
      <c r="C19" s="27">
        <f>C18</f>
        <v>1.9701090000000001</v>
      </c>
      <c r="D19" s="27">
        <f t="shared" ref="D19:N19" si="3">D18</f>
        <v>5.9782609999999998</v>
      </c>
      <c r="E19" s="27">
        <f t="shared" si="3"/>
        <v>5.9782609999999998</v>
      </c>
      <c r="F19" s="27">
        <f t="shared" si="3"/>
        <v>5.9782609999999998</v>
      </c>
      <c r="G19" s="27">
        <f t="shared" si="3"/>
        <v>5.9782609999999998</v>
      </c>
      <c r="H19" s="27">
        <f t="shared" si="3"/>
        <v>8.0163049999999991</v>
      </c>
      <c r="I19" s="27">
        <f t="shared" si="3"/>
        <v>8.0163049999999991</v>
      </c>
      <c r="J19" s="27">
        <f t="shared" si="3"/>
        <v>8.0163049999999991</v>
      </c>
      <c r="K19" s="27">
        <f t="shared" si="3"/>
        <v>8.0163049999999991</v>
      </c>
      <c r="L19" s="27">
        <f t="shared" si="3"/>
        <v>8.0163049999999991</v>
      </c>
      <c r="M19" s="27">
        <f t="shared" si="3"/>
        <v>22.010870000000001</v>
      </c>
      <c r="N19" s="27">
        <f t="shared" si="3"/>
        <v>22.010870000000001</v>
      </c>
    </row>
    <row r="21" spans="1:14" x14ac:dyDescent="0.25">
      <c r="A21" s="33" t="s">
        <v>72</v>
      </c>
      <c r="B21" s="45" t="str">
        <f>INDEX('Paste Calib Data'!$1:$1048576,MATCH($A$21,'Paste Calib Data'!$A:$A,0)+(ROW()-ROW($A$21)),COLUMN())</f>
        <v>Pilot Quantity, Coolant Temp Multiplier</v>
      </c>
      <c r="C21" s="45"/>
      <c r="D21" s="45"/>
      <c r="E21" s="45"/>
      <c r="F21" s="45"/>
      <c r="G21" s="45"/>
      <c r="H21" s="45"/>
      <c r="I21" s="45"/>
      <c r="J21" s="45"/>
      <c r="K21" s="45"/>
    </row>
    <row r="22" spans="1:14" x14ac:dyDescent="0.25">
      <c r="A22" s="5"/>
      <c r="B22" s="5" t="str">
        <f>INDEX('Paste Calib Data'!$1:$1048576,MATCH($A$21,'Paste Calib Data'!$A:$A,0)+(ROW()-ROW($A$21)),COLUMN())</f>
        <v>IAT °F</v>
      </c>
      <c r="C22" s="5"/>
      <c r="D22" s="5"/>
      <c r="E22" s="5"/>
      <c r="F22" s="5"/>
      <c r="G22" s="5"/>
      <c r="H22" s="5"/>
      <c r="I22" s="5"/>
      <c r="J22" s="5"/>
      <c r="K22" s="5"/>
    </row>
    <row r="23" spans="1:14" x14ac:dyDescent="0.25">
      <c r="A23" s="5" t="str">
        <f>INDEX('Paste Calib Data'!$1:$1048576,MATCH($A$21,'Paste Calib Data'!$A:$A,0)+(ROW()-ROW($A$21)),COLUMN())</f>
        <v>ECT °F</v>
      </c>
      <c r="B23" s="28">
        <f>C23-1</f>
        <v>-41</v>
      </c>
      <c r="C23" s="5">
        <f>INDEX('Paste Calib Data'!$1:$1048576,MATCH($A$21,'Paste Calib Data'!$A:$A,0)+(ROW()-ROW($A$21)),COLUMN()-1)</f>
        <v>-40</v>
      </c>
      <c r="D23" s="5">
        <f>INDEX('Paste Calib Data'!$1:$1048576,MATCH($A$21,'Paste Calib Data'!$A:$A,0)+(ROW()-ROW($A$21)),COLUMN()-1)</f>
        <v>-20</v>
      </c>
      <c r="E23" s="5">
        <f>INDEX('Paste Calib Data'!$1:$1048576,MATCH($A$21,'Paste Calib Data'!$A:$A,0)+(ROW()-ROW($A$21)),COLUMN()-1)</f>
        <v>0</v>
      </c>
      <c r="F23" s="5">
        <f>INDEX('Paste Calib Data'!$1:$1048576,MATCH($A$21,'Paste Calib Data'!$A:$A,0)+(ROW()-ROW($A$21)),COLUMN()-1)</f>
        <v>40</v>
      </c>
      <c r="G23" s="5">
        <f>INDEX('Paste Calib Data'!$1:$1048576,MATCH($A$21,'Paste Calib Data'!$A:$A,0)+(ROW()-ROW($A$21)),COLUMN()-1)</f>
        <v>55</v>
      </c>
      <c r="H23" s="5">
        <f>INDEX('Paste Calib Data'!$1:$1048576,MATCH($A$21,'Paste Calib Data'!$A:$A,0)+(ROW()-ROW($A$21)),COLUMN()-1)</f>
        <v>60</v>
      </c>
      <c r="I23" s="5">
        <f>INDEX('Paste Calib Data'!$1:$1048576,MATCH($A$21,'Paste Calib Data'!$A:$A,0)+(ROW()-ROW($A$21)),COLUMN()-1)</f>
        <v>80</v>
      </c>
      <c r="J23" s="5">
        <f>INDEX('Paste Calib Data'!$1:$1048576,MATCH($A$21,'Paste Calib Data'!$A:$A,0)+(ROW()-ROW($A$21)),COLUMN()-1)</f>
        <v>120</v>
      </c>
      <c r="K23" s="27">
        <f>J23+1</f>
        <v>121</v>
      </c>
    </row>
    <row r="24" spans="1:14" x14ac:dyDescent="0.25">
      <c r="A24" s="28">
        <f>A25-1</f>
        <v>-41</v>
      </c>
      <c r="B24" s="31">
        <f>B25</f>
        <v>1.0000020000000001</v>
      </c>
      <c r="C24" s="31">
        <f t="shared" ref="C24:K24" si="4">C25</f>
        <v>1.0000020000000001</v>
      </c>
      <c r="D24" s="31">
        <f t="shared" si="4"/>
        <v>1.0000020000000001</v>
      </c>
      <c r="E24" s="31">
        <f t="shared" si="4"/>
        <v>1.0000020000000001</v>
      </c>
      <c r="F24" s="31">
        <f t="shared" si="4"/>
        <v>1.0000020000000001</v>
      </c>
      <c r="G24" s="31">
        <f t="shared" si="4"/>
        <v>1.0700700000000001</v>
      </c>
      <c r="H24" s="31">
        <f t="shared" si="4"/>
        <v>1.1000989999999999</v>
      </c>
      <c r="I24" s="31">
        <f t="shared" si="4"/>
        <v>1.5000020000000001</v>
      </c>
      <c r="J24" s="31">
        <f t="shared" si="4"/>
        <v>5.0000080000000002</v>
      </c>
      <c r="K24" s="31">
        <f t="shared" si="4"/>
        <v>5.0000080000000002</v>
      </c>
    </row>
    <row r="25" spans="1:14" x14ac:dyDescent="0.25">
      <c r="A25" s="5">
        <f>INDEX('Paste Calib Data'!$1:$1048576,MATCH($A$21,'Paste Calib Data'!$A:$A,0)+(ROW()-ROW($A$21)-1),COLUMN())</f>
        <v>-40</v>
      </c>
      <c r="B25" s="31">
        <f t="shared" ref="B25:B31" si="5">C25</f>
        <v>1.0000020000000001</v>
      </c>
      <c r="C25" s="19">
        <f>INDEX('Paste Calib Data'!$1:$1048576,MATCH($A$21,'Paste Calib Data'!$A:$A,0)+(ROW()-ROW($A$21)-1),COLUMN()-1)</f>
        <v>1.0000020000000001</v>
      </c>
      <c r="D25" s="19">
        <f>INDEX('Paste Calib Data'!$1:$1048576,MATCH($A$21,'Paste Calib Data'!$A:$A,0)+(ROW()-ROW($A$21)-1),COLUMN()-1)</f>
        <v>1.0000020000000001</v>
      </c>
      <c r="E25" s="19">
        <f>INDEX('Paste Calib Data'!$1:$1048576,MATCH($A$21,'Paste Calib Data'!$A:$A,0)+(ROW()-ROW($A$21)-1),COLUMN()-1)</f>
        <v>1.0000020000000001</v>
      </c>
      <c r="F25" s="19">
        <f>INDEX('Paste Calib Data'!$1:$1048576,MATCH($A$21,'Paste Calib Data'!$A:$A,0)+(ROW()-ROW($A$21)-1),COLUMN()-1)</f>
        <v>1.0000020000000001</v>
      </c>
      <c r="G25" s="19">
        <f>INDEX('Paste Calib Data'!$1:$1048576,MATCH($A$21,'Paste Calib Data'!$A:$A,0)+(ROW()-ROW($A$21)-1),COLUMN()-1)</f>
        <v>1.0700700000000001</v>
      </c>
      <c r="H25" s="19">
        <f>INDEX('Paste Calib Data'!$1:$1048576,MATCH($A$21,'Paste Calib Data'!$A:$A,0)+(ROW()-ROW($A$21)-1),COLUMN()-1)</f>
        <v>1.1000989999999999</v>
      </c>
      <c r="I25" s="19">
        <f>INDEX('Paste Calib Data'!$1:$1048576,MATCH($A$21,'Paste Calib Data'!$A:$A,0)+(ROW()-ROW($A$21)-1),COLUMN()-1)</f>
        <v>1.5000020000000001</v>
      </c>
      <c r="J25" s="19">
        <f>INDEX('Paste Calib Data'!$1:$1048576,MATCH($A$21,'Paste Calib Data'!$A:$A,0)+(ROW()-ROW($A$21)-1),COLUMN()-1)</f>
        <v>5.0000080000000002</v>
      </c>
      <c r="K25" s="27">
        <f t="shared" ref="K25:K32" si="6">J25</f>
        <v>5.0000080000000002</v>
      </c>
    </row>
    <row r="26" spans="1:14" x14ac:dyDescent="0.25">
      <c r="A26" s="5">
        <f>INDEX('Paste Calib Data'!$1:$1048576,MATCH($A$21,'Paste Calib Data'!$A:$A,0)+(ROW()-ROW($A$21)-1),COLUMN())</f>
        <v>-20</v>
      </c>
      <c r="B26" s="31">
        <f t="shared" si="5"/>
        <v>1.0000020000000001</v>
      </c>
      <c r="C26" s="19">
        <f>INDEX('Paste Calib Data'!$1:$1048576,MATCH($A$21,'Paste Calib Data'!$A:$A,0)+(ROW()-ROW($A$21)-1),COLUMN()-1)</f>
        <v>1.0000020000000001</v>
      </c>
      <c r="D26" s="19">
        <f>INDEX('Paste Calib Data'!$1:$1048576,MATCH($A$21,'Paste Calib Data'!$A:$A,0)+(ROW()-ROW($A$21)-1),COLUMN()-1)</f>
        <v>1.0000020000000001</v>
      </c>
      <c r="E26" s="19">
        <f>INDEX('Paste Calib Data'!$1:$1048576,MATCH($A$21,'Paste Calib Data'!$A:$A,0)+(ROW()-ROW($A$21)-1),COLUMN()-1)</f>
        <v>1.0000020000000001</v>
      </c>
      <c r="F26" s="19">
        <f>INDEX('Paste Calib Data'!$1:$1048576,MATCH($A$21,'Paste Calib Data'!$A:$A,0)+(ROW()-ROW($A$21)-1),COLUMN()-1)</f>
        <v>1.0000020000000001</v>
      </c>
      <c r="G26" s="19">
        <f>INDEX('Paste Calib Data'!$1:$1048576,MATCH($A$21,'Paste Calib Data'!$A:$A,0)+(ROW()-ROW($A$21)-1),COLUMN()-1)</f>
        <v>1.0700700000000001</v>
      </c>
      <c r="H26" s="19">
        <f>INDEX('Paste Calib Data'!$1:$1048576,MATCH($A$21,'Paste Calib Data'!$A:$A,0)+(ROW()-ROW($A$21)-1),COLUMN()-1)</f>
        <v>1.1000989999999999</v>
      </c>
      <c r="I26" s="19">
        <f>INDEX('Paste Calib Data'!$1:$1048576,MATCH($A$21,'Paste Calib Data'!$A:$A,0)+(ROW()-ROW($A$21)-1),COLUMN()-1)</f>
        <v>1.5000020000000001</v>
      </c>
      <c r="J26" s="19">
        <f>INDEX('Paste Calib Data'!$1:$1048576,MATCH($A$21,'Paste Calib Data'!$A:$A,0)+(ROW()-ROW($A$21)-1),COLUMN()-1)</f>
        <v>5.0000080000000002</v>
      </c>
      <c r="K26" s="27">
        <f t="shared" si="6"/>
        <v>5.0000080000000002</v>
      </c>
    </row>
    <row r="27" spans="1:14" x14ac:dyDescent="0.25">
      <c r="A27" s="5">
        <f>INDEX('Paste Calib Data'!$1:$1048576,MATCH($A$21,'Paste Calib Data'!$A:$A,0)+(ROW()-ROW($A$21)-1),COLUMN())</f>
        <v>0</v>
      </c>
      <c r="B27" s="31">
        <f t="shared" si="5"/>
        <v>1.0000020000000001</v>
      </c>
      <c r="C27" s="19">
        <f>INDEX('Paste Calib Data'!$1:$1048576,MATCH($A$21,'Paste Calib Data'!$A:$A,0)+(ROW()-ROW($A$21)-1),COLUMN()-1)</f>
        <v>1.0000020000000001</v>
      </c>
      <c r="D27" s="19">
        <f>INDEX('Paste Calib Data'!$1:$1048576,MATCH($A$21,'Paste Calib Data'!$A:$A,0)+(ROW()-ROW($A$21)-1),COLUMN()-1)</f>
        <v>1.0000020000000001</v>
      </c>
      <c r="E27" s="19">
        <f>INDEX('Paste Calib Data'!$1:$1048576,MATCH($A$21,'Paste Calib Data'!$A:$A,0)+(ROW()-ROW($A$21)-1),COLUMN()-1)</f>
        <v>1.0000020000000001</v>
      </c>
      <c r="F27" s="19">
        <f>INDEX('Paste Calib Data'!$1:$1048576,MATCH($A$21,'Paste Calib Data'!$A:$A,0)+(ROW()-ROW($A$21)-1),COLUMN()-1)</f>
        <v>1.0000020000000001</v>
      </c>
      <c r="G27" s="19">
        <f>INDEX('Paste Calib Data'!$1:$1048576,MATCH($A$21,'Paste Calib Data'!$A:$A,0)+(ROW()-ROW($A$21)-1),COLUMN()-1)</f>
        <v>1.0700700000000001</v>
      </c>
      <c r="H27" s="19">
        <f>INDEX('Paste Calib Data'!$1:$1048576,MATCH($A$21,'Paste Calib Data'!$A:$A,0)+(ROW()-ROW($A$21)-1),COLUMN()-1)</f>
        <v>1.1000989999999999</v>
      </c>
      <c r="I27" s="19">
        <f>INDEX('Paste Calib Data'!$1:$1048576,MATCH($A$21,'Paste Calib Data'!$A:$A,0)+(ROW()-ROW($A$21)-1),COLUMN()-1)</f>
        <v>1.5000020000000001</v>
      </c>
      <c r="J27" s="19">
        <f>INDEX('Paste Calib Data'!$1:$1048576,MATCH($A$21,'Paste Calib Data'!$A:$A,0)+(ROW()-ROW($A$21)-1),COLUMN()-1)</f>
        <v>5.0000080000000002</v>
      </c>
      <c r="K27" s="27">
        <f t="shared" si="6"/>
        <v>5.0000080000000002</v>
      </c>
    </row>
    <row r="28" spans="1:14" x14ac:dyDescent="0.25">
      <c r="A28" s="5">
        <f>INDEX('Paste Calib Data'!$1:$1048576,MATCH($A$21,'Paste Calib Data'!$A:$A,0)+(ROW()-ROW($A$21)-1),COLUMN())</f>
        <v>20</v>
      </c>
      <c r="B28" s="31">
        <f t="shared" si="5"/>
        <v>1.0000020000000001</v>
      </c>
      <c r="C28" s="19">
        <f>INDEX('Paste Calib Data'!$1:$1048576,MATCH($A$21,'Paste Calib Data'!$A:$A,0)+(ROW()-ROW($A$21)-1),COLUMN()-1)</f>
        <v>1.0000020000000001</v>
      </c>
      <c r="D28" s="19">
        <f>INDEX('Paste Calib Data'!$1:$1048576,MATCH($A$21,'Paste Calib Data'!$A:$A,0)+(ROW()-ROW($A$21)-1),COLUMN()-1)</f>
        <v>1.0000020000000001</v>
      </c>
      <c r="E28" s="19">
        <f>INDEX('Paste Calib Data'!$1:$1048576,MATCH($A$21,'Paste Calib Data'!$A:$A,0)+(ROW()-ROW($A$21)-1),COLUMN()-1)</f>
        <v>1.0000020000000001</v>
      </c>
      <c r="F28" s="19">
        <f>INDEX('Paste Calib Data'!$1:$1048576,MATCH($A$21,'Paste Calib Data'!$A:$A,0)+(ROW()-ROW($A$21)-1),COLUMN()-1)</f>
        <v>1.0000020000000001</v>
      </c>
      <c r="G28" s="19">
        <f>INDEX('Paste Calib Data'!$1:$1048576,MATCH($A$21,'Paste Calib Data'!$A:$A,0)+(ROW()-ROW($A$21)-1),COLUMN()-1)</f>
        <v>1.0700700000000001</v>
      </c>
      <c r="H28" s="19">
        <f>INDEX('Paste Calib Data'!$1:$1048576,MATCH($A$21,'Paste Calib Data'!$A:$A,0)+(ROW()-ROW($A$21)-1),COLUMN()-1)</f>
        <v>1.1000989999999999</v>
      </c>
      <c r="I28" s="19">
        <f>INDEX('Paste Calib Data'!$1:$1048576,MATCH($A$21,'Paste Calib Data'!$A:$A,0)+(ROW()-ROW($A$21)-1),COLUMN()-1)</f>
        <v>1.5000020000000001</v>
      </c>
      <c r="J28" s="19">
        <f>INDEX('Paste Calib Data'!$1:$1048576,MATCH($A$21,'Paste Calib Data'!$A:$A,0)+(ROW()-ROW($A$21)-1),COLUMN()-1)</f>
        <v>5.0000080000000002</v>
      </c>
      <c r="K28" s="27">
        <f t="shared" si="6"/>
        <v>5.0000080000000002</v>
      </c>
    </row>
    <row r="29" spans="1:14" x14ac:dyDescent="0.25">
      <c r="A29" s="5">
        <f>INDEX('Paste Calib Data'!$1:$1048576,MATCH($A$21,'Paste Calib Data'!$A:$A,0)+(ROW()-ROW($A$21)-1),COLUMN())</f>
        <v>40</v>
      </c>
      <c r="B29" s="31">
        <f t="shared" si="5"/>
        <v>1.0000020000000001</v>
      </c>
      <c r="C29" s="19">
        <f>INDEX('Paste Calib Data'!$1:$1048576,MATCH($A$21,'Paste Calib Data'!$A:$A,0)+(ROW()-ROW($A$21)-1),COLUMN()-1)</f>
        <v>1.0000020000000001</v>
      </c>
      <c r="D29" s="19">
        <f>INDEX('Paste Calib Data'!$1:$1048576,MATCH($A$21,'Paste Calib Data'!$A:$A,0)+(ROW()-ROW($A$21)-1),COLUMN()-1)</f>
        <v>1.0000020000000001</v>
      </c>
      <c r="E29" s="19">
        <f>INDEX('Paste Calib Data'!$1:$1048576,MATCH($A$21,'Paste Calib Data'!$A:$A,0)+(ROW()-ROW($A$21)-1),COLUMN()-1)</f>
        <v>1.0000020000000001</v>
      </c>
      <c r="F29" s="19">
        <f>INDEX('Paste Calib Data'!$1:$1048576,MATCH($A$21,'Paste Calib Data'!$A:$A,0)+(ROW()-ROW($A$21)-1),COLUMN()-1)</f>
        <v>1.0000020000000001</v>
      </c>
      <c r="G29" s="19">
        <f>INDEX('Paste Calib Data'!$1:$1048576,MATCH($A$21,'Paste Calib Data'!$A:$A,0)+(ROW()-ROW($A$21)-1),COLUMN()-1)</f>
        <v>1.149904</v>
      </c>
      <c r="H29" s="19">
        <f>INDEX('Paste Calib Data'!$1:$1048576,MATCH($A$21,'Paste Calib Data'!$A:$A,0)+(ROW()-ROW($A$21)-1),COLUMN()-1)</f>
        <v>1.199953</v>
      </c>
      <c r="I29" s="19">
        <f>INDEX('Paste Calib Data'!$1:$1048576,MATCH($A$21,'Paste Calib Data'!$A:$A,0)+(ROW()-ROW($A$21)-1),COLUMN()-1)</f>
        <v>1.5000020000000001</v>
      </c>
      <c r="J29" s="19">
        <f>INDEX('Paste Calib Data'!$1:$1048576,MATCH($A$21,'Paste Calib Data'!$A:$A,0)+(ROW()-ROW($A$21)-1),COLUMN()-1)</f>
        <v>5.0000080000000002</v>
      </c>
      <c r="K29" s="27">
        <f t="shared" si="6"/>
        <v>5.0000080000000002</v>
      </c>
    </row>
    <row r="30" spans="1:14" x14ac:dyDescent="0.25">
      <c r="A30" s="5">
        <f>INDEX('Paste Calib Data'!$1:$1048576,MATCH($A$21,'Paste Calib Data'!$A:$A,0)+(ROW()-ROW($A$21)-1),COLUMN())</f>
        <v>60</v>
      </c>
      <c r="B30" s="31">
        <f t="shared" si="5"/>
        <v>1.0000020000000001</v>
      </c>
      <c r="C30" s="19">
        <f>INDEX('Paste Calib Data'!$1:$1048576,MATCH($A$21,'Paste Calib Data'!$A:$A,0)+(ROW()-ROW($A$21)-1),COLUMN()-1)</f>
        <v>1.0000020000000001</v>
      </c>
      <c r="D30" s="19">
        <f>INDEX('Paste Calib Data'!$1:$1048576,MATCH($A$21,'Paste Calib Data'!$A:$A,0)+(ROW()-ROW($A$21)-1),COLUMN()-1)</f>
        <v>1.0000020000000001</v>
      </c>
      <c r="E30" s="19">
        <f>INDEX('Paste Calib Data'!$1:$1048576,MATCH($A$21,'Paste Calib Data'!$A:$A,0)+(ROW()-ROW($A$21)-1),COLUMN()-1)</f>
        <v>1.0000020000000001</v>
      </c>
      <c r="F30" s="19">
        <f>INDEX('Paste Calib Data'!$1:$1048576,MATCH($A$21,'Paste Calib Data'!$A:$A,0)+(ROW()-ROW($A$21)-1),COLUMN()-1)</f>
        <v>1.0000020000000001</v>
      </c>
      <c r="G30" s="19">
        <f>INDEX('Paste Calib Data'!$1:$1048576,MATCH($A$21,'Paste Calib Data'!$A:$A,0)+(ROW()-ROW($A$21)-1),COLUMN()-1)</f>
        <v>1.149904</v>
      </c>
      <c r="H30" s="19">
        <f>INDEX('Paste Calib Data'!$1:$1048576,MATCH($A$21,'Paste Calib Data'!$A:$A,0)+(ROW()-ROW($A$21)-1),COLUMN()-1)</f>
        <v>1.199953</v>
      </c>
      <c r="I30" s="19">
        <f>INDEX('Paste Calib Data'!$1:$1048576,MATCH($A$21,'Paste Calib Data'!$A:$A,0)+(ROW()-ROW($A$21)-1),COLUMN()-1)</f>
        <v>1.399904</v>
      </c>
      <c r="J30" s="19">
        <f>INDEX('Paste Calib Data'!$1:$1048576,MATCH($A$21,'Paste Calib Data'!$A:$A,0)+(ROW()-ROW($A$21)-1),COLUMN()-1)</f>
        <v>5.0000080000000002</v>
      </c>
      <c r="K30" s="27">
        <f t="shared" si="6"/>
        <v>5.0000080000000002</v>
      </c>
    </row>
    <row r="31" spans="1:14" x14ac:dyDescent="0.25">
      <c r="A31" s="5">
        <f>INDEX('Paste Calib Data'!$1:$1048576,MATCH($A$21,'Paste Calib Data'!$A:$A,0)+(ROW()-ROW($A$21)-1),COLUMN())</f>
        <v>150</v>
      </c>
      <c r="B31" s="31">
        <f t="shared" si="5"/>
        <v>1.0000020000000001</v>
      </c>
      <c r="C31" s="19">
        <f>INDEX('Paste Calib Data'!$1:$1048576,MATCH($A$21,'Paste Calib Data'!$A:$A,0)+(ROW()-ROW($A$21)-1),COLUMN()-1)</f>
        <v>1.0000020000000001</v>
      </c>
      <c r="D31" s="19">
        <f>INDEX('Paste Calib Data'!$1:$1048576,MATCH($A$21,'Paste Calib Data'!$A:$A,0)+(ROW()-ROW($A$21)-1),COLUMN()-1)</f>
        <v>1.0000020000000001</v>
      </c>
      <c r="E31" s="19">
        <f>INDEX('Paste Calib Data'!$1:$1048576,MATCH($A$21,'Paste Calib Data'!$A:$A,0)+(ROW()-ROW($A$21)-1),COLUMN()-1)</f>
        <v>1.0000020000000001</v>
      </c>
      <c r="F31" s="19">
        <f>INDEX('Paste Calib Data'!$1:$1048576,MATCH($A$21,'Paste Calib Data'!$A:$A,0)+(ROW()-ROW($A$21)-1),COLUMN()-1)</f>
        <v>1.0000020000000001</v>
      </c>
      <c r="G31" s="19">
        <f>INDEX('Paste Calib Data'!$1:$1048576,MATCH($A$21,'Paste Calib Data'!$A:$A,0)+(ROW()-ROW($A$21)-1),COLUMN()-1)</f>
        <v>1.149904</v>
      </c>
      <c r="H31" s="19">
        <f>INDEX('Paste Calib Data'!$1:$1048576,MATCH($A$21,'Paste Calib Data'!$A:$A,0)+(ROW()-ROW($A$21)-1),COLUMN()-1)</f>
        <v>1.199953</v>
      </c>
      <c r="I31" s="19">
        <f>INDEX('Paste Calib Data'!$1:$1048576,MATCH($A$21,'Paste Calib Data'!$A:$A,0)+(ROW()-ROW($A$21)-1),COLUMN()-1)</f>
        <v>5.0000080000000002</v>
      </c>
      <c r="J31" s="19">
        <f>INDEX('Paste Calib Data'!$1:$1048576,MATCH($A$21,'Paste Calib Data'!$A:$A,0)+(ROW()-ROW($A$21)-1),COLUMN()-1)</f>
        <v>5.0000080000000002</v>
      </c>
      <c r="K31" s="27">
        <f t="shared" si="6"/>
        <v>5.0000080000000002</v>
      </c>
    </row>
    <row r="32" spans="1:14" x14ac:dyDescent="0.25">
      <c r="A32" s="5">
        <f>INDEX('Paste Calib Data'!$1:$1048576,MATCH($A$21,'Paste Calib Data'!$A:$A,0)+(ROW()-ROW($A$21)-1),COLUMN())</f>
        <v>180</v>
      </c>
      <c r="B32" s="31">
        <f>C32</f>
        <v>1.0000020000000001</v>
      </c>
      <c r="C32" s="19">
        <f>INDEX('Paste Calib Data'!$1:$1048576,MATCH($A$21,'Paste Calib Data'!$A:$A,0)+(ROW()-ROW($A$21)-1),COLUMN()-1)</f>
        <v>1.0000020000000001</v>
      </c>
      <c r="D32" s="19">
        <f>INDEX('Paste Calib Data'!$1:$1048576,MATCH($A$21,'Paste Calib Data'!$A:$A,0)+(ROW()-ROW($A$21)-1),COLUMN()-1)</f>
        <v>1.0000020000000001</v>
      </c>
      <c r="E32" s="19">
        <f>INDEX('Paste Calib Data'!$1:$1048576,MATCH($A$21,'Paste Calib Data'!$A:$A,0)+(ROW()-ROW($A$21)-1),COLUMN()-1)</f>
        <v>1.0000020000000001</v>
      </c>
      <c r="F32" s="19">
        <f>INDEX('Paste Calib Data'!$1:$1048576,MATCH($A$21,'Paste Calib Data'!$A:$A,0)+(ROW()-ROW($A$21)-1),COLUMN()-1)</f>
        <v>1.0000020000000001</v>
      </c>
      <c r="G32" s="19">
        <f>INDEX('Paste Calib Data'!$1:$1048576,MATCH($A$21,'Paste Calib Data'!$A:$A,0)+(ROW()-ROW($A$21)-1),COLUMN()-1)</f>
        <v>1.149904</v>
      </c>
      <c r="H32" s="19">
        <f>INDEX('Paste Calib Data'!$1:$1048576,MATCH($A$21,'Paste Calib Data'!$A:$A,0)+(ROW()-ROW($A$21)-1),COLUMN()-1)</f>
        <v>2.5400429999999998</v>
      </c>
      <c r="I32" s="19">
        <f>INDEX('Paste Calib Data'!$1:$1048576,MATCH($A$21,'Paste Calib Data'!$A:$A,0)+(ROW()-ROW($A$21)-1),COLUMN()-1)</f>
        <v>5.0000080000000002</v>
      </c>
      <c r="J32" s="19">
        <f>INDEX('Paste Calib Data'!$1:$1048576,MATCH($A$21,'Paste Calib Data'!$A:$A,0)+(ROW()-ROW($A$21)-1),COLUMN()-1)</f>
        <v>5.0000080000000002</v>
      </c>
      <c r="K32" s="27">
        <f t="shared" si="6"/>
        <v>5.0000080000000002</v>
      </c>
    </row>
    <row r="33" spans="1:14" x14ac:dyDescent="0.25">
      <c r="A33" s="28">
        <f>A32+1</f>
        <v>181</v>
      </c>
      <c r="B33" s="27">
        <f>B32</f>
        <v>1.0000020000000001</v>
      </c>
      <c r="C33" s="27">
        <f>C32</f>
        <v>1.0000020000000001</v>
      </c>
      <c r="D33" s="27">
        <f t="shared" ref="D33" si="7">D32</f>
        <v>1.0000020000000001</v>
      </c>
      <c r="E33" s="27">
        <f t="shared" ref="E33" si="8">E32</f>
        <v>1.0000020000000001</v>
      </c>
      <c r="F33" s="27">
        <f t="shared" ref="F33" si="9">F32</f>
        <v>1.0000020000000001</v>
      </c>
      <c r="G33" s="27">
        <f t="shared" ref="G33" si="10">G32</f>
        <v>1.149904</v>
      </c>
      <c r="H33" s="27">
        <f t="shared" ref="H33" si="11">H32</f>
        <v>2.5400429999999998</v>
      </c>
      <c r="I33" s="27">
        <f t="shared" ref="I33" si="12">I32</f>
        <v>5.0000080000000002</v>
      </c>
      <c r="J33" s="27">
        <f t="shared" ref="J33" si="13">J32</f>
        <v>5.0000080000000002</v>
      </c>
      <c r="K33" s="27">
        <f t="shared" ref="K33" si="14">K32</f>
        <v>5.0000080000000002</v>
      </c>
    </row>
    <row r="35" spans="1:14" x14ac:dyDescent="0.25">
      <c r="A35" s="33" t="s">
        <v>80</v>
      </c>
      <c r="B35" s="45" t="str">
        <f>INDEX('Paste Calib Data'!$1:$1048576,MATCH($A$35,'Paste Calib Data'!$A:$A,0)+(ROW()-ROW($A$35)),COLUMN())</f>
        <v>Pilot Quantity, Intake Temp Adj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x14ac:dyDescent="0.25">
      <c r="A36" s="5"/>
      <c r="B36" s="5" t="str">
        <f>INDEX('Paste Calib Data'!$1:$1048576,MATCH($A$35,'Paste Calib Data'!$A:$A,0)+(ROW()-ROW($A$35)),COLUMN())</f>
        <v>mm3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5" t="str">
        <f>INDEX('Paste Calib Data'!$1:$1048576,MATCH($A$35,'Paste Calib Data'!$A:$A,0)+(ROW()-ROW($A$35)),COLUMN())</f>
        <v>RPM</v>
      </c>
      <c r="B37" s="28">
        <f>C37-1</f>
        <v>-1</v>
      </c>
      <c r="C37" s="5">
        <f>INDEX('Paste Calib Data'!$1:$1048576,MATCH($A$35,'Paste Calib Data'!$A:$A,0)+(ROW()-ROW($A$35)),COLUMN()-1)</f>
        <v>0</v>
      </c>
      <c r="D37" s="5">
        <f>INDEX('Paste Calib Data'!$1:$1048576,MATCH($A$35,'Paste Calib Data'!$A:$A,0)+(ROW()-ROW($A$35)),COLUMN()-1)</f>
        <v>12</v>
      </c>
      <c r="E37" s="5">
        <f>INDEX('Paste Calib Data'!$1:$1048576,MATCH($A$35,'Paste Calib Data'!$A:$A,0)+(ROW()-ROW($A$35)),COLUMN()-1)</f>
        <v>24</v>
      </c>
      <c r="F37" s="5">
        <f>INDEX('Paste Calib Data'!$1:$1048576,MATCH($A$35,'Paste Calib Data'!$A:$A,0)+(ROW()-ROW($A$35)),COLUMN()-1)</f>
        <v>32</v>
      </c>
      <c r="G37" s="5">
        <f>INDEX('Paste Calib Data'!$1:$1048576,MATCH($A$35,'Paste Calib Data'!$A:$A,0)+(ROW()-ROW($A$35)),COLUMN()-1)</f>
        <v>36</v>
      </c>
      <c r="H37" s="5">
        <f>INDEX('Paste Calib Data'!$1:$1048576,MATCH($A$35,'Paste Calib Data'!$A:$A,0)+(ROW()-ROW($A$35)),COLUMN()-1)</f>
        <v>54.1</v>
      </c>
      <c r="I37" s="5">
        <f>INDEX('Paste Calib Data'!$1:$1048576,MATCH($A$35,'Paste Calib Data'!$A:$A,0)+(ROW()-ROW($A$35)),COLUMN()-1)</f>
        <v>60</v>
      </c>
      <c r="J37" s="5">
        <f>INDEX('Paste Calib Data'!$1:$1048576,MATCH($A$35,'Paste Calib Data'!$A:$A,0)+(ROW()-ROW($A$35)),COLUMN()-1)</f>
        <v>70</v>
      </c>
      <c r="K37" s="5">
        <f>INDEX('Paste Calib Data'!$1:$1048576,MATCH($A$35,'Paste Calib Data'!$A:$A,0)+(ROW()-ROW($A$35)),COLUMN()-1)</f>
        <v>80</v>
      </c>
      <c r="L37" s="5">
        <f>INDEX('Paste Calib Data'!$1:$1048576,MATCH($A$35,'Paste Calib Data'!$A:$A,0)+(ROW()-ROW($A$35)),COLUMN()-1)</f>
        <v>110</v>
      </c>
      <c r="M37" s="5">
        <f>INDEX('Paste Calib Data'!$1:$1048576,MATCH($A$35,'Paste Calib Data'!$A:$A,0)+(ROW()-ROW($A$35)),COLUMN()-1)</f>
        <v>120</v>
      </c>
      <c r="N37" s="27">
        <f>M37+1</f>
        <v>121</v>
      </c>
    </row>
    <row r="38" spans="1:14" x14ac:dyDescent="0.25">
      <c r="A38" s="28">
        <f>A39-1</f>
        <v>499</v>
      </c>
      <c r="B38" s="27">
        <f>B39</f>
        <v>1.9701090000000001</v>
      </c>
      <c r="C38" s="27">
        <f t="shared" ref="C38:N38" si="15">C39</f>
        <v>1.9701090000000001</v>
      </c>
      <c r="D38" s="27">
        <f t="shared" si="15"/>
        <v>4.0081519999999999</v>
      </c>
      <c r="E38" s="27">
        <f t="shared" si="15"/>
        <v>4.0081519999999999</v>
      </c>
      <c r="F38" s="27">
        <f t="shared" si="15"/>
        <v>4.0081519999999999</v>
      </c>
      <c r="G38" s="27">
        <f t="shared" si="15"/>
        <v>4.0081519999999999</v>
      </c>
      <c r="H38" s="27">
        <f t="shared" si="15"/>
        <v>4.0081519999999999</v>
      </c>
      <c r="I38" s="27">
        <f t="shared" si="15"/>
        <v>4.0081519999999999</v>
      </c>
      <c r="J38" s="27">
        <f t="shared" si="15"/>
        <v>4.0081519999999999</v>
      </c>
      <c r="K38" s="27">
        <f t="shared" si="15"/>
        <v>4.0081519999999999</v>
      </c>
      <c r="L38" s="27">
        <f t="shared" si="15"/>
        <v>4.0081519999999999</v>
      </c>
      <c r="M38" s="27">
        <f t="shared" si="15"/>
        <v>22.010870000000001</v>
      </c>
      <c r="N38" s="27">
        <f t="shared" si="15"/>
        <v>22.010870000000001</v>
      </c>
    </row>
    <row r="39" spans="1:14" x14ac:dyDescent="0.25">
      <c r="A39" s="5">
        <f>INDEX('Paste Calib Data'!$1:$1048576,MATCH($A$35,'Paste Calib Data'!$A:$A,0)+(ROW()-ROW($A$35)-1),COLUMN())</f>
        <v>500</v>
      </c>
      <c r="B39" s="27">
        <f t="shared" ref="B39:B50" si="16">C39</f>
        <v>1.9701090000000001</v>
      </c>
      <c r="C39" s="7">
        <f>INDEX('Paste Calib Data'!$1:$1048576,MATCH($A$35,'Paste Calib Data'!$A:$A,0)+(ROW()-ROW($A$35)-1),COLUMN()-1)</f>
        <v>1.9701090000000001</v>
      </c>
      <c r="D39" s="7">
        <f>INDEX('Paste Calib Data'!$1:$1048576,MATCH($A$35,'Paste Calib Data'!$A:$A,0)+(ROW()-ROW($A$35)-1),COLUMN()-1)</f>
        <v>4.0081519999999999</v>
      </c>
      <c r="E39" s="7">
        <f>INDEX('Paste Calib Data'!$1:$1048576,MATCH($A$35,'Paste Calib Data'!$A:$A,0)+(ROW()-ROW($A$35)-1),COLUMN()-1)</f>
        <v>4.0081519999999999</v>
      </c>
      <c r="F39" s="7">
        <f>INDEX('Paste Calib Data'!$1:$1048576,MATCH($A$35,'Paste Calib Data'!$A:$A,0)+(ROW()-ROW($A$35)-1),COLUMN()-1)</f>
        <v>4.0081519999999999</v>
      </c>
      <c r="G39" s="7">
        <f>INDEX('Paste Calib Data'!$1:$1048576,MATCH($A$35,'Paste Calib Data'!$A:$A,0)+(ROW()-ROW($A$35)-1),COLUMN()-1)</f>
        <v>4.0081519999999999</v>
      </c>
      <c r="H39" s="7">
        <f>INDEX('Paste Calib Data'!$1:$1048576,MATCH($A$35,'Paste Calib Data'!$A:$A,0)+(ROW()-ROW($A$35)-1),COLUMN()-1)</f>
        <v>4.0081519999999999</v>
      </c>
      <c r="I39" s="7">
        <f>INDEX('Paste Calib Data'!$1:$1048576,MATCH($A$35,'Paste Calib Data'!$A:$A,0)+(ROW()-ROW($A$35)-1),COLUMN()-1)</f>
        <v>4.0081519999999999</v>
      </c>
      <c r="J39" s="7">
        <f>INDEX('Paste Calib Data'!$1:$1048576,MATCH($A$35,'Paste Calib Data'!$A:$A,0)+(ROW()-ROW($A$35)-1),COLUMN()-1)</f>
        <v>4.0081519999999999</v>
      </c>
      <c r="K39" s="7">
        <f>INDEX('Paste Calib Data'!$1:$1048576,MATCH($A$35,'Paste Calib Data'!$A:$A,0)+(ROW()-ROW($A$35)-1),COLUMN()-1)</f>
        <v>4.0081519999999999</v>
      </c>
      <c r="L39" s="7">
        <f>INDEX('Paste Calib Data'!$1:$1048576,MATCH($A$35,'Paste Calib Data'!$A:$A,0)+(ROW()-ROW($A$35)-1),COLUMN()-1)</f>
        <v>4.0081519999999999</v>
      </c>
      <c r="M39" s="7">
        <f>INDEX('Paste Calib Data'!$1:$1048576,MATCH($A$35,'Paste Calib Data'!$A:$A,0)+(ROW()-ROW($A$35)-1),COLUMN()-1)</f>
        <v>22.010870000000001</v>
      </c>
      <c r="N39" s="27">
        <f t="shared" ref="N39:N50" si="17">M39</f>
        <v>22.010870000000001</v>
      </c>
    </row>
    <row r="40" spans="1:14" x14ac:dyDescent="0.25">
      <c r="A40" s="5">
        <f>INDEX('Paste Calib Data'!$1:$1048576,MATCH($A$35,'Paste Calib Data'!$A:$A,0)+(ROW()-ROW($A$35)-1),COLUMN())</f>
        <v>600</v>
      </c>
      <c r="B40" s="27">
        <f t="shared" si="16"/>
        <v>1.9701090000000001</v>
      </c>
      <c r="C40" s="7">
        <f>INDEX('Paste Calib Data'!$1:$1048576,MATCH($A$35,'Paste Calib Data'!$A:$A,0)+(ROW()-ROW($A$35)-1),COLUMN()-1)</f>
        <v>1.9701090000000001</v>
      </c>
      <c r="D40" s="7">
        <f>INDEX('Paste Calib Data'!$1:$1048576,MATCH($A$35,'Paste Calib Data'!$A:$A,0)+(ROW()-ROW($A$35)-1),COLUMN()-1)</f>
        <v>4.0081519999999999</v>
      </c>
      <c r="E40" s="7">
        <f>INDEX('Paste Calib Data'!$1:$1048576,MATCH($A$35,'Paste Calib Data'!$A:$A,0)+(ROW()-ROW($A$35)-1),COLUMN()-1)</f>
        <v>4.0081519999999999</v>
      </c>
      <c r="F40" s="7">
        <f>INDEX('Paste Calib Data'!$1:$1048576,MATCH($A$35,'Paste Calib Data'!$A:$A,0)+(ROW()-ROW($A$35)-1),COLUMN()-1)</f>
        <v>4.0081519999999999</v>
      </c>
      <c r="G40" s="7">
        <f>INDEX('Paste Calib Data'!$1:$1048576,MATCH($A$35,'Paste Calib Data'!$A:$A,0)+(ROW()-ROW($A$35)-1),COLUMN()-1)</f>
        <v>4.0081519999999999</v>
      </c>
      <c r="H40" s="7">
        <f>INDEX('Paste Calib Data'!$1:$1048576,MATCH($A$35,'Paste Calib Data'!$A:$A,0)+(ROW()-ROW($A$35)-1),COLUMN()-1)</f>
        <v>4.0081519999999999</v>
      </c>
      <c r="I40" s="7">
        <f>INDEX('Paste Calib Data'!$1:$1048576,MATCH($A$35,'Paste Calib Data'!$A:$A,0)+(ROW()-ROW($A$35)-1),COLUMN()-1)</f>
        <v>4.0081519999999999</v>
      </c>
      <c r="J40" s="7">
        <f>INDEX('Paste Calib Data'!$1:$1048576,MATCH($A$35,'Paste Calib Data'!$A:$A,0)+(ROW()-ROW($A$35)-1),COLUMN()-1)</f>
        <v>4.0081519999999999</v>
      </c>
      <c r="K40" s="7">
        <f>INDEX('Paste Calib Data'!$1:$1048576,MATCH($A$35,'Paste Calib Data'!$A:$A,0)+(ROW()-ROW($A$35)-1),COLUMN()-1)</f>
        <v>4.0081519999999999</v>
      </c>
      <c r="L40" s="7">
        <f>INDEX('Paste Calib Data'!$1:$1048576,MATCH($A$35,'Paste Calib Data'!$A:$A,0)+(ROW()-ROW($A$35)-1),COLUMN()-1)</f>
        <v>4.0081519999999999</v>
      </c>
      <c r="M40" s="7">
        <f>INDEX('Paste Calib Data'!$1:$1048576,MATCH($A$35,'Paste Calib Data'!$A:$A,0)+(ROW()-ROW($A$35)-1),COLUMN()-1)</f>
        <v>22.010870000000001</v>
      </c>
      <c r="N40" s="27">
        <f t="shared" si="17"/>
        <v>22.010870000000001</v>
      </c>
    </row>
    <row r="41" spans="1:14" x14ac:dyDescent="0.25">
      <c r="A41" s="5">
        <f>INDEX('Paste Calib Data'!$1:$1048576,MATCH($A$35,'Paste Calib Data'!$A:$A,0)+(ROW()-ROW($A$35)-1),COLUMN())</f>
        <v>800</v>
      </c>
      <c r="B41" s="27">
        <f t="shared" si="16"/>
        <v>1.9701090000000001</v>
      </c>
      <c r="C41" s="7">
        <f>INDEX('Paste Calib Data'!$1:$1048576,MATCH($A$35,'Paste Calib Data'!$A:$A,0)+(ROW()-ROW($A$35)-1),COLUMN()-1)</f>
        <v>1.9701090000000001</v>
      </c>
      <c r="D41" s="7">
        <f>INDEX('Paste Calib Data'!$1:$1048576,MATCH($A$35,'Paste Calib Data'!$A:$A,0)+(ROW()-ROW($A$35)-1),COLUMN()-1)</f>
        <v>4.0081519999999999</v>
      </c>
      <c r="E41" s="7">
        <f>INDEX('Paste Calib Data'!$1:$1048576,MATCH($A$35,'Paste Calib Data'!$A:$A,0)+(ROW()-ROW($A$35)-1),COLUMN()-1)</f>
        <v>4.0081519999999999</v>
      </c>
      <c r="F41" s="7">
        <f>INDEX('Paste Calib Data'!$1:$1048576,MATCH($A$35,'Paste Calib Data'!$A:$A,0)+(ROW()-ROW($A$35)-1),COLUMN()-1)</f>
        <v>4.0081519999999999</v>
      </c>
      <c r="G41" s="7">
        <f>INDEX('Paste Calib Data'!$1:$1048576,MATCH($A$35,'Paste Calib Data'!$A:$A,0)+(ROW()-ROW($A$35)-1),COLUMN()-1)</f>
        <v>5.0271739999999996</v>
      </c>
      <c r="H41" s="7">
        <f>INDEX('Paste Calib Data'!$1:$1048576,MATCH($A$35,'Paste Calib Data'!$A:$A,0)+(ROW()-ROW($A$35)-1),COLUMN()-1)</f>
        <v>4.0081519999999999</v>
      </c>
      <c r="I41" s="7">
        <f>INDEX('Paste Calib Data'!$1:$1048576,MATCH($A$35,'Paste Calib Data'!$A:$A,0)+(ROW()-ROW($A$35)-1),COLUMN()-1)</f>
        <v>4.0081519999999999</v>
      </c>
      <c r="J41" s="7">
        <f>INDEX('Paste Calib Data'!$1:$1048576,MATCH($A$35,'Paste Calib Data'!$A:$A,0)+(ROW()-ROW($A$35)-1),COLUMN()-1)</f>
        <v>4.0081519999999999</v>
      </c>
      <c r="K41" s="7">
        <f>INDEX('Paste Calib Data'!$1:$1048576,MATCH($A$35,'Paste Calib Data'!$A:$A,0)+(ROW()-ROW($A$35)-1),COLUMN()-1)</f>
        <v>4.0081519999999999</v>
      </c>
      <c r="L41" s="7">
        <f>INDEX('Paste Calib Data'!$1:$1048576,MATCH($A$35,'Paste Calib Data'!$A:$A,0)+(ROW()-ROW($A$35)-1),COLUMN()-1)</f>
        <v>4.0081519999999999</v>
      </c>
      <c r="M41" s="7">
        <f>INDEX('Paste Calib Data'!$1:$1048576,MATCH($A$35,'Paste Calib Data'!$A:$A,0)+(ROW()-ROW($A$35)-1),COLUMN()-1)</f>
        <v>22.010870000000001</v>
      </c>
      <c r="N41" s="27">
        <f t="shared" si="17"/>
        <v>22.010870000000001</v>
      </c>
    </row>
    <row r="42" spans="1:14" x14ac:dyDescent="0.25">
      <c r="A42" s="5">
        <f>INDEX('Paste Calib Data'!$1:$1048576,MATCH($A$35,'Paste Calib Data'!$A:$A,0)+(ROW()-ROW($A$35)-1),COLUMN())</f>
        <v>1000</v>
      </c>
      <c r="B42" s="27">
        <f t="shared" si="16"/>
        <v>1.9701090000000001</v>
      </c>
      <c r="C42" s="7">
        <f>INDEX('Paste Calib Data'!$1:$1048576,MATCH($A$35,'Paste Calib Data'!$A:$A,0)+(ROW()-ROW($A$35)-1),COLUMN()-1)</f>
        <v>1.9701090000000001</v>
      </c>
      <c r="D42" s="7">
        <f>INDEX('Paste Calib Data'!$1:$1048576,MATCH($A$35,'Paste Calib Data'!$A:$A,0)+(ROW()-ROW($A$35)-1),COLUMN()-1)</f>
        <v>5.9782609999999998</v>
      </c>
      <c r="E42" s="7">
        <f>INDEX('Paste Calib Data'!$1:$1048576,MATCH($A$35,'Paste Calib Data'!$A:$A,0)+(ROW()-ROW($A$35)-1),COLUMN()-1)</f>
        <v>5.9782609999999998</v>
      </c>
      <c r="F42" s="7">
        <f>INDEX('Paste Calib Data'!$1:$1048576,MATCH($A$35,'Paste Calib Data'!$A:$A,0)+(ROW()-ROW($A$35)-1),COLUMN()-1)</f>
        <v>5.9782609999999998</v>
      </c>
      <c r="G42" s="7">
        <f>INDEX('Paste Calib Data'!$1:$1048576,MATCH($A$35,'Paste Calib Data'!$A:$A,0)+(ROW()-ROW($A$35)-1),COLUMN()-1)</f>
        <v>5.9782609999999998</v>
      </c>
      <c r="H42" s="7">
        <f>INDEX('Paste Calib Data'!$1:$1048576,MATCH($A$35,'Paste Calib Data'!$A:$A,0)+(ROW()-ROW($A$35)-1),COLUMN()-1)</f>
        <v>4.0081519999999999</v>
      </c>
      <c r="I42" s="7">
        <f>INDEX('Paste Calib Data'!$1:$1048576,MATCH($A$35,'Paste Calib Data'!$A:$A,0)+(ROW()-ROW($A$35)-1),COLUMN()-1)</f>
        <v>4.0081519999999999</v>
      </c>
      <c r="J42" s="7">
        <f>INDEX('Paste Calib Data'!$1:$1048576,MATCH($A$35,'Paste Calib Data'!$A:$A,0)+(ROW()-ROW($A$35)-1),COLUMN()-1)</f>
        <v>4.0081519999999999</v>
      </c>
      <c r="K42" s="7">
        <f>INDEX('Paste Calib Data'!$1:$1048576,MATCH($A$35,'Paste Calib Data'!$A:$A,0)+(ROW()-ROW($A$35)-1),COLUMN()-1)</f>
        <v>4.0081519999999999</v>
      </c>
      <c r="L42" s="7">
        <f>INDEX('Paste Calib Data'!$1:$1048576,MATCH($A$35,'Paste Calib Data'!$A:$A,0)+(ROW()-ROW($A$35)-1),COLUMN()-1)</f>
        <v>5.0271739999999996</v>
      </c>
      <c r="M42" s="7">
        <f>INDEX('Paste Calib Data'!$1:$1048576,MATCH($A$35,'Paste Calib Data'!$A:$A,0)+(ROW()-ROW($A$35)-1),COLUMN()-1)</f>
        <v>22.010870000000001</v>
      </c>
      <c r="N42" s="27">
        <f t="shared" si="17"/>
        <v>22.010870000000001</v>
      </c>
    </row>
    <row r="43" spans="1:14" x14ac:dyDescent="0.25">
      <c r="A43" s="5">
        <f>INDEX('Paste Calib Data'!$1:$1048576,MATCH($A$35,'Paste Calib Data'!$A:$A,0)+(ROW()-ROW($A$35)-1),COLUMN())</f>
        <v>1200</v>
      </c>
      <c r="B43" s="27">
        <f t="shared" si="16"/>
        <v>1.9701090000000001</v>
      </c>
      <c r="C43" s="7">
        <f>INDEX('Paste Calib Data'!$1:$1048576,MATCH($A$35,'Paste Calib Data'!$A:$A,0)+(ROW()-ROW($A$35)-1),COLUMN()-1)</f>
        <v>1.9701090000000001</v>
      </c>
      <c r="D43" s="7">
        <f>INDEX('Paste Calib Data'!$1:$1048576,MATCH($A$35,'Paste Calib Data'!$A:$A,0)+(ROW()-ROW($A$35)-1),COLUMN()-1)</f>
        <v>5.0271739999999996</v>
      </c>
      <c r="E43" s="7">
        <f>INDEX('Paste Calib Data'!$1:$1048576,MATCH($A$35,'Paste Calib Data'!$A:$A,0)+(ROW()-ROW($A$35)-1),COLUMN()-1)</f>
        <v>5.0271739999999996</v>
      </c>
      <c r="F43" s="7">
        <f>INDEX('Paste Calib Data'!$1:$1048576,MATCH($A$35,'Paste Calib Data'!$A:$A,0)+(ROW()-ROW($A$35)-1),COLUMN()-1)</f>
        <v>5.0271739999999996</v>
      </c>
      <c r="G43" s="7">
        <f>INDEX('Paste Calib Data'!$1:$1048576,MATCH($A$35,'Paste Calib Data'!$A:$A,0)+(ROW()-ROW($A$35)-1),COLUMN()-1)</f>
        <v>5.0271739999999996</v>
      </c>
      <c r="H43" s="7">
        <f>INDEX('Paste Calib Data'!$1:$1048576,MATCH($A$35,'Paste Calib Data'!$A:$A,0)+(ROW()-ROW($A$35)-1),COLUMN()-1)</f>
        <v>4.0081519999999999</v>
      </c>
      <c r="I43" s="7">
        <f>INDEX('Paste Calib Data'!$1:$1048576,MATCH($A$35,'Paste Calib Data'!$A:$A,0)+(ROW()-ROW($A$35)-1),COLUMN()-1)</f>
        <v>4.0081519999999999</v>
      </c>
      <c r="J43" s="7">
        <f>INDEX('Paste Calib Data'!$1:$1048576,MATCH($A$35,'Paste Calib Data'!$A:$A,0)+(ROW()-ROW($A$35)-1),COLUMN()-1)</f>
        <v>4.0081519999999999</v>
      </c>
      <c r="K43" s="7">
        <f>INDEX('Paste Calib Data'!$1:$1048576,MATCH($A$35,'Paste Calib Data'!$A:$A,0)+(ROW()-ROW($A$35)-1),COLUMN()-1)</f>
        <v>4.0081519999999999</v>
      </c>
      <c r="L43" s="7">
        <f>INDEX('Paste Calib Data'!$1:$1048576,MATCH($A$35,'Paste Calib Data'!$A:$A,0)+(ROW()-ROW($A$35)-1),COLUMN()-1)</f>
        <v>5.0271739999999996</v>
      </c>
      <c r="M43" s="7">
        <f>INDEX('Paste Calib Data'!$1:$1048576,MATCH($A$35,'Paste Calib Data'!$A:$A,0)+(ROW()-ROW($A$35)-1),COLUMN()-1)</f>
        <v>9.9864130000000007</v>
      </c>
      <c r="N43" s="27">
        <f t="shared" si="17"/>
        <v>9.9864130000000007</v>
      </c>
    </row>
    <row r="44" spans="1:14" x14ac:dyDescent="0.25">
      <c r="A44" s="5">
        <f>INDEX('Paste Calib Data'!$1:$1048576,MATCH($A$35,'Paste Calib Data'!$A:$A,0)+(ROW()-ROW($A$35)-1),COLUMN())</f>
        <v>1400</v>
      </c>
      <c r="B44" s="27">
        <f t="shared" si="16"/>
        <v>1.9701090000000001</v>
      </c>
      <c r="C44" s="7">
        <f>INDEX('Paste Calib Data'!$1:$1048576,MATCH($A$35,'Paste Calib Data'!$A:$A,0)+(ROW()-ROW($A$35)-1),COLUMN()-1)</f>
        <v>1.9701090000000001</v>
      </c>
      <c r="D44" s="7">
        <f>INDEX('Paste Calib Data'!$1:$1048576,MATCH($A$35,'Paste Calib Data'!$A:$A,0)+(ROW()-ROW($A$35)-1),COLUMN()-1)</f>
        <v>3.5326089999999999</v>
      </c>
      <c r="E44" s="7">
        <f>INDEX('Paste Calib Data'!$1:$1048576,MATCH($A$35,'Paste Calib Data'!$A:$A,0)+(ROW()-ROW($A$35)-1),COLUMN()-1)</f>
        <v>4.0081519999999999</v>
      </c>
      <c r="F44" s="7">
        <f>INDEX('Paste Calib Data'!$1:$1048576,MATCH($A$35,'Paste Calib Data'!$A:$A,0)+(ROW()-ROW($A$35)-1),COLUMN()-1)</f>
        <v>5.0271739999999996</v>
      </c>
      <c r="G44" s="7">
        <f>INDEX('Paste Calib Data'!$1:$1048576,MATCH($A$35,'Paste Calib Data'!$A:$A,0)+(ROW()-ROW($A$35)-1),COLUMN()-1)</f>
        <v>5.0271739999999996</v>
      </c>
      <c r="H44" s="7">
        <f>INDEX('Paste Calib Data'!$1:$1048576,MATCH($A$35,'Paste Calib Data'!$A:$A,0)+(ROW()-ROW($A$35)-1),COLUMN()-1)</f>
        <v>5.0271739999999996</v>
      </c>
      <c r="I44" s="7">
        <f>INDEX('Paste Calib Data'!$1:$1048576,MATCH($A$35,'Paste Calib Data'!$A:$A,0)+(ROW()-ROW($A$35)-1),COLUMN()-1)</f>
        <v>5.0271739999999996</v>
      </c>
      <c r="J44" s="7">
        <f>INDEX('Paste Calib Data'!$1:$1048576,MATCH($A$35,'Paste Calib Data'!$A:$A,0)+(ROW()-ROW($A$35)-1),COLUMN()-1)</f>
        <v>5.0271739999999996</v>
      </c>
      <c r="K44" s="7">
        <f>INDEX('Paste Calib Data'!$1:$1048576,MATCH($A$35,'Paste Calib Data'!$A:$A,0)+(ROW()-ROW($A$35)-1),COLUMN()-1)</f>
        <v>5.9782609999999998</v>
      </c>
      <c r="L44" s="7">
        <f>INDEX('Paste Calib Data'!$1:$1048576,MATCH($A$35,'Paste Calib Data'!$A:$A,0)+(ROW()-ROW($A$35)-1),COLUMN()-1)</f>
        <v>8.0163049999999991</v>
      </c>
      <c r="M44" s="7">
        <f>INDEX('Paste Calib Data'!$1:$1048576,MATCH($A$35,'Paste Calib Data'!$A:$A,0)+(ROW()-ROW($A$35)-1),COLUMN()-1)</f>
        <v>9.9864130000000007</v>
      </c>
      <c r="N44" s="27">
        <f t="shared" si="17"/>
        <v>9.9864130000000007</v>
      </c>
    </row>
    <row r="45" spans="1:14" x14ac:dyDescent="0.25">
      <c r="A45" s="5">
        <f>INDEX('Paste Calib Data'!$1:$1048576,MATCH($A$35,'Paste Calib Data'!$A:$A,0)+(ROW()-ROW($A$35)-1),COLUMN())</f>
        <v>1600</v>
      </c>
      <c r="B45" s="27">
        <f t="shared" si="16"/>
        <v>1.9701090000000001</v>
      </c>
      <c r="C45" s="7">
        <f>INDEX('Paste Calib Data'!$1:$1048576,MATCH($A$35,'Paste Calib Data'!$A:$A,0)+(ROW()-ROW($A$35)-1),COLUMN()-1)</f>
        <v>1.9701090000000001</v>
      </c>
      <c r="D45" s="7">
        <f>INDEX('Paste Calib Data'!$1:$1048576,MATCH($A$35,'Paste Calib Data'!$A:$A,0)+(ROW()-ROW($A$35)-1),COLUMN()-1)</f>
        <v>3.5326089999999999</v>
      </c>
      <c r="E45" s="7">
        <f>INDEX('Paste Calib Data'!$1:$1048576,MATCH($A$35,'Paste Calib Data'!$A:$A,0)+(ROW()-ROW($A$35)-1),COLUMN()-1)</f>
        <v>4.0081519999999999</v>
      </c>
      <c r="F45" s="7">
        <f>INDEX('Paste Calib Data'!$1:$1048576,MATCH($A$35,'Paste Calib Data'!$A:$A,0)+(ROW()-ROW($A$35)-1),COLUMN()-1)</f>
        <v>5.0271739999999996</v>
      </c>
      <c r="G45" s="7">
        <f>INDEX('Paste Calib Data'!$1:$1048576,MATCH($A$35,'Paste Calib Data'!$A:$A,0)+(ROW()-ROW($A$35)-1),COLUMN()-1)</f>
        <v>5.0271739999999996</v>
      </c>
      <c r="H45" s="7">
        <f>INDEX('Paste Calib Data'!$1:$1048576,MATCH($A$35,'Paste Calib Data'!$A:$A,0)+(ROW()-ROW($A$35)-1),COLUMN()-1)</f>
        <v>5.0271739999999996</v>
      </c>
      <c r="I45" s="7">
        <f>INDEX('Paste Calib Data'!$1:$1048576,MATCH($A$35,'Paste Calib Data'!$A:$A,0)+(ROW()-ROW($A$35)-1),COLUMN()-1)</f>
        <v>5.0271739999999996</v>
      </c>
      <c r="J45" s="7">
        <f>INDEX('Paste Calib Data'!$1:$1048576,MATCH($A$35,'Paste Calib Data'!$A:$A,0)+(ROW()-ROW($A$35)-1),COLUMN()-1)</f>
        <v>5.0271739999999996</v>
      </c>
      <c r="K45" s="7">
        <f>INDEX('Paste Calib Data'!$1:$1048576,MATCH($A$35,'Paste Calib Data'!$A:$A,0)+(ROW()-ROW($A$35)-1),COLUMN()-1)</f>
        <v>5.9782609999999998</v>
      </c>
      <c r="L45" s="7">
        <f>INDEX('Paste Calib Data'!$1:$1048576,MATCH($A$35,'Paste Calib Data'!$A:$A,0)+(ROW()-ROW($A$35)-1),COLUMN()-1)</f>
        <v>8.0163049999999991</v>
      </c>
      <c r="M45" s="7">
        <f>INDEX('Paste Calib Data'!$1:$1048576,MATCH($A$35,'Paste Calib Data'!$A:$A,0)+(ROW()-ROW($A$35)-1),COLUMN()-1)</f>
        <v>9.9864130000000007</v>
      </c>
      <c r="N45" s="27">
        <f t="shared" si="17"/>
        <v>9.9864130000000007</v>
      </c>
    </row>
    <row r="46" spans="1:14" x14ac:dyDescent="0.25">
      <c r="A46" s="5">
        <f>INDEX('Paste Calib Data'!$1:$1048576,MATCH($A$35,'Paste Calib Data'!$A:$A,0)+(ROW()-ROW($A$35)-1),COLUMN())</f>
        <v>1800</v>
      </c>
      <c r="B46" s="27">
        <f t="shared" si="16"/>
        <v>1.9701090000000001</v>
      </c>
      <c r="C46" s="7">
        <f>INDEX('Paste Calib Data'!$1:$1048576,MATCH($A$35,'Paste Calib Data'!$A:$A,0)+(ROW()-ROW($A$35)-1),COLUMN()-1)</f>
        <v>1.9701090000000001</v>
      </c>
      <c r="D46" s="7">
        <f>INDEX('Paste Calib Data'!$1:$1048576,MATCH($A$35,'Paste Calib Data'!$A:$A,0)+(ROW()-ROW($A$35)-1),COLUMN()-1)</f>
        <v>3.5326089999999999</v>
      </c>
      <c r="E46" s="7">
        <f>INDEX('Paste Calib Data'!$1:$1048576,MATCH($A$35,'Paste Calib Data'!$A:$A,0)+(ROW()-ROW($A$35)-1),COLUMN()-1)</f>
        <v>4.0081519999999999</v>
      </c>
      <c r="F46" s="7">
        <f>INDEX('Paste Calib Data'!$1:$1048576,MATCH($A$35,'Paste Calib Data'!$A:$A,0)+(ROW()-ROW($A$35)-1),COLUMN()-1)</f>
        <v>5.0271739999999996</v>
      </c>
      <c r="G46" s="7">
        <f>INDEX('Paste Calib Data'!$1:$1048576,MATCH($A$35,'Paste Calib Data'!$A:$A,0)+(ROW()-ROW($A$35)-1),COLUMN()-1)</f>
        <v>5.0271739999999996</v>
      </c>
      <c r="H46" s="7">
        <f>INDEX('Paste Calib Data'!$1:$1048576,MATCH($A$35,'Paste Calib Data'!$A:$A,0)+(ROW()-ROW($A$35)-1),COLUMN()-1)</f>
        <v>5.0271739999999996</v>
      </c>
      <c r="I46" s="7">
        <f>INDEX('Paste Calib Data'!$1:$1048576,MATCH($A$35,'Paste Calib Data'!$A:$A,0)+(ROW()-ROW($A$35)-1),COLUMN()-1)</f>
        <v>5.0271739999999996</v>
      </c>
      <c r="J46" s="7">
        <f>INDEX('Paste Calib Data'!$1:$1048576,MATCH($A$35,'Paste Calib Data'!$A:$A,0)+(ROW()-ROW($A$35)-1),COLUMN()-1)</f>
        <v>5.0271739999999996</v>
      </c>
      <c r="K46" s="7">
        <f>INDEX('Paste Calib Data'!$1:$1048576,MATCH($A$35,'Paste Calib Data'!$A:$A,0)+(ROW()-ROW($A$35)-1),COLUMN()-1)</f>
        <v>5.9782609999999998</v>
      </c>
      <c r="L46" s="7">
        <f>INDEX('Paste Calib Data'!$1:$1048576,MATCH($A$35,'Paste Calib Data'!$A:$A,0)+(ROW()-ROW($A$35)-1),COLUMN()-1)</f>
        <v>8.0163049999999991</v>
      </c>
      <c r="M46" s="7">
        <f>INDEX('Paste Calib Data'!$1:$1048576,MATCH($A$35,'Paste Calib Data'!$A:$A,0)+(ROW()-ROW($A$35)-1),COLUMN()-1)</f>
        <v>9.9864130000000007</v>
      </c>
      <c r="N46" s="27">
        <f t="shared" si="17"/>
        <v>9.9864130000000007</v>
      </c>
    </row>
    <row r="47" spans="1:14" x14ac:dyDescent="0.25">
      <c r="A47" s="5">
        <f>INDEX('Paste Calib Data'!$1:$1048576,MATCH($A$35,'Paste Calib Data'!$A:$A,0)+(ROW()-ROW($A$35)-1),COLUMN())</f>
        <v>2000</v>
      </c>
      <c r="B47" s="27">
        <f t="shared" si="16"/>
        <v>1.9701090000000001</v>
      </c>
      <c r="C47" s="7">
        <f>INDEX('Paste Calib Data'!$1:$1048576,MATCH($A$35,'Paste Calib Data'!$A:$A,0)+(ROW()-ROW($A$35)-1),COLUMN()-1)</f>
        <v>1.9701090000000001</v>
      </c>
      <c r="D47" s="7">
        <f>INDEX('Paste Calib Data'!$1:$1048576,MATCH($A$35,'Paste Calib Data'!$A:$A,0)+(ROW()-ROW($A$35)-1),COLUMN()-1)</f>
        <v>3.5326089999999999</v>
      </c>
      <c r="E47" s="7">
        <f>INDEX('Paste Calib Data'!$1:$1048576,MATCH($A$35,'Paste Calib Data'!$A:$A,0)+(ROW()-ROW($A$35)-1),COLUMN()-1)</f>
        <v>4.0081519999999999</v>
      </c>
      <c r="F47" s="7">
        <f>INDEX('Paste Calib Data'!$1:$1048576,MATCH($A$35,'Paste Calib Data'!$A:$A,0)+(ROW()-ROW($A$35)-1),COLUMN()-1)</f>
        <v>5.0271739999999996</v>
      </c>
      <c r="G47" s="7">
        <f>INDEX('Paste Calib Data'!$1:$1048576,MATCH($A$35,'Paste Calib Data'!$A:$A,0)+(ROW()-ROW($A$35)-1),COLUMN()-1)</f>
        <v>5.9782609999999998</v>
      </c>
      <c r="H47" s="7">
        <f>INDEX('Paste Calib Data'!$1:$1048576,MATCH($A$35,'Paste Calib Data'!$A:$A,0)+(ROW()-ROW($A$35)-1),COLUMN()-1)</f>
        <v>5.9782609999999998</v>
      </c>
      <c r="I47" s="7">
        <f>INDEX('Paste Calib Data'!$1:$1048576,MATCH($A$35,'Paste Calib Data'!$A:$A,0)+(ROW()-ROW($A$35)-1),COLUMN()-1)</f>
        <v>5.9782609999999998</v>
      </c>
      <c r="J47" s="7">
        <f>INDEX('Paste Calib Data'!$1:$1048576,MATCH($A$35,'Paste Calib Data'!$A:$A,0)+(ROW()-ROW($A$35)-1),COLUMN()-1)</f>
        <v>5.9782609999999998</v>
      </c>
      <c r="K47" s="7">
        <f>INDEX('Paste Calib Data'!$1:$1048576,MATCH($A$35,'Paste Calib Data'!$A:$A,0)+(ROW()-ROW($A$35)-1),COLUMN()-1)</f>
        <v>5.9782609999999998</v>
      </c>
      <c r="L47" s="7">
        <f>INDEX('Paste Calib Data'!$1:$1048576,MATCH($A$35,'Paste Calib Data'!$A:$A,0)+(ROW()-ROW($A$35)-1),COLUMN()-1)</f>
        <v>8.0163049999999991</v>
      </c>
      <c r="M47" s="7">
        <f>INDEX('Paste Calib Data'!$1:$1048576,MATCH($A$35,'Paste Calib Data'!$A:$A,0)+(ROW()-ROW($A$35)-1),COLUMN()-1)</f>
        <v>9.9864130000000007</v>
      </c>
      <c r="N47" s="27">
        <f t="shared" si="17"/>
        <v>9.9864130000000007</v>
      </c>
    </row>
    <row r="48" spans="1:14" x14ac:dyDescent="0.25">
      <c r="A48" s="5">
        <f>INDEX('Paste Calib Data'!$1:$1048576,MATCH($A$35,'Paste Calib Data'!$A:$A,0)+(ROW()-ROW($A$35)-1),COLUMN())</f>
        <v>2200</v>
      </c>
      <c r="B48" s="27">
        <f t="shared" si="16"/>
        <v>1.9701090000000001</v>
      </c>
      <c r="C48" s="7">
        <f>INDEX('Paste Calib Data'!$1:$1048576,MATCH($A$35,'Paste Calib Data'!$A:$A,0)+(ROW()-ROW($A$35)-1),COLUMN()-1)</f>
        <v>1.9701090000000001</v>
      </c>
      <c r="D48" s="7">
        <f>INDEX('Paste Calib Data'!$1:$1048576,MATCH($A$35,'Paste Calib Data'!$A:$A,0)+(ROW()-ROW($A$35)-1),COLUMN()-1)</f>
        <v>3.5326089999999999</v>
      </c>
      <c r="E48" s="7">
        <f>INDEX('Paste Calib Data'!$1:$1048576,MATCH($A$35,'Paste Calib Data'!$A:$A,0)+(ROW()-ROW($A$35)-1),COLUMN()-1)</f>
        <v>4.0081519999999999</v>
      </c>
      <c r="F48" s="7">
        <f>INDEX('Paste Calib Data'!$1:$1048576,MATCH($A$35,'Paste Calib Data'!$A:$A,0)+(ROW()-ROW($A$35)-1),COLUMN()-1)</f>
        <v>5.0271739999999996</v>
      </c>
      <c r="G48" s="7">
        <f>INDEX('Paste Calib Data'!$1:$1048576,MATCH($A$35,'Paste Calib Data'!$A:$A,0)+(ROW()-ROW($A$35)-1),COLUMN()-1)</f>
        <v>5.9782609999999998</v>
      </c>
      <c r="H48" s="7">
        <f>INDEX('Paste Calib Data'!$1:$1048576,MATCH($A$35,'Paste Calib Data'!$A:$A,0)+(ROW()-ROW($A$35)-1),COLUMN()-1)</f>
        <v>8.0163049999999991</v>
      </c>
      <c r="I48" s="7">
        <f>INDEX('Paste Calib Data'!$1:$1048576,MATCH($A$35,'Paste Calib Data'!$A:$A,0)+(ROW()-ROW($A$35)-1),COLUMN()-1)</f>
        <v>8.0163049999999991</v>
      </c>
      <c r="J48" s="7">
        <f>INDEX('Paste Calib Data'!$1:$1048576,MATCH($A$35,'Paste Calib Data'!$A:$A,0)+(ROW()-ROW($A$35)-1),COLUMN()-1)</f>
        <v>8.0163049999999991</v>
      </c>
      <c r="K48" s="7">
        <f>INDEX('Paste Calib Data'!$1:$1048576,MATCH($A$35,'Paste Calib Data'!$A:$A,0)+(ROW()-ROW($A$35)-1),COLUMN()-1)</f>
        <v>8.0163049999999991</v>
      </c>
      <c r="L48" s="7">
        <f>INDEX('Paste Calib Data'!$1:$1048576,MATCH($A$35,'Paste Calib Data'!$A:$A,0)+(ROW()-ROW($A$35)-1),COLUMN()-1)</f>
        <v>8.0163049999999991</v>
      </c>
      <c r="M48" s="7">
        <f>INDEX('Paste Calib Data'!$1:$1048576,MATCH($A$35,'Paste Calib Data'!$A:$A,0)+(ROW()-ROW($A$35)-1),COLUMN()-1)</f>
        <v>9.9864130000000007</v>
      </c>
      <c r="N48" s="27">
        <f t="shared" si="17"/>
        <v>9.9864130000000007</v>
      </c>
    </row>
    <row r="49" spans="1:14" x14ac:dyDescent="0.25">
      <c r="A49" s="5">
        <f>INDEX('Paste Calib Data'!$1:$1048576,MATCH($A$35,'Paste Calib Data'!$A:$A,0)+(ROW()-ROW($A$35)-1),COLUMN())</f>
        <v>2400</v>
      </c>
      <c r="B49" s="27">
        <f t="shared" si="16"/>
        <v>1.9701090000000001</v>
      </c>
      <c r="C49" s="7">
        <f>INDEX('Paste Calib Data'!$1:$1048576,MATCH($A$35,'Paste Calib Data'!$A:$A,0)+(ROW()-ROW($A$35)-1),COLUMN()-1)</f>
        <v>1.9701090000000001</v>
      </c>
      <c r="D49" s="7">
        <f>INDEX('Paste Calib Data'!$1:$1048576,MATCH($A$35,'Paste Calib Data'!$A:$A,0)+(ROW()-ROW($A$35)-1),COLUMN()-1)</f>
        <v>3.5326089999999999</v>
      </c>
      <c r="E49" s="7">
        <f>INDEX('Paste Calib Data'!$1:$1048576,MATCH($A$35,'Paste Calib Data'!$A:$A,0)+(ROW()-ROW($A$35)-1),COLUMN()-1)</f>
        <v>4.0081519999999999</v>
      </c>
      <c r="F49" s="7">
        <f>INDEX('Paste Calib Data'!$1:$1048576,MATCH($A$35,'Paste Calib Data'!$A:$A,0)+(ROW()-ROW($A$35)-1),COLUMN()-1)</f>
        <v>5.0271739999999996</v>
      </c>
      <c r="G49" s="7">
        <f>INDEX('Paste Calib Data'!$1:$1048576,MATCH($A$35,'Paste Calib Data'!$A:$A,0)+(ROW()-ROW($A$35)-1),COLUMN()-1)</f>
        <v>5.9782609999999998</v>
      </c>
      <c r="H49" s="7">
        <f>INDEX('Paste Calib Data'!$1:$1048576,MATCH($A$35,'Paste Calib Data'!$A:$A,0)+(ROW()-ROW($A$35)-1),COLUMN()-1)</f>
        <v>8.0163049999999991</v>
      </c>
      <c r="I49" s="7">
        <f>INDEX('Paste Calib Data'!$1:$1048576,MATCH($A$35,'Paste Calib Data'!$A:$A,0)+(ROW()-ROW($A$35)-1),COLUMN()-1)</f>
        <v>8.0163049999999991</v>
      </c>
      <c r="J49" s="7">
        <f>INDEX('Paste Calib Data'!$1:$1048576,MATCH($A$35,'Paste Calib Data'!$A:$A,0)+(ROW()-ROW($A$35)-1),COLUMN()-1)</f>
        <v>8.0163049999999991</v>
      </c>
      <c r="K49" s="7">
        <f>INDEX('Paste Calib Data'!$1:$1048576,MATCH($A$35,'Paste Calib Data'!$A:$A,0)+(ROW()-ROW($A$35)-1),COLUMN()-1)</f>
        <v>8.0163049999999991</v>
      </c>
      <c r="L49" s="7">
        <f>INDEX('Paste Calib Data'!$1:$1048576,MATCH($A$35,'Paste Calib Data'!$A:$A,0)+(ROW()-ROW($A$35)-1),COLUMN()-1)</f>
        <v>8.0163049999999991</v>
      </c>
      <c r="M49" s="7">
        <f>INDEX('Paste Calib Data'!$1:$1048576,MATCH($A$35,'Paste Calib Data'!$A:$A,0)+(ROW()-ROW($A$35)-1),COLUMN()-1)</f>
        <v>9.9864130000000007</v>
      </c>
      <c r="N49" s="27">
        <f t="shared" si="17"/>
        <v>9.9864130000000007</v>
      </c>
    </row>
    <row r="50" spans="1:14" x14ac:dyDescent="0.25">
      <c r="A50" s="5">
        <f>INDEX('Paste Calib Data'!$1:$1048576,MATCH($A$35,'Paste Calib Data'!$A:$A,0)+(ROW()-ROW($A$35)-1),COLUMN())</f>
        <v>2600</v>
      </c>
      <c r="B50" s="27">
        <f t="shared" si="16"/>
        <v>1.9701090000000001</v>
      </c>
      <c r="C50" s="7">
        <f>INDEX('Paste Calib Data'!$1:$1048576,MATCH($A$35,'Paste Calib Data'!$A:$A,0)+(ROW()-ROW($A$35)-1),COLUMN()-1)</f>
        <v>1.9701090000000001</v>
      </c>
      <c r="D50" s="7">
        <f>INDEX('Paste Calib Data'!$1:$1048576,MATCH($A$35,'Paste Calib Data'!$A:$A,0)+(ROW()-ROW($A$35)-1),COLUMN()-1)</f>
        <v>3.5326089999999999</v>
      </c>
      <c r="E50" s="7">
        <f>INDEX('Paste Calib Data'!$1:$1048576,MATCH($A$35,'Paste Calib Data'!$A:$A,0)+(ROW()-ROW($A$35)-1),COLUMN()-1)</f>
        <v>4.0081519999999999</v>
      </c>
      <c r="F50" s="7">
        <f>INDEX('Paste Calib Data'!$1:$1048576,MATCH($A$35,'Paste Calib Data'!$A:$A,0)+(ROW()-ROW($A$35)-1),COLUMN()-1)</f>
        <v>5.0271739999999996</v>
      </c>
      <c r="G50" s="7">
        <f>INDEX('Paste Calib Data'!$1:$1048576,MATCH($A$35,'Paste Calib Data'!$A:$A,0)+(ROW()-ROW($A$35)-1),COLUMN()-1)</f>
        <v>5.9782609999999998</v>
      </c>
      <c r="H50" s="7">
        <f>INDEX('Paste Calib Data'!$1:$1048576,MATCH($A$35,'Paste Calib Data'!$A:$A,0)+(ROW()-ROW($A$35)-1),COLUMN()-1)</f>
        <v>8.0163049999999991</v>
      </c>
      <c r="I50" s="7">
        <f>INDEX('Paste Calib Data'!$1:$1048576,MATCH($A$35,'Paste Calib Data'!$A:$A,0)+(ROW()-ROW($A$35)-1),COLUMN()-1)</f>
        <v>8.0163049999999991</v>
      </c>
      <c r="J50" s="7">
        <f>INDEX('Paste Calib Data'!$1:$1048576,MATCH($A$35,'Paste Calib Data'!$A:$A,0)+(ROW()-ROW($A$35)-1),COLUMN()-1)</f>
        <v>8.0163049999999991</v>
      </c>
      <c r="K50" s="7">
        <f>INDEX('Paste Calib Data'!$1:$1048576,MATCH($A$35,'Paste Calib Data'!$A:$A,0)+(ROW()-ROW($A$35)-1),COLUMN()-1)</f>
        <v>8.0163049999999991</v>
      </c>
      <c r="L50" s="7">
        <f>INDEX('Paste Calib Data'!$1:$1048576,MATCH($A$35,'Paste Calib Data'!$A:$A,0)+(ROW()-ROW($A$35)-1),COLUMN()-1)</f>
        <v>8.0163049999999991</v>
      </c>
      <c r="M50" s="7">
        <f>INDEX('Paste Calib Data'!$1:$1048576,MATCH($A$35,'Paste Calib Data'!$A:$A,0)+(ROW()-ROW($A$35)-1),COLUMN()-1)</f>
        <v>9.9864130000000007</v>
      </c>
      <c r="N50" s="27">
        <f t="shared" si="17"/>
        <v>9.9864130000000007</v>
      </c>
    </row>
    <row r="51" spans="1:14" x14ac:dyDescent="0.25">
      <c r="A51" s="5">
        <f>INDEX('Paste Calib Data'!$1:$1048576,MATCH($A$35,'Paste Calib Data'!$A:$A,0)+(ROW()-ROW($A$35)-1),COLUMN())</f>
        <v>3000</v>
      </c>
      <c r="B51" s="27">
        <f>C51</f>
        <v>1.9701090000000001</v>
      </c>
      <c r="C51" s="7">
        <f>INDEX('Paste Calib Data'!$1:$1048576,MATCH($A$35,'Paste Calib Data'!$A:$A,0)+(ROW()-ROW($A$35)-1),COLUMN()-1)</f>
        <v>1.9701090000000001</v>
      </c>
      <c r="D51" s="7">
        <f>INDEX('Paste Calib Data'!$1:$1048576,MATCH($A$35,'Paste Calib Data'!$A:$A,0)+(ROW()-ROW($A$35)-1),COLUMN()-1)</f>
        <v>5.9782609999999998</v>
      </c>
      <c r="E51" s="7">
        <f>INDEX('Paste Calib Data'!$1:$1048576,MATCH($A$35,'Paste Calib Data'!$A:$A,0)+(ROW()-ROW($A$35)-1),COLUMN()-1)</f>
        <v>5.9782609999999998</v>
      </c>
      <c r="F51" s="7">
        <f>INDEX('Paste Calib Data'!$1:$1048576,MATCH($A$35,'Paste Calib Data'!$A:$A,0)+(ROW()-ROW($A$35)-1),COLUMN()-1)</f>
        <v>5.9782609999999998</v>
      </c>
      <c r="G51" s="7">
        <f>INDEX('Paste Calib Data'!$1:$1048576,MATCH($A$35,'Paste Calib Data'!$A:$A,0)+(ROW()-ROW($A$35)-1),COLUMN()-1)</f>
        <v>5.9782609999999998</v>
      </c>
      <c r="H51" s="7">
        <f>INDEX('Paste Calib Data'!$1:$1048576,MATCH($A$35,'Paste Calib Data'!$A:$A,0)+(ROW()-ROW($A$35)-1),COLUMN()-1)</f>
        <v>8.0163049999999991</v>
      </c>
      <c r="I51" s="7">
        <f>INDEX('Paste Calib Data'!$1:$1048576,MATCH($A$35,'Paste Calib Data'!$A:$A,0)+(ROW()-ROW($A$35)-1),COLUMN()-1)</f>
        <v>8.0163049999999991</v>
      </c>
      <c r="J51" s="7">
        <f>INDEX('Paste Calib Data'!$1:$1048576,MATCH($A$35,'Paste Calib Data'!$A:$A,0)+(ROW()-ROW($A$35)-1),COLUMN()-1)</f>
        <v>8.0163049999999991</v>
      </c>
      <c r="K51" s="7">
        <f>INDEX('Paste Calib Data'!$1:$1048576,MATCH($A$35,'Paste Calib Data'!$A:$A,0)+(ROW()-ROW($A$35)-1),COLUMN()-1)</f>
        <v>8.0163049999999991</v>
      </c>
      <c r="L51" s="7">
        <f>INDEX('Paste Calib Data'!$1:$1048576,MATCH($A$35,'Paste Calib Data'!$A:$A,0)+(ROW()-ROW($A$35)-1),COLUMN()-1)</f>
        <v>8.0163049999999991</v>
      </c>
      <c r="M51" s="7">
        <f>INDEX('Paste Calib Data'!$1:$1048576,MATCH($A$35,'Paste Calib Data'!$A:$A,0)+(ROW()-ROW($A$35)-1),COLUMN()-1)</f>
        <v>22.010870000000001</v>
      </c>
      <c r="N51" s="27">
        <f>M51</f>
        <v>22.010870000000001</v>
      </c>
    </row>
    <row r="52" spans="1:14" x14ac:dyDescent="0.25">
      <c r="A52" s="28">
        <f>A51+1</f>
        <v>3001</v>
      </c>
      <c r="B52" s="27">
        <f>B51</f>
        <v>1.9701090000000001</v>
      </c>
      <c r="C52" s="27">
        <f>C51</f>
        <v>1.9701090000000001</v>
      </c>
      <c r="D52" s="27">
        <f t="shared" ref="D52" si="18">D51</f>
        <v>5.9782609999999998</v>
      </c>
      <c r="E52" s="27">
        <f t="shared" ref="E52" si="19">E51</f>
        <v>5.9782609999999998</v>
      </c>
      <c r="F52" s="27">
        <f t="shared" ref="F52" si="20">F51</f>
        <v>5.9782609999999998</v>
      </c>
      <c r="G52" s="27">
        <f t="shared" ref="G52" si="21">G51</f>
        <v>5.9782609999999998</v>
      </c>
      <c r="H52" s="27">
        <f t="shared" ref="H52" si="22">H51</f>
        <v>8.0163049999999991</v>
      </c>
      <c r="I52" s="27">
        <f t="shared" ref="I52" si="23">I51</f>
        <v>8.0163049999999991</v>
      </c>
      <c r="J52" s="27">
        <f t="shared" ref="J52" si="24">J51</f>
        <v>8.0163049999999991</v>
      </c>
      <c r="K52" s="27">
        <f t="shared" ref="K52" si="25">K51</f>
        <v>8.0163049999999991</v>
      </c>
      <c r="L52" s="27">
        <f t="shared" ref="L52" si="26">L51</f>
        <v>8.0163049999999991</v>
      </c>
      <c r="M52" s="27">
        <f t="shared" ref="M52" si="27">M51</f>
        <v>22.010870000000001</v>
      </c>
      <c r="N52" s="27">
        <f t="shared" ref="N52" si="28">N51</f>
        <v>22.010870000000001</v>
      </c>
    </row>
    <row r="54" spans="1:14" x14ac:dyDescent="0.25">
      <c r="A54" s="33" t="s">
        <v>84</v>
      </c>
      <c r="B54" s="33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5" t="str">
        <f>INDEX('Paste Calib Data'!$1:$1048576,MATCH($A$54,'Paste Calib Data'!$A:$A,0)+(ROW()-ROW($A$54)),COLUMN())</f>
        <v>IAT °F</v>
      </c>
      <c r="B55" s="5" t="str">
        <f>INDEX('Paste Calib Data'!$1:$1048576,MATCH($A$54,'Paste Calib Data'!$A:$A,0)+(ROW()-ROW($A$54)),COLUMN())</f>
        <v>Value (Factor)</v>
      </c>
    </row>
    <row r="56" spans="1:14" x14ac:dyDescent="0.25">
      <c r="A56" s="28">
        <f>A57-1</f>
        <v>-41</v>
      </c>
      <c r="B56" s="28">
        <f>B57</f>
        <v>0</v>
      </c>
    </row>
    <row r="57" spans="1:14" x14ac:dyDescent="0.25">
      <c r="A57" s="5">
        <f>INDEX('Paste Calib Data'!$1:$1048576,MATCH($A$54,'Paste Calib Data'!$A:$A,0)+(ROW()-ROW($A$54)-1),COLUMN())</f>
        <v>-40</v>
      </c>
      <c r="B57" s="24">
        <f>INDEX('Paste Calib Data'!$1:$1048576,MATCH($A$54,'Paste Calib Data'!$A:$A,0)+(ROW()-ROW($A$54)-1),COLUMN())</f>
        <v>0</v>
      </c>
    </row>
    <row r="58" spans="1:14" x14ac:dyDescent="0.25">
      <c r="A58" s="5">
        <f>INDEX('Paste Calib Data'!$1:$1048576,MATCH($A$54,'Paste Calib Data'!$A:$A,0)+(ROW()-ROW($A$54)-1),COLUMN())</f>
        <v>-20</v>
      </c>
      <c r="B58" s="24">
        <f>INDEX('Paste Calib Data'!$1:$1048576,MATCH($A$54,'Paste Calib Data'!$A:$A,0)+(ROW()-ROW($A$54)-1),COLUMN())</f>
        <v>0</v>
      </c>
    </row>
    <row r="59" spans="1:14" x14ac:dyDescent="0.25">
      <c r="A59" s="5">
        <f>INDEX('Paste Calib Data'!$1:$1048576,MATCH($A$54,'Paste Calib Data'!$A:$A,0)+(ROW()-ROW($A$54)-1),COLUMN())</f>
        <v>0</v>
      </c>
      <c r="B59" s="24">
        <f>INDEX('Paste Calib Data'!$1:$1048576,MATCH($A$54,'Paste Calib Data'!$A:$A,0)+(ROW()-ROW($A$54)-1),COLUMN())</f>
        <v>0</v>
      </c>
    </row>
    <row r="60" spans="1:14" x14ac:dyDescent="0.25">
      <c r="A60" s="5">
        <f>INDEX('Paste Calib Data'!$1:$1048576,MATCH($A$54,'Paste Calib Data'!$A:$A,0)+(ROW()-ROW($A$54)-1),COLUMN())</f>
        <v>20</v>
      </c>
      <c r="B60" s="24">
        <f>INDEX('Paste Calib Data'!$1:$1048576,MATCH($A$54,'Paste Calib Data'!$A:$A,0)+(ROW()-ROW($A$54)-1),COLUMN())</f>
        <v>0</v>
      </c>
    </row>
    <row r="61" spans="1:14" x14ac:dyDescent="0.25">
      <c r="A61" s="5">
        <f>INDEX('Paste Calib Data'!$1:$1048576,MATCH($A$54,'Paste Calib Data'!$A:$A,0)+(ROW()-ROW($A$54)-1),COLUMN())</f>
        <v>40</v>
      </c>
      <c r="B61" s="24">
        <f>INDEX('Paste Calib Data'!$1:$1048576,MATCH($A$54,'Paste Calib Data'!$A:$A,0)+(ROW()-ROW($A$54)-1),COLUMN())</f>
        <v>0</v>
      </c>
    </row>
    <row r="62" spans="1:14" x14ac:dyDescent="0.25">
      <c r="A62" s="5">
        <f>INDEX('Paste Calib Data'!$1:$1048576,MATCH($A$54,'Paste Calib Data'!$A:$A,0)+(ROW()-ROW($A$54)-1),COLUMN())</f>
        <v>60</v>
      </c>
      <c r="B62" s="24">
        <f>INDEX('Paste Calib Data'!$1:$1048576,MATCH($A$54,'Paste Calib Data'!$A:$A,0)+(ROW()-ROW($A$54)-1),COLUMN())</f>
        <v>0</v>
      </c>
    </row>
    <row r="63" spans="1:14" x14ac:dyDescent="0.25">
      <c r="A63" s="5">
        <f>INDEX('Paste Calib Data'!$1:$1048576,MATCH($A$54,'Paste Calib Data'!$A:$A,0)+(ROW()-ROW($A$54)-1),COLUMN())</f>
        <v>80</v>
      </c>
      <c r="B63" s="24">
        <f>INDEX('Paste Calib Data'!$1:$1048576,MATCH($A$54,'Paste Calib Data'!$A:$A,0)+(ROW()-ROW($A$54)-1),COLUMN())</f>
        <v>0</v>
      </c>
    </row>
    <row r="64" spans="1:14" x14ac:dyDescent="0.25">
      <c r="A64" s="5">
        <f>INDEX('Paste Calib Data'!$1:$1048576,MATCH($A$54,'Paste Calib Data'!$A:$A,0)+(ROW()-ROW($A$54)-1),COLUMN())</f>
        <v>100</v>
      </c>
      <c r="B64" s="24">
        <f>INDEX('Paste Calib Data'!$1:$1048576,MATCH($A$54,'Paste Calib Data'!$A:$A,0)+(ROW()-ROW($A$54)-1),COLUMN())</f>
        <v>0</v>
      </c>
    </row>
    <row r="65" spans="1:12" x14ac:dyDescent="0.25">
      <c r="A65" s="5">
        <f>INDEX('Paste Calib Data'!$1:$1048576,MATCH($A$54,'Paste Calib Data'!$A:$A,0)+(ROW()-ROW($A$54)-1),COLUMN())</f>
        <v>170</v>
      </c>
      <c r="B65" s="24">
        <f>INDEX('Paste Calib Data'!$1:$1048576,MATCH($A$54,'Paste Calib Data'!$A:$A,0)+(ROW()-ROW($A$54)-1),COLUMN())</f>
        <v>0</v>
      </c>
    </row>
    <row r="66" spans="1:12" x14ac:dyDescent="0.25">
      <c r="A66" s="5">
        <f>INDEX('Paste Calib Data'!$1:$1048576,MATCH($A$54,'Paste Calib Data'!$A:$A,0)+(ROW()-ROW($A$54)-1),COLUMN())</f>
        <v>180</v>
      </c>
      <c r="B66" s="24">
        <f>INDEX('Paste Calib Data'!$1:$1048576,MATCH($A$54,'Paste Calib Data'!$A:$A,0)+(ROW()-ROW($A$54)-1),COLUMN())</f>
        <v>0</v>
      </c>
    </row>
    <row r="67" spans="1:12" x14ac:dyDescent="0.25">
      <c r="A67" s="28">
        <f>A66+1</f>
        <v>181</v>
      </c>
      <c r="B67" s="28">
        <f>B66</f>
        <v>0</v>
      </c>
    </row>
    <row r="69" spans="1:12" x14ac:dyDescent="0.25">
      <c r="A69" s="33" t="s">
        <v>91</v>
      </c>
      <c r="B69" s="45" t="str">
        <f>INDEX('Paste Calib Data'!$1:$1048576,MATCH($A$69,'Paste Calib Data'!$A:$A,0)+(ROW()-ROW($A$69)),COLUMN())</f>
        <v>Pilot Injection Pulse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</row>
    <row r="70" spans="1:12" x14ac:dyDescent="0.25">
      <c r="A70" s="5"/>
      <c r="B70" s="5" t="str">
        <f>INDEX('Paste Calib Data'!$1:$1048576,MATCH($A$69,'Paste Calib Data'!$A:$A,0)+(ROW()-ROW($A$69)),COLUMN())</f>
        <v>Fuel Pressure .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5" t="str">
        <f>INDEX('Paste Calib Data'!$1:$1048576,MATCH($A$69,'Paste Calib Data'!$A:$A,0)+(ROW()-ROW($A$69)),COLUMN())</f>
        <v>mm3</v>
      </c>
      <c r="B71" s="28">
        <f>C71-1</f>
        <v>8</v>
      </c>
      <c r="C71" s="5">
        <f>INDEX('Paste Calib Data'!$1:$1048576,MATCH($A$69,'Paste Calib Data'!$A:$A,0)+(ROW()-ROW($A$69)),COLUMN()-1)</f>
        <v>9</v>
      </c>
      <c r="D71" s="5">
        <f>INDEX('Paste Calib Data'!$1:$1048576,MATCH($A$69,'Paste Calib Data'!$A:$A,0)+(ROW()-ROW($A$69)),COLUMN()-1)</f>
        <v>15</v>
      </c>
      <c r="E71" s="5">
        <f>INDEX('Paste Calib Data'!$1:$1048576,MATCH($A$69,'Paste Calib Data'!$A:$A,0)+(ROW()-ROW($A$69)),COLUMN()-1)</f>
        <v>20</v>
      </c>
      <c r="F71" s="5">
        <f>INDEX('Paste Calib Data'!$1:$1048576,MATCH($A$69,'Paste Calib Data'!$A:$A,0)+(ROW()-ROW($A$69)),COLUMN()-1)</f>
        <v>25</v>
      </c>
      <c r="G71" s="5">
        <f>INDEX('Paste Calib Data'!$1:$1048576,MATCH($A$69,'Paste Calib Data'!$A:$A,0)+(ROW()-ROW($A$69)),COLUMN()-1)</f>
        <v>30</v>
      </c>
      <c r="H71" s="5">
        <f>INDEX('Paste Calib Data'!$1:$1048576,MATCH($A$69,'Paste Calib Data'!$A:$A,0)+(ROW()-ROW($A$69)),COLUMN()-1)</f>
        <v>40</v>
      </c>
      <c r="I71" s="5">
        <f>INDEX('Paste Calib Data'!$1:$1048576,MATCH($A$69,'Paste Calib Data'!$A:$A,0)+(ROW()-ROW($A$69)),COLUMN()-1)</f>
        <v>50</v>
      </c>
      <c r="J71" s="5">
        <f>INDEX('Paste Calib Data'!$1:$1048576,MATCH($A$69,'Paste Calib Data'!$A:$A,0)+(ROW()-ROW($A$69)),COLUMN()-1)</f>
        <v>100</v>
      </c>
      <c r="K71" s="5">
        <f>INDEX('Paste Calib Data'!$1:$1048576,MATCH($A$69,'Paste Calib Data'!$A:$A,0)+(ROW()-ROW($A$69)),COLUMN()-1)</f>
        <v>160</v>
      </c>
      <c r="L71" s="32">
        <f>K71+1</f>
        <v>161</v>
      </c>
    </row>
    <row r="72" spans="1:12" s="24" customFormat="1" x14ac:dyDescent="0.25">
      <c r="A72" s="28">
        <f>A73-1</f>
        <v>-1</v>
      </c>
      <c r="B72" s="28">
        <f>B73</f>
        <v>0</v>
      </c>
      <c r="C72" s="28">
        <f t="shared" ref="C72:L72" si="29">C73</f>
        <v>0</v>
      </c>
      <c r="D72" s="28">
        <f t="shared" si="29"/>
        <v>0</v>
      </c>
      <c r="E72" s="28">
        <f t="shared" si="29"/>
        <v>0</v>
      </c>
      <c r="F72" s="28">
        <f t="shared" si="29"/>
        <v>0</v>
      </c>
      <c r="G72" s="28">
        <f t="shared" si="29"/>
        <v>0</v>
      </c>
      <c r="H72" s="28">
        <f t="shared" si="29"/>
        <v>0</v>
      </c>
      <c r="I72" s="28">
        <f t="shared" si="29"/>
        <v>0</v>
      </c>
      <c r="J72" s="28">
        <f t="shared" si="29"/>
        <v>0</v>
      </c>
      <c r="K72" s="28">
        <f t="shared" si="29"/>
        <v>0</v>
      </c>
      <c r="L72" s="28">
        <f t="shared" si="29"/>
        <v>0</v>
      </c>
    </row>
    <row r="73" spans="1:12" x14ac:dyDescent="0.25">
      <c r="A73" s="5">
        <f>INDEX('Paste Calib Data'!$1:$1048576,MATCH($A$69,'Paste Calib Data'!$A:$A,0)+(ROW()-ROW($A$69)-1),COLUMN())</f>
        <v>0</v>
      </c>
      <c r="B73" s="32">
        <f>C73</f>
        <v>0</v>
      </c>
      <c r="C73" s="12">
        <f>INDEX('Paste Calib Data'!$1:$1048576,MATCH($A$69,'Paste Calib Data'!$A:$A,0)+(ROW()-ROW($A$69)-1),COLUMN()-1)</f>
        <v>0</v>
      </c>
      <c r="D73" s="12">
        <f>INDEX('Paste Calib Data'!$1:$1048576,MATCH($A$69,'Paste Calib Data'!$A:$A,0)+(ROW()-ROW($A$69)-1),COLUMN()-1)</f>
        <v>0</v>
      </c>
      <c r="E73" s="12">
        <f>INDEX('Paste Calib Data'!$1:$1048576,MATCH($A$69,'Paste Calib Data'!$A:$A,0)+(ROW()-ROW($A$69)-1),COLUMN()-1)</f>
        <v>0</v>
      </c>
      <c r="F73" s="12">
        <f>INDEX('Paste Calib Data'!$1:$1048576,MATCH($A$69,'Paste Calib Data'!$A:$A,0)+(ROW()-ROW($A$69)-1),COLUMN()-1)</f>
        <v>0</v>
      </c>
      <c r="G73" s="12">
        <f>INDEX('Paste Calib Data'!$1:$1048576,MATCH($A$69,'Paste Calib Data'!$A:$A,0)+(ROW()-ROW($A$69)-1),COLUMN()-1)</f>
        <v>0</v>
      </c>
      <c r="H73" s="12">
        <f>INDEX('Paste Calib Data'!$1:$1048576,MATCH($A$69,'Paste Calib Data'!$A:$A,0)+(ROW()-ROW($A$69)-1),COLUMN()-1)</f>
        <v>0</v>
      </c>
      <c r="I73" s="12">
        <f>INDEX('Paste Calib Data'!$1:$1048576,MATCH($A$69,'Paste Calib Data'!$A:$A,0)+(ROW()-ROW($A$69)-1),COLUMN()-1)</f>
        <v>0</v>
      </c>
      <c r="J73" s="12">
        <f>INDEX('Paste Calib Data'!$1:$1048576,MATCH($A$69,'Paste Calib Data'!$A:$A,0)+(ROW()-ROW($A$69)-1),COLUMN()-1)</f>
        <v>0</v>
      </c>
      <c r="K73" s="12">
        <f>INDEX('Paste Calib Data'!$1:$1048576,MATCH($A$69,'Paste Calib Data'!$A:$A,0)+(ROW()-ROW($A$69)-1),COLUMN()-1)</f>
        <v>0</v>
      </c>
      <c r="L73" s="32">
        <f t="shared" ref="L73:L83" si="30">K73</f>
        <v>0</v>
      </c>
    </row>
    <row r="74" spans="1:12" x14ac:dyDescent="0.25">
      <c r="A74" s="5">
        <f>INDEX('Paste Calib Data'!$1:$1048576,MATCH($A$69,'Paste Calib Data'!$A:$A,0)+(ROW()-ROW($A$69)-1),COLUMN())</f>
        <v>1</v>
      </c>
      <c r="B74" s="32">
        <f t="shared" ref="B74:B83" si="31">C74</f>
        <v>0</v>
      </c>
      <c r="C74" s="12">
        <f>INDEX('Paste Calib Data'!$1:$1048576,MATCH($A$69,'Paste Calib Data'!$A:$A,0)+(ROW()-ROW($A$69)-1),COLUMN()-1)</f>
        <v>0</v>
      </c>
      <c r="D74" s="12">
        <f>INDEX('Paste Calib Data'!$1:$1048576,MATCH($A$69,'Paste Calib Data'!$A:$A,0)+(ROW()-ROW($A$69)-1),COLUMN()-1)</f>
        <v>590</v>
      </c>
      <c r="E74" s="12">
        <f>INDEX('Paste Calib Data'!$1:$1048576,MATCH($A$69,'Paste Calib Data'!$A:$A,0)+(ROW()-ROW($A$69)-1),COLUMN()-1)</f>
        <v>407.2</v>
      </c>
      <c r="F74" s="12">
        <f>INDEX('Paste Calib Data'!$1:$1048576,MATCH($A$69,'Paste Calib Data'!$A:$A,0)+(ROW()-ROW($A$69)-1),COLUMN()-1)</f>
        <v>287.2</v>
      </c>
      <c r="G74" s="12">
        <f>INDEX('Paste Calib Data'!$1:$1048576,MATCH($A$69,'Paste Calib Data'!$A:$A,0)+(ROW()-ROW($A$69)-1),COLUMN()-1)</f>
        <v>259.2</v>
      </c>
      <c r="H74" s="12">
        <f>INDEX('Paste Calib Data'!$1:$1048576,MATCH($A$69,'Paste Calib Data'!$A:$A,0)+(ROW()-ROW($A$69)-1),COLUMN()-1)</f>
        <v>160</v>
      </c>
      <c r="I74" s="12">
        <f>INDEX('Paste Calib Data'!$1:$1048576,MATCH($A$69,'Paste Calib Data'!$A:$A,0)+(ROW()-ROW($A$69)-1),COLUMN()-1)</f>
        <v>160</v>
      </c>
      <c r="J74" s="12">
        <f>INDEX('Paste Calib Data'!$1:$1048576,MATCH($A$69,'Paste Calib Data'!$A:$A,0)+(ROW()-ROW($A$69)-1),COLUMN()-1)</f>
        <v>160</v>
      </c>
      <c r="K74" s="12">
        <f>INDEX('Paste Calib Data'!$1:$1048576,MATCH($A$69,'Paste Calib Data'!$A:$A,0)+(ROW()-ROW($A$69)-1),COLUMN()-1)</f>
        <v>160</v>
      </c>
      <c r="L74" s="32">
        <f t="shared" si="30"/>
        <v>160</v>
      </c>
    </row>
    <row r="75" spans="1:12" x14ac:dyDescent="0.25">
      <c r="A75" s="5">
        <f>INDEX('Paste Calib Data'!$1:$1048576,MATCH($A$69,'Paste Calib Data'!$A:$A,0)+(ROW()-ROW($A$69)-1),COLUMN())</f>
        <v>2</v>
      </c>
      <c r="B75" s="32">
        <f t="shared" si="31"/>
        <v>0</v>
      </c>
      <c r="C75" s="12">
        <f>INDEX('Paste Calib Data'!$1:$1048576,MATCH($A$69,'Paste Calib Data'!$A:$A,0)+(ROW()-ROW($A$69)-1),COLUMN()-1)</f>
        <v>0</v>
      </c>
      <c r="D75" s="12">
        <f>INDEX('Paste Calib Data'!$1:$1048576,MATCH($A$69,'Paste Calib Data'!$A:$A,0)+(ROW()-ROW($A$69)-1),COLUMN()-1)</f>
        <v>784</v>
      </c>
      <c r="E75" s="12">
        <f>INDEX('Paste Calib Data'!$1:$1048576,MATCH($A$69,'Paste Calib Data'!$A:$A,0)+(ROW()-ROW($A$69)-1),COLUMN()-1)</f>
        <v>513.20000000000005</v>
      </c>
      <c r="F75" s="12">
        <f>INDEX('Paste Calib Data'!$1:$1048576,MATCH($A$69,'Paste Calib Data'!$A:$A,0)+(ROW()-ROW($A$69)-1),COLUMN()-1)</f>
        <v>378</v>
      </c>
      <c r="G75" s="12">
        <f>INDEX('Paste Calib Data'!$1:$1048576,MATCH($A$69,'Paste Calib Data'!$A:$A,0)+(ROW()-ROW($A$69)-1),COLUMN()-1)</f>
        <v>333.2</v>
      </c>
      <c r="H75" s="12">
        <f>INDEX('Paste Calib Data'!$1:$1048576,MATCH($A$69,'Paste Calib Data'!$A:$A,0)+(ROW()-ROW($A$69)-1),COLUMN()-1)</f>
        <v>264</v>
      </c>
      <c r="I75" s="12">
        <f>INDEX('Paste Calib Data'!$1:$1048576,MATCH($A$69,'Paste Calib Data'!$A:$A,0)+(ROW()-ROW($A$69)-1),COLUMN()-1)</f>
        <v>213.2</v>
      </c>
      <c r="J75" s="12">
        <f>INDEX('Paste Calib Data'!$1:$1048576,MATCH($A$69,'Paste Calib Data'!$A:$A,0)+(ROW()-ROW($A$69)-1),COLUMN()-1)</f>
        <v>160</v>
      </c>
      <c r="K75" s="12">
        <f>INDEX('Paste Calib Data'!$1:$1048576,MATCH($A$69,'Paste Calib Data'!$A:$A,0)+(ROW()-ROW($A$69)-1),COLUMN()-1)</f>
        <v>160</v>
      </c>
      <c r="L75" s="32">
        <f t="shared" si="30"/>
        <v>160</v>
      </c>
    </row>
    <row r="76" spans="1:12" x14ac:dyDescent="0.25">
      <c r="A76" s="5">
        <f>INDEX('Paste Calib Data'!$1:$1048576,MATCH($A$69,'Paste Calib Data'!$A:$A,0)+(ROW()-ROW($A$69)-1),COLUMN())</f>
        <v>5</v>
      </c>
      <c r="B76" s="32">
        <f t="shared" si="31"/>
        <v>500</v>
      </c>
      <c r="C76" s="12">
        <f>INDEX('Paste Calib Data'!$1:$1048576,MATCH($A$69,'Paste Calib Data'!$A:$A,0)+(ROW()-ROW($A$69)-1),COLUMN()-1)</f>
        <v>500</v>
      </c>
      <c r="D76" s="12">
        <f>INDEX('Paste Calib Data'!$1:$1048576,MATCH($A$69,'Paste Calib Data'!$A:$A,0)+(ROW()-ROW($A$69)-1),COLUMN()-1)</f>
        <v>1092</v>
      </c>
      <c r="E76" s="12">
        <f>INDEX('Paste Calib Data'!$1:$1048576,MATCH($A$69,'Paste Calib Data'!$A:$A,0)+(ROW()-ROW($A$69)-1),COLUMN()-1)</f>
        <v>732</v>
      </c>
      <c r="F76" s="12">
        <f>INDEX('Paste Calib Data'!$1:$1048576,MATCH($A$69,'Paste Calib Data'!$A:$A,0)+(ROW()-ROW($A$69)-1),COLUMN()-1)</f>
        <v>581.20000000000005</v>
      </c>
      <c r="G76" s="12">
        <f>INDEX('Paste Calib Data'!$1:$1048576,MATCH($A$69,'Paste Calib Data'!$A:$A,0)+(ROW()-ROW($A$69)-1),COLUMN()-1)</f>
        <v>482</v>
      </c>
      <c r="H76" s="12">
        <f>INDEX('Paste Calib Data'!$1:$1048576,MATCH($A$69,'Paste Calib Data'!$A:$A,0)+(ROW()-ROW($A$69)-1),COLUMN()-1)</f>
        <v>373.2</v>
      </c>
      <c r="I76" s="12">
        <f>INDEX('Paste Calib Data'!$1:$1048576,MATCH($A$69,'Paste Calib Data'!$A:$A,0)+(ROW()-ROW($A$69)-1),COLUMN()-1)</f>
        <v>312</v>
      </c>
      <c r="J76" s="12">
        <f>INDEX('Paste Calib Data'!$1:$1048576,MATCH($A$69,'Paste Calib Data'!$A:$A,0)+(ROW()-ROW($A$69)-1),COLUMN()-1)</f>
        <v>227.2</v>
      </c>
      <c r="K76" s="12">
        <f>INDEX('Paste Calib Data'!$1:$1048576,MATCH($A$69,'Paste Calib Data'!$A:$A,0)+(ROW()-ROW($A$69)-1),COLUMN()-1)</f>
        <v>213.2</v>
      </c>
      <c r="L76" s="32">
        <f t="shared" si="30"/>
        <v>213.2</v>
      </c>
    </row>
    <row r="77" spans="1:12" x14ac:dyDescent="0.25">
      <c r="A77" s="5">
        <f>INDEX('Paste Calib Data'!$1:$1048576,MATCH($A$69,'Paste Calib Data'!$A:$A,0)+(ROW()-ROW($A$69)-1),COLUMN())</f>
        <v>8</v>
      </c>
      <c r="B77" s="32">
        <f t="shared" si="31"/>
        <v>1200</v>
      </c>
      <c r="C77" s="12">
        <f>INDEX('Paste Calib Data'!$1:$1048576,MATCH($A$69,'Paste Calib Data'!$A:$A,0)+(ROW()-ROW($A$69)-1),COLUMN()-1)</f>
        <v>1200</v>
      </c>
      <c r="D77" s="12">
        <f>INDEX('Paste Calib Data'!$1:$1048576,MATCH($A$69,'Paste Calib Data'!$A:$A,0)+(ROW()-ROW($A$69)-1),COLUMN()-1)</f>
        <v>1289.2</v>
      </c>
      <c r="E77" s="12">
        <f>INDEX('Paste Calib Data'!$1:$1048576,MATCH($A$69,'Paste Calib Data'!$A:$A,0)+(ROW()-ROW($A$69)-1),COLUMN()-1)</f>
        <v>883.2</v>
      </c>
      <c r="F77" s="12">
        <f>INDEX('Paste Calib Data'!$1:$1048576,MATCH($A$69,'Paste Calib Data'!$A:$A,0)+(ROW()-ROW($A$69)-1),COLUMN()-1)</f>
        <v>704</v>
      </c>
      <c r="G77" s="12">
        <f>INDEX('Paste Calib Data'!$1:$1048576,MATCH($A$69,'Paste Calib Data'!$A:$A,0)+(ROW()-ROW($A$69)-1),COLUMN()-1)</f>
        <v>595.20000000000005</v>
      </c>
      <c r="H77" s="12">
        <f>INDEX('Paste Calib Data'!$1:$1048576,MATCH($A$69,'Paste Calib Data'!$A:$A,0)+(ROW()-ROW($A$69)-1),COLUMN()-1)</f>
        <v>457.2</v>
      </c>
      <c r="I77" s="12">
        <f>INDEX('Paste Calib Data'!$1:$1048576,MATCH($A$69,'Paste Calib Data'!$A:$A,0)+(ROW()-ROW($A$69)-1),COLUMN()-1)</f>
        <v>383.2</v>
      </c>
      <c r="J77" s="12">
        <f>INDEX('Paste Calib Data'!$1:$1048576,MATCH($A$69,'Paste Calib Data'!$A:$A,0)+(ROW()-ROW($A$69)-1),COLUMN()-1)</f>
        <v>261.2</v>
      </c>
      <c r="K77" s="12">
        <f>INDEX('Paste Calib Data'!$1:$1048576,MATCH($A$69,'Paste Calib Data'!$A:$A,0)+(ROW()-ROW($A$69)-1),COLUMN()-1)</f>
        <v>231.2</v>
      </c>
      <c r="L77" s="32">
        <f t="shared" si="30"/>
        <v>231.2</v>
      </c>
    </row>
    <row r="78" spans="1:12" x14ac:dyDescent="0.25">
      <c r="A78" s="5">
        <f>INDEX('Paste Calib Data'!$1:$1048576,MATCH($A$69,'Paste Calib Data'!$A:$A,0)+(ROW()-ROW($A$69)-1),COLUMN())</f>
        <v>12</v>
      </c>
      <c r="B78" s="32">
        <f t="shared" si="31"/>
        <v>0</v>
      </c>
      <c r="C78" s="12">
        <f>INDEX('Paste Calib Data'!$1:$1048576,MATCH($A$69,'Paste Calib Data'!$A:$A,0)+(ROW()-ROW($A$69)-1),COLUMN()-1)</f>
        <v>0</v>
      </c>
      <c r="D78" s="12">
        <f>INDEX('Paste Calib Data'!$1:$1048576,MATCH($A$69,'Paste Calib Data'!$A:$A,0)+(ROW()-ROW($A$69)-1),COLUMN()-1)</f>
        <v>1496</v>
      </c>
      <c r="E78" s="12">
        <f>INDEX('Paste Calib Data'!$1:$1048576,MATCH($A$69,'Paste Calib Data'!$A:$A,0)+(ROW()-ROW($A$69)-1),COLUMN()-1)</f>
        <v>1050</v>
      </c>
      <c r="F78" s="12">
        <f>INDEX('Paste Calib Data'!$1:$1048576,MATCH($A$69,'Paste Calib Data'!$A:$A,0)+(ROW()-ROW($A$69)-1),COLUMN()-1)</f>
        <v>837.2</v>
      </c>
      <c r="G78" s="12">
        <f>INDEX('Paste Calib Data'!$1:$1048576,MATCH($A$69,'Paste Calib Data'!$A:$A,0)+(ROW()-ROW($A$69)-1),COLUMN()-1)</f>
        <v>712</v>
      </c>
      <c r="H78" s="12">
        <f>INDEX('Paste Calib Data'!$1:$1048576,MATCH($A$69,'Paste Calib Data'!$A:$A,0)+(ROW()-ROW($A$69)-1),COLUMN()-1)</f>
        <v>560</v>
      </c>
      <c r="I78" s="12">
        <f>INDEX('Paste Calib Data'!$1:$1048576,MATCH($A$69,'Paste Calib Data'!$A:$A,0)+(ROW()-ROW($A$69)-1),COLUMN()-1)</f>
        <v>460</v>
      </c>
      <c r="J78" s="12">
        <f>INDEX('Paste Calib Data'!$1:$1048576,MATCH($A$69,'Paste Calib Data'!$A:$A,0)+(ROW()-ROW($A$69)-1),COLUMN()-1)</f>
        <v>315.2</v>
      </c>
      <c r="K78" s="12">
        <f>INDEX('Paste Calib Data'!$1:$1048576,MATCH($A$69,'Paste Calib Data'!$A:$A,0)+(ROW()-ROW($A$69)-1),COLUMN()-1)</f>
        <v>258</v>
      </c>
      <c r="L78" s="32">
        <f t="shared" si="30"/>
        <v>258</v>
      </c>
    </row>
    <row r="79" spans="1:12" x14ac:dyDescent="0.25">
      <c r="A79" s="5">
        <f>INDEX('Paste Calib Data'!$1:$1048576,MATCH($A$69,'Paste Calib Data'!$A:$A,0)+(ROW()-ROW($A$69)-1),COLUMN())</f>
        <v>15</v>
      </c>
      <c r="B79" s="32">
        <f t="shared" si="31"/>
        <v>0</v>
      </c>
      <c r="C79" s="12">
        <f>INDEX('Paste Calib Data'!$1:$1048576,MATCH($A$69,'Paste Calib Data'!$A:$A,0)+(ROW()-ROW($A$69)-1),COLUMN()-1)</f>
        <v>0</v>
      </c>
      <c r="D79" s="12">
        <f>INDEX('Paste Calib Data'!$1:$1048576,MATCH($A$69,'Paste Calib Data'!$A:$A,0)+(ROW()-ROW($A$69)-1),COLUMN()-1)</f>
        <v>1615.2</v>
      </c>
      <c r="E79" s="12">
        <f>INDEX('Paste Calib Data'!$1:$1048576,MATCH($A$69,'Paste Calib Data'!$A:$A,0)+(ROW()-ROW($A$69)-1),COLUMN()-1)</f>
        <v>1159.2</v>
      </c>
      <c r="F79" s="12">
        <f>INDEX('Paste Calib Data'!$1:$1048576,MATCH($A$69,'Paste Calib Data'!$A:$A,0)+(ROW()-ROW($A$69)-1),COLUMN()-1)</f>
        <v>929.2</v>
      </c>
      <c r="G79" s="12">
        <f>INDEX('Paste Calib Data'!$1:$1048576,MATCH($A$69,'Paste Calib Data'!$A:$A,0)+(ROW()-ROW($A$69)-1),COLUMN()-1)</f>
        <v>790</v>
      </c>
      <c r="H79" s="12">
        <f>INDEX('Paste Calib Data'!$1:$1048576,MATCH($A$69,'Paste Calib Data'!$A:$A,0)+(ROW()-ROW($A$69)-1),COLUMN()-1)</f>
        <v>621.20000000000005</v>
      </c>
      <c r="I79" s="12">
        <f>INDEX('Paste Calib Data'!$1:$1048576,MATCH($A$69,'Paste Calib Data'!$A:$A,0)+(ROW()-ROW($A$69)-1),COLUMN()-1)</f>
        <v>526</v>
      </c>
      <c r="J79" s="12">
        <f>INDEX('Paste Calib Data'!$1:$1048576,MATCH($A$69,'Paste Calib Data'!$A:$A,0)+(ROW()-ROW($A$69)-1),COLUMN()-1)</f>
        <v>348</v>
      </c>
      <c r="K79" s="12">
        <f>INDEX('Paste Calib Data'!$1:$1048576,MATCH($A$69,'Paste Calib Data'!$A:$A,0)+(ROW()-ROW($A$69)-1),COLUMN()-1)</f>
        <v>280</v>
      </c>
      <c r="L79" s="32">
        <f t="shared" si="30"/>
        <v>280</v>
      </c>
    </row>
    <row r="80" spans="1:12" x14ac:dyDescent="0.25">
      <c r="A80" s="5">
        <f>INDEX('Paste Calib Data'!$1:$1048576,MATCH($A$69,'Paste Calib Data'!$A:$A,0)+(ROW()-ROW($A$69)-1),COLUMN())</f>
        <v>20</v>
      </c>
      <c r="B80" s="32">
        <f t="shared" si="31"/>
        <v>0</v>
      </c>
      <c r="C80" s="12">
        <f>INDEX('Paste Calib Data'!$1:$1048576,MATCH($A$69,'Paste Calib Data'!$A:$A,0)+(ROW()-ROW($A$69)-1),COLUMN()-1)</f>
        <v>0</v>
      </c>
      <c r="D80" s="12">
        <f>INDEX('Paste Calib Data'!$1:$1048576,MATCH($A$69,'Paste Calib Data'!$A:$A,0)+(ROW()-ROW($A$69)-1),COLUMN()-1)</f>
        <v>1819.2</v>
      </c>
      <c r="E80" s="12">
        <f>INDEX('Paste Calib Data'!$1:$1048576,MATCH($A$69,'Paste Calib Data'!$A:$A,0)+(ROW()-ROW($A$69)-1),COLUMN()-1)</f>
        <v>1323.2</v>
      </c>
      <c r="F80" s="12">
        <f>INDEX('Paste Calib Data'!$1:$1048576,MATCH($A$69,'Paste Calib Data'!$A:$A,0)+(ROW()-ROW($A$69)-1),COLUMN()-1)</f>
        <v>1063.2</v>
      </c>
      <c r="G80" s="12">
        <f>INDEX('Paste Calib Data'!$1:$1048576,MATCH($A$69,'Paste Calib Data'!$A:$A,0)+(ROW()-ROW($A$69)-1),COLUMN()-1)</f>
        <v>911.2</v>
      </c>
      <c r="H80" s="12">
        <f>INDEX('Paste Calib Data'!$1:$1048576,MATCH($A$69,'Paste Calib Data'!$A:$A,0)+(ROW()-ROW($A$69)-1),COLUMN()-1)</f>
        <v>720</v>
      </c>
      <c r="I80" s="12">
        <f>INDEX('Paste Calib Data'!$1:$1048576,MATCH($A$69,'Paste Calib Data'!$A:$A,0)+(ROW()-ROW($A$69)-1),COLUMN()-1)</f>
        <v>604</v>
      </c>
      <c r="J80" s="12">
        <f>INDEX('Paste Calib Data'!$1:$1048576,MATCH($A$69,'Paste Calib Data'!$A:$A,0)+(ROW()-ROW($A$69)-1),COLUMN()-1)</f>
        <v>381.2</v>
      </c>
      <c r="K80" s="12">
        <f>INDEX('Paste Calib Data'!$1:$1048576,MATCH($A$69,'Paste Calib Data'!$A:$A,0)+(ROW()-ROW($A$69)-1),COLUMN()-1)</f>
        <v>329.2</v>
      </c>
      <c r="L80" s="32">
        <f t="shared" si="30"/>
        <v>329.2</v>
      </c>
    </row>
    <row r="81" spans="1:14" x14ac:dyDescent="0.25">
      <c r="A81" s="5">
        <f>INDEX('Paste Calib Data'!$1:$1048576,MATCH($A$69,'Paste Calib Data'!$A:$A,0)+(ROW()-ROW($A$69)-1),COLUMN())</f>
        <v>25</v>
      </c>
      <c r="B81" s="32">
        <f t="shared" si="31"/>
        <v>0</v>
      </c>
      <c r="C81" s="12">
        <f>INDEX('Paste Calib Data'!$1:$1048576,MATCH($A$69,'Paste Calib Data'!$A:$A,0)+(ROW()-ROW($A$69)-1),COLUMN()-1)</f>
        <v>0</v>
      </c>
      <c r="D81" s="12">
        <f>INDEX('Paste Calib Data'!$1:$1048576,MATCH($A$69,'Paste Calib Data'!$A:$A,0)+(ROW()-ROW($A$69)-1),COLUMN()-1)</f>
        <v>2038</v>
      </c>
      <c r="E81" s="12">
        <f>INDEX('Paste Calib Data'!$1:$1048576,MATCH($A$69,'Paste Calib Data'!$A:$A,0)+(ROW()-ROW($A$69)-1),COLUMN()-1)</f>
        <v>1477.2</v>
      </c>
      <c r="F81" s="12">
        <f>INDEX('Paste Calib Data'!$1:$1048576,MATCH($A$69,'Paste Calib Data'!$A:$A,0)+(ROW()-ROW($A$69)-1),COLUMN()-1)</f>
        <v>1195.2</v>
      </c>
      <c r="G81" s="12">
        <f>INDEX('Paste Calib Data'!$1:$1048576,MATCH($A$69,'Paste Calib Data'!$A:$A,0)+(ROW()-ROW($A$69)-1),COLUMN()-1)</f>
        <v>1023.2</v>
      </c>
      <c r="H81" s="12">
        <f>INDEX('Paste Calib Data'!$1:$1048576,MATCH($A$69,'Paste Calib Data'!$A:$A,0)+(ROW()-ROW($A$69)-1),COLUMN()-1)</f>
        <v>817.2</v>
      </c>
      <c r="I81" s="12">
        <f>INDEX('Paste Calib Data'!$1:$1048576,MATCH($A$69,'Paste Calib Data'!$A:$A,0)+(ROW()-ROW($A$69)-1),COLUMN()-1)</f>
        <v>690</v>
      </c>
      <c r="J81" s="12">
        <f>INDEX('Paste Calib Data'!$1:$1048576,MATCH($A$69,'Paste Calib Data'!$A:$A,0)+(ROW()-ROW($A$69)-1),COLUMN()-1)</f>
        <v>424</v>
      </c>
      <c r="K81" s="12">
        <f>INDEX('Paste Calib Data'!$1:$1048576,MATCH($A$69,'Paste Calib Data'!$A:$A,0)+(ROW()-ROW($A$69)-1),COLUMN()-1)</f>
        <v>364</v>
      </c>
      <c r="L81" s="32">
        <f t="shared" si="30"/>
        <v>364</v>
      </c>
    </row>
    <row r="82" spans="1:14" x14ac:dyDescent="0.25">
      <c r="A82" s="5">
        <f>INDEX('Paste Calib Data'!$1:$1048576,MATCH($A$69,'Paste Calib Data'!$A:$A,0)+(ROW()-ROW($A$69)-1),COLUMN())</f>
        <v>30</v>
      </c>
      <c r="B82" s="32">
        <f t="shared" si="31"/>
        <v>0</v>
      </c>
      <c r="C82" s="12">
        <f>INDEX('Paste Calib Data'!$1:$1048576,MATCH($A$69,'Paste Calib Data'!$A:$A,0)+(ROW()-ROW($A$69)-1),COLUMN()-1)</f>
        <v>0</v>
      </c>
      <c r="D82" s="12">
        <f>INDEX('Paste Calib Data'!$1:$1048576,MATCH($A$69,'Paste Calib Data'!$A:$A,0)+(ROW()-ROW($A$69)-1),COLUMN()-1)</f>
        <v>2244</v>
      </c>
      <c r="E82" s="12">
        <f>INDEX('Paste Calib Data'!$1:$1048576,MATCH($A$69,'Paste Calib Data'!$A:$A,0)+(ROW()-ROW($A$69)-1),COLUMN()-1)</f>
        <v>1646</v>
      </c>
      <c r="F82" s="12">
        <f>INDEX('Paste Calib Data'!$1:$1048576,MATCH($A$69,'Paste Calib Data'!$A:$A,0)+(ROW()-ROW($A$69)-1),COLUMN()-1)</f>
        <v>1359.2</v>
      </c>
      <c r="G82" s="12">
        <f>INDEX('Paste Calib Data'!$1:$1048576,MATCH($A$69,'Paste Calib Data'!$A:$A,0)+(ROW()-ROW($A$69)-1),COLUMN()-1)</f>
        <v>1165.2</v>
      </c>
      <c r="H82" s="12">
        <f>INDEX('Paste Calib Data'!$1:$1048576,MATCH($A$69,'Paste Calib Data'!$A:$A,0)+(ROW()-ROW($A$69)-1),COLUMN()-1)</f>
        <v>935.2</v>
      </c>
      <c r="I82" s="12">
        <f>INDEX('Paste Calib Data'!$1:$1048576,MATCH($A$69,'Paste Calib Data'!$A:$A,0)+(ROW()-ROW($A$69)-1),COLUMN()-1)</f>
        <v>775.2</v>
      </c>
      <c r="J82" s="12">
        <f>INDEX('Paste Calib Data'!$1:$1048576,MATCH($A$69,'Paste Calib Data'!$A:$A,0)+(ROW()-ROW($A$69)-1),COLUMN()-1)</f>
        <v>486</v>
      </c>
      <c r="K82" s="12">
        <f>INDEX('Paste Calib Data'!$1:$1048576,MATCH($A$69,'Paste Calib Data'!$A:$A,0)+(ROW()-ROW($A$69)-1),COLUMN()-1)</f>
        <v>386</v>
      </c>
      <c r="L82" s="32">
        <f t="shared" si="30"/>
        <v>386</v>
      </c>
    </row>
    <row r="83" spans="1:14" x14ac:dyDescent="0.25">
      <c r="A83" s="5">
        <f>INDEX('Paste Calib Data'!$1:$1048576,MATCH($A$69,'Paste Calib Data'!$A:$A,0)+(ROW()-ROW($A$69)-1),COLUMN())</f>
        <v>45</v>
      </c>
      <c r="B83" s="32">
        <f t="shared" si="31"/>
        <v>0</v>
      </c>
      <c r="C83" s="12">
        <f>INDEX('Paste Calib Data'!$1:$1048576,MATCH($A$69,'Paste Calib Data'!$A:$A,0)+(ROW()-ROW($A$69)-1),COLUMN()-1)</f>
        <v>0</v>
      </c>
      <c r="D83" s="12">
        <f>INDEX('Paste Calib Data'!$1:$1048576,MATCH($A$69,'Paste Calib Data'!$A:$A,0)+(ROW()-ROW($A$69)-1),COLUMN()-1)</f>
        <v>2937.2</v>
      </c>
      <c r="E83" s="12">
        <f>INDEX('Paste Calib Data'!$1:$1048576,MATCH($A$69,'Paste Calib Data'!$A:$A,0)+(ROW()-ROW($A$69)-1),COLUMN()-1)</f>
        <v>2314</v>
      </c>
      <c r="F83" s="12">
        <f>INDEX('Paste Calib Data'!$1:$1048576,MATCH($A$69,'Paste Calib Data'!$A:$A,0)+(ROW()-ROW($A$69)-1),COLUMN()-1)</f>
        <v>1954</v>
      </c>
      <c r="G83" s="12">
        <f>INDEX('Paste Calib Data'!$1:$1048576,MATCH($A$69,'Paste Calib Data'!$A:$A,0)+(ROW()-ROW($A$69)-1),COLUMN()-1)</f>
        <v>1728</v>
      </c>
      <c r="H83" s="12">
        <f>INDEX('Paste Calib Data'!$1:$1048576,MATCH($A$69,'Paste Calib Data'!$A:$A,0)+(ROW()-ROW($A$69)-1),COLUMN()-1)</f>
        <v>1420</v>
      </c>
      <c r="I83" s="12">
        <f>INDEX('Paste Calib Data'!$1:$1048576,MATCH($A$69,'Paste Calib Data'!$A:$A,0)+(ROW()-ROW($A$69)-1),COLUMN()-1)</f>
        <v>1226</v>
      </c>
      <c r="J83" s="12">
        <f>INDEX('Paste Calib Data'!$1:$1048576,MATCH($A$69,'Paste Calib Data'!$A:$A,0)+(ROW()-ROW($A$69)-1),COLUMN()-1)</f>
        <v>737.2</v>
      </c>
      <c r="K83" s="12">
        <f>INDEX('Paste Calib Data'!$1:$1048576,MATCH($A$69,'Paste Calib Data'!$A:$A,0)+(ROW()-ROW($A$69)-1),COLUMN()-1)</f>
        <v>481.2</v>
      </c>
      <c r="L83" s="32">
        <f t="shared" si="30"/>
        <v>481.2</v>
      </c>
    </row>
    <row r="84" spans="1:14" x14ac:dyDescent="0.25">
      <c r="A84" s="28">
        <f>A83+1</f>
        <v>46</v>
      </c>
      <c r="B84" s="32">
        <f>B83</f>
        <v>0</v>
      </c>
      <c r="C84" s="32">
        <f>C83</f>
        <v>0</v>
      </c>
      <c r="D84" s="32">
        <f t="shared" ref="D84" si="32">D83</f>
        <v>2937.2</v>
      </c>
      <c r="E84" s="32">
        <f t="shared" ref="E84" si="33">E83</f>
        <v>2314</v>
      </c>
      <c r="F84" s="32">
        <f t="shared" ref="F84" si="34">F83</f>
        <v>1954</v>
      </c>
      <c r="G84" s="32">
        <f t="shared" ref="G84" si="35">G83</f>
        <v>1728</v>
      </c>
      <c r="H84" s="32">
        <f t="shared" ref="H84" si="36">H83</f>
        <v>1420</v>
      </c>
      <c r="I84" s="32">
        <f t="shared" ref="I84" si="37">I83</f>
        <v>1226</v>
      </c>
      <c r="J84" s="32">
        <f t="shared" ref="J84" si="38">J83</f>
        <v>737.2</v>
      </c>
      <c r="K84" s="32">
        <f t="shared" ref="K84" si="39">K83</f>
        <v>481.2</v>
      </c>
      <c r="L84" s="32">
        <f t="shared" ref="L84" si="40">L83</f>
        <v>481.2</v>
      </c>
    </row>
    <row r="85" spans="1:14" x14ac:dyDescent="0.25">
      <c r="A85" s="35"/>
    </row>
    <row r="86" spans="1:14" x14ac:dyDescent="0.25">
      <c r="A86" s="33" t="s">
        <v>125</v>
      </c>
      <c r="B86" s="45" t="str">
        <f>INDEX('Paste Calib Data'!$1:$1048576,MATCH($A$86,'Paste Calib Data'!$A:$A,0)+(ROW()-ROW($A$86)),COLUMN())</f>
        <v>Post Quantity, Coolant Adjust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 x14ac:dyDescent="0.25">
      <c r="A87" s="5"/>
      <c r="B87" s="5" t="str">
        <f>INDEX('Paste Calib Data'!$1:$1048576,MATCH($A$86,'Paste Calib Data'!$A:$A,0)+(ROW()-ROW($A$86)),COLUMN())</f>
        <v>mm3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25">
      <c r="A88" s="5" t="str">
        <f>INDEX('Paste Calib Data'!$1:$1048576,MATCH($A$86,'Paste Calib Data'!$A:$A,0)+(ROW()-ROW($A$86)),COLUMN())</f>
        <v>RPM</v>
      </c>
      <c r="B88" s="28">
        <f>C88-1</f>
        <v>-1</v>
      </c>
      <c r="C88" s="5">
        <f>INDEX('Paste Calib Data'!$1:$1048576,MATCH($A$86,'Paste Calib Data'!$A:$A,0)+(ROW()-ROW($A$86)),COLUMN()-1)</f>
        <v>0</v>
      </c>
      <c r="D88" s="5">
        <f>INDEX('Paste Calib Data'!$1:$1048576,MATCH($A$86,'Paste Calib Data'!$A:$A,0)+(ROW()-ROW($A$86)),COLUMN()-1)</f>
        <v>10</v>
      </c>
      <c r="E88" s="5">
        <f>INDEX('Paste Calib Data'!$1:$1048576,MATCH($A$86,'Paste Calib Data'!$A:$A,0)+(ROW()-ROW($A$86)),COLUMN()-1)</f>
        <v>20</v>
      </c>
      <c r="F88" s="5">
        <f>INDEX('Paste Calib Data'!$1:$1048576,MATCH($A$86,'Paste Calib Data'!$A:$A,0)+(ROW()-ROW($A$86)),COLUMN()-1)</f>
        <v>30</v>
      </c>
      <c r="G88" s="5">
        <f>INDEX('Paste Calib Data'!$1:$1048576,MATCH($A$86,'Paste Calib Data'!$A:$A,0)+(ROW()-ROW($A$86)),COLUMN()-1)</f>
        <v>40</v>
      </c>
      <c r="H88" s="5">
        <f>INDEX('Paste Calib Data'!$1:$1048576,MATCH($A$86,'Paste Calib Data'!$A:$A,0)+(ROW()-ROW($A$86)),COLUMN()-1)</f>
        <v>170</v>
      </c>
      <c r="I88" s="5">
        <f>INDEX('Paste Calib Data'!$1:$1048576,MATCH($A$86,'Paste Calib Data'!$A:$A,0)+(ROW()-ROW($A$86)),COLUMN()-1)</f>
        <v>180</v>
      </c>
      <c r="J88" s="5">
        <f>INDEX('Paste Calib Data'!$1:$1048576,MATCH($A$86,'Paste Calib Data'!$A:$A,0)+(ROW()-ROW($A$86)),COLUMN()-1)</f>
        <v>210</v>
      </c>
      <c r="K88" s="5">
        <f>INDEX('Paste Calib Data'!$1:$1048576,MATCH($A$86,'Paste Calib Data'!$A:$A,0)+(ROW()-ROW($A$86)),COLUMN()-1)</f>
        <v>239.9</v>
      </c>
      <c r="L88" s="5">
        <f>INDEX('Paste Calib Data'!$1:$1048576,MATCH($A$86,'Paste Calib Data'!$A:$A,0)+(ROW()-ROW($A$86)),COLUMN()-1)</f>
        <v>270</v>
      </c>
      <c r="M88" s="5">
        <f>INDEX('Paste Calib Data'!$1:$1048576,MATCH($A$86,'Paste Calib Data'!$A:$A,0)+(ROW()-ROW($A$86)),COLUMN()-1)</f>
        <v>300</v>
      </c>
      <c r="N88" s="27">
        <f>M88+1</f>
        <v>301</v>
      </c>
    </row>
    <row r="89" spans="1:14" x14ac:dyDescent="0.25">
      <c r="A89" s="28">
        <f>A90-1</f>
        <v>549</v>
      </c>
      <c r="B89" s="28">
        <f>B90</f>
        <v>0</v>
      </c>
      <c r="C89" s="28">
        <f t="shared" ref="C89:N89" si="41">C90</f>
        <v>0</v>
      </c>
      <c r="D89" s="28">
        <f t="shared" si="41"/>
        <v>0</v>
      </c>
      <c r="E89" s="28">
        <f t="shared" si="41"/>
        <v>0</v>
      </c>
      <c r="F89" s="28">
        <f t="shared" si="41"/>
        <v>0</v>
      </c>
      <c r="G89" s="28">
        <f t="shared" si="41"/>
        <v>0</v>
      </c>
      <c r="H89" s="28">
        <f t="shared" si="41"/>
        <v>0</v>
      </c>
      <c r="I89" s="28">
        <f t="shared" si="41"/>
        <v>0</v>
      </c>
      <c r="J89" s="28">
        <f t="shared" si="41"/>
        <v>0</v>
      </c>
      <c r="K89" s="28">
        <f t="shared" si="41"/>
        <v>0</v>
      </c>
      <c r="L89" s="28">
        <f t="shared" si="41"/>
        <v>0</v>
      </c>
      <c r="M89" s="28">
        <f t="shared" si="41"/>
        <v>0</v>
      </c>
      <c r="N89" s="28">
        <f t="shared" si="41"/>
        <v>0</v>
      </c>
    </row>
    <row r="90" spans="1:14" x14ac:dyDescent="0.25">
      <c r="A90" s="5">
        <f>INDEX('Paste Calib Data'!$1:$1048576,MATCH($A$86,'Paste Calib Data'!$A:$A,0)+(ROW()-ROW($A$86)-1),COLUMN())</f>
        <v>550</v>
      </c>
      <c r="B90" s="27">
        <f t="shared" ref="B90:B101" si="42">C90</f>
        <v>0</v>
      </c>
      <c r="C90" s="7">
        <f>INDEX('Paste Calib Data'!$1:$1048576,MATCH($A$86,'Paste Calib Data'!$A:$A,0)+(ROW()-ROW($A$86)-1),COLUMN()-1)</f>
        <v>0</v>
      </c>
      <c r="D90" s="7">
        <f>INDEX('Paste Calib Data'!$1:$1048576,MATCH($A$86,'Paste Calib Data'!$A:$A,0)+(ROW()-ROW($A$86)-1),COLUMN()-1)</f>
        <v>0</v>
      </c>
      <c r="E90" s="7">
        <f>INDEX('Paste Calib Data'!$1:$1048576,MATCH($A$86,'Paste Calib Data'!$A:$A,0)+(ROW()-ROW($A$86)-1),COLUMN()-1)</f>
        <v>0</v>
      </c>
      <c r="F90" s="7">
        <f>INDEX('Paste Calib Data'!$1:$1048576,MATCH($A$86,'Paste Calib Data'!$A:$A,0)+(ROW()-ROW($A$86)-1),COLUMN()-1)</f>
        <v>0</v>
      </c>
      <c r="G90" s="7">
        <f>INDEX('Paste Calib Data'!$1:$1048576,MATCH($A$86,'Paste Calib Data'!$A:$A,0)+(ROW()-ROW($A$86)-1),COLUMN()-1)</f>
        <v>0</v>
      </c>
      <c r="H90" s="7">
        <f>INDEX('Paste Calib Data'!$1:$1048576,MATCH($A$86,'Paste Calib Data'!$A:$A,0)+(ROW()-ROW($A$86)-1),COLUMN()-1)</f>
        <v>0</v>
      </c>
      <c r="I90" s="7">
        <f>INDEX('Paste Calib Data'!$1:$1048576,MATCH($A$86,'Paste Calib Data'!$A:$A,0)+(ROW()-ROW($A$86)-1),COLUMN()-1)</f>
        <v>0</v>
      </c>
      <c r="J90" s="7">
        <f>INDEX('Paste Calib Data'!$1:$1048576,MATCH($A$86,'Paste Calib Data'!$A:$A,0)+(ROW()-ROW($A$86)-1),COLUMN()-1)</f>
        <v>0</v>
      </c>
      <c r="K90" s="7">
        <f>INDEX('Paste Calib Data'!$1:$1048576,MATCH($A$86,'Paste Calib Data'!$A:$A,0)+(ROW()-ROW($A$86)-1),COLUMN()-1)</f>
        <v>0</v>
      </c>
      <c r="L90" s="7">
        <f>INDEX('Paste Calib Data'!$1:$1048576,MATCH($A$86,'Paste Calib Data'!$A:$A,0)+(ROW()-ROW($A$86)-1),COLUMN()-1)</f>
        <v>0</v>
      </c>
      <c r="M90" s="7">
        <f>INDEX('Paste Calib Data'!$1:$1048576,MATCH($A$86,'Paste Calib Data'!$A:$A,0)+(ROW()-ROW($A$86)-1),COLUMN()-1)</f>
        <v>0</v>
      </c>
      <c r="N90" s="27">
        <f t="shared" ref="N90:N101" si="43">M90</f>
        <v>0</v>
      </c>
    </row>
    <row r="91" spans="1:14" x14ac:dyDescent="0.25">
      <c r="A91" s="5">
        <f>INDEX('Paste Calib Data'!$1:$1048576,MATCH($A$86,'Paste Calib Data'!$A:$A,0)+(ROW()-ROW($A$86)-1),COLUMN())</f>
        <v>600</v>
      </c>
      <c r="B91" s="27">
        <f t="shared" si="42"/>
        <v>0</v>
      </c>
      <c r="C91" s="7">
        <f>INDEX('Paste Calib Data'!$1:$1048576,MATCH($A$86,'Paste Calib Data'!$A:$A,0)+(ROW()-ROW($A$86)-1),COLUMN()-1)</f>
        <v>0</v>
      </c>
      <c r="D91" s="7">
        <f>INDEX('Paste Calib Data'!$1:$1048576,MATCH($A$86,'Paste Calib Data'!$A:$A,0)+(ROW()-ROW($A$86)-1),COLUMN()-1)</f>
        <v>0</v>
      </c>
      <c r="E91" s="7">
        <f>INDEX('Paste Calib Data'!$1:$1048576,MATCH($A$86,'Paste Calib Data'!$A:$A,0)+(ROW()-ROW($A$86)-1),COLUMN()-1)</f>
        <v>0</v>
      </c>
      <c r="F91" s="7">
        <f>INDEX('Paste Calib Data'!$1:$1048576,MATCH($A$86,'Paste Calib Data'!$A:$A,0)+(ROW()-ROW($A$86)-1),COLUMN()-1)</f>
        <v>0</v>
      </c>
      <c r="G91" s="7">
        <f>INDEX('Paste Calib Data'!$1:$1048576,MATCH($A$86,'Paste Calib Data'!$A:$A,0)+(ROW()-ROW($A$86)-1),COLUMN()-1)</f>
        <v>0</v>
      </c>
      <c r="H91" s="7">
        <f>INDEX('Paste Calib Data'!$1:$1048576,MATCH($A$86,'Paste Calib Data'!$A:$A,0)+(ROW()-ROW($A$86)-1),COLUMN()-1)</f>
        <v>0</v>
      </c>
      <c r="I91" s="7">
        <f>INDEX('Paste Calib Data'!$1:$1048576,MATCH($A$86,'Paste Calib Data'!$A:$A,0)+(ROW()-ROW($A$86)-1),COLUMN()-1)</f>
        <v>0</v>
      </c>
      <c r="J91" s="7">
        <f>INDEX('Paste Calib Data'!$1:$1048576,MATCH($A$86,'Paste Calib Data'!$A:$A,0)+(ROW()-ROW($A$86)-1),COLUMN()-1)</f>
        <v>0</v>
      </c>
      <c r="K91" s="7">
        <f>INDEX('Paste Calib Data'!$1:$1048576,MATCH($A$86,'Paste Calib Data'!$A:$A,0)+(ROW()-ROW($A$86)-1),COLUMN()-1)</f>
        <v>0</v>
      </c>
      <c r="L91" s="7">
        <f>INDEX('Paste Calib Data'!$1:$1048576,MATCH($A$86,'Paste Calib Data'!$A:$A,0)+(ROW()-ROW($A$86)-1),COLUMN()-1)</f>
        <v>0</v>
      </c>
      <c r="M91" s="7">
        <f>INDEX('Paste Calib Data'!$1:$1048576,MATCH($A$86,'Paste Calib Data'!$A:$A,0)+(ROW()-ROW($A$86)-1),COLUMN()-1)</f>
        <v>0</v>
      </c>
      <c r="N91" s="27">
        <f t="shared" si="43"/>
        <v>0</v>
      </c>
    </row>
    <row r="92" spans="1:14" x14ac:dyDescent="0.25">
      <c r="A92" s="5">
        <f>INDEX('Paste Calib Data'!$1:$1048576,MATCH($A$86,'Paste Calib Data'!$A:$A,0)+(ROW()-ROW($A$86)-1),COLUMN())</f>
        <v>650</v>
      </c>
      <c r="B92" s="27">
        <f t="shared" si="42"/>
        <v>0</v>
      </c>
      <c r="C92" s="7">
        <f>INDEX('Paste Calib Data'!$1:$1048576,MATCH($A$86,'Paste Calib Data'!$A:$A,0)+(ROW()-ROW($A$86)-1),COLUMN()-1)</f>
        <v>0</v>
      </c>
      <c r="D92" s="7">
        <f>INDEX('Paste Calib Data'!$1:$1048576,MATCH($A$86,'Paste Calib Data'!$A:$A,0)+(ROW()-ROW($A$86)-1),COLUMN()-1)</f>
        <v>0</v>
      </c>
      <c r="E92" s="7">
        <f>INDEX('Paste Calib Data'!$1:$1048576,MATCH($A$86,'Paste Calib Data'!$A:$A,0)+(ROW()-ROW($A$86)-1),COLUMN()-1)</f>
        <v>0</v>
      </c>
      <c r="F92" s="7">
        <f>INDEX('Paste Calib Data'!$1:$1048576,MATCH($A$86,'Paste Calib Data'!$A:$A,0)+(ROW()-ROW($A$86)-1),COLUMN()-1)</f>
        <v>0</v>
      </c>
      <c r="G92" s="7">
        <f>INDEX('Paste Calib Data'!$1:$1048576,MATCH($A$86,'Paste Calib Data'!$A:$A,0)+(ROW()-ROW($A$86)-1),COLUMN()-1)</f>
        <v>0</v>
      </c>
      <c r="H92" s="7">
        <f>INDEX('Paste Calib Data'!$1:$1048576,MATCH($A$86,'Paste Calib Data'!$A:$A,0)+(ROW()-ROW($A$86)-1),COLUMN()-1)</f>
        <v>0</v>
      </c>
      <c r="I92" s="7">
        <f>INDEX('Paste Calib Data'!$1:$1048576,MATCH($A$86,'Paste Calib Data'!$A:$A,0)+(ROW()-ROW($A$86)-1),COLUMN()-1)</f>
        <v>0</v>
      </c>
      <c r="J92" s="7">
        <f>INDEX('Paste Calib Data'!$1:$1048576,MATCH($A$86,'Paste Calib Data'!$A:$A,0)+(ROW()-ROW($A$86)-1),COLUMN()-1)</f>
        <v>0</v>
      </c>
      <c r="K92" s="7">
        <f>INDEX('Paste Calib Data'!$1:$1048576,MATCH($A$86,'Paste Calib Data'!$A:$A,0)+(ROW()-ROW($A$86)-1),COLUMN()-1)</f>
        <v>0</v>
      </c>
      <c r="L92" s="7">
        <f>INDEX('Paste Calib Data'!$1:$1048576,MATCH($A$86,'Paste Calib Data'!$A:$A,0)+(ROW()-ROW($A$86)-1),COLUMN()-1)</f>
        <v>0</v>
      </c>
      <c r="M92" s="7">
        <f>INDEX('Paste Calib Data'!$1:$1048576,MATCH($A$86,'Paste Calib Data'!$A:$A,0)+(ROW()-ROW($A$86)-1),COLUMN()-1)</f>
        <v>0</v>
      </c>
      <c r="N92" s="27">
        <f t="shared" si="43"/>
        <v>0</v>
      </c>
    </row>
    <row r="93" spans="1:14" x14ac:dyDescent="0.25">
      <c r="A93" s="5">
        <f>INDEX('Paste Calib Data'!$1:$1048576,MATCH($A$86,'Paste Calib Data'!$A:$A,0)+(ROW()-ROW($A$86)-1),COLUMN())</f>
        <v>700</v>
      </c>
      <c r="B93" s="27">
        <f t="shared" si="42"/>
        <v>5.9782609999999998</v>
      </c>
      <c r="C93" s="7">
        <f>INDEX('Paste Calib Data'!$1:$1048576,MATCH($A$86,'Paste Calib Data'!$A:$A,0)+(ROW()-ROW($A$86)-1),COLUMN()-1)</f>
        <v>5.9782609999999998</v>
      </c>
      <c r="D93" s="7">
        <f>INDEX('Paste Calib Data'!$1:$1048576,MATCH($A$86,'Paste Calib Data'!$A:$A,0)+(ROW()-ROW($A$86)-1),COLUMN()-1)</f>
        <v>5.9782609999999998</v>
      </c>
      <c r="E93" s="7">
        <f>INDEX('Paste Calib Data'!$1:$1048576,MATCH($A$86,'Paste Calib Data'!$A:$A,0)+(ROW()-ROW($A$86)-1),COLUMN()-1)</f>
        <v>5.9782609999999998</v>
      </c>
      <c r="F93" s="7">
        <f>INDEX('Paste Calib Data'!$1:$1048576,MATCH($A$86,'Paste Calib Data'!$A:$A,0)+(ROW()-ROW($A$86)-1),COLUMN()-1)</f>
        <v>5.9782609999999998</v>
      </c>
      <c r="G93" s="7">
        <f>INDEX('Paste Calib Data'!$1:$1048576,MATCH($A$86,'Paste Calib Data'!$A:$A,0)+(ROW()-ROW($A$86)-1),COLUMN()-1)</f>
        <v>0</v>
      </c>
      <c r="H93" s="7">
        <f>INDEX('Paste Calib Data'!$1:$1048576,MATCH($A$86,'Paste Calib Data'!$A:$A,0)+(ROW()-ROW($A$86)-1),COLUMN()-1)</f>
        <v>0</v>
      </c>
      <c r="I93" s="7">
        <f>INDEX('Paste Calib Data'!$1:$1048576,MATCH($A$86,'Paste Calib Data'!$A:$A,0)+(ROW()-ROW($A$86)-1),COLUMN()-1)</f>
        <v>0</v>
      </c>
      <c r="J93" s="7">
        <f>INDEX('Paste Calib Data'!$1:$1048576,MATCH($A$86,'Paste Calib Data'!$A:$A,0)+(ROW()-ROW($A$86)-1),COLUMN()-1)</f>
        <v>0</v>
      </c>
      <c r="K93" s="7">
        <f>INDEX('Paste Calib Data'!$1:$1048576,MATCH($A$86,'Paste Calib Data'!$A:$A,0)+(ROW()-ROW($A$86)-1),COLUMN()-1)</f>
        <v>0</v>
      </c>
      <c r="L93" s="7">
        <f>INDEX('Paste Calib Data'!$1:$1048576,MATCH($A$86,'Paste Calib Data'!$A:$A,0)+(ROW()-ROW($A$86)-1),COLUMN()-1)</f>
        <v>0</v>
      </c>
      <c r="M93" s="7">
        <f>INDEX('Paste Calib Data'!$1:$1048576,MATCH($A$86,'Paste Calib Data'!$A:$A,0)+(ROW()-ROW($A$86)-1),COLUMN()-1)</f>
        <v>0</v>
      </c>
      <c r="N93" s="27">
        <f t="shared" si="43"/>
        <v>0</v>
      </c>
    </row>
    <row r="94" spans="1:14" x14ac:dyDescent="0.25">
      <c r="A94" s="5">
        <f>INDEX('Paste Calib Data'!$1:$1048576,MATCH($A$86,'Paste Calib Data'!$A:$A,0)+(ROW()-ROW($A$86)-1),COLUMN())</f>
        <v>750</v>
      </c>
      <c r="B94" s="27">
        <f t="shared" si="42"/>
        <v>5.9782609999999998</v>
      </c>
      <c r="C94" s="7">
        <f>INDEX('Paste Calib Data'!$1:$1048576,MATCH($A$86,'Paste Calib Data'!$A:$A,0)+(ROW()-ROW($A$86)-1),COLUMN()-1)</f>
        <v>5.9782609999999998</v>
      </c>
      <c r="D94" s="7">
        <f>INDEX('Paste Calib Data'!$1:$1048576,MATCH($A$86,'Paste Calib Data'!$A:$A,0)+(ROW()-ROW($A$86)-1),COLUMN()-1)</f>
        <v>5.9782609999999998</v>
      </c>
      <c r="E94" s="7">
        <f>INDEX('Paste Calib Data'!$1:$1048576,MATCH($A$86,'Paste Calib Data'!$A:$A,0)+(ROW()-ROW($A$86)-1),COLUMN()-1)</f>
        <v>5.9782609999999998</v>
      </c>
      <c r="F94" s="7">
        <f>INDEX('Paste Calib Data'!$1:$1048576,MATCH($A$86,'Paste Calib Data'!$A:$A,0)+(ROW()-ROW($A$86)-1),COLUMN()-1)</f>
        <v>5.9782609999999998</v>
      </c>
      <c r="G94" s="7">
        <f>INDEX('Paste Calib Data'!$1:$1048576,MATCH($A$86,'Paste Calib Data'!$A:$A,0)+(ROW()-ROW($A$86)-1),COLUMN()-1)</f>
        <v>0</v>
      </c>
      <c r="H94" s="7">
        <f>INDEX('Paste Calib Data'!$1:$1048576,MATCH($A$86,'Paste Calib Data'!$A:$A,0)+(ROW()-ROW($A$86)-1),COLUMN()-1)</f>
        <v>0</v>
      </c>
      <c r="I94" s="7">
        <f>INDEX('Paste Calib Data'!$1:$1048576,MATCH($A$86,'Paste Calib Data'!$A:$A,0)+(ROW()-ROW($A$86)-1),COLUMN()-1)</f>
        <v>0</v>
      </c>
      <c r="J94" s="7">
        <f>INDEX('Paste Calib Data'!$1:$1048576,MATCH($A$86,'Paste Calib Data'!$A:$A,0)+(ROW()-ROW($A$86)-1),COLUMN()-1)</f>
        <v>0</v>
      </c>
      <c r="K94" s="7">
        <f>INDEX('Paste Calib Data'!$1:$1048576,MATCH($A$86,'Paste Calib Data'!$A:$A,0)+(ROW()-ROW($A$86)-1),COLUMN()-1)</f>
        <v>0</v>
      </c>
      <c r="L94" s="7">
        <f>INDEX('Paste Calib Data'!$1:$1048576,MATCH($A$86,'Paste Calib Data'!$A:$A,0)+(ROW()-ROW($A$86)-1),COLUMN()-1)</f>
        <v>0</v>
      </c>
      <c r="M94" s="7">
        <f>INDEX('Paste Calib Data'!$1:$1048576,MATCH($A$86,'Paste Calib Data'!$A:$A,0)+(ROW()-ROW($A$86)-1),COLUMN()-1)</f>
        <v>0</v>
      </c>
      <c r="N94" s="27">
        <f t="shared" si="43"/>
        <v>0</v>
      </c>
    </row>
    <row r="95" spans="1:14" x14ac:dyDescent="0.25">
      <c r="A95" s="5">
        <f>INDEX('Paste Calib Data'!$1:$1048576,MATCH($A$86,'Paste Calib Data'!$A:$A,0)+(ROW()-ROW($A$86)-1),COLUMN())</f>
        <v>800</v>
      </c>
      <c r="B95" s="27">
        <f t="shared" si="42"/>
        <v>5.9782609999999998</v>
      </c>
      <c r="C95" s="7">
        <f>INDEX('Paste Calib Data'!$1:$1048576,MATCH($A$86,'Paste Calib Data'!$A:$A,0)+(ROW()-ROW($A$86)-1),COLUMN()-1)</f>
        <v>5.9782609999999998</v>
      </c>
      <c r="D95" s="7">
        <f>INDEX('Paste Calib Data'!$1:$1048576,MATCH($A$86,'Paste Calib Data'!$A:$A,0)+(ROW()-ROW($A$86)-1),COLUMN()-1)</f>
        <v>5.9782609999999998</v>
      </c>
      <c r="E95" s="7">
        <f>INDEX('Paste Calib Data'!$1:$1048576,MATCH($A$86,'Paste Calib Data'!$A:$A,0)+(ROW()-ROW($A$86)-1),COLUMN()-1)</f>
        <v>5.9782609999999998</v>
      </c>
      <c r="F95" s="7">
        <f>INDEX('Paste Calib Data'!$1:$1048576,MATCH($A$86,'Paste Calib Data'!$A:$A,0)+(ROW()-ROW($A$86)-1),COLUMN()-1)</f>
        <v>5.9782609999999998</v>
      </c>
      <c r="G95" s="7">
        <f>INDEX('Paste Calib Data'!$1:$1048576,MATCH($A$86,'Paste Calib Data'!$A:$A,0)+(ROW()-ROW($A$86)-1),COLUMN()-1)</f>
        <v>0</v>
      </c>
      <c r="H95" s="7">
        <f>INDEX('Paste Calib Data'!$1:$1048576,MATCH($A$86,'Paste Calib Data'!$A:$A,0)+(ROW()-ROW($A$86)-1),COLUMN()-1)</f>
        <v>0</v>
      </c>
      <c r="I95" s="7">
        <f>INDEX('Paste Calib Data'!$1:$1048576,MATCH($A$86,'Paste Calib Data'!$A:$A,0)+(ROW()-ROW($A$86)-1),COLUMN()-1)</f>
        <v>0</v>
      </c>
      <c r="J95" s="7">
        <f>INDEX('Paste Calib Data'!$1:$1048576,MATCH($A$86,'Paste Calib Data'!$A:$A,0)+(ROW()-ROW($A$86)-1),COLUMN()-1)</f>
        <v>0</v>
      </c>
      <c r="K95" s="7">
        <f>INDEX('Paste Calib Data'!$1:$1048576,MATCH($A$86,'Paste Calib Data'!$A:$A,0)+(ROW()-ROW($A$86)-1),COLUMN()-1)</f>
        <v>0</v>
      </c>
      <c r="L95" s="7">
        <f>INDEX('Paste Calib Data'!$1:$1048576,MATCH($A$86,'Paste Calib Data'!$A:$A,0)+(ROW()-ROW($A$86)-1),COLUMN()-1)</f>
        <v>0</v>
      </c>
      <c r="M95" s="7">
        <f>INDEX('Paste Calib Data'!$1:$1048576,MATCH($A$86,'Paste Calib Data'!$A:$A,0)+(ROW()-ROW($A$86)-1),COLUMN()-1)</f>
        <v>0</v>
      </c>
      <c r="N95" s="27">
        <f t="shared" si="43"/>
        <v>0</v>
      </c>
    </row>
    <row r="96" spans="1:14" x14ac:dyDescent="0.25">
      <c r="A96" s="5">
        <f>INDEX('Paste Calib Data'!$1:$1048576,MATCH($A$86,'Paste Calib Data'!$A:$A,0)+(ROW()-ROW($A$86)-1),COLUMN())</f>
        <v>1000</v>
      </c>
      <c r="B96" s="27">
        <f t="shared" si="42"/>
        <v>5.9782609999999998</v>
      </c>
      <c r="C96" s="7">
        <f>INDEX('Paste Calib Data'!$1:$1048576,MATCH($A$86,'Paste Calib Data'!$A:$A,0)+(ROW()-ROW($A$86)-1),COLUMN()-1)</f>
        <v>5.9782609999999998</v>
      </c>
      <c r="D96" s="7">
        <f>INDEX('Paste Calib Data'!$1:$1048576,MATCH($A$86,'Paste Calib Data'!$A:$A,0)+(ROW()-ROW($A$86)-1),COLUMN()-1)</f>
        <v>5.9782609999999998</v>
      </c>
      <c r="E96" s="7">
        <f>INDEX('Paste Calib Data'!$1:$1048576,MATCH($A$86,'Paste Calib Data'!$A:$A,0)+(ROW()-ROW($A$86)-1),COLUMN()-1)</f>
        <v>5.9782609999999998</v>
      </c>
      <c r="F96" s="7">
        <f>INDEX('Paste Calib Data'!$1:$1048576,MATCH($A$86,'Paste Calib Data'!$A:$A,0)+(ROW()-ROW($A$86)-1),COLUMN()-1)</f>
        <v>5.9782609999999998</v>
      </c>
      <c r="G96" s="7">
        <f>INDEX('Paste Calib Data'!$1:$1048576,MATCH($A$86,'Paste Calib Data'!$A:$A,0)+(ROW()-ROW($A$86)-1),COLUMN()-1)</f>
        <v>0</v>
      </c>
      <c r="H96" s="7">
        <f>INDEX('Paste Calib Data'!$1:$1048576,MATCH($A$86,'Paste Calib Data'!$A:$A,0)+(ROW()-ROW($A$86)-1),COLUMN()-1)</f>
        <v>0</v>
      </c>
      <c r="I96" s="7">
        <f>INDEX('Paste Calib Data'!$1:$1048576,MATCH($A$86,'Paste Calib Data'!$A:$A,0)+(ROW()-ROW($A$86)-1),COLUMN()-1)</f>
        <v>0</v>
      </c>
      <c r="J96" s="7">
        <f>INDEX('Paste Calib Data'!$1:$1048576,MATCH($A$86,'Paste Calib Data'!$A:$A,0)+(ROW()-ROW($A$86)-1),COLUMN()-1)</f>
        <v>0</v>
      </c>
      <c r="K96" s="7">
        <f>INDEX('Paste Calib Data'!$1:$1048576,MATCH($A$86,'Paste Calib Data'!$A:$A,0)+(ROW()-ROW($A$86)-1),COLUMN()-1)</f>
        <v>0</v>
      </c>
      <c r="L96" s="7">
        <f>INDEX('Paste Calib Data'!$1:$1048576,MATCH($A$86,'Paste Calib Data'!$A:$A,0)+(ROW()-ROW($A$86)-1),COLUMN()-1)</f>
        <v>0</v>
      </c>
      <c r="M96" s="7">
        <f>INDEX('Paste Calib Data'!$1:$1048576,MATCH($A$86,'Paste Calib Data'!$A:$A,0)+(ROW()-ROW($A$86)-1),COLUMN()-1)</f>
        <v>0</v>
      </c>
      <c r="N96" s="27">
        <f t="shared" si="43"/>
        <v>0</v>
      </c>
    </row>
    <row r="97" spans="1:14" x14ac:dyDescent="0.25">
      <c r="A97" s="5">
        <f>INDEX('Paste Calib Data'!$1:$1048576,MATCH($A$86,'Paste Calib Data'!$A:$A,0)+(ROW()-ROW($A$86)-1),COLUMN())</f>
        <v>1100</v>
      </c>
      <c r="B97" s="27">
        <f t="shared" si="42"/>
        <v>5.9782609999999998</v>
      </c>
      <c r="C97" s="7">
        <f>INDEX('Paste Calib Data'!$1:$1048576,MATCH($A$86,'Paste Calib Data'!$A:$A,0)+(ROW()-ROW($A$86)-1),COLUMN()-1)</f>
        <v>5.9782609999999998</v>
      </c>
      <c r="D97" s="7">
        <f>INDEX('Paste Calib Data'!$1:$1048576,MATCH($A$86,'Paste Calib Data'!$A:$A,0)+(ROW()-ROW($A$86)-1),COLUMN()-1)</f>
        <v>5.9782609999999998</v>
      </c>
      <c r="E97" s="7">
        <f>INDEX('Paste Calib Data'!$1:$1048576,MATCH($A$86,'Paste Calib Data'!$A:$A,0)+(ROW()-ROW($A$86)-1),COLUMN()-1)</f>
        <v>5.9782609999999998</v>
      </c>
      <c r="F97" s="7">
        <f>INDEX('Paste Calib Data'!$1:$1048576,MATCH($A$86,'Paste Calib Data'!$A:$A,0)+(ROW()-ROW($A$86)-1),COLUMN()-1)</f>
        <v>5.9782609999999998</v>
      </c>
      <c r="G97" s="7">
        <f>INDEX('Paste Calib Data'!$1:$1048576,MATCH($A$86,'Paste Calib Data'!$A:$A,0)+(ROW()-ROW($A$86)-1),COLUMN()-1)</f>
        <v>0</v>
      </c>
      <c r="H97" s="7">
        <f>INDEX('Paste Calib Data'!$1:$1048576,MATCH($A$86,'Paste Calib Data'!$A:$A,0)+(ROW()-ROW($A$86)-1),COLUMN()-1)</f>
        <v>0</v>
      </c>
      <c r="I97" s="7">
        <f>INDEX('Paste Calib Data'!$1:$1048576,MATCH($A$86,'Paste Calib Data'!$A:$A,0)+(ROW()-ROW($A$86)-1),COLUMN()-1)</f>
        <v>0</v>
      </c>
      <c r="J97" s="7">
        <f>INDEX('Paste Calib Data'!$1:$1048576,MATCH($A$86,'Paste Calib Data'!$A:$A,0)+(ROW()-ROW($A$86)-1),COLUMN()-1)</f>
        <v>0</v>
      </c>
      <c r="K97" s="7">
        <f>INDEX('Paste Calib Data'!$1:$1048576,MATCH($A$86,'Paste Calib Data'!$A:$A,0)+(ROW()-ROW($A$86)-1),COLUMN()-1)</f>
        <v>0</v>
      </c>
      <c r="L97" s="7">
        <f>INDEX('Paste Calib Data'!$1:$1048576,MATCH($A$86,'Paste Calib Data'!$A:$A,0)+(ROW()-ROW($A$86)-1),COLUMN()-1)</f>
        <v>0</v>
      </c>
      <c r="M97" s="7">
        <f>INDEX('Paste Calib Data'!$1:$1048576,MATCH($A$86,'Paste Calib Data'!$A:$A,0)+(ROW()-ROW($A$86)-1),COLUMN()-1)</f>
        <v>0</v>
      </c>
      <c r="N97" s="27">
        <f t="shared" si="43"/>
        <v>0</v>
      </c>
    </row>
    <row r="98" spans="1:14" x14ac:dyDescent="0.25">
      <c r="A98" s="5">
        <f>INDEX('Paste Calib Data'!$1:$1048576,MATCH($A$86,'Paste Calib Data'!$A:$A,0)+(ROW()-ROW($A$86)-1),COLUMN())</f>
        <v>1200</v>
      </c>
      <c r="B98" s="27">
        <f t="shared" si="42"/>
        <v>5.9782609999999998</v>
      </c>
      <c r="C98" s="7">
        <f>INDEX('Paste Calib Data'!$1:$1048576,MATCH($A$86,'Paste Calib Data'!$A:$A,0)+(ROW()-ROW($A$86)-1),COLUMN()-1)</f>
        <v>5.9782609999999998</v>
      </c>
      <c r="D98" s="7">
        <f>INDEX('Paste Calib Data'!$1:$1048576,MATCH($A$86,'Paste Calib Data'!$A:$A,0)+(ROW()-ROW($A$86)-1),COLUMN()-1)</f>
        <v>5.9782609999999998</v>
      </c>
      <c r="E98" s="7">
        <f>INDEX('Paste Calib Data'!$1:$1048576,MATCH($A$86,'Paste Calib Data'!$A:$A,0)+(ROW()-ROW($A$86)-1),COLUMN()-1)</f>
        <v>5.9782609999999998</v>
      </c>
      <c r="F98" s="7">
        <f>INDEX('Paste Calib Data'!$1:$1048576,MATCH($A$86,'Paste Calib Data'!$A:$A,0)+(ROW()-ROW($A$86)-1),COLUMN()-1)</f>
        <v>5.9782609999999998</v>
      </c>
      <c r="G98" s="7">
        <f>INDEX('Paste Calib Data'!$1:$1048576,MATCH($A$86,'Paste Calib Data'!$A:$A,0)+(ROW()-ROW($A$86)-1),COLUMN()-1)</f>
        <v>0</v>
      </c>
      <c r="H98" s="7">
        <f>INDEX('Paste Calib Data'!$1:$1048576,MATCH($A$86,'Paste Calib Data'!$A:$A,0)+(ROW()-ROW($A$86)-1),COLUMN()-1)</f>
        <v>0</v>
      </c>
      <c r="I98" s="7">
        <f>INDEX('Paste Calib Data'!$1:$1048576,MATCH($A$86,'Paste Calib Data'!$A:$A,0)+(ROW()-ROW($A$86)-1),COLUMN()-1)</f>
        <v>0</v>
      </c>
      <c r="J98" s="7">
        <f>INDEX('Paste Calib Data'!$1:$1048576,MATCH($A$86,'Paste Calib Data'!$A:$A,0)+(ROW()-ROW($A$86)-1),COLUMN()-1)</f>
        <v>0</v>
      </c>
      <c r="K98" s="7">
        <f>INDEX('Paste Calib Data'!$1:$1048576,MATCH($A$86,'Paste Calib Data'!$A:$A,0)+(ROW()-ROW($A$86)-1),COLUMN()-1)</f>
        <v>0</v>
      </c>
      <c r="L98" s="7">
        <f>INDEX('Paste Calib Data'!$1:$1048576,MATCH($A$86,'Paste Calib Data'!$A:$A,0)+(ROW()-ROW($A$86)-1),COLUMN()-1)</f>
        <v>0</v>
      </c>
      <c r="M98" s="7">
        <f>INDEX('Paste Calib Data'!$1:$1048576,MATCH($A$86,'Paste Calib Data'!$A:$A,0)+(ROW()-ROW($A$86)-1),COLUMN()-1)</f>
        <v>0</v>
      </c>
      <c r="N98" s="27">
        <f t="shared" si="43"/>
        <v>0</v>
      </c>
    </row>
    <row r="99" spans="1:14" x14ac:dyDescent="0.25">
      <c r="A99" s="5">
        <f>INDEX('Paste Calib Data'!$1:$1048576,MATCH($A$86,'Paste Calib Data'!$A:$A,0)+(ROW()-ROW($A$86)-1),COLUMN())</f>
        <v>1600</v>
      </c>
      <c r="B99" s="27">
        <f t="shared" si="42"/>
        <v>6.9972830000000004</v>
      </c>
      <c r="C99" s="7">
        <f>INDEX('Paste Calib Data'!$1:$1048576,MATCH($A$86,'Paste Calib Data'!$A:$A,0)+(ROW()-ROW($A$86)-1),COLUMN()-1)</f>
        <v>6.9972830000000004</v>
      </c>
      <c r="D99" s="7">
        <f>INDEX('Paste Calib Data'!$1:$1048576,MATCH($A$86,'Paste Calib Data'!$A:$A,0)+(ROW()-ROW($A$86)-1),COLUMN()-1)</f>
        <v>6.9972830000000004</v>
      </c>
      <c r="E99" s="7">
        <f>INDEX('Paste Calib Data'!$1:$1048576,MATCH($A$86,'Paste Calib Data'!$A:$A,0)+(ROW()-ROW($A$86)-1),COLUMN()-1)</f>
        <v>6.9972830000000004</v>
      </c>
      <c r="F99" s="7">
        <f>INDEX('Paste Calib Data'!$1:$1048576,MATCH($A$86,'Paste Calib Data'!$A:$A,0)+(ROW()-ROW($A$86)-1),COLUMN()-1)</f>
        <v>5.9782609999999998</v>
      </c>
      <c r="G99" s="7">
        <f>INDEX('Paste Calib Data'!$1:$1048576,MATCH($A$86,'Paste Calib Data'!$A:$A,0)+(ROW()-ROW($A$86)-1),COLUMN()-1)</f>
        <v>0</v>
      </c>
      <c r="H99" s="7">
        <f>INDEX('Paste Calib Data'!$1:$1048576,MATCH($A$86,'Paste Calib Data'!$A:$A,0)+(ROW()-ROW($A$86)-1),COLUMN()-1)</f>
        <v>0</v>
      </c>
      <c r="I99" s="7">
        <f>INDEX('Paste Calib Data'!$1:$1048576,MATCH($A$86,'Paste Calib Data'!$A:$A,0)+(ROW()-ROW($A$86)-1),COLUMN()-1)</f>
        <v>0</v>
      </c>
      <c r="J99" s="7">
        <f>INDEX('Paste Calib Data'!$1:$1048576,MATCH($A$86,'Paste Calib Data'!$A:$A,0)+(ROW()-ROW($A$86)-1),COLUMN()-1)</f>
        <v>0</v>
      </c>
      <c r="K99" s="7">
        <f>INDEX('Paste Calib Data'!$1:$1048576,MATCH($A$86,'Paste Calib Data'!$A:$A,0)+(ROW()-ROW($A$86)-1),COLUMN()-1)</f>
        <v>0</v>
      </c>
      <c r="L99" s="7">
        <f>INDEX('Paste Calib Data'!$1:$1048576,MATCH($A$86,'Paste Calib Data'!$A:$A,0)+(ROW()-ROW($A$86)-1),COLUMN()-1)</f>
        <v>0</v>
      </c>
      <c r="M99" s="7">
        <f>INDEX('Paste Calib Data'!$1:$1048576,MATCH($A$86,'Paste Calib Data'!$A:$A,0)+(ROW()-ROW($A$86)-1),COLUMN()-1)</f>
        <v>0</v>
      </c>
      <c r="N99" s="27">
        <f t="shared" si="43"/>
        <v>0</v>
      </c>
    </row>
    <row r="100" spans="1:14" x14ac:dyDescent="0.25">
      <c r="A100" s="5">
        <f>INDEX('Paste Calib Data'!$1:$1048576,MATCH($A$86,'Paste Calib Data'!$A:$A,0)+(ROW()-ROW($A$86)-1),COLUMN())</f>
        <v>1800</v>
      </c>
      <c r="B100" s="27">
        <f t="shared" si="42"/>
        <v>12.024457</v>
      </c>
      <c r="C100" s="7">
        <f>INDEX('Paste Calib Data'!$1:$1048576,MATCH($A$86,'Paste Calib Data'!$A:$A,0)+(ROW()-ROW($A$86)-1),COLUMN()-1)</f>
        <v>12.024457</v>
      </c>
      <c r="D100" s="7">
        <f>INDEX('Paste Calib Data'!$1:$1048576,MATCH($A$86,'Paste Calib Data'!$A:$A,0)+(ROW()-ROW($A$86)-1),COLUMN()-1)</f>
        <v>12.024457</v>
      </c>
      <c r="E100" s="7">
        <f>INDEX('Paste Calib Data'!$1:$1048576,MATCH($A$86,'Paste Calib Data'!$A:$A,0)+(ROW()-ROW($A$86)-1),COLUMN()-1)</f>
        <v>12.024457</v>
      </c>
      <c r="F100" s="7">
        <f>INDEX('Paste Calib Data'!$1:$1048576,MATCH($A$86,'Paste Calib Data'!$A:$A,0)+(ROW()-ROW($A$86)-1),COLUMN()-1)</f>
        <v>5.9782609999999998</v>
      </c>
      <c r="G100" s="7">
        <f>INDEX('Paste Calib Data'!$1:$1048576,MATCH($A$86,'Paste Calib Data'!$A:$A,0)+(ROW()-ROW($A$86)-1),COLUMN()-1)</f>
        <v>0</v>
      </c>
      <c r="H100" s="7">
        <f>INDEX('Paste Calib Data'!$1:$1048576,MATCH($A$86,'Paste Calib Data'!$A:$A,0)+(ROW()-ROW($A$86)-1),COLUMN()-1)</f>
        <v>0</v>
      </c>
      <c r="I100" s="7">
        <f>INDEX('Paste Calib Data'!$1:$1048576,MATCH($A$86,'Paste Calib Data'!$A:$A,0)+(ROW()-ROW($A$86)-1),COLUMN()-1)</f>
        <v>0</v>
      </c>
      <c r="J100" s="7">
        <f>INDEX('Paste Calib Data'!$1:$1048576,MATCH($A$86,'Paste Calib Data'!$A:$A,0)+(ROW()-ROW($A$86)-1),COLUMN()-1)</f>
        <v>0</v>
      </c>
      <c r="K100" s="7">
        <f>INDEX('Paste Calib Data'!$1:$1048576,MATCH($A$86,'Paste Calib Data'!$A:$A,0)+(ROW()-ROW($A$86)-1),COLUMN()-1)</f>
        <v>0</v>
      </c>
      <c r="L100" s="7">
        <f>INDEX('Paste Calib Data'!$1:$1048576,MATCH($A$86,'Paste Calib Data'!$A:$A,0)+(ROW()-ROW($A$86)-1),COLUMN()-1)</f>
        <v>0</v>
      </c>
      <c r="M100" s="7">
        <f>INDEX('Paste Calib Data'!$1:$1048576,MATCH($A$86,'Paste Calib Data'!$A:$A,0)+(ROW()-ROW($A$86)-1),COLUMN()-1)</f>
        <v>0</v>
      </c>
      <c r="N100" s="27">
        <f t="shared" si="43"/>
        <v>0</v>
      </c>
    </row>
    <row r="101" spans="1:14" x14ac:dyDescent="0.25">
      <c r="A101" s="5">
        <f>INDEX('Paste Calib Data'!$1:$1048576,MATCH($A$86,'Paste Calib Data'!$A:$A,0)+(ROW()-ROW($A$86)-1),COLUMN())</f>
        <v>2000</v>
      </c>
      <c r="B101" s="27">
        <f t="shared" si="42"/>
        <v>0</v>
      </c>
      <c r="C101" s="7">
        <f>INDEX('Paste Calib Data'!$1:$1048576,MATCH($A$86,'Paste Calib Data'!$A:$A,0)+(ROW()-ROW($A$86)-1),COLUMN()-1)</f>
        <v>0</v>
      </c>
      <c r="D101" s="7">
        <f>INDEX('Paste Calib Data'!$1:$1048576,MATCH($A$86,'Paste Calib Data'!$A:$A,0)+(ROW()-ROW($A$86)-1),COLUMN()-1)</f>
        <v>0</v>
      </c>
      <c r="E101" s="7">
        <f>INDEX('Paste Calib Data'!$1:$1048576,MATCH($A$86,'Paste Calib Data'!$A:$A,0)+(ROW()-ROW($A$86)-1),COLUMN()-1)</f>
        <v>0</v>
      </c>
      <c r="F101" s="7">
        <f>INDEX('Paste Calib Data'!$1:$1048576,MATCH($A$86,'Paste Calib Data'!$A:$A,0)+(ROW()-ROW($A$86)-1),COLUMN()-1)</f>
        <v>0</v>
      </c>
      <c r="G101" s="7">
        <f>INDEX('Paste Calib Data'!$1:$1048576,MATCH($A$86,'Paste Calib Data'!$A:$A,0)+(ROW()-ROW($A$86)-1),COLUMN()-1)</f>
        <v>0</v>
      </c>
      <c r="H101" s="7">
        <f>INDEX('Paste Calib Data'!$1:$1048576,MATCH($A$86,'Paste Calib Data'!$A:$A,0)+(ROW()-ROW($A$86)-1),COLUMN()-1)</f>
        <v>0</v>
      </c>
      <c r="I101" s="7">
        <f>INDEX('Paste Calib Data'!$1:$1048576,MATCH($A$86,'Paste Calib Data'!$A:$A,0)+(ROW()-ROW($A$86)-1),COLUMN()-1)</f>
        <v>0</v>
      </c>
      <c r="J101" s="7">
        <f>INDEX('Paste Calib Data'!$1:$1048576,MATCH($A$86,'Paste Calib Data'!$A:$A,0)+(ROW()-ROW($A$86)-1),COLUMN()-1)</f>
        <v>0</v>
      </c>
      <c r="K101" s="7">
        <f>INDEX('Paste Calib Data'!$1:$1048576,MATCH($A$86,'Paste Calib Data'!$A:$A,0)+(ROW()-ROW($A$86)-1),COLUMN()-1)</f>
        <v>0</v>
      </c>
      <c r="L101" s="7">
        <f>INDEX('Paste Calib Data'!$1:$1048576,MATCH($A$86,'Paste Calib Data'!$A:$A,0)+(ROW()-ROW($A$86)-1),COLUMN()-1)</f>
        <v>0</v>
      </c>
      <c r="M101" s="7">
        <f>INDEX('Paste Calib Data'!$1:$1048576,MATCH($A$86,'Paste Calib Data'!$A:$A,0)+(ROW()-ROW($A$86)-1),COLUMN()-1)</f>
        <v>0</v>
      </c>
      <c r="N101" s="27">
        <f t="shared" si="43"/>
        <v>0</v>
      </c>
    </row>
    <row r="102" spans="1:14" x14ac:dyDescent="0.25">
      <c r="A102" s="5">
        <f>INDEX('Paste Calib Data'!$1:$1048576,MATCH($A$86,'Paste Calib Data'!$A:$A,0)+(ROW()-ROW($A$86)-1),COLUMN())</f>
        <v>2200</v>
      </c>
      <c r="B102" s="27">
        <f>C102</f>
        <v>0</v>
      </c>
      <c r="C102" s="7">
        <f>INDEX('Paste Calib Data'!$1:$1048576,MATCH($A$86,'Paste Calib Data'!$A:$A,0)+(ROW()-ROW($A$86)-1),COLUMN()-1)</f>
        <v>0</v>
      </c>
      <c r="D102" s="7">
        <f>INDEX('Paste Calib Data'!$1:$1048576,MATCH($A$86,'Paste Calib Data'!$A:$A,0)+(ROW()-ROW($A$86)-1),COLUMN()-1)</f>
        <v>0</v>
      </c>
      <c r="E102" s="7">
        <f>INDEX('Paste Calib Data'!$1:$1048576,MATCH($A$86,'Paste Calib Data'!$A:$A,0)+(ROW()-ROW($A$86)-1),COLUMN()-1)</f>
        <v>0</v>
      </c>
      <c r="F102" s="7">
        <f>INDEX('Paste Calib Data'!$1:$1048576,MATCH($A$86,'Paste Calib Data'!$A:$A,0)+(ROW()-ROW($A$86)-1),COLUMN()-1)</f>
        <v>0</v>
      </c>
      <c r="G102" s="7">
        <f>INDEX('Paste Calib Data'!$1:$1048576,MATCH($A$86,'Paste Calib Data'!$A:$A,0)+(ROW()-ROW($A$86)-1),COLUMN()-1)</f>
        <v>0</v>
      </c>
      <c r="H102" s="7">
        <f>INDEX('Paste Calib Data'!$1:$1048576,MATCH($A$86,'Paste Calib Data'!$A:$A,0)+(ROW()-ROW($A$86)-1),COLUMN()-1)</f>
        <v>0</v>
      </c>
      <c r="I102" s="7">
        <f>INDEX('Paste Calib Data'!$1:$1048576,MATCH($A$86,'Paste Calib Data'!$A:$A,0)+(ROW()-ROW($A$86)-1),COLUMN()-1)</f>
        <v>0</v>
      </c>
      <c r="J102" s="7">
        <f>INDEX('Paste Calib Data'!$1:$1048576,MATCH($A$86,'Paste Calib Data'!$A:$A,0)+(ROW()-ROW($A$86)-1),COLUMN()-1)</f>
        <v>0</v>
      </c>
      <c r="K102" s="7">
        <f>INDEX('Paste Calib Data'!$1:$1048576,MATCH($A$86,'Paste Calib Data'!$A:$A,0)+(ROW()-ROW($A$86)-1),COLUMN()-1)</f>
        <v>0</v>
      </c>
      <c r="L102" s="7">
        <f>INDEX('Paste Calib Data'!$1:$1048576,MATCH($A$86,'Paste Calib Data'!$A:$A,0)+(ROW()-ROW($A$86)-1),COLUMN()-1)</f>
        <v>0</v>
      </c>
      <c r="M102" s="7">
        <f>INDEX('Paste Calib Data'!$1:$1048576,MATCH($A$86,'Paste Calib Data'!$A:$A,0)+(ROW()-ROW($A$86)-1),COLUMN()-1)</f>
        <v>0</v>
      </c>
      <c r="N102" s="27">
        <f>M102</f>
        <v>0</v>
      </c>
    </row>
    <row r="103" spans="1:14" x14ac:dyDescent="0.25">
      <c r="A103" s="28">
        <f>A102+1</f>
        <v>2201</v>
      </c>
      <c r="B103" s="27">
        <f>B102</f>
        <v>0</v>
      </c>
      <c r="C103" s="27">
        <f>C102</f>
        <v>0</v>
      </c>
      <c r="D103" s="27">
        <f t="shared" ref="D103" si="44">D102</f>
        <v>0</v>
      </c>
      <c r="E103" s="27">
        <f t="shared" ref="E103" si="45">E102</f>
        <v>0</v>
      </c>
      <c r="F103" s="27">
        <f t="shared" ref="F103" si="46">F102</f>
        <v>0</v>
      </c>
      <c r="G103" s="27">
        <f t="shared" ref="G103" si="47">G102</f>
        <v>0</v>
      </c>
      <c r="H103" s="27">
        <f t="shared" ref="H103" si="48">H102</f>
        <v>0</v>
      </c>
      <c r="I103" s="27">
        <f t="shared" ref="I103" si="49">I102</f>
        <v>0</v>
      </c>
      <c r="J103" s="27">
        <f t="shared" ref="J103" si="50">J102</f>
        <v>0</v>
      </c>
      <c r="K103" s="27">
        <f t="shared" ref="K103" si="51">K102</f>
        <v>0</v>
      </c>
      <c r="L103" s="27">
        <f t="shared" ref="L103" si="52">L102</f>
        <v>0</v>
      </c>
      <c r="M103" s="27">
        <f t="shared" ref="M103" si="53">M102</f>
        <v>0</v>
      </c>
      <c r="N103" s="27">
        <f t="shared" ref="N103" si="54">N102</f>
        <v>0</v>
      </c>
    </row>
    <row r="105" spans="1:14" x14ac:dyDescent="0.25">
      <c r="A105" s="33" t="s">
        <v>131</v>
      </c>
      <c r="B105" s="45" t="str">
        <f>INDEX('Paste Calib Data'!$1:$1048576,MATCH($A$105,'Paste Calib Data'!$A:$A,0)+(ROW()-ROW($A$105)),COLUMN())</f>
        <v>Post Quantity, Coolant Temp Adjust Multiplier</v>
      </c>
      <c r="C105" s="45"/>
      <c r="D105" s="45"/>
      <c r="E105" s="45"/>
      <c r="F105" s="45"/>
      <c r="G105" s="45"/>
      <c r="H105" s="45"/>
      <c r="I105" s="45"/>
      <c r="J105" s="45"/>
      <c r="K105" s="45"/>
    </row>
    <row r="106" spans="1:14" x14ac:dyDescent="0.25">
      <c r="A106" s="5"/>
      <c r="B106" s="5" t="str">
        <f>INDEX('Paste Calib Data'!$1:$1048576,MATCH($A$105,'Paste Calib Data'!$A:$A,0)+(ROW()-ROW($A$105)),COLUMN())</f>
        <v>IAT °F</v>
      </c>
      <c r="C106" s="5"/>
      <c r="D106" s="5"/>
      <c r="E106" s="5"/>
      <c r="F106" s="5"/>
      <c r="G106" s="5"/>
      <c r="H106" s="5"/>
      <c r="I106" s="5"/>
      <c r="J106" s="5"/>
      <c r="K106" s="5"/>
    </row>
    <row r="107" spans="1:14" x14ac:dyDescent="0.25">
      <c r="A107" s="5" t="str">
        <f>INDEX('Paste Calib Data'!$1:$1048576,MATCH($A$105,'Paste Calib Data'!$A:$A,0)+(ROW()-ROW($A$105)),COLUMN())</f>
        <v>ECT °F</v>
      </c>
      <c r="B107" s="28">
        <f>C107-1</f>
        <v>-41</v>
      </c>
      <c r="C107" s="5">
        <f>INDEX('Paste Calib Data'!$1:$1048576,MATCH($A$105,'Paste Calib Data'!$A:$A,0)+(ROW()-ROW($A$105)),COLUMN()-1)</f>
        <v>-40</v>
      </c>
      <c r="D107" s="5">
        <f>INDEX('Paste Calib Data'!$1:$1048576,MATCH($A$105,'Paste Calib Data'!$A:$A,0)+(ROW()-ROW($A$105)),COLUMN()-1)</f>
        <v>-20</v>
      </c>
      <c r="E107" s="5">
        <f>INDEX('Paste Calib Data'!$1:$1048576,MATCH($A$105,'Paste Calib Data'!$A:$A,0)+(ROW()-ROW($A$105)),COLUMN()-1)</f>
        <v>0</v>
      </c>
      <c r="F107" s="5">
        <f>INDEX('Paste Calib Data'!$1:$1048576,MATCH($A$105,'Paste Calib Data'!$A:$A,0)+(ROW()-ROW($A$105)),COLUMN()-1)</f>
        <v>20</v>
      </c>
      <c r="G107" s="5">
        <f>INDEX('Paste Calib Data'!$1:$1048576,MATCH($A$105,'Paste Calib Data'!$A:$A,0)+(ROW()-ROW($A$105)),COLUMN()-1)</f>
        <v>40</v>
      </c>
      <c r="H107" s="5">
        <f>INDEX('Paste Calib Data'!$1:$1048576,MATCH($A$105,'Paste Calib Data'!$A:$A,0)+(ROW()-ROW($A$105)),COLUMN()-1)</f>
        <v>50</v>
      </c>
      <c r="I107" s="5">
        <f>INDEX('Paste Calib Data'!$1:$1048576,MATCH($A$105,'Paste Calib Data'!$A:$A,0)+(ROW()-ROW($A$105)),COLUMN()-1)</f>
        <v>60</v>
      </c>
      <c r="J107" s="5">
        <f>INDEX('Paste Calib Data'!$1:$1048576,MATCH($A$105,'Paste Calib Data'!$A:$A,0)+(ROW()-ROW($A$105)),COLUMN()-1)</f>
        <v>61</v>
      </c>
      <c r="K107" s="27">
        <f>J107+1</f>
        <v>62</v>
      </c>
    </row>
    <row r="108" spans="1:14" x14ac:dyDescent="0.25">
      <c r="A108" s="28">
        <f>A109-1</f>
        <v>-21</v>
      </c>
      <c r="B108" s="27">
        <f>B109</f>
        <v>1.0000020000000001</v>
      </c>
      <c r="C108" s="27">
        <f t="shared" ref="C108:K108" si="55">C109</f>
        <v>1.0000020000000001</v>
      </c>
      <c r="D108" s="27">
        <f t="shared" si="55"/>
        <v>1.0000020000000001</v>
      </c>
      <c r="E108" s="27">
        <f t="shared" si="55"/>
        <v>1.0000020000000001</v>
      </c>
      <c r="F108" s="27">
        <f t="shared" si="55"/>
        <v>1.0000020000000001</v>
      </c>
      <c r="G108" s="27">
        <f t="shared" si="55"/>
        <v>1.0000020000000001</v>
      </c>
      <c r="H108" s="27">
        <f t="shared" si="55"/>
        <v>1.0000020000000001</v>
      </c>
      <c r="I108" s="27">
        <f t="shared" si="55"/>
        <v>0</v>
      </c>
      <c r="J108" s="27">
        <f t="shared" si="55"/>
        <v>0</v>
      </c>
      <c r="K108" s="27">
        <f t="shared" si="55"/>
        <v>0</v>
      </c>
    </row>
    <row r="109" spans="1:14" x14ac:dyDescent="0.25">
      <c r="A109" s="5">
        <f>INDEX('Paste Calib Data'!$1:$1048576,MATCH($A$105,'Paste Calib Data'!$A:$A,0)+(ROW()-ROW($A$105)-1),COLUMN())</f>
        <v>-20</v>
      </c>
      <c r="B109" s="27">
        <f>C109</f>
        <v>1.0000020000000001</v>
      </c>
      <c r="C109" s="7">
        <f>INDEX('Paste Calib Data'!$1:$1048576,MATCH($A$105,'Paste Calib Data'!$A:$A,0)+(ROW()-ROW($A$105)-1),COLUMN()-1)</f>
        <v>1.0000020000000001</v>
      </c>
      <c r="D109" s="7">
        <f>INDEX('Paste Calib Data'!$1:$1048576,MATCH($A$105,'Paste Calib Data'!$A:$A,0)+(ROW()-ROW($A$105)-1),COLUMN()-1)</f>
        <v>1.0000020000000001</v>
      </c>
      <c r="E109" s="7">
        <f>INDEX('Paste Calib Data'!$1:$1048576,MATCH($A$105,'Paste Calib Data'!$A:$A,0)+(ROW()-ROW($A$105)-1),COLUMN()-1)</f>
        <v>1.0000020000000001</v>
      </c>
      <c r="F109" s="7">
        <f>INDEX('Paste Calib Data'!$1:$1048576,MATCH($A$105,'Paste Calib Data'!$A:$A,0)+(ROW()-ROW($A$105)-1),COLUMN()-1)</f>
        <v>1.0000020000000001</v>
      </c>
      <c r="G109" s="7">
        <f>INDEX('Paste Calib Data'!$1:$1048576,MATCH($A$105,'Paste Calib Data'!$A:$A,0)+(ROW()-ROW($A$105)-1),COLUMN()-1)</f>
        <v>1.0000020000000001</v>
      </c>
      <c r="H109" s="7">
        <f>INDEX('Paste Calib Data'!$1:$1048576,MATCH($A$105,'Paste Calib Data'!$A:$A,0)+(ROW()-ROW($A$105)-1),COLUMN()-1)</f>
        <v>1.0000020000000001</v>
      </c>
      <c r="I109" s="7">
        <f>INDEX('Paste Calib Data'!$1:$1048576,MATCH($A$105,'Paste Calib Data'!$A:$A,0)+(ROW()-ROW($A$105)-1),COLUMN()-1)</f>
        <v>0</v>
      </c>
      <c r="J109" s="7">
        <f>INDEX('Paste Calib Data'!$1:$1048576,MATCH($A$105,'Paste Calib Data'!$A:$A,0)+(ROW()-ROW($A$105)-1),COLUMN()-1)</f>
        <v>0</v>
      </c>
      <c r="K109" s="27">
        <f t="shared" ref="K109:K116" si="56">J109</f>
        <v>0</v>
      </c>
    </row>
    <row r="110" spans="1:14" x14ac:dyDescent="0.25">
      <c r="A110" s="5">
        <f>INDEX('Paste Calib Data'!$1:$1048576,MATCH($A$105,'Paste Calib Data'!$A:$A,0)+(ROW()-ROW($A$105)-1),COLUMN())</f>
        <v>-10</v>
      </c>
      <c r="B110" s="27">
        <f t="shared" ref="B110:B116" si="57">C110</f>
        <v>1.0000020000000001</v>
      </c>
      <c r="C110" s="7">
        <f>INDEX('Paste Calib Data'!$1:$1048576,MATCH($A$105,'Paste Calib Data'!$A:$A,0)+(ROW()-ROW($A$105)-1),COLUMN()-1)</f>
        <v>1.0000020000000001</v>
      </c>
      <c r="D110" s="7">
        <f>INDEX('Paste Calib Data'!$1:$1048576,MATCH($A$105,'Paste Calib Data'!$A:$A,0)+(ROW()-ROW($A$105)-1),COLUMN()-1)</f>
        <v>1.0000020000000001</v>
      </c>
      <c r="E110" s="7">
        <f>INDEX('Paste Calib Data'!$1:$1048576,MATCH($A$105,'Paste Calib Data'!$A:$A,0)+(ROW()-ROW($A$105)-1),COLUMN()-1)</f>
        <v>1.0000020000000001</v>
      </c>
      <c r="F110" s="7">
        <f>INDEX('Paste Calib Data'!$1:$1048576,MATCH($A$105,'Paste Calib Data'!$A:$A,0)+(ROW()-ROW($A$105)-1),COLUMN()-1)</f>
        <v>1.0000020000000001</v>
      </c>
      <c r="G110" s="7">
        <f>INDEX('Paste Calib Data'!$1:$1048576,MATCH($A$105,'Paste Calib Data'!$A:$A,0)+(ROW()-ROW($A$105)-1),COLUMN()-1)</f>
        <v>1.0000020000000001</v>
      </c>
      <c r="H110" s="7">
        <f>INDEX('Paste Calib Data'!$1:$1048576,MATCH($A$105,'Paste Calib Data'!$A:$A,0)+(ROW()-ROW($A$105)-1),COLUMN()-1)</f>
        <v>1.0000020000000001</v>
      </c>
      <c r="I110" s="7">
        <f>INDEX('Paste Calib Data'!$1:$1048576,MATCH($A$105,'Paste Calib Data'!$A:$A,0)+(ROW()-ROW($A$105)-1),COLUMN()-1)</f>
        <v>0</v>
      </c>
      <c r="J110" s="7">
        <f>INDEX('Paste Calib Data'!$1:$1048576,MATCH($A$105,'Paste Calib Data'!$A:$A,0)+(ROW()-ROW($A$105)-1),COLUMN()-1)</f>
        <v>0</v>
      </c>
      <c r="K110" s="27">
        <f t="shared" si="56"/>
        <v>0</v>
      </c>
    </row>
    <row r="111" spans="1:14" x14ac:dyDescent="0.25">
      <c r="A111" s="5">
        <f>INDEX('Paste Calib Data'!$1:$1048576,MATCH($A$105,'Paste Calib Data'!$A:$A,0)+(ROW()-ROW($A$105)-1),COLUMN())</f>
        <v>10</v>
      </c>
      <c r="B111" s="27">
        <f t="shared" si="57"/>
        <v>1.0000020000000001</v>
      </c>
      <c r="C111" s="7">
        <f>INDEX('Paste Calib Data'!$1:$1048576,MATCH($A$105,'Paste Calib Data'!$A:$A,0)+(ROW()-ROW($A$105)-1),COLUMN()-1)</f>
        <v>1.0000020000000001</v>
      </c>
      <c r="D111" s="7">
        <f>INDEX('Paste Calib Data'!$1:$1048576,MATCH($A$105,'Paste Calib Data'!$A:$A,0)+(ROW()-ROW($A$105)-1),COLUMN()-1)</f>
        <v>1.0000020000000001</v>
      </c>
      <c r="E111" s="7">
        <f>INDEX('Paste Calib Data'!$1:$1048576,MATCH($A$105,'Paste Calib Data'!$A:$A,0)+(ROW()-ROW($A$105)-1),COLUMN()-1)</f>
        <v>1.0000020000000001</v>
      </c>
      <c r="F111" s="7">
        <f>INDEX('Paste Calib Data'!$1:$1048576,MATCH($A$105,'Paste Calib Data'!$A:$A,0)+(ROW()-ROW($A$105)-1),COLUMN()-1)</f>
        <v>1.0000020000000001</v>
      </c>
      <c r="G111" s="7">
        <f>INDEX('Paste Calib Data'!$1:$1048576,MATCH($A$105,'Paste Calib Data'!$A:$A,0)+(ROW()-ROW($A$105)-1),COLUMN()-1)</f>
        <v>1.0000020000000001</v>
      </c>
      <c r="H111" s="7">
        <f>INDEX('Paste Calib Data'!$1:$1048576,MATCH($A$105,'Paste Calib Data'!$A:$A,0)+(ROW()-ROW($A$105)-1),COLUMN()-1)</f>
        <v>1.0000020000000001</v>
      </c>
      <c r="I111" s="7">
        <f>INDEX('Paste Calib Data'!$1:$1048576,MATCH($A$105,'Paste Calib Data'!$A:$A,0)+(ROW()-ROW($A$105)-1),COLUMN()-1)</f>
        <v>0</v>
      </c>
      <c r="J111" s="7">
        <f>INDEX('Paste Calib Data'!$1:$1048576,MATCH($A$105,'Paste Calib Data'!$A:$A,0)+(ROW()-ROW($A$105)-1),COLUMN()-1)</f>
        <v>0</v>
      </c>
      <c r="K111" s="27">
        <f t="shared" si="56"/>
        <v>0</v>
      </c>
    </row>
    <row r="112" spans="1:14" x14ac:dyDescent="0.25">
      <c r="A112" s="5">
        <f>INDEX('Paste Calib Data'!$1:$1048576,MATCH($A$105,'Paste Calib Data'!$A:$A,0)+(ROW()-ROW($A$105)-1),COLUMN())</f>
        <v>20</v>
      </c>
      <c r="B112" s="27">
        <f t="shared" si="57"/>
        <v>1.0000020000000001</v>
      </c>
      <c r="C112" s="7">
        <f>INDEX('Paste Calib Data'!$1:$1048576,MATCH($A$105,'Paste Calib Data'!$A:$A,0)+(ROW()-ROW($A$105)-1),COLUMN()-1)</f>
        <v>1.0000020000000001</v>
      </c>
      <c r="D112" s="7">
        <f>INDEX('Paste Calib Data'!$1:$1048576,MATCH($A$105,'Paste Calib Data'!$A:$A,0)+(ROW()-ROW($A$105)-1),COLUMN()-1)</f>
        <v>1.0000020000000001</v>
      </c>
      <c r="E112" s="7">
        <f>INDEX('Paste Calib Data'!$1:$1048576,MATCH($A$105,'Paste Calib Data'!$A:$A,0)+(ROW()-ROW($A$105)-1),COLUMN()-1)</f>
        <v>1.0000020000000001</v>
      </c>
      <c r="F112" s="7">
        <f>INDEX('Paste Calib Data'!$1:$1048576,MATCH($A$105,'Paste Calib Data'!$A:$A,0)+(ROW()-ROW($A$105)-1),COLUMN()-1)</f>
        <v>1.0000020000000001</v>
      </c>
      <c r="G112" s="7">
        <f>INDEX('Paste Calib Data'!$1:$1048576,MATCH($A$105,'Paste Calib Data'!$A:$A,0)+(ROW()-ROW($A$105)-1),COLUMN()-1)</f>
        <v>1.0000020000000001</v>
      </c>
      <c r="H112" s="7">
        <f>INDEX('Paste Calib Data'!$1:$1048576,MATCH($A$105,'Paste Calib Data'!$A:$A,0)+(ROW()-ROW($A$105)-1),COLUMN()-1)</f>
        <v>1.0000020000000001</v>
      </c>
      <c r="I112" s="7">
        <f>INDEX('Paste Calib Data'!$1:$1048576,MATCH($A$105,'Paste Calib Data'!$A:$A,0)+(ROW()-ROW($A$105)-1),COLUMN()-1)</f>
        <v>0</v>
      </c>
      <c r="J112" s="7">
        <f>INDEX('Paste Calib Data'!$1:$1048576,MATCH($A$105,'Paste Calib Data'!$A:$A,0)+(ROW()-ROW($A$105)-1),COLUMN()-1)</f>
        <v>0</v>
      </c>
      <c r="K112" s="27">
        <f t="shared" si="56"/>
        <v>0</v>
      </c>
    </row>
    <row r="113" spans="1:14" x14ac:dyDescent="0.25">
      <c r="A113" s="5">
        <f>INDEX('Paste Calib Data'!$1:$1048576,MATCH($A$105,'Paste Calib Data'!$A:$A,0)+(ROW()-ROW($A$105)-1),COLUMN())</f>
        <v>40</v>
      </c>
      <c r="B113" s="27">
        <f t="shared" si="57"/>
        <v>1.0000020000000001</v>
      </c>
      <c r="C113" s="7">
        <f>INDEX('Paste Calib Data'!$1:$1048576,MATCH($A$105,'Paste Calib Data'!$A:$A,0)+(ROW()-ROW($A$105)-1),COLUMN()-1)</f>
        <v>1.0000020000000001</v>
      </c>
      <c r="D113" s="7">
        <f>INDEX('Paste Calib Data'!$1:$1048576,MATCH($A$105,'Paste Calib Data'!$A:$A,0)+(ROW()-ROW($A$105)-1),COLUMN()-1)</f>
        <v>1.0000020000000001</v>
      </c>
      <c r="E113" s="7">
        <f>INDEX('Paste Calib Data'!$1:$1048576,MATCH($A$105,'Paste Calib Data'!$A:$A,0)+(ROW()-ROW($A$105)-1),COLUMN()-1)</f>
        <v>1.0000020000000001</v>
      </c>
      <c r="F113" s="7">
        <f>INDEX('Paste Calib Data'!$1:$1048576,MATCH($A$105,'Paste Calib Data'!$A:$A,0)+(ROW()-ROW($A$105)-1),COLUMN()-1)</f>
        <v>1.0000020000000001</v>
      </c>
      <c r="G113" s="7">
        <f>INDEX('Paste Calib Data'!$1:$1048576,MATCH($A$105,'Paste Calib Data'!$A:$A,0)+(ROW()-ROW($A$105)-1),COLUMN()-1)</f>
        <v>1.0000020000000001</v>
      </c>
      <c r="H113" s="7">
        <f>INDEX('Paste Calib Data'!$1:$1048576,MATCH($A$105,'Paste Calib Data'!$A:$A,0)+(ROW()-ROW($A$105)-1),COLUMN()-1)</f>
        <v>1.0000020000000001</v>
      </c>
      <c r="I113" s="7">
        <f>INDEX('Paste Calib Data'!$1:$1048576,MATCH($A$105,'Paste Calib Data'!$A:$A,0)+(ROW()-ROW($A$105)-1),COLUMN()-1)</f>
        <v>0</v>
      </c>
      <c r="J113" s="7">
        <f>INDEX('Paste Calib Data'!$1:$1048576,MATCH($A$105,'Paste Calib Data'!$A:$A,0)+(ROW()-ROW($A$105)-1),COLUMN()-1)</f>
        <v>0</v>
      </c>
      <c r="K113" s="27">
        <f t="shared" si="56"/>
        <v>0</v>
      </c>
    </row>
    <row r="114" spans="1:14" x14ac:dyDescent="0.25">
      <c r="A114" s="5">
        <f>INDEX('Paste Calib Data'!$1:$1048576,MATCH($A$105,'Paste Calib Data'!$A:$A,0)+(ROW()-ROW($A$105)-1),COLUMN())</f>
        <v>60</v>
      </c>
      <c r="B114" s="27">
        <f t="shared" si="57"/>
        <v>1.0000020000000001</v>
      </c>
      <c r="C114" s="7">
        <f>INDEX('Paste Calib Data'!$1:$1048576,MATCH($A$105,'Paste Calib Data'!$A:$A,0)+(ROW()-ROW($A$105)-1),COLUMN()-1)</f>
        <v>1.0000020000000001</v>
      </c>
      <c r="D114" s="7">
        <f>INDEX('Paste Calib Data'!$1:$1048576,MATCH($A$105,'Paste Calib Data'!$A:$A,0)+(ROW()-ROW($A$105)-1),COLUMN()-1)</f>
        <v>1.0000020000000001</v>
      </c>
      <c r="E114" s="7">
        <f>INDEX('Paste Calib Data'!$1:$1048576,MATCH($A$105,'Paste Calib Data'!$A:$A,0)+(ROW()-ROW($A$105)-1),COLUMN()-1)</f>
        <v>1.0000020000000001</v>
      </c>
      <c r="F114" s="7">
        <f>INDEX('Paste Calib Data'!$1:$1048576,MATCH($A$105,'Paste Calib Data'!$A:$A,0)+(ROW()-ROW($A$105)-1),COLUMN()-1)</f>
        <v>1.0000020000000001</v>
      </c>
      <c r="G114" s="7">
        <f>INDEX('Paste Calib Data'!$1:$1048576,MATCH($A$105,'Paste Calib Data'!$A:$A,0)+(ROW()-ROW($A$105)-1),COLUMN()-1)</f>
        <v>1.0000020000000001</v>
      </c>
      <c r="H114" s="7">
        <f>INDEX('Paste Calib Data'!$1:$1048576,MATCH($A$105,'Paste Calib Data'!$A:$A,0)+(ROW()-ROW($A$105)-1),COLUMN()-1)</f>
        <v>1.0000020000000001</v>
      </c>
      <c r="I114" s="7">
        <f>INDEX('Paste Calib Data'!$1:$1048576,MATCH($A$105,'Paste Calib Data'!$A:$A,0)+(ROW()-ROW($A$105)-1),COLUMN()-1)</f>
        <v>0</v>
      </c>
      <c r="J114" s="7">
        <f>INDEX('Paste Calib Data'!$1:$1048576,MATCH($A$105,'Paste Calib Data'!$A:$A,0)+(ROW()-ROW($A$105)-1),COLUMN()-1)</f>
        <v>0</v>
      </c>
      <c r="K114" s="27">
        <f t="shared" si="56"/>
        <v>0</v>
      </c>
    </row>
    <row r="115" spans="1:14" x14ac:dyDescent="0.25">
      <c r="A115" s="5">
        <f>INDEX('Paste Calib Data'!$1:$1048576,MATCH($A$105,'Paste Calib Data'!$A:$A,0)+(ROW()-ROW($A$105)-1),COLUMN())</f>
        <v>100</v>
      </c>
      <c r="B115" s="27">
        <f t="shared" si="57"/>
        <v>1.0000020000000001</v>
      </c>
      <c r="C115" s="7">
        <f>INDEX('Paste Calib Data'!$1:$1048576,MATCH($A$105,'Paste Calib Data'!$A:$A,0)+(ROW()-ROW($A$105)-1),COLUMN()-1)</f>
        <v>1.0000020000000001</v>
      </c>
      <c r="D115" s="7">
        <f>INDEX('Paste Calib Data'!$1:$1048576,MATCH($A$105,'Paste Calib Data'!$A:$A,0)+(ROW()-ROW($A$105)-1),COLUMN()-1)</f>
        <v>1.0000020000000001</v>
      </c>
      <c r="E115" s="7">
        <f>INDEX('Paste Calib Data'!$1:$1048576,MATCH($A$105,'Paste Calib Data'!$A:$A,0)+(ROW()-ROW($A$105)-1),COLUMN()-1)</f>
        <v>1.0000020000000001</v>
      </c>
      <c r="F115" s="7">
        <f>INDEX('Paste Calib Data'!$1:$1048576,MATCH($A$105,'Paste Calib Data'!$A:$A,0)+(ROW()-ROW($A$105)-1),COLUMN()-1)</f>
        <v>1.0000020000000001</v>
      </c>
      <c r="G115" s="7">
        <f>INDEX('Paste Calib Data'!$1:$1048576,MATCH($A$105,'Paste Calib Data'!$A:$A,0)+(ROW()-ROW($A$105)-1),COLUMN()-1)</f>
        <v>1.0000020000000001</v>
      </c>
      <c r="H115" s="7">
        <f>INDEX('Paste Calib Data'!$1:$1048576,MATCH($A$105,'Paste Calib Data'!$A:$A,0)+(ROW()-ROW($A$105)-1),COLUMN()-1)</f>
        <v>1.0000020000000001</v>
      </c>
      <c r="I115" s="7">
        <f>INDEX('Paste Calib Data'!$1:$1048576,MATCH($A$105,'Paste Calib Data'!$A:$A,0)+(ROW()-ROW($A$105)-1),COLUMN()-1)</f>
        <v>0</v>
      </c>
      <c r="J115" s="7">
        <f>INDEX('Paste Calib Data'!$1:$1048576,MATCH($A$105,'Paste Calib Data'!$A:$A,0)+(ROW()-ROW($A$105)-1),COLUMN()-1)</f>
        <v>0</v>
      </c>
      <c r="K115" s="27">
        <f t="shared" si="56"/>
        <v>0</v>
      </c>
    </row>
    <row r="116" spans="1:14" x14ac:dyDescent="0.25">
      <c r="A116" s="5">
        <f>INDEX('Paste Calib Data'!$1:$1048576,MATCH($A$105,'Paste Calib Data'!$A:$A,0)+(ROW()-ROW($A$105)-1),COLUMN())</f>
        <v>120</v>
      </c>
      <c r="B116" s="27">
        <f t="shared" si="57"/>
        <v>0</v>
      </c>
      <c r="C116" s="7">
        <f>INDEX('Paste Calib Data'!$1:$1048576,MATCH($A$105,'Paste Calib Data'!$A:$A,0)+(ROW()-ROW($A$105)-1),COLUMN()-1)</f>
        <v>0</v>
      </c>
      <c r="D116" s="7">
        <f>INDEX('Paste Calib Data'!$1:$1048576,MATCH($A$105,'Paste Calib Data'!$A:$A,0)+(ROW()-ROW($A$105)-1),COLUMN()-1)</f>
        <v>0</v>
      </c>
      <c r="E116" s="7">
        <f>INDEX('Paste Calib Data'!$1:$1048576,MATCH($A$105,'Paste Calib Data'!$A:$A,0)+(ROW()-ROW($A$105)-1),COLUMN()-1)</f>
        <v>0</v>
      </c>
      <c r="F116" s="7">
        <f>INDEX('Paste Calib Data'!$1:$1048576,MATCH($A$105,'Paste Calib Data'!$A:$A,0)+(ROW()-ROW($A$105)-1),COLUMN()-1)</f>
        <v>0</v>
      </c>
      <c r="G116" s="7">
        <f>INDEX('Paste Calib Data'!$1:$1048576,MATCH($A$105,'Paste Calib Data'!$A:$A,0)+(ROW()-ROW($A$105)-1),COLUMN()-1)</f>
        <v>0</v>
      </c>
      <c r="H116" s="7">
        <f>INDEX('Paste Calib Data'!$1:$1048576,MATCH($A$105,'Paste Calib Data'!$A:$A,0)+(ROW()-ROW($A$105)-1),COLUMN()-1)</f>
        <v>0</v>
      </c>
      <c r="I116" s="7">
        <f>INDEX('Paste Calib Data'!$1:$1048576,MATCH($A$105,'Paste Calib Data'!$A:$A,0)+(ROW()-ROW($A$105)-1),COLUMN()-1)</f>
        <v>0</v>
      </c>
      <c r="J116" s="7">
        <f>INDEX('Paste Calib Data'!$1:$1048576,MATCH($A$105,'Paste Calib Data'!$A:$A,0)+(ROW()-ROW($A$105)-1),COLUMN()-1)</f>
        <v>0</v>
      </c>
      <c r="K116" s="27">
        <f t="shared" si="56"/>
        <v>0</v>
      </c>
    </row>
    <row r="117" spans="1:14" x14ac:dyDescent="0.25">
      <c r="A117" s="28">
        <f>A116+1</f>
        <v>121</v>
      </c>
      <c r="B117" s="27">
        <f>B116</f>
        <v>0</v>
      </c>
      <c r="C117" s="27">
        <f>C116</f>
        <v>0</v>
      </c>
      <c r="D117" s="27">
        <f t="shared" ref="D117" si="58">D116</f>
        <v>0</v>
      </c>
      <c r="E117" s="27">
        <f t="shared" ref="E117" si="59">E116</f>
        <v>0</v>
      </c>
      <c r="F117" s="27">
        <f t="shared" ref="F117" si="60">F116</f>
        <v>0</v>
      </c>
      <c r="G117" s="27">
        <f t="shared" ref="G117" si="61">G116</f>
        <v>0</v>
      </c>
      <c r="H117" s="27">
        <f t="shared" ref="H117" si="62">H116</f>
        <v>0</v>
      </c>
      <c r="I117" s="27">
        <f t="shared" ref="I117" si="63">I116</f>
        <v>0</v>
      </c>
      <c r="J117" s="27">
        <f t="shared" ref="J117" si="64">J116</f>
        <v>0</v>
      </c>
      <c r="K117" s="27">
        <f t="shared" ref="K117" si="65">K116</f>
        <v>0</v>
      </c>
    </row>
    <row r="119" spans="1:14" x14ac:dyDescent="0.25">
      <c r="A119" s="33" t="s">
        <v>137</v>
      </c>
      <c r="B119" s="45" t="str">
        <f>INDEX('Paste Calib Data'!$1:$1048576,MATCH($A$119,'Paste Calib Data'!$A:$A,0)+(ROW()-ROW($A$119)),COLUMN())</f>
        <v>Post Quantity, Intake Temp Adjust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</row>
    <row r="120" spans="1:14" x14ac:dyDescent="0.25">
      <c r="A120" s="5"/>
      <c r="B120" s="5" t="str">
        <f>INDEX('Paste Calib Data'!$1:$1048576,MATCH($A$119,'Paste Calib Data'!$A:$A,0)+(ROW()-ROW($A$119)),COLUMN())</f>
        <v>mm3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5">
      <c r="A121" s="5" t="str">
        <f>INDEX('Paste Calib Data'!$1:$1048576,MATCH($A$119,'Paste Calib Data'!$A:$A,0)+(ROW()-ROW($A$119)),COLUMN())</f>
        <v>RPM</v>
      </c>
      <c r="B121" s="28">
        <f>C121-1</f>
        <v>-1</v>
      </c>
      <c r="C121" s="5">
        <f>INDEX('Paste Calib Data'!$1:$1048576,MATCH($A$119,'Paste Calib Data'!$A:$A,0)+(ROW()-ROW($A$119)),COLUMN()-1)</f>
        <v>0</v>
      </c>
      <c r="D121" s="5">
        <f>INDEX('Paste Calib Data'!$1:$1048576,MATCH($A$119,'Paste Calib Data'!$A:$A,0)+(ROW()-ROW($A$119)),COLUMN()-1)</f>
        <v>20</v>
      </c>
      <c r="E121" s="5">
        <f>INDEX('Paste Calib Data'!$1:$1048576,MATCH($A$119,'Paste Calib Data'!$A:$A,0)+(ROW()-ROW($A$119)),COLUMN()-1)</f>
        <v>40</v>
      </c>
      <c r="F121" s="5">
        <f>INDEX('Paste Calib Data'!$1:$1048576,MATCH($A$119,'Paste Calib Data'!$A:$A,0)+(ROW()-ROW($A$119)),COLUMN()-1)</f>
        <v>60</v>
      </c>
      <c r="G121" s="5">
        <f>INDEX('Paste Calib Data'!$1:$1048576,MATCH($A$119,'Paste Calib Data'!$A:$A,0)+(ROW()-ROW($A$119)),COLUMN()-1)</f>
        <v>80</v>
      </c>
      <c r="H121" s="5">
        <f>INDEX('Paste Calib Data'!$1:$1048576,MATCH($A$119,'Paste Calib Data'!$A:$A,0)+(ROW()-ROW($A$119)),COLUMN()-1)</f>
        <v>100</v>
      </c>
      <c r="I121" s="5">
        <f>INDEX('Paste Calib Data'!$1:$1048576,MATCH($A$119,'Paste Calib Data'!$A:$A,0)+(ROW()-ROW($A$119)),COLUMN()-1)</f>
        <v>120</v>
      </c>
      <c r="J121" s="5">
        <f>INDEX('Paste Calib Data'!$1:$1048576,MATCH($A$119,'Paste Calib Data'!$A:$A,0)+(ROW()-ROW($A$119)),COLUMN()-1)</f>
        <v>140</v>
      </c>
      <c r="K121" s="5">
        <f>INDEX('Paste Calib Data'!$1:$1048576,MATCH($A$119,'Paste Calib Data'!$A:$A,0)+(ROW()-ROW($A$119)),COLUMN()-1)</f>
        <v>160</v>
      </c>
      <c r="L121" s="5">
        <f>INDEX('Paste Calib Data'!$1:$1048576,MATCH($A$119,'Paste Calib Data'!$A:$A,0)+(ROW()-ROW($A$119)),COLUMN()-1)</f>
        <v>180</v>
      </c>
      <c r="M121" s="5">
        <f>INDEX('Paste Calib Data'!$1:$1048576,MATCH($A$119,'Paste Calib Data'!$A:$A,0)+(ROW()-ROW($A$119)),COLUMN()-1)</f>
        <v>200</v>
      </c>
      <c r="N121" s="27">
        <f>M121+1</f>
        <v>201</v>
      </c>
    </row>
    <row r="122" spans="1:14" x14ac:dyDescent="0.25">
      <c r="A122" s="28">
        <f>A123-1</f>
        <v>499</v>
      </c>
      <c r="B122" s="27">
        <f>B123</f>
        <v>0</v>
      </c>
      <c r="C122" s="27">
        <f t="shared" ref="C122:N122" si="66">C123</f>
        <v>0</v>
      </c>
      <c r="D122" s="27">
        <f t="shared" si="66"/>
        <v>0</v>
      </c>
      <c r="E122" s="27">
        <f t="shared" si="66"/>
        <v>0</v>
      </c>
      <c r="F122" s="27">
        <f t="shared" si="66"/>
        <v>0</v>
      </c>
      <c r="G122" s="27">
        <f t="shared" si="66"/>
        <v>0</v>
      </c>
      <c r="H122" s="27">
        <f t="shared" si="66"/>
        <v>0</v>
      </c>
      <c r="I122" s="27">
        <f t="shared" si="66"/>
        <v>0</v>
      </c>
      <c r="J122" s="27">
        <f t="shared" si="66"/>
        <v>0</v>
      </c>
      <c r="K122" s="27">
        <f t="shared" si="66"/>
        <v>0</v>
      </c>
      <c r="L122" s="27">
        <f t="shared" si="66"/>
        <v>0</v>
      </c>
      <c r="M122" s="27">
        <f t="shared" si="66"/>
        <v>0</v>
      </c>
      <c r="N122" s="27">
        <f t="shared" si="66"/>
        <v>0</v>
      </c>
    </row>
    <row r="123" spans="1:14" x14ac:dyDescent="0.25">
      <c r="A123" s="5">
        <f>INDEX('Paste Calib Data'!$1:$1048576,MATCH($A$119,'Paste Calib Data'!$A:$A,0)+(ROW()-ROW($A$119)-1),COLUMN())</f>
        <v>500</v>
      </c>
      <c r="B123" s="27">
        <f t="shared" ref="B123:B134" si="67">C123</f>
        <v>0</v>
      </c>
      <c r="C123" s="7">
        <f>INDEX('Paste Calib Data'!$1:$1048576,MATCH($A$119,'Paste Calib Data'!$A:$A,0)+(ROW()-ROW($A$119)-1),COLUMN()-1)</f>
        <v>0</v>
      </c>
      <c r="D123" s="7">
        <f>INDEX('Paste Calib Data'!$1:$1048576,MATCH($A$119,'Paste Calib Data'!$A:$A,0)+(ROW()-ROW($A$119)-1),COLUMN()-1)</f>
        <v>0</v>
      </c>
      <c r="E123" s="7">
        <f>INDEX('Paste Calib Data'!$1:$1048576,MATCH($A$119,'Paste Calib Data'!$A:$A,0)+(ROW()-ROW($A$119)-1),COLUMN()-1)</f>
        <v>0</v>
      </c>
      <c r="F123" s="7">
        <f>INDEX('Paste Calib Data'!$1:$1048576,MATCH($A$119,'Paste Calib Data'!$A:$A,0)+(ROW()-ROW($A$119)-1),COLUMN()-1)</f>
        <v>0</v>
      </c>
      <c r="G123" s="7">
        <f>INDEX('Paste Calib Data'!$1:$1048576,MATCH($A$119,'Paste Calib Data'!$A:$A,0)+(ROW()-ROW($A$119)-1),COLUMN()-1)</f>
        <v>0</v>
      </c>
      <c r="H123" s="7">
        <f>INDEX('Paste Calib Data'!$1:$1048576,MATCH($A$119,'Paste Calib Data'!$A:$A,0)+(ROW()-ROW($A$119)-1),COLUMN()-1)</f>
        <v>0</v>
      </c>
      <c r="I123" s="7">
        <f>INDEX('Paste Calib Data'!$1:$1048576,MATCH($A$119,'Paste Calib Data'!$A:$A,0)+(ROW()-ROW($A$119)-1),COLUMN()-1)</f>
        <v>0</v>
      </c>
      <c r="J123" s="7">
        <f>INDEX('Paste Calib Data'!$1:$1048576,MATCH($A$119,'Paste Calib Data'!$A:$A,0)+(ROW()-ROW($A$119)-1),COLUMN()-1)</f>
        <v>0</v>
      </c>
      <c r="K123" s="7">
        <f>INDEX('Paste Calib Data'!$1:$1048576,MATCH($A$119,'Paste Calib Data'!$A:$A,0)+(ROW()-ROW($A$119)-1),COLUMN()-1)</f>
        <v>0</v>
      </c>
      <c r="L123" s="7">
        <f>INDEX('Paste Calib Data'!$1:$1048576,MATCH($A$119,'Paste Calib Data'!$A:$A,0)+(ROW()-ROW($A$119)-1),COLUMN()-1)</f>
        <v>0</v>
      </c>
      <c r="M123" s="7">
        <f>INDEX('Paste Calib Data'!$1:$1048576,MATCH($A$119,'Paste Calib Data'!$A:$A,0)+(ROW()-ROW($A$119)-1),COLUMN()-1)</f>
        <v>0</v>
      </c>
      <c r="N123" s="27">
        <f t="shared" ref="N123:N134" si="68">M123</f>
        <v>0</v>
      </c>
    </row>
    <row r="124" spans="1:14" x14ac:dyDescent="0.25">
      <c r="A124" s="5">
        <f>INDEX('Paste Calib Data'!$1:$1048576,MATCH($A$119,'Paste Calib Data'!$A:$A,0)+(ROW()-ROW($A$119)-1),COLUMN())</f>
        <v>600</v>
      </c>
      <c r="B124" s="27">
        <f t="shared" si="67"/>
        <v>0</v>
      </c>
      <c r="C124" s="7">
        <f>INDEX('Paste Calib Data'!$1:$1048576,MATCH($A$119,'Paste Calib Data'!$A:$A,0)+(ROW()-ROW($A$119)-1),COLUMN()-1)</f>
        <v>0</v>
      </c>
      <c r="D124" s="7">
        <f>INDEX('Paste Calib Data'!$1:$1048576,MATCH($A$119,'Paste Calib Data'!$A:$A,0)+(ROW()-ROW($A$119)-1),COLUMN()-1)</f>
        <v>0</v>
      </c>
      <c r="E124" s="7">
        <f>INDEX('Paste Calib Data'!$1:$1048576,MATCH($A$119,'Paste Calib Data'!$A:$A,0)+(ROW()-ROW($A$119)-1),COLUMN()-1)</f>
        <v>0</v>
      </c>
      <c r="F124" s="7">
        <f>INDEX('Paste Calib Data'!$1:$1048576,MATCH($A$119,'Paste Calib Data'!$A:$A,0)+(ROW()-ROW($A$119)-1),COLUMN()-1)</f>
        <v>0</v>
      </c>
      <c r="G124" s="7">
        <f>INDEX('Paste Calib Data'!$1:$1048576,MATCH($A$119,'Paste Calib Data'!$A:$A,0)+(ROW()-ROW($A$119)-1),COLUMN()-1)</f>
        <v>0</v>
      </c>
      <c r="H124" s="7">
        <f>INDEX('Paste Calib Data'!$1:$1048576,MATCH($A$119,'Paste Calib Data'!$A:$A,0)+(ROW()-ROW($A$119)-1),COLUMN()-1)</f>
        <v>0</v>
      </c>
      <c r="I124" s="7">
        <f>INDEX('Paste Calib Data'!$1:$1048576,MATCH($A$119,'Paste Calib Data'!$A:$A,0)+(ROW()-ROW($A$119)-1),COLUMN()-1)</f>
        <v>0</v>
      </c>
      <c r="J124" s="7">
        <f>INDEX('Paste Calib Data'!$1:$1048576,MATCH($A$119,'Paste Calib Data'!$A:$A,0)+(ROW()-ROW($A$119)-1),COLUMN()-1)</f>
        <v>0</v>
      </c>
      <c r="K124" s="7">
        <f>INDEX('Paste Calib Data'!$1:$1048576,MATCH($A$119,'Paste Calib Data'!$A:$A,0)+(ROW()-ROW($A$119)-1),COLUMN()-1)</f>
        <v>0</v>
      </c>
      <c r="L124" s="7">
        <f>INDEX('Paste Calib Data'!$1:$1048576,MATCH($A$119,'Paste Calib Data'!$A:$A,0)+(ROW()-ROW($A$119)-1),COLUMN()-1)</f>
        <v>0</v>
      </c>
      <c r="M124" s="7">
        <f>INDEX('Paste Calib Data'!$1:$1048576,MATCH($A$119,'Paste Calib Data'!$A:$A,0)+(ROW()-ROW($A$119)-1),COLUMN()-1)</f>
        <v>0</v>
      </c>
      <c r="N124" s="27">
        <f t="shared" si="68"/>
        <v>0</v>
      </c>
    </row>
    <row r="125" spans="1:14" x14ac:dyDescent="0.25">
      <c r="A125" s="5">
        <f>INDEX('Paste Calib Data'!$1:$1048576,MATCH($A$119,'Paste Calib Data'!$A:$A,0)+(ROW()-ROW($A$119)-1),COLUMN())</f>
        <v>800</v>
      </c>
      <c r="B125" s="27">
        <f t="shared" si="67"/>
        <v>0</v>
      </c>
      <c r="C125" s="7">
        <f>INDEX('Paste Calib Data'!$1:$1048576,MATCH($A$119,'Paste Calib Data'!$A:$A,0)+(ROW()-ROW($A$119)-1),COLUMN()-1)</f>
        <v>0</v>
      </c>
      <c r="D125" s="7">
        <f>INDEX('Paste Calib Data'!$1:$1048576,MATCH($A$119,'Paste Calib Data'!$A:$A,0)+(ROW()-ROW($A$119)-1),COLUMN()-1)</f>
        <v>0</v>
      </c>
      <c r="E125" s="7">
        <f>INDEX('Paste Calib Data'!$1:$1048576,MATCH($A$119,'Paste Calib Data'!$A:$A,0)+(ROW()-ROW($A$119)-1),COLUMN()-1)</f>
        <v>0</v>
      </c>
      <c r="F125" s="7">
        <f>INDEX('Paste Calib Data'!$1:$1048576,MATCH($A$119,'Paste Calib Data'!$A:$A,0)+(ROW()-ROW($A$119)-1),COLUMN()-1)</f>
        <v>0</v>
      </c>
      <c r="G125" s="7">
        <f>INDEX('Paste Calib Data'!$1:$1048576,MATCH($A$119,'Paste Calib Data'!$A:$A,0)+(ROW()-ROW($A$119)-1),COLUMN()-1)</f>
        <v>0</v>
      </c>
      <c r="H125" s="7">
        <f>INDEX('Paste Calib Data'!$1:$1048576,MATCH($A$119,'Paste Calib Data'!$A:$A,0)+(ROW()-ROW($A$119)-1),COLUMN()-1)</f>
        <v>0</v>
      </c>
      <c r="I125" s="7">
        <f>INDEX('Paste Calib Data'!$1:$1048576,MATCH($A$119,'Paste Calib Data'!$A:$A,0)+(ROW()-ROW($A$119)-1),COLUMN()-1)</f>
        <v>0</v>
      </c>
      <c r="J125" s="7">
        <f>INDEX('Paste Calib Data'!$1:$1048576,MATCH($A$119,'Paste Calib Data'!$A:$A,0)+(ROW()-ROW($A$119)-1),COLUMN()-1)</f>
        <v>0</v>
      </c>
      <c r="K125" s="7">
        <f>INDEX('Paste Calib Data'!$1:$1048576,MATCH($A$119,'Paste Calib Data'!$A:$A,0)+(ROW()-ROW($A$119)-1),COLUMN()-1)</f>
        <v>0</v>
      </c>
      <c r="L125" s="7">
        <f>INDEX('Paste Calib Data'!$1:$1048576,MATCH($A$119,'Paste Calib Data'!$A:$A,0)+(ROW()-ROW($A$119)-1),COLUMN()-1)</f>
        <v>0</v>
      </c>
      <c r="M125" s="7">
        <f>INDEX('Paste Calib Data'!$1:$1048576,MATCH($A$119,'Paste Calib Data'!$A:$A,0)+(ROW()-ROW($A$119)-1),COLUMN()-1)</f>
        <v>0</v>
      </c>
      <c r="N125" s="27">
        <f t="shared" si="68"/>
        <v>0</v>
      </c>
    </row>
    <row r="126" spans="1:14" x14ac:dyDescent="0.25">
      <c r="A126" s="5">
        <f>INDEX('Paste Calib Data'!$1:$1048576,MATCH($A$119,'Paste Calib Data'!$A:$A,0)+(ROW()-ROW($A$119)-1),COLUMN())</f>
        <v>1000</v>
      </c>
      <c r="B126" s="27">
        <f t="shared" si="67"/>
        <v>0</v>
      </c>
      <c r="C126" s="7">
        <f>INDEX('Paste Calib Data'!$1:$1048576,MATCH($A$119,'Paste Calib Data'!$A:$A,0)+(ROW()-ROW($A$119)-1),COLUMN()-1)</f>
        <v>0</v>
      </c>
      <c r="D126" s="7">
        <f>INDEX('Paste Calib Data'!$1:$1048576,MATCH($A$119,'Paste Calib Data'!$A:$A,0)+(ROW()-ROW($A$119)-1),COLUMN()-1)</f>
        <v>0</v>
      </c>
      <c r="E126" s="7">
        <f>INDEX('Paste Calib Data'!$1:$1048576,MATCH($A$119,'Paste Calib Data'!$A:$A,0)+(ROW()-ROW($A$119)-1),COLUMN()-1)</f>
        <v>0</v>
      </c>
      <c r="F126" s="7">
        <f>INDEX('Paste Calib Data'!$1:$1048576,MATCH($A$119,'Paste Calib Data'!$A:$A,0)+(ROW()-ROW($A$119)-1),COLUMN()-1)</f>
        <v>0</v>
      </c>
      <c r="G126" s="7">
        <f>INDEX('Paste Calib Data'!$1:$1048576,MATCH($A$119,'Paste Calib Data'!$A:$A,0)+(ROW()-ROW($A$119)-1),COLUMN()-1)</f>
        <v>0</v>
      </c>
      <c r="H126" s="7">
        <f>INDEX('Paste Calib Data'!$1:$1048576,MATCH($A$119,'Paste Calib Data'!$A:$A,0)+(ROW()-ROW($A$119)-1),COLUMN()-1)</f>
        <v>0</v>
      </c>
      <c r="I126" s="7">
        <f>INDEX('Paste Calib Data'!$1:$1048576,MATCH($A$119,'Paste Calib Data'!$A:$A,0)+(ROW()-ROW($A$119)-1),COLUMN()-1)</f>
        <v>0</v>
      </c>
      <c r="J126" s="7">
        <f>INDEX('Paste Calib Data'!$1:$1048576,MATCH($A$119,'Paste Calib Data'!$A:$A,0)+(ROW()-ROW($A$119)-1),COLUMN()-1)</f>
        <v>0</v>
      </c>
      <c r="K126" s="7">
        <f>INDEX('Paste Calib Data'!$1:$1048576,MATCH($A$119,'Paste Calib Data'!$A:$A,0)+(ROW()-ROW($A$119)-1),COLUMN()-1)</f>
        <v>0</v>
      </c>
      <c r="L126" s="7">
        <f>INDEX('Paste Calib Data'!$1:$1048576,MATCH($A$119,'Paste Calib Data'!$A:$A,0)+(ROW()-ROW($A$119)-1),COLUMN()-1)</f>
        <v>0</v>
      </c>
      <c r="M126" s="7">
        <f>INDEX('Paste Calib Data'!$1:$1048576,MATCH($A$119,'Paste Calib Data'!$A:$A,0)+(ROW()-ROW($A$119)-1),COLUMN()-1)</f>
        <v>0</v>
      </c>
      <c r="N126" s="27">
        <f t="shared" si="68"/>
        <v>0</v>
      </c>
    </row>
    <row r="127" spans="1:14" x14ac:dyDescent="0.25">
      <c r="A127" s="5">
        <f>INDEX('Paste Calib Data'!$1:$1048576,MATCH($A$119,'Paste Calib Data'!$A:$A,0)+(ROW()-ROW($A$119)-1),COLUMN())</f>
        <v>1200</v>
      </c>
      <c r="B127" s="27">
        <f t="shared" si="67"/>
        <v>0</v>
      </c>
      <c r="C127" s="7">
        <f>INDEX('Paste Calib Data'!$1:$1048576,MATCH($A$119,'Paste Calib Data'!$A:$A,0)+(ROW()-ROW($A$119)-1),COLUMN()-1)</f>
        <v>0</v>
      </c>
      <c r="D127" s="7">
        <f>INDEX('Paste Calib Data'!$1:$1048576,MATCH($A$119,'Paste Calib Data'!$A:$A,0)+(ROW()-ROW($A$119)-1),COLUMN()-1)</f>
        <v>0</v>
      </c>
      <c r="E127" s="7">
        <f>INDEX('Paste Calib Data'!$1:$1048576,MATCH($A$119,'Paste Calib Data'!$A:$A,0)+(ROW()-ROW($A$119)-1),COLUMN()-1)</f>
        <v>0</v>
      </c>
      <c r="F127" s="7">
        <f>INDEX('Paste Calib Data'!$1:$1048576,MATCH($A$119,'Paste Calib Data'!$A:$A,0)+(ROW()-ROW($A$119)-1),COLUMN()-1)</f>
        <v>0</v>
      </c>
      <c r="G127" s="7">
        <f>INDEX('Paste Calib Data'!$1:$1048576,MATCH($A$119,'Paste Calib Data'!$A:$A,0)+(ROW()-ROW($A$119)-1),COLUMN()-1)</f>
        <v>0</v>
      </c>
      <c r="H127" s="7">
        <f>INDEX('Paste Calib Data'!$1:$1048576,MATCH($A$119,'Paste Calib Data'!$A:$A,0)+(ROW()-ROW($A$119)-1),COLUMN()-1)</f>
        <v>0</v>
      </c>
      <c r="I127" s="7">
        <f>INDEX('Paste Calib Data'!$1:$1048576,MATCH($A$119,'Paste Calib Data'!$A:$A,0)+(ROW()-ROW($A$119)-1),COLUMN()-1)</f>
        <v>0</v>
      </c>
      <c r="J127" s="7">
        <f>INDEX('Paste Calib Data'!$1:$1048576,MATCH($A$119,'Paste Calib Data'!$A:$A,0)+(ROW()-ROW($A$119)-1),COLUMN()-1)</f>
        <v>0</v>
      </c>
      <c r="K127" s="7">
        <f>INDEX('Paste Calib Data'!$1:$1048576,MATCH($A$119,'Paste Calib Data'!$A:$A,0)+(ROW()-ROW($A$119)-1),COLUMN()-1)</f>
        <v>0</v>
      </c>
      <c r="L127" s="7">
        <f>INDEX('Paste Calib Data'!$1:$1048576,MATCH($A$119,'Paste Calib Data'!$A:$A,0)+(ROW()-ROW($A$119)-1),COLUMN()-1)</f>
        <v>0</v>
      </c>
      <c r="M127" s="7">
        <f>INDEX('Paste Calib Data'!$1:$1048576,MATCH($A$119,'Paste Calib Data'!$A:$A,0)+(ROW()-ROW($A$119)-1),COLUMN()-1)</f>
        <v>0</v>
      </c>
      <c r="N127" s="27">
        <f t="shared" si="68"/>
        <v>0</v>
      </c>
    </row>
    <row r="128" spans="1:14" x14ac:dyDescent="0.25">
      <c r="A128" s="5">
        <f>INDEX('Paste Calib Data'!$1:$1048576,MATCH($A$119,'Paste Calib Data'!$A:$A,0)+(ROW()-ROW($A$119)-1),COLUMN())</f>
        <v>1400</v>
      </c>
      <c r="B128" s="27">
        <f t="shared" si="67"/>
        <v>0</v>
      </c>
      <c r="C128" s="7">
        <f>INDEX('Paste Calib Data'!$1:$1048576,MATCH($A$119,'Paste Calib Data'!$A:$A,0)+(ROW()-ROW($A$119)-1),COLUMN()-1)</f>
        <v>0</v>
      </c>
      <c r="D128" s="7">
        <f>INDEX('Paste Calib Data'!$1:$1048576,MATCH($A$119,'Paste Calib Data'!$A:$A,0)+(ROW()-ROW($A$119)-1),COLUMN()-1)</f>
        <v>0</v>
      </c>
      <c r="E128" s="7">
        <f>INDEX('Paste Calib Data'!$1:$1048576,MATCH($A$119,'Paste Calib Data'!$A:$A,0)+(ROW()-ROW($A$119)-1),COLUMN()-1)</f>
        <v>0</v>
      </c>
      <c r="F128" s="7">
        <f>INDEX('Paste Calib Data'!$1:$1048576,MATCH($A$119,'Paste Calib Data'!$A:$A,0)+(ROW()-ROW($A$119)-1),COLUMN()-1)</f>
        <v>0</v>
      </c>
      <c r="G128" s="7">
        <f>INDEX('Paste Calib Data'!$1:$1048576,MATCH($A$119,'Paste Calib Data'!$A:$A,0)+(ROW()-ROW($A$119)-1),COLUMN()-1)</f>
        <v>0</v>
      </c>
      <c r="H128" s="7">
        <f>INDEX('Paste Calib Data'!$1:$1048576,MATCH($A$119,'Paste Calib Data'!$A:$A,0)+(ROW()-ROW($A$119)-1),COLUMN()-1)</f>
        <v>0</v>
      </c>
      <c r="I128" s="7">
        <f>INDEX('Paste Calib Data'!$1:$1048576,MATCH($A$119,'Paste Calib Data'!$A:$A,0)+(ROW()-ROW($A$119)-1),COLUMN()-1)</f>
        <v>0</v>
      </c>
      <c r="J128" s="7">
        <f>INDEX('Paste Calib Data'!$1:$1048576,MATCH($A$119,'Paste Calib Data'!$A:$A,0)+(ROW()-ROW($A$119)-1),COLUMN()-1)</f>
        <v>0</v>
      </c>
      <c r="K128" s="7">
        <f>INDEX('Paste Calib Data'!$1:$1048576,MATCH($A$119,'Paste Calib Data'!$A:$A,0)+(ROW()-ROW($A$119)-1),COLUMN()-1)</f>
        <v>0</v>
      </c>
      <c r="L128" s="7">
        <f>INDEX('Paste Calib Data'!$1:$1048576,MATCH($A$119,'Paste Calib Data'!$A:$A,0)+(ROW()-ROW($A$119)-1),COLUMN()-1)</f>
        <v>0</v>
      </c>
      <c r="M128" s="7">
        <f>INDEX('Paste Calib Data'!$1:$1048576,MATCH($A$119,'Paste Calib Data'!$A:$A,0)+(ROW()-ROW($A$119)-1),COLUMN()-1)</f>
        <v>0</v>
      </c>
      <c r="N128" s="27">
        <f t="shared" si="68"/>
        <v>0</v>
      </c>
    </row>
    <row r="129" spans="1:14" x14ac:dyDescent="0.25">
      <c r="A129" s="5">
        <f>INDEX('Paste Calib Data'!$1:$1048576,MATCH($A$119,'Paste Calib Data'!$A:$A,0)+(ROW()-ROW($A$119)-1),COLUMN())</f>
        <v>1600</v>
      </c>
      <c r="B129" s="27">
        <f t="shared" si="67"/>
        <v>0</v>
      </c>
      <c r="C129" s="7">
        <f>INDEX('Paste Calib Data'!$1:$1048576,MATCH($A$119,'Paste Calib Data'!$A:$A,0)+(ROW()-ROW($A$119)-1),COLUMN()-1)</f>
        <v>0</v>
      </c>
      <c r="D129" s="7">
        <f>INDEX('Paste Calib Data'!$1:$1048576,MATCH($A$119,'Paste Calib Data'!$A:$A,0)+(ROW()-ROW($A$119)-1),COLUMN()-1)</f>
        <v>0</v>
      </c>
      <c r="E129" s="7">
        <f>INDEX('Paste Calib Data'!$1:$1048576,MATCH($A$119,'Paste Calib Data'!$A:$A,0)+(ROW()-ROW($A$119)-1),COLUMN()-1)</f>
        <v>0</v>
      </c>
      <c r="F129" s="7">
        <f>INDEX('Paste Calib Data'!$1:$1048576,MATCH($A$119,'Paste Calib Data'!$A:$A,0)+(ROW()-ROW($A$119)-1),COLUMN()-1)</f>
        <v>0</v>
      </c>
      <c r="G129" s="7">
        <f>INDEX('Paste Calib Data'!$1:$1048576,MATCH($A$119,'Paste Calib Data'!$A:$A,0)+(ROW()-ROW($A$119)-1),COLUMN()-1)</f>
        <v>0</v>
      </c>
      <c r="H129" s="7">
        <f>INDEX('Paste Calib Data'!$1:$1048576,MATCH($A$119,'Paste Calib Data'!$A:$A,0)+(ROW()-ROW($A$119)-1),COLUMN()-1)</f>
        <v>0</v>
      </c>
      <c r="I129" s="7">
        <f>INDEX('Paste Calib Data'!$1:$1048576,MATCH($A$119,'Paste Calib Data'!$A:$A,0)+(ROW()-ROW($A$119)-1),COLUMN()-1)</f>
        <v>0</v>
      </c>
      <c r="J129" s="7">
        <f>INDEX('Paste Calib Data'!$1:$1048576,MATCH($A$119,'Paste Calib Data'!$A:$A,0)+(ROW()-ROW($A$119)-1),COLUMN()-1)</f>
        <v>0</v>
      </c>
      <c r="K129" s="7">
        <f>INDEX('Paste Calib Data'!$1:$1048576,MATCH($A$119,'Paste Calib Data'!$A:$A,0)+(ROW()-ROW($A$119)-1),COLUMN()-1)</f>
        <v>0</v>
      </c>
      <c r="L129" s="7">
        <f>INDEX('Paste Calib Data'!$1:$1048576,MATCH($A$119,'Paste Calib Data'!$A:$A,0)+(ROW()-ROW($A$119)-1),COLUMN()-1)</f>
        <v>0</v>
      </c>
      <c r="M129" s="7">
        <f>INDEX('Paste Calib Data'!$1:$1048576,MATCH($A$119,'Paste Calib Data'!$A:$A,0)+(ROW()-ROW($A$119)-1),COLUMN()-1)</f>
        <v>0</v>
      </c>
      <c r="N129" s="27">
        <f t="shared" si="68"/>
        <v>0</v>
      </c>
    </row>
    <row r="130" spans="1:14" x14ac:dyDescent="0.25">
      <c r="A130" s="5">
        <f>INDEX('Paste Calib Data'!$1:$1048576,MATCH($A$119,'Paste Calib Data'!$A:$A,0)+(ROW()-ROW($A$119)-1),COLUMN())</f>
        <v>1800</v>
      </c>
      <c r="B130" s="27">
        <f t="shared" si="67"/>
        <v>0</v>
      </c>
      <c r="C130" s="7">
        <f>INDEX('Paste Calib Data'!$1:$1048576,MATCH($A$119,'Paste Calib Data'!$A:$A,0)+(ROW()-ROW($A$119)-1),COLUMN()-1)</f>
        <v>0</v>
      </c>
      <c r="D130" s="7">
        <f>INDEX('Paste Calib Data'!$1:$1048576,MATCH($A$119,'Paste Calib Data'!$A:$A,0)+(ROW()-ROW($A$119)-1),COLUMN()-1)</f>
        <v>0</v>
      </c>
      <c r="E130" s="7">
        <f>INDEX('Paste Calib Data'!$1:$1048576,MATCH($A$119,'Paste Calib Data'!$A:$A,0)+(ROW()-ROW($A$119)-1),COLUMN()-1)</f>
        <v>0</v>
      </c>
      <c r="F130" s="7">
        <f>INDEX('Paste Calib Data'!$1:$1048576,MATCH($A$119,'Paste Calib Data'!$A:$A,0)+(ROW()-ROW($A$119)-1),COLUMN()-1)</f>
        <v>0</v>
      </c>
      <c r="G130" s="7">
        <f>INDEX('Paste Calib Data'!$1:$1048576,MATCH($A$119,'Paste Calib Data'!$A:$A,0)+(ROW()-ROW($A$119)-1),COLUMN()-1)</f>
        <v>0</v>
      </c>
      <c r="H130" s="7">
        <f>INDEX('Paste Calib Data'!$1:$1048576,MATCH($A$119,'Paste Calib Data'!$A:$A,0)+(ROW()-ROW($A$119)-1),COLUMN()-1)</f>
        <v>0</v>
      </c>
      <c r="I130" s="7">
        <f>INDEX('Paste Calib Data'!$1:$1048576,MATCH($A$119,'Paste Calib Data'!$A:$A,0)+(ROW()-ROW($A$119)-1),COLUMN()-1)</f>
        <v>0</v>
      </c>
      <c r="J130" s="7">
        <f>INDEX('Paste Calib Data'!$1:$1048576,MATCH($A$119,'Paste Calib Data'!$A:$A,0)+(ROW()-ROW($A$119)-1),COLUMN()-1)</f>
        <v>0</v>
      </c>
      <c r="K130" s="7">
        <f>INDEX('Paste Calib Data'!$1:$1048576,MATCH($A$119,'Paste Calib Data'!$A:$A,0)+(ROW()-ROW($A$119)-1),COLUMN()-1)</f>
        <v>0</v>
      </c>
      <c r="L130" s="7">
        <f>INDEX('Paste Calib Data'!$1:$1048576,MATCH($A$119,'Paste Calib Data'!$A:$A,0)+(ROW()-ROW($A$119)-1),COLUMN()-1)</f>
        <v>0</v>
      </c>
      <c r="M130" s="7">
        <f>INDEX('Paste Calib Data'!$1:$1048576,MATCH($A$119,'Paste Calib Data'!$A:$A,0)+(ROW()-ROW($A$119)-1),COLUMN()-1)</f>
        <v>0</v>
      </c>
      <c r="N130" s="27">
        <f t="shared" si="68"/>
        <v>0</v>
      </c>
    </row>
    <row r="131" spans="1:14" x14ac:dyDescent="0.25">
      <c r="A131" s="5">
        <f>INDEX('Paste Calib Data'!$1:$1048576,MATCH($A$119,'Paste Calib Data'!$A:$A,0)+(ROW()-ROW($A$119)-1),COLUMN())</f>
        <v>2000</v>
      </c>
      <c r="B131" s="27">
        <f t="shared" si="67"/>
        <v>0</v>
      </c>
      <c r="C131" s="7">
        <f>INDEX('Paste Calib Data'!$1:$1048576,MATCH($A$119,'Paste Calib Data'!$A:$A,0)+(ROW()-ROW($A$119)-1),COLUMN()-1)</f>
        <v>0</v>
      </c>
      <c r="D131" s="7">
        <f>INDEX('Paste Calib Data'!$1:$1048576,MATCH($A$119,'Paste Calib Data'!$A:$A,0)+(ROW()-ROW($A$119)-1),COLUMN()-1)</f>
        <v>0</v>
      </c>
      <c r="E131" s="7">
        <f>INDEX('Paste Calib Data'!$1:$1048576,MATCH($A$119,'Paste Calib Data'!$A:$A,0)+(ROW()-ROW($A$119)-1),COLUMN()-1)</f>
        <v>0</v>
      </c>
      <c r="F131" s="7">
        <f>INDEX('Paste Calib Data'!$1:$1048576,MATCH($A$119,'Paste Calib Data'!$A:$A,0)+(ROW()-ROW($A$119)-1),COLUMN()-1)</f>
        <v>0</v>
      </c>
      <c r="G131" s="7">
        <f>INDEX('Paste Calib Data'!$1:$1048576,MATCH($A$119,'Paste Calib Data'!$A:$A,0)+(ROW()-ROW($A$119)-1),COLUMN()-1)</f>
        <v>0</v>
      </c>
      <c r="H131" s="7">
        <f>INDEX('Paste Calib Data'!$1:$1048576,MATCH($A$119,'Paste Calib Data'!$A:$A,0)+(ROW()-ROW($A$119)-1),COLUMN()-1)</f>
        <v>0</v>
      </c>
      <c r="I131" s="7">
        <f>INDEX('Paste Calib Data'!$1:$1048576,MATCH($A$119,'Paste Calib Data'!$A:$A,0)+(ROW()-ROW($A$119)-1),COLUMN()-1)</f>
        <v>0</v>
      </c>
      <c r="J131" s="7">
        <f>INDEX('Paste Calib Data'!$1:$1048576,MATCH($A$119,'Paste Calib Data'!$A:$A,0)+(ROW()-ROW($A$119)-1),COLUMN()-1)</f>
        <v>0</v>
      </c>
      <c r="K131" s="7">
        <f>INDEX('Paste Calib Data'!$1:$1048576,MATCH($A$119,'Paste Calib Data'!$A:$A,0)+(ROW()-ROW($A$119)-1),COLUMN()-1)</f>
        <v>0</v>
      </c>
      <c r="L131" s="7">
        <f>INDEX('Paste Calib Data'!$1:$1048576,MATCH($A$119,'Paste Calib Data'!$A:$A,0)+(ROW()-ROW($A$119)-1),COLUMN()-1)</f>
        <v>0</v>
      </c>
      <c r="M131" s="7">
        <f>INDEX('Paste Calib Data'!$1:$1048576,MATCH($A$119,'Paste Calib Data'!$A:$A,0)+(ROW()-ROW($A$119)-1),COLUMN()-1)</f>
        <v>0</v>
      </c>
      <c r="N131" s="27">
        <f t="shared" si="68"/>
        <v>0</v>
      </c>
    </row>
    <row r="132" spans="1:14" x14ac:dyDescent="0.25">
      <c r="A132" s="5">
        <f>INDEX('Paste Calib Data'!$1:$1048576,MATCH($A$119,'Paste Calib Data'!$A:$A,0)+(ROW()-ROW($A$119)-1),COLUMN())</f>
        <v>2200</v>
      </c>
      <c r="B132" s="27">
        <f t="shared" si="67"/>
        <v>0</v>
      </c>
      <c r="C132" s="7">
        <f>INDEX('Paste Calib Data'!$1:$1048576,MATCH($A$119,'Paste Calib Data'!$A:$A,0)+(ROW()-ROW($A$119)-1),COLUMN()-1)</f>
        <v>0</v>
      </c>
      <c r="D132" s="7">
        <f>INDEX('Paste Calib Data'!$1:$1048576,MATCH($A$119,'Paste Calib Data'!$A:$A,0)+(ROW()-ROW($A$119)-1),COLUMN()-1)</f>
        <v>0</v>
      </c>
      <c r="E132" s="7">
        <f>INDEX('Paste Calib Data'!$1:$1048576,MATCH($A$119,'Paste Calib Data'!$A:$A,0)+(ROW()-ROW($A$119)-1),COLUMN()-1)</f>
        <v>0</v>
      </c>
      <c r="F132" s="7">
        <f>INDEX('Paste Calib Data'!$1:$1048576,MATCH($A$119,'Paste Calib Data'!$A:$A,0)+(ROW()-ROW($A$119)-1),COLUMN()-1)</f>
        <v>0</v>
      </c>
      <c r="G132" s="7">
        <f>INDEX('Paste Calib Data'!$1:$1048576,MATCH($A$119,'Paste Calib Data'!$A:$A,0)+(ROW()-ROW($A$119)-1),COLUMN()-1)</f>
        <v>0</v>
      </c>
      <c r="H132" s="7">
        <f>INDEX('Paste Calib Data'!$1:$1048576,MATCH($A$119,'Paste Calib Data'!$A:$A,0)+(ROW()-ROW($A$119)-1),COLUMN()-1)</f>
        <v>0</v>
      </c>
      <c r="I132" s="7">
        <f>INDEX('Paste Calib Data'!$1:$1048576,MATCH($A$119,'Paste Calib Data'!$A:$A,0)+(ROW()-ROW($A$119)-1),COLUMN()-1)</f>
        <v>0</v>
      </c>
      <c r="J132" s="7">
        <f>INDEX('Paste Calib Data'!$1:$1048576,MATCH($A$119,'Paste Calib Data'!$A:$A,0)+(ROW()-ROW($A$119)-1),COLUMN()-1)</f>
        <v>0</v>
      </c>
      <c r="K132" s="7">
        <f>INDEX('Paste Calib Data'!$1:$1048576,MATCH($A$119,'Paste Calib Data'!$A:$A,0)+(ROW()-ROW($A$119)-1),COLUMN()-1)</f>
        <v>0</v>
      </c>
      <c r="L132" s="7">
        <f>INDEX('Paste Calib Data'!$1:$1048576,MATCH($A$119,'Paste Calib Data'!$A:$A,0)+(ROW()-ROW($A$119)-1),COLUMN()-1)</f>
        <v>0</v>
      </c>
      <c r="M132" s="7">
        <f>INDEX('Paste Calib Data'!$1:$1048576,MATCH($A$119,'Paste Calib Data'!$A:$A,0)+(ROW()-ROW($A$119)-1),COLUMN()-1)</f>
        <v>0</v>
      </c>
      <c r="N132" s="27">
        <f t="shared" si="68"/>
        <v>0</v>
      </c>
    </row>
    <row r="133" spans="1:14" x14ac:dyDescent="0.25">
      <c r="A133" s="5">
        <f>INDEX('Paste Calib Data'!$1:$1048576,MATCH($A$119,'Paste Calib Data'!$A:$A,0)+(ROW()-ROW($A$119)-1),COLUMN())</f>
        <v>2400</v>
      </c>
      <c r="B133" s="27">
        <f t="shared" si="67"/>
        <v>0</v>
      </c>
      <c r="C133" s="7">
        <f>INDEX('Paste Calib Data'!$1:$1048576,MATCH($A$119,'Paste Calib Data'!$A:$A,0)+(ROW()-ROW($A$119)-1),COLUMN()-1)</f>
        <v>0</v>
      </c>
      <c r="D133" s="7">
        <f>INDEX('Paste Calib Data'!$1:$1048576,MATCH($A$119,'Paste Calib Data'!$A:$A,0)+(ROW()-ROW($A$119)-1),COLUMN()-1)</f>
        <v>0</v>
      </c>
      <c r="E133" s="7">
        <f>INDEX('Paste Calib Data'!$1:$1048576,MATCH($A$119,'Paste Calib Data'!$A:$A,0)+(ROW()-ROW($A$119)-1),COLUMN()-1)</f>
        <v>0</v>
      </c>
      <c r="F133" s="7">
        <f>INDEX('Paste Calib Data'!$1:$1048576,MATCH($A$119,'Paste Calib Data'!$A:$A,0)+(ROW()-ROW($A$119)-1),COLUMN()-1)</f>
        <v>0</v>
      </c>
      <c r="G133" s="7">
        <f>INDEX('Paste Calib Data'!$1:$1048576,MATCH($A$119,'Paste Calib Data'!$A:$A,0)+(ROW()-ROW($A$119)-1),COLUMN()-1)</f>
        <v>0</v>
      </c>
      <c r="H133" s="7">
        <f>INDEX('Paste Calib Data'!$1:$1048576,MATCH($A$119,'Paste Calib Data'!$A:$A,0)+(ROW()-ROW($A$119)-1),COLUMN()-1)</f>
        <v>0</v>
      </c>
      <c r="I133" s="7">
        <f>INDEX('Paste Calib Data'!$1:$1048576,MATCH($A$119,'Paste Calib Data'!$A:$A,0)+(ROW()-ROW($A$119)-1),COLUMN()-1)</f>
        <v>0</v>
      </c>
      <c r="J133" s="7">
        <f>INDEX('Paste Calib Data'!$1:$1048576,MATCH($A$119,'Paste Calib Data'!$A:$A,0)+(ROW()-ROW($A$119)-1),COLUMN()-1)</f>
        <v>0</v>
      </c>
      <c r="K133" s="7">
        <f>INDEX('Paste Calib Data'!$1:$1048576,MATCH($A$119,'Paste Calib Data'!$A:$A,0)+(ROW()-ROW($A$119)-1),COLUMN()-1)</f>
        <v>0</v>
      </c>
      <c r="L133" s="7">
        <f>INDEX('Paste Calib Data'!$1:$1048576,MATCH($A$119,'Paste Calib Data'!$A:$A,0)+(ROW()-ROW($A$119)-1),COLUMN()-1)</f>
        <v>0</v>
      </c>
      <c r="M133" s="7">
        <f>INDEX('Paste Calib Data'!$1:$1048576,MATCH($A$119,'Paste Calib Data'!$A:$A,0)+(ROW()-ROW($A$119)-1),COLUMN()-1)</f>
        <v>0</v>
      </c>
      <c r="N133" s="27">
        <f t="shared" si="68"/>
        <v>0</v>
      </c>
    </row>
    <row r="134" spans="1:14" x14ac:dyDescent="0.25">
      <c r="A134" s="5">
        <f>INDEX('Paste Calib Data'!$1:$1048576,MATCH($A$119,'Paste Calib Data'!$A:$A,0)+(ROW()-ROW($A$119)-1),COLUMN())</f>
        <v>2600</v>
      </c>
      <c r="B134" s="27">
        <f t="shared" si="67"/>
        <v>0</v>
      </c>
      <c r="C134" s="7">
        <f>INDEX('Paste Calib Data'!$1:$1048576,MATCH($A$119,'Paste Calib Data'!$A:$A,0)+(ROW()-ROW($A$119)-1),COLUMN()-1)</f>
        <v>0</v>
      </c>
      <c r="D134" s="7">
        <f>INDEX('Paste Calib Data'!$1:$1048576,MATCH($A$119,'Paste Calib Data'!$A:$A,0)+(ROW()-ROW($A$119)-1),COLUMN()-1)</f>
        <v>0</v>
      </c>
      <c r="E134" s="7">
        <f>INDEX('Paste Calib Data'!$1:$1048576,MATCH($A$119,'Paste Calib Data'!$A:$A,0)+(ROW()-ROW($A$119)-1),COLUMN()-1)</f>
        <v>0</v>
      </c>
      <c r="F134" s="7">
        <f>INDEX('Paste Calib Data'!$1:$1048576,MATCH($A$119,'Paste Calib Data'!$A:$A,0)+(ROW()-ROW($A$119)-1),COLUMN()-1)</f>
        <v>0</v>
      </c>
      <c r="G134" s="7">
        <f>INDEX('Paste Calib Data'!$1:$1048576,MATCH($A$119,'Paste Calib Data'!$A:$A,0)+(ROW()-ROW($A$119)-1),COLUMN()-1)</f>
        <v>0</v>
      </c>
      <c r="H134" s="7">
        <f>INDEX('Paste Calib Data'!$1:$1048576,MATCH($A$119,'Paste Calib Data'!$A:$A,0)+(ROW()-ROW($A$119)-1),COLUMN()-1)</f>
        <v>0</v>
      </c>
      <c r="I134" s="7">
        <f>INDEX('Paste Calib Data'!$1:$1048576,MATCH($A$119,'Paste Calib Data'!$A:$A,0)+(ROW()-ROW($A$119)-1),COLUMN()-1)</f>
        <v>0</v>
      </c>
      <c r="J134" s="7">
        <f>INDEX('Paste Calib Data'!$1:$1048576,MATCH($A$119,'Paste Calib Data'!$A:$A,0)+(ROW()-ROW($A$119)-1),COLUMN()-1)</f>
        <v>0</v>
      </c>
      <c r="K134" s="7">
        <f>INDEX('Paste Calib Data'!$1:$1048576,MATCH($A$119,'Paste Calib Data'!$A:$A,0)+(ROW()-ROW($A$119)-1),COLUMN()-1)</f>
        <v>0</v>
      </c>
      <c r="L134" s="7">
        <f>INDEX('Paste Calib Data'!$1:$1048576,MATCH($A$119,'Paste Calib Data'!$A:$A,0)+(ROW()-ROW($A$119)-1),COLUMN()-1)</f>
        <v>0</v>
      </c>
      <c r="M134" s="7">
        <f>INDEX('Paste Calib Data'!$1:$1048576,MATCH($A$119,'Paste Calib Data'!$A:$A,0)+(ROW()-ROW($A$119)-1),COLUMN()-1)</f>
        <v>0</v>
      </c>
      <c r="N134" s="27">
        <f t="shared" si="68"/>
        <v>0</v>
      </c>
    </row>
    <row r="135" spans="1:14" x14ac:dyDescent="0.25">
      <c r="A135" s="5">
        <f>INDEX('Paste Calib Data'!$1:$1048576,MATCH($A$119,'Paste Calib Data'!$A:$A,0)+(ROW()-ROW($A$119)-1),COLUMN())</f>
        <v>3000</v>
      </c>
      <c r="B135" s="27">
        <f>C135</f>
        <v>0</v>
      </c>
      <c r="C135" s="7">
        <f>INDEX('Paste Calib Data'!$1:$1048576,MATCH($A$119,'Paste Calib Data'!$A:$A,0)+(ROW()-ROW($A$119)-1),COLUMN()-1)</f>
        <v>0</v>
      </c>
      <c r="D135" s="7">
        <f>INDEX('Paste Calib Data'!$1:$1048576,MATCH($A$119,'Paste Calib Data'!$A:$A,0)+(ROW()-ROW($A$119)-1),COLUMN()-1)</f>
        <v>0</v>
      </c>
      <c r="E135" s="7">
        <f>INDEX('Paste Calib Data'!$1:$1048576,MATCH($A$119,'Paste Calib Data'!$A:$A,0)+(ROW()-ROW($A$119)-1),COLUMN()-1)</f>
        <v>0</v>
      </c>
      <c r="F135" s="7">
        <f>INDEX('Paste Calib Data'!$1:$1048576,MATCH($A$119,'Paste Calib Data'!$A:$A,0)+(ROW()-ROW($A$119)-1),COLUMN()-1)</f>
        <v>0</v>
      </c>
      <c r="G135" s="7">
        <f>INDEX('Paste Calib Data'!$1:$1048576,MATCH($A$119,'Paste Calib Data'!$A:$A,0)+(ROW()-ROW($A$119)-1),COLUMN()-1)</f>
        <v>0</v>
      </c>
      <c r="H135" s="7">
        <f>INDEX('Paste Calib Data'!$1:$1048576,MATCH($A$119,'Paste Calib Data'!$A:$A,0)+(ROW()-ROW($A$119)-1),COLUMN()-1)</f>
        <v>0</v>
      </c>
      <c r="I135" s="7">
        <f>INDEX('Paste Calib Data'!$1:$1048576,MATCH($A$119,'Paste Calib Data'!$A:$A,0)+(ROW()-ROW($A$119)-1),COLUMN()-1)</f>
        <v>0</v>
      </c>
      <c r="J135" s="7">
        <f>INDEX('Paste Calib Data'!$1:$1048576,MATCH($A$119,'Paste Calib Data'!$A:$A,0)+(ROW()-ROW($A$119)-1),COLUMN()-1)</f>
        <v>0</v>
      </c>
      <c r="K135" s="7">
        <f>INDEX('Paste Calib Data'!$1:$1048576,MATCH($A$119,'Paste Calib Data'!$A:$A,0)+(ROW()-ROW($A$119)-1),COLUMN()-1)</f>
        <v>0</v>
      </c>
      <c r="L135" s="7">
        <f>INDEX('Paste Calib Data'!$1:$1048576,MATCH($A$119,'Paste Calib Data'!$A:$A,0)+(ROW()-ROW($A$119)-1),COLUMN()-1)</f>
        <v>0</v>
      </c>
      <c r="M135" s="7">
        <f>INDEX('Paste Calib Data'!$1:$1048576,MATCH($A$119,'Paste Calib Data'!$A:$A,0)+(ROW()-ROW($A$119)-1),COLUMN()-1)</f>
        <v>0</v>
      </c>
      <c r="N135" s="27">
        <f>M135</f>
        <v>0</v>
      </c>
    </row>
    <row r="136" spans="1:14" x14ac:dyDescent="0.25">
      <c r="A136" s="28">
        <f>A135+1</f>
        <v>3001</v>
      </c>
      <c r="B136" s="27">
        <f>B135</f>
        <v>0</v>
      </c>
      <c r="C136" s="27">
        <f>C135</f>
        <v>0</v>
      </c>
      <c r="D136" s="27">
        <f t="shared" ref="D136" si="69">D135</f>
        <v>0</v>
      </c>
      <c r="E136" s="27">
        <f t="shared" ref="E136" si="70">E135</f>
        <v>0</v>
      </c>
      <c r="F136" s="27">
        <f t="shared" ref="F136" si="71">F135</f>
        <v>0</v>
      </c>
      <c r="G136" s="27">
        <f t="shared" ref="G136" si="72">G135</f>
        <v>0</v>
      </c>
      <c r="H136" s="27">
        <f t="shared" ref="H136" si="73">H135</f>
        <v>0</v>
      </c>
      <c r="I136" s="27">
        <f t="shared" ref="I136" si="74">I135</f>
        <v>0</v>
      </c>
      <c r="J136" s="27">
        <f t="shared" ref="J136" si="75">J135</f>
        <v>0</v>
      </c>
      <c r="K136" s="27">
        <f t="shared" ref="K136" si="76">K135</f>
        <v>0</v>
      </c>
      <c r="L136" s="27">
        <f t="shared" ref="L136" si="77">L135</f>
        <v>0</v>
      </c>
      <c r="M136" s="27">
        <f t="shared" ref="M136" si="78">M135</f>
        <v>0</v>
      </c>
      <c r="N136" s="27">
        <f t="shared" ref="N136" si="79">N135</f>
        <v>0</v>
      </c>
    </row>
    <row r="138" spans="1:14" x14ac:dyDescent="0.25">
      <c r="A138" s="33" t="s">
        <v>144</v>
      </c>
      <c r="B138" s="45" t="str">
        <f>INDEX('Paste Calib Data'!$1:$1048576,MATCH($A$138,'Paste Calib Data'!$A:$A,0)+(ROW()-ROW($A$138)),COLUMN())</f>
        <v>Post Quantity, Intake Temp Adjust Multiplier</v>
      </c>
      <c r="C138" s="45"/>
      <c r="D138" s="45"/>
      <c r="E138" s="45"/>
      <c r="F138" s="45"/>
      <c r="G138" s="45"/>
      <c r="H138" s="45"/>
    </row>
    <row r="139" spans="1:14" x14ac:dyDescent="0.25">
      <c r="A139" s="5"/>
      <c r="B139" s="5" t="str">
        <f>INDEX('Paste Calib Data'!$1:$1048576,MATCH($A$138,'Paste Calib Data'!$A:$A,0)+(ROW()-ROW($A$138)),COLUMN())</f>
        <v>PSI</v>
      </c>
      <c r="C139" s="5"/>
      <c r="D139" s="5"/>
      <c r="E139" s="5"/>
      <c r="F139" s="5"/>
      <c r="G139" s="5"/>
      <c r="H139" s="5"/>
    </row>
    <row r="140" spans="1:14" x14ac:dyDescent="0.25">
      <c r="A140" s="5" t="str">
        <f>INDEX('Paste Calib Data'!$1:$1048576,MATCH($A$138,'Paste Calib Data'!$A:$A,0)+(ROW()-ROW($A$138)),COLUMN())</f>
        <v>IAT °F</v>
      </c>
      <c r="B140" s="28">
        <f>C140-1</f>
        <v>8.3000000000000007</v>
      </c>
      <c r="C140" s="5">
        <f>INDEX('Paste Calib Data'!$1:$1048576,MATCH($A$138,'Paste Calib Data'!$A:$A,0)+(ROW()-ROW($A$138)),COLUMN()-1)</f>
        <v>9.3000000000000007</v>
      </c>
      <c r="D140" s="5">
        <f>INDEX('Paste Calib Data'!$1:$1048576,MATCH($A$138,'Paste Calib Data'!$A:$A,0)+(ROW()-ROW($A$138)),COLUMN()-1)</f>
        <v>10.3</v>
      </c>
      <c r="E140" s="5">
        <f>INDEX('Paste Calib Data'!$1:$1048576,MATCH($A$138,'Paste Calib Data'!$A:$A,0)+(ROW()-ROW($A$138)),COLUMN()-1)</f>
        <v>11.3</v>
      </c>
      <c r="F140" s="5">
        <f>INDEX('Paste Calib Data'!$1:$1048576,MATCH($A$138,'Paste Calib Data'!$A:$A,0)+(ROW()-ROW($A$138)),COLUMN()-1)</f>
        <v>12.3</v>
      </c>
      <c r="G140" s="5">
        <f>INDEX('Paste Calib Data'!$1:$1048576,MATCH($A$138,'Paste Calib Data'!$A:$A,0)+(ROW()-ROW($A$138)),COLUMN()-1)</f>
        <v>13.3</v>
      </c>
      <c r="H140" s="27">
        <f>G140+1</f>
        <v>14.3</v>
      </c>
    </row>
    <row r="141" spans="1:14" x14ac:dyDescent="0.25">
      <c r="A141" s="28">
        <f>A142-1</f>
        <v>-21</v>
      </c>
      <c r="B141" s="28">
        <f>B142</f>
        <v>0</v>
      </c>
      <c r="C141" s="28">
        <f t="shared" ref="C141:H141" si="80">C142</f>
        <v>0</v>
      </c>
      <c r="D141" s="28">
        <f t="shared" si="80"/>
        <v>0</v>
      </c>
      <c r="E141" s="28">
        <f t="shared" si="80"/>
        <v>0</v>
      </c>
      <c r="F141" s="28">
        <f t="shared" si="80"/>
        <v>0</v>
      </c>
      <c r="G141" s="28">
        <f t="shared" si="80"/>
        <v>0</v>
      </c>
      <c r="H141" s="28">
        <f t="shared" si="80"/>
        <v>0</v>
      </c>
    </row>
    <row r="142" spans="1:14" x14ac:dyDescent="0.25">
      <c r="A142" s="5">
        <f>INDEX('Paste Calib Data'!$1:$1048576,MATCH($A$138,'Paste Calib Data'!$A:$A,0)+(ROW()-ROW($A$138)-1),COLUMN())</f>
        <v>-20</v>
      </c>
      <c r="B142" s="27">
        <f>C142</f>
        <v>0</v>
      </c>
      <c r="C142" s="7">
        <f>INDEX('Paste Calib Data'!$1:$1048576,MATCH($A$138,'Paste Calib Data'!$A:$A,0)+(ROW()-ROW($A$138)-1),COLUMN()-1)</f>
        <v>0</v>
      </c>
      <c r="D142" s="7">
        <f>INDEX('Paste Calib Data'!$1:$1048576,MATCH($A$138,'Paste Calib Data'!$A:$A,0)+(ROW()-ROW($A$138)-1),COLUMN()-1)</f>
        <v>0</v>
      </c>
      <c r="E142" s="7">
        <f>INDEX('Paste Calib Data'!$1:$1048576,MATCH($A$138,'Paste Calib Data'!$A:$A,0)+(ROW()-ROW($A$138)-1),COLUMN()-1)</f>
        <v>0</v>
      </c>
      <c r="F142" s="7">
        <f>INDEX('Paste Calib Data'!$1:$1048576,MATCH($A$138,'Paste Calib Data'!$A:$A,0)+(ROW()-ROW($A$138)-1),COLUMN()-1)</f>
        <v>0</v>
      </c>
      <c r="G142" s="7">
        <f>INDEX('Paste Calib Data'!$1:$1048576,MATCH($A$138,'Paste Calib Data'!$A:$A,0)+(ROW()-ROW($A$138)-1),COLUMN()-1)</f>
        <v>0</v>
      </c>
      <c r="H142" s="27">
        <f t="shared" ref="H142:H153" si="81">G142</f>
        <v>0</v>
      </c>
    </row>
    <row r="143" spans="1:14" x14ac:dyDescent="0.25">
      <c r="A143" s="5">
        <f>INDEX('Paste Calib Data'!$1:$1048576,MATCH($A$138,'Paste Calib Data'!$A:$A,0)+(ROW()-ROW($A$138)-1),COLUMN())</f>
        <v>0</v>
      </c>
      <c r="B143" s="27">
        <f t="shared" ref="B143:B153" si="82">C143</f>
        <v>0</v>
      </c>
      <c r="C143" s="7">
        <f>INDEX('Paste Calib Data'!$1:$1048576,MATCH($A$138,'Paste Calib Data'!$A:$A,0)+(ROW()-ROW($A$138)-1),COLUMN()-1)</f>
        <v>0</v>
      </c>
      <c r="D143" s="7">
        <f>INDEX('Paste Calib Data'!$1:$1048576,MATCH($A$138,'Paste Calib Data'!$A:$A,0)+(ROW()-ROW($A$138)-1),COLUMN()-1)</f>
        <v>0</v>
      </c>
      <c r="E143" s="7">
        <f>INDEX('Paste Calib Data'!$1:$1048576,MATCH($A$138,'Paste Calib Data'!$A:$A,0)+(ROW()-ROW($A$138)-1),COLUMN()-1)</f>
        <v>0</v>
      </c>
      <c r="F143" s="7">
        <f>INDEX('Paste Calib Data'!$1:$1048576,MATCH($A$138,'Paste Calib Data'!$A:$A,0)+(ROW()-ROW($A$138)-1),COLUMN()-1)</f>
        <v>0</v>
      </c>
      <c r="G143" s="7">
        <f>INDEX('Paste Calib Data'!$1:$1048576,MATCH($A$138,'Paste Calib Data'!$A:$A,0)+(ROW()-ROW($A$138)-1),COLUMN()-1)</f>
        <v>0</v>
      </c>
      <c r="H143" s="27">
        <f t="shared" si="81"/>
        <v>0</v>
      </c>
    </row>
    <row r="144" spans="1:14" x14ac:dyDescent="0.25">
      <c r="A144" s="5">
        <f>INDEX('Paste Calib Data'!$1:$1048576,MATCH($A$138,'Paste Calib Data'!$A:$A,0)+(ROW()-ROW($A$138)-1),COLUMN())</f>
        <v>10</v>
      </c>
      <c r="B144" s="27">
        <f t="shared" si="82"/>
        <v>0</v>
      </c>
      <c r="C144" s="7">
        <f>INDEX('Paste Calib Data'!$1:$1048576,MATCH($A$138,'Paste Calib Data'!$A:$A,0)+(ROW()-ROW($A$138)-1),COLUMN()-1)</f>
        <v>0</v>
      </c>
      <c r="D144" s="7">
        <f>INDEX('Paste Calib Data'!$1:$1048576,MATCH($A$138,'Paste Calib Data'!$A:$A,0)+(ROW()-ROW($A$138)-1),COLUMN()-1)</f>
        <v>0</v>
      </c>
      <c r="E144" s="7">
        <f>INDEX('Paste Calib Data'!$1:$1048576,MATCH($A$138,'Paste Calib Data'!$A:$A,0)+(ROW()-ROW($A$138)-1),COLUMN()-1)</f>
        <v>0</v>
      </c>
      <c r="F144" s="7">
        <f>INDEX('Paste Calib Data'!$1:$1048576,MATCH($A$138,'Paste Calib Data'!$A:$A,0)+(ROW()-ROW($A$138)-1),COLUMN()-1)</f>
        <v>0</v>
      </c>
      <c r="G144" s="7">
        <f>INDEX('Paste Calib Data'!$1:$1048576,MATCH($A$138,'Paste Calib Data'!$A:$A,0)+(ROW()-ROW($A$138)-1),COLUMN()-1)</f>
        <v>0</v>
      </c>
      <c r="H144" s="27">
        <f t="shared" si="81"/>
        <v>0</v>
      </c>
    </row>
    <row r="145" spans="1:14" x14ac:dyDescent="0.25">
      <c r="A145" s="5">
        <f>INDEX('Paste Calib Data'!$1:$1048576,MATCH($A$138,'Paste Calib Data'!$A:$A,0)+(ROW()-ROW($A$138)-1),COLUMN())</f>
        <v>20</v>
      </c>
      <c r="B145" s="27">
        <f t="shared" si="82"/>
        <v>0</v>
      </c>
      <c r="C145" s="7">
        <f>INDEX('Paste Calib Data'!$1:$1048576,MATCH($A$138,'Paste Calib Data'!$A:$A,0)+(ROW()-ROW($A$138)-1),COLUMN()-1)</f>
        <v>0</v>
      </c>
      <c r="D145" s="7">
        <f>INDEX('Paste Calib Data'!$1:$1048576,MATCH($A$138,'Paste Calib Data'!$A:$A,0)+(ROW()-ROW($A$138)-1),COLUMN()-1)</f>
        <v>0</v>
      </c>
      <c r="E145" s="7">
        <f>INDEX('Paste Calib Data'!$1:$1048576,MATCH($A$138,'Paste Calib Data'!$A:$A,0)+(ROW()-ROW($A$138)-1),COLUMN()-1)</f>
        <v>0</v>
      </c>
      <c r="F145" s="7">
        <f>INDEX('Paste Calib Data'!$1:$1048576,MATCH($A$138,'Paste Calib Data'!$A:$A,0)+(ROW()-ROW($A$138)-1),COLUMN()-1)</f>
        <v>0</v>
      </c>
      <c r="G145" s="7">
        <f>INDEX('Paste Calib Data'!$1:$1048576,MATCH($A$138,'Paste Calib Data'!$A:$A,0)+(ROW()-ROW($A$138)-1),COLUMN()-1)</f>
        <v>0</v>
      </c>
      <c r="H145" s="27">
        <f t="shared" si="81"/>
        <v>0</v>
      </c>
    </row>
    <row r="146" spans="1:14" x14ac:dyDescent="0.25">
      <c r="A146" s="5">
        <f>INDEX('Paste Calib Data'!$1:$1048576,MATCH($A$138,'Paste Calib Data'!$A:$A,0)+(ROW()-ROW($A$138)-1),COLUMN())</f>
        <v>30</v>
      </c>
      <c r="B146" s="27">
        <f t="shared" si="82"/>
        <v>0</v>
      </c>
      <c r="C146" s="7">
        <f>INDEX('Paste Calib Data'!$1:$1048576,MATCH($A$138,'Paste Calib Data'!$A:$A,0)+(ROW()-ROW($A$138)-1),COLUMN()-1)</f>
        <v>0</v>
      </c>
      <c r="D146" s="7">
        <f>INDEX('Paste Calib Data'!$1:$1048576,MATCH($A$138,'Paste Calib Data'!$A:$A,0)+(ROW()-ROW($A$138)-1),COLUMN()-1)</f>
        <v>0</v>
      </c>
      <c r="E146" s="7">
        <f>INDEX('Paste Calib Data'!$1:$1048576,MATCH($A$138,'Paste Calib Data'!$A:$A,0)+(ROW()-ROW($A$138)-1),COLUMN()-1)</f>
        <v>0</v>
      </c>
      <c r="F146" s="7">
        <f>INDEX('Paste Calib Data'!$1:$1048576,MATCH($A$138,'Paste Calib Data'!$A:$A,0)+(ROW()-ROW($A$138)-1),COLUMN()-1)</f>
        <v>0</v>
      </c>
      <c r="G146" s="7">
        <f>INDEX('Paste Calib Data'!$1:$1048576,MATCH($A$138,'Paste Calib Data'!$A:$A,0)+(ROW()-ROW($A$138)-1),COLUMN()-1)</f>
        <v>0</v>
      </c>
      <c r="H146" s="27">
        <f t="shared" si="81"/>
        <v>0</v>
      </c>
    </row>
    <row r="147" spans="1:14" x14ac:dyDescent="0.25">
      <c r="A147" s="5">
        <f>INDEX('Paste Calib Data'!$1:$1048576,MATCH($A$138,'Paste Calib Data'!$A:$A,0)+(ROW()-ROW($A$138)-1),COLUMN())</f>
        <v>40</v>
      </c>
      <c r="B147" s="27">
        <f t="shared" si="82"/>
        <v>0</v>
      </c>
      <c r="C147" s="7">
        <f>INDEX('Paste Calib Data'!$1:$1048576,MATCH($A$138,'Paste Calib Data'!$A:$A,0)+(ROW()-ROW($A$138)-1),COLUMN()-1)</f>
        <v>0</v>
      </c>
      <c r="D147" s="7">
        <f>INDEX('Paste Calib Data'!$1:$1048576,MATCH($A$138,'Paste Calib Data'!$A:$A,0)+(ROW()-ROW($A$138)-1),COLUMN()-1)</f>
        <v>0</v>
      </c>
      <c r="E147" s="7">
        <f>INDEX('Paste Calib Data'!$1:$1048576,MATCH($A$138,'Paste Calib Data'!$A:$A,0)+(ROW()-ROW($A$138)-1),COLUMN()-1)</f>
        <v>0</v>
      </c>
      <c r="F147" s="7">
        <f>INDEX('Paste Calib Data'!$1:$1048576,MATCH($A$138,'Paste Calib Data'!$A:$A,0)+(ROW()-ROW($A$138)-1),COLUMN()-1)</f>
        <v>0</v>
      </c>
      <c r="G147" s="7">
        <f>INDEX('Paste Calib Data'!$1:$1048576,MATCH($A$138,'Paste Calib Data'!$A:$A,0)+(ROW()-ROW($A$138)-1),COLUMN()-1)</f>
        <v>0</v>
      </c>
      <c r="H147" s="27">
        <f t="shared" si="81"/>
        <v>0</v>
      </c>
    </row>
    <row r="148" spans="1:14" x14ac:dyDescent="0.25">
      <c r="A148" s="5">
        <f>INDEX('Paste Calib Data'!$1:$1048576,MATCH($A$138,'Paste Calib Data'!$A:$A,0)+(ROW()-ROW($A$138)-1),COLUMN())</f>
        <v>50</v>
      </c>
      <c r="B148" s="27">
        <f t="shared" si="82"/>
        <v>0</v>
      </c>
      <c r="C148" s="7">
        <f>INDEX('Paste Calib Data'!$1:$1048576,MATCH($A$138,'Paste Calib Data'!$A:$A,0)+(ROW()-ROW($A$138)-1),COLUMN()-1)</f>
        <v>0</v>
      </c>
      <c r="D148" s="7">
        <f>INDEX('Paste Calib Data'!$1:$1048576,MATCH($A$138,'Paste Calib Data'!$A:$A,0)+(ROW()-ROW($A$138)-1),COLUMN()-1)</f>
        <v>0</v>
      </c>
      <c r="E148" s="7">
        <f>INDEX('Paste Calib Data'!$1:$1048576,MATCH($A$138,'Paste Calib Data'!$A:$A,0)+(ROW()-ROW($A$138)-1),COLUMN()-1)</f>
        <v>0</v>
      </c>
      <c r="F148" s="7">
        <f>INDEX('Paste Calib Data'!$1:$1048576,MATCH($A$138,'Paste Calib Data'!$A:$A,0)+(ROW()-ROW($A$138)-1),COLUMN()-1)</f>
        <v>0</v>
      </c>
      <c r="G148" s="7">
        <f>INDEX('Paste Calib Data'!$1:$1048576,MATCH($A$138,'Paste Calib Data'!$A:$A,0)+(ROW()-ROW($A$138)-1),COLUMN()-1)</f>
        <v>0</v>
      </c>
      <c r="H148" s="27">
        <f t="shared" si="81"/>
        <v>0</v>
      </c>
    </row>
    <row r="149" spans="1:14" x14ac:dyDescent="0.25">
      <c r="A149" s="5">
        <f>INDEX('Paste Calib Data'!$1:$1048576,MATCH($A$138,'Paste Calib Data'!$A:$A,0)+(ROW()-ROW($A$138)-1),COLUMN())</f>
        <v>60</v>
      </c>
      <c r="B149" s="27">
        <f t="shared" si="82"/>
        <v>0</v>
      </c>
      <c r="C149" s="7">
        <f>INDEX('Paste Calib Data'!$1:$1048576,MATCH($A$138,'Paste Calib Data'!$A:$A,0)+(ROW()-ROW($A$138)-1),COLUMN()-1)</f>
        <v>0</v>
      </c>
      <c r="D149" s="7">
        <f>INDEX('Paste Calib Data'!$1:$1048576,MATCH($A$138,'Paste Calib Data'!$A:$A,0)+(ROW()-ROW($A$138)-1),COLUMN()-1)</f>
        <v>0</v>
      </c>
      <c r="E149" s="7">
        <f>INDEX('Paste Calib Data'!$1:$1048576,MATCH($A$138,'Paste Calib Data'!$A:$A,0)+(ROW()-ROW($A$138)-1),COLUMN()-1)</f>
        <v>0</v>
      </c>
      <c r="F149" s="7">
        <f>INDEX('Paste Calib Data'!$1:$1048576,MATCH($A$138,'Paste Calib Data'!$A:$A,0)+(ROW()-ROW($A$138)-1),COLUMN()-1)</f>
        <v>0</v>
      </c>
      <c r="G149" s="7">
        <f>INDEX('Paste Calib Data'!$1:$1048576,MATCH($A$138,'Paste Calib Data'!$A:$A,0)+(ROW()-ROW($A$138)-1),COLUMN()-1)</f>
        <v>0</v>
      </c>
      <c r="H149" s="27">
        <f t="shared" si="81"/>
        <v>0</v>
      </c>
    </row>
    <row r="150" spans="1:14" x14ac:dyDescent="0.25">
      <c r="A150" s="5">
        <f>INDEX('Paste Calib Data'!$1:$1048576,MATCH($A$138,'Paste Calib Data'!$A:$A,0)+(ROW()-ROW($A$138)-1),COLUMN())</f>
        <v>70</v>
      </c>
      <c r="B150" s="27">
        <f t="shared" si="82"/>
        <v>0</v>
      </c>
      <c r="C150" s="7">
        <f>INDEX('Paste Calib Data'!$1:$1048576,MATCH($A$138,'Paste Calib Data'!$A:$A,0)+(ROW()-ROW($A$138)-1),COLUMN()-1)</f>
        <v>0</v>
      </c>
      <c r="D150" s="7">
        <f>INDEX('Paste Calib Data'!$1:$1048576,MATCH($A$138,'Paste Calib Data'!$A:$A,0)+(ROW()-ROW($A$138)-1),COLUMN()-1)</f>
        <v>0</v>
      </c>
      <c r="E150" s="7">
        <f>INDEX('Paste Calib Data'!$1:$1048576,MATCH($A$138,'Paste Calib Data'!$A:$A,0)+(ROW()-ROW($A$138)-1),COLUMN()-1)</f>
        <v>0</v>
      </c>
      <c r="F150" s="7">
        <f>INDEX('Paste Calib Data'!$1:$1048576,MATCH($A$138,'Paste Calib Data'!$A:$A,0)+(ROW()-ROW($A$138)-1),COLUMN()-1)</f>
        <v>0</v>
      </c>
      <c r="G150" s="7">
        <f>INDEX('Paste Calib Data'!$1:$1048576,MATCH($A$138,'Paste Calib Data'!$A:$A,0)+(ROW()-ROW($A$138)-1),COLUMN()-1)</f>
        <v>0</v>
      </c>
      <c r="H150" s="27">
        <f t="shared" si="81"/>
        <v>0</v>
      </c>
    </row>
    <row r="151" spans="1:14" x14ac:dyDescent="0.25">
      <c r="A151" s="5">
        <f>INDEX('Paste Calib Data'!$1:$1048576,MATCH($A$138,'Paste Calib Data'!$A:$A,0)+(ROW()-ROW($A$138)-1),COLUMN())</f>
        <v>80</v>
      </c>
      <c r="B151" s="27">
        <f t="shared" si="82"/>
        <v>0</v>
      </c>
      <c r="C151" s="7">
        <f>INDEX('Paste Calib Data'!$1:$1048576,MATCH($A$138,'Paste Calib Data'!$A:$A,0)+(ROW()-ROW($A$138)-1),COLUMN()-1)</f>
        <v>0</v>
      </c>
      <c r="D151" s="7">
        <f>INDEX('Paste Calib Data'!$1:$1048576,MATCH($A$138,'Paste Calib Data'!$A:$A,0)+(ROW()-ROW($A$138)-1),COLUMN()-1)</f>
        <v>0</v>
      </c>
      <c r="E151" s="7">
        <f>INDEX('Paste Calib Data'!$1:$1048576,MATCH($A$138,'Paste Calib Data'!$A:$A,0)+(ROW()-ROW($A$138)-1),COLUMN()-1)</f>
        <v>0</v>
      </c>
      <c r="F151" s="7">
        <f>INDEX('Paste Calib Data'!$1:$1048576,MATCH($A$138,'Paste Calib Data'!$A:$A,0)+(ROW()-ROW($A$138)-1),COLUMN()-1)</f>
        <v>0</v>
      </c>
      <c r="G151" s="7">
        <f>INDEX('Paste Calib Data'!$1:$1048576,MATCH($A$138,'Paste Calib Data'!$A:$A,0)+(ROW()-ROW($A$138)-1),COLUMN()-1)</f>
        <v>0</v>
      </c>
      <c r="H151" s="27">
        <f t="shared" si="81"/>
        <v>0</v>
      </c>
    </row>
    <row r="152" spans="1:14" x14ac:dyDescent="0.25">
      <c r="A152" s="5">
        <f>INDEX('Paste Calib Data'!$1:$1048576,MATCH($A$138,'Paste Calib Data'!$A:$A,0)+(ROW()-ROW($A$138)-1),COLUMN())</f>
        <v>90</v>
      </c>
      <c r="B152" s="27">
        <f t="shared" si="82"/>
        <v>0</v>
      </c>
      <c r="C152" s="7">
        <f>INDEX('Paste Calib Data'!$1:$1048576,MATCH($A$138,'Paste Calib Data'!$A:$A,0)+(ROW()-ROW($A$138)-1),COLUMN()-1)</f>
        <v>0</v>
      </c>
      <c r="D152" s="7">
        <f>INDEX('Paste Calib Data'!$1:$1048576,MATCH($A$138,'Paste Calib Data'!$A:$A,0)+(ROW()-ROW($A$138)-1),COLUMN()-1)</f>
        <v>0</v>
      </c>
      <c r="E152" s="7">
        <f>INDEX('Paste Calib Data'!$1:$1048576,MATCH($A$138,'Paste Calib Data'!$A:$A,0)+(ROW()-ROW($A$138)-1),COLUMN()-1)</f>
        <v>0</v>
      </c>
      <c r="F152" s="7">
        <f>INDEX('Paste Calib Data'!$1:$1048576,MATCH($A$138,'Paste Calib Data'!$A:$A,0)+(ROW()-ROW($A$138)-1),COLUMN()-1)</f>
        <v>0</v>
      </c>
      <c r="G152" s="7">
        <f>INDEX('Paste Calib Data'!$1:$1048576,MATCH($A$138,'Paste Calib Data'!$A:$A,0)+(ROW()-ROW($A$138)-1),COLUMN()-1)</f>
        <v>0</v>
      </c>
      <c r="H152" s="27">
        <f t="shared" si="81"/>
        <v>0</v>
      </c>
    </row>
    <row r="153" spans="1:14" x14ac:dyDescent="0.25">
      <c r="A153" s="5">
        <f>INDEX('Paste Calib Data'!$1:$1048576,MATCH($A$138,'Paste Calib Data'!$A:$A,0)+(ROW()-ROW($A$138)-1),COLUMN())</f>
        <v>100</v>
      </c>
      <c r="B153" s="27">
        <f t="shared" si="82"/>
        <v>0</v>
      </c>
      <c r="C153" s="7">
        <f>INDEX('Paste Calib Data'!$1:$1048576,MATCH($A$138,'Paste Calib Data'!$A:$A,0)+(ROW()-ROW($A$138)-1),COLUMN()-1)</f>
        <v>0</v>
      </c>
      <c r="D153" s="7">
        <f>INDEX('Paste Calib Data'!$1:$1048576,MATCH($A$138,'Paste Calib Data'!$A:$A,0)+(ROW()-ROW($A$138)-1),COLUMN()-1)</f>
        <v>0</v>
      </c>
      <c r="E153" s="7">
        <f>INDEX('Paste Calib Data'!$1:$1048576,MATCH($A$138,'Paste Calib Data'!$A:$A,0)+(ROW()-ROW($A$138)-1),COLUMN()-1)</f>
        <v>0</v>
      </c>
      <c r="F153" s="7">
        <f>INDEX('Paste Calib Data'!$1:$1048576,MATCH($A$138,'Paste Calib Data'!$A:$A,0)+(ROW()-ROW($A$138)-1),COLUMN()-1)</f>
        <v>0</v>
      </c>
      <c r="G153" s="7">
        <f>INDEX('Paste Calib Data'!$1:$1048576,MATCH($A$138,'Paste Calib Data'!$A:$A,0)+(ROW()-ROW($A$138)-1),COLUMN()-1)</f>
        <v>0</v>
      </c>
      <c r="H153" s="27">
        <f t="shared" si="81"/>
        <v>0</v>
      </c>
    </row>
    <row r="154" spans="1:14" x14ac:dyDescent="0.25">
      <c r="A154" s="28">
        <f>A153+1</f>
        <v>101</v>
      </c>
      <c r="B154" s="27">
        <f>B153</f>
        <v>0</v>
      </c>
      <c r="C154" s="27">
        <f>C153</f>
        <v>0</v>
      </c>
      <c r="D154" s="27">
        <f t="shared" ref="D154" si="83">D153</f>
        <v>0</v>
      </c>
      <c r="E154" s="27">
        <f t="shared" ref="E154" si="84">E153</f>
        <v>0</v>
      </c>
      <c r="F154" s="27">
        <f t="shared" ref="F154" si="85">F153</f>
        <v>0</v>
      </c>
      <c r="G154" s="27">
        <f t="shared" ref="G154" si="86">G153</f>
        <v>0</v>
      </c>
      <c r="H154" s="27">
        <f t="shared" ref="H154" si="87">H153</f>
        <v>0</v>
      </c>
    </row>
    <row r="156" spans="1:14" x14ac:dyDescent="0.25">
      <c r="A156" s="33" t="s">
        <v>151</v>
      </c>
      <c r="B156" s="45" t="str">
        <f>INDEX('Paste Calib Data'!$1:$1048576,MATCH($A$156,'Paste Calib Data'!$A:$A,0)+(ROW()-ROW($A$156)),COLUMN())</f>
        <v>Post Quantity, Boost Adjust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</row>
    <row r="157" spans="1:14" x14ac:dyDescent="0.25">
      <c r="A157" s="5"/>
      <c r="B157" s="5" t="str">
        <f>INDEX('Paste Calib Data'!$1:$1048576,MATCH($A$156,'Paste Calib Data'!$A:$A,0)+(ROW()-ROW($A$156)),COLUMN())</f>
        <v>mm3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25">
      <c r="A158" s="5" t="str">
        <f>INDEX('Paste Calib Data'!$1:$1048576,MATCH($A$156,'Paste Calib Data'!$A:$A,0)+(ROW()-ROW($A$156)),COLUMN())</f>
        <v>RPM</v>
      </c>
      <c r="B158" s="28">
        <f>C158-1</f>
        <v>-1</v>
      </c>
      <c r="C158" s="5">
        <f>INDEX('Paste Calib Data'!$1:$1048576,MATCH($A$156,'Paste Calib Data'!$A:$A,0)+(ROW()-ROW($A$156)),COLUMN()-1)</f>
        <v>0</v>
      </c>
      <c r="D158" s="5">
        <f>INDEX('Paste Calib Data'!$1:$1048576,MATCH($A$156,'Paste Calib Data'!$A:$A,0)+(ROW()-ROW($A$156)),COLUMN()-1)</f>
        <v>20</v>
      </c>
      <c r="E158" s="5">
        <f>INDEX('Paste Calib Data'!$1:$1048576,MATCH($A$156,'Paste Calib Data'!$A:$A,0)+(ROW()-ROW($A$156)),COLUMN()-1)</f>
        <v>40</v>
      </c>
      <c r="F158" s="5">
        <f>INDEX('Paste Calib Data'!$1:$1048576,MATCH($A$156,'Paste Calib Data'!$A:$A,0)+(ROW()-ROW($A$156)),COLUMN()-1)</f>
        <v>60</v>
      </c>
      <c r="G158" s="5">
        <f>INDEX('Paste Calib Data'!$1:$1048576,MATCH($A$156,'Paste Calib Data'!$A:$A,0)+(ROW()-ROW($A$156)),COLUMN()-1)</f>
        <v>80</v>
      </c>
      <c r="H158" s="5">
        <f>INDEX('Paste Calib Data'!$1:$1048576,MATCH($A$156,'Paste Calib Data'!$A:$A,0)+(ROW()-ROW($A$156)),COLUMN()-1)</f>
        <v>100</v>
      </c>
      <c r="I158" s="5">
        <f>INDEX('Paste Calib Data'!$1:$1048576,MATCH($A$156,'Paste Calib Data'!$A:$A,0)+(ROW()-ROW($A$156)),COLUMN()-1)</f>
        <v>120</v>
      </c>
      <c r="J158" s="5">
        <f>INDEX('Paste Calib Data'!$1:$1048576,MATCH($A$156,'Paste Calib Data'!$A:$A,0)+(ROW()-ROW($A$156)),COLUMN()-1)</f>
        <v>140</v>
      </c>
      <c r="K158" s="5">
        <f>INDEX('Paste Calib Data'!$1:$1048576,MATCH($A$156,'Paste Calib Data'!$A:$A,0)+(ROW()-ROW($A$156)),COLUMN()-1)</f>
        <v>160</v>
      </c>
      <c r="L158" s="5">
        <f>INDEX('Paste Calib Data'!$1:$1048576,MATCH($A$156,'Paste Calib Data'!$A:$A,0)+(ROW()-ROW($A$156)),COLUMN()-1)</f>
        <v>180</v>
      </c>
      <c r="M158" s="5">
        <f>INDEX('Paste Calib Data'!$1:$1048576,MATCH($A$156,'Paste Calib Data'!$A:$A,0)+(ROW()-ROW($A$156)),COLUMN()-1)</f>
        <v>200</v>
      </c>
      <c r="N158" s="27">
        <f>M158+1</f>
        <v>201</v>
      </c>
    </row>
    <row r="159" spans="1:14" x14ac:dyDescent="0.25">
      <c r="A159" s="28">
        <f>A160-1</f>
        <v>599</v>
      </c>
      <c r="B159" s="27">
        <f>B160</f>
        <v>0</v>
      </c>
      <c r="C159" s="27">
        <f t="shared" ref="C159:N159" si="88">C160</f>
        <v>0</v>
      </c>
      <c r="D159" s="27">
        <f t="shared" si="88"/>
        <v>0</v>
      </c>
      <c r="E159" s="27">
        <f t="shared" si="88"/>
        <v>0</v>
      </c>
      <c r="F159" s="27">
        <f t="shared" si="88"/>
        <v>0</v>
      </c>
      <c r="G159" s="27">
        <f t="shared" si="88"/>
        <v>0</v>
      </c>
      <c r="H159" s="27">
        <f t="shared" si="88"/>
        <v>0</v>
      </c>
      <c r="I159" s="27">
        <f t="shared" si="88"/>
        <v>0</v>
      </c>
      <c r="J159" s="27">
        <f t="shared" si="88"/>
        <v>0</v>
      </c>
      <c r="K159" s="27">
        <f t="shared" si="88"/>
        <v>0</v>
      </c>
      <c r="L159" s="27">
        <f t="shared" si="88"/>
        <v>0</v>
      </c>
      <c r="M159" s="27">
        <f t="shared" si="88"/>
        <v>0</v>
      </c>
      <c r="N159" s="27">
        <f t="shared" si="88"/>
        <v>0</v>
      </c>
    </row>
    <row r="160" spans="1:14" x14ac:dyDescent="0.25">
      <c r="A160" s="5">
        <f>INDEX('Paste Calib Data'!$1:$1048576,MATCH($A$156,'Paste Calib Data'!$A:$A,0)+(ROW()-ROW($A$156)-1),COLUMN())</f>
        <v>600</v>
      </c>
      <c r="B160" s="27">
        <f>C160</f>
        <v>0</v>
      </c>
      <c r="C160" s="7">
        <f>INDEX('Paste Calib Data'!$1:$1048576,MATCH($A$156,'Paste Calib Data'!$A:$A,0)+(ROW()-ROW($A$156)-1),COLUMN()-1)</f>
        <v>0</v>
      </c>
      <c r="D160" s="7">
        <f>INDEX('Paste Calib Data'!$1:$1048576,MATCH($A$156,'Paste Calib Data'!$A:$A,0)+(ROW()-ROW($A$156)-1),COLUMN()-1)</f>
        <v>0</v>
      </c>
      <c r="E160" s="7">
        <f>INDEX('Paste Calib Data'!$1:$1048576,MATCH($A$156,'Paste Calib Data'!$A:$A,0)+(ROW()-ROW($A$156)-1),COLUMN()-1)</f>
        <v>0</v>
      </c>
      <c r="F160" s="7">
        <f>INDEX('Paste Calib Data'!$1:$1048576,MATCH($A$156,'Paste Calib Data'!$A:$A,0)+(ROW()-ROW($A$156)-1),COLUMN()-1)</f>
        <v>0</v>
      </c>
      <c r="G160" s="7">
        <f>INDEX('Paste Calib Data'!$1:$1048576,MATCH($A$156,'Paste Calib Data'!$A:$A,0)+(ROW()-ROW($A$156)-1),COLUMN()-1)</f>
        <v>0</v>
      </c>
      <c r="H160" s="7">
        <f>INDEX('Paste Calib Data'!$1:$1048576,MATCH($A$156,'Paste Calib Data'!$A:$A,0)+(ROW()-ROW($A$156)-1),COLUMN()-1)</f>
        <v>0</v>
      </c>
      <c r="I160" s="7">
        <f>INDEX('Paste Calib Data'!$1:$1048576,MATCH($A$156,'Paste Calib Data'!$A:$A,0)+(ROW()-ROW($A$156)-1),COLUMN()-1)</f>
        <v>0</v>
      </c>
      <c r="J160" s="7">
        <f>INDEX('Paste Calib Data'!$1:$1048576,MATCH($A$156,'Paste Calib Data'!$A:$A,0)+(ROW()-ROW($A$156)-1),COLUMN()-1)</f>
        <v>0</v>
      </c>
      <c r="K160" s="7">
        <f>INDEX('Paste Calib Data'!$1:$1048576,MATCH($A$156,'Paste Calib Data'!$A:$A,0)+(ROW()-ROW($A$156)-1),COLUMN()-1)</f>
        <v>0</v>
      </c>
      <c r="L160" s="7">
        <f>INDEX('Paste Calib Data'!$1:$1048576,MATCH($A$156,'Paste Calib Data'!$A:$A,0)+(ROW()-ROW($A$156)-1),COLUMN()-1)</f>
        <v>0</v>
      </c>
      <c r="M160" s="7">
        <f>INDEX('Paste Calib Data'!$1:$1048576,MATCH($A$156,'Paste Calib Data'!$A:$A,0)+(ROW()-ROW($A$156)-1),COLUMN()-1)</f>
        <v>0</v>
      </c>
      <c r="N160" s="27">
        <f t="shared" ref="N160:N171" si="89">M160</f>
        <v>0</v>
      </c>
    </row>
    <row r="161" spans="1:14" x14ac:dyDescent="0.25">
      <c r="A161" s="5">
        <f>INDEX('Paste Calib Data'!$1:$1048576,MATCH($A$156,'Paste Calib Data'!$A:$A,0)+(ROW()-ROW($A$156)-1),COLUMN())</f>
        <v>800</v>
      </c>
      <c r="B161" s="27">
        <f t="shared" ref="B161:B172" si="90">C161</f>
        <v>0</v>
      </c>
      <c r="C161" s="7">
        <f>INDEX('Paste Calib Data'!$1:$1048576,MATCH($A$156,'Paste Calib Data'!$A:$A,0)+(ROW()-ROW($A$156)-1),COLUMN()-1)</f>
        <v>0</v>
      </c>
      <c r="D161" s="7">
        <f>INDEX('Paste Calib Data'!$1:$1048576,MATCH($A$156,'Paste Calib Data'!$A:$A,0)+(ROW()-ROW($A$156)-1),COLUMN()-1)</f>
        <v>0</v>
      </c>
      <c r="E161" s="7">
        <f>INDEX('Paste Calib Data'!$1:$1048576,MATCH($A$156,'Paste Calib Data'!$A:$A,0)+(ROW()-ROW($A$156)-1),COLUMN()-1)</f>
        <v>0</v>
      </c>
      <c r="F161" s="7">
        <f>INDEX('Paste Calib Data'!$1:$1048576,MATCH($A$156,'Paste Calib Data'!$A:$A,0)+(ROW()-ROW($A$156)-1),COLUMN()-1)</f>
        <v>0</v>
      </c>
      <c r="G161" s="7">
        <f>INDEX('Paste Calib Data'!$1:$1048576,MATCH($A$156,'Paste Calib Data'!$A:$A,0)+(ROW()-ROW($A$156)-1),COLUMN()-1)</f>
        <v>0</v>
      </c>
      <c r="H161" s="7">
        <f>INDEX('Paste Calib Data'!$1:$1048576,MATCH($A$156,'Paste Calib Data'!$A:$A,0)+(ROW()-ROW($A$156)-1),COLUMN()-1)</f>
        <v>0</v>
      </c>
      <c r="I161" s="7">
        <f>INDEX('Paste Calib Data'!$1:$1048576,MATCH($A$156,'Paste Calib Data'!$A:$A,0)+(ROW()-ROW($A$156)-1),COLUMN()-1)</f>
        <v>0</v>
      </c>
      <c r="J161" s="7">
        <f>INDEX('Paste Calib Data'!$1:$1048576,MATCH($A$156,'Paste Calib Data'!$A:$A,0)+(ROW()-ROW($A$156)-1),COLUMN()-1)</f>
        <v>0</v>
      </c>
      <c r="K161" s="7">
        <f>INDEX('Paste Calib Data'!$1:$1048576,MATCH($A$156,'Paste Calib Data'!$A:$A,0)+(ROW()-ROW($A$156)-1),COLUMN()-1)</f>
        <v>0</v>
      </c>
      <c r="L161" s="7">
        <f>INDEX('Paste Calib Data'!$1:$1048576,MATCH($A$156,'Paste Calib Data'!$A:$A,0)+(ROW()-ROW($A$156)-1),COLUMN()-1)</f>
        <v>0</v>
      </c>
      <c r="M161" s="7">
        <f>INDEX('Paste Calib Data'!$1:$1048576,MATCH($A$156,'Paste Calib Data'!$A:$A,0)+(ROW()-ROW($A$156)-1),COLUMN()-1)</f>
        <v>0</v>
      </c>
      <c r="N161" s="27">
        <f t="shared" si="89"/>
        <v>0</v>
      </c>
    </row>
    <row r="162" spans="1:14" x14ac:dyDescent="0.25">
      <c r="A162" s="5">
        <f>INDEX('Paste Calib Data'!$1:$1048576,MATCH($A$156,'Paste Calib Data'!$A:$A,0)+(ROW()-ROW($A$156)-1),COLUMN())</f>
        <v>1000</v>
      </c>
      <c r="B162" s="27">
        <f t="shared" si="90"/>
        <v>0</v>
      </c>
      <c r="C162" s="7">
        <f>INDEX('Paste Calib Data'!$1:$1048576,MATCH($A$156,'Paste Calib Data'!$A:$A,0)+(ROW()-ROW($A$156)-1),COLUMN()-1)</f>
        <v>0</v>
      </c>
      <c r="D162" s="7">
        <f>INDEX('Paste Calib Data'!$1:$1048576,MATCH($A$156,'Paste Calib Data'!$A:$A,0)+(ROW()-ROW($A$156)-1),COLUMN()-1)</f>
        <v>0</v>
      </c>
      <c r="E162" s="7">
        <f>INDEX('Paste Calib Data'!$1:$1048576,MATCH($A$156,'Paste Calib Data'!$A:$A,0)+(ROW()-ROW($A$156)-1),COLUMN()-1)</f>
        <v>0</v>
      </c>
      <c r="F162" s="7">
        <f>INDEX('Paste Calib Data'!$1:$1048576,MATCH($A$156,'Paste Calib Data'!$A:$A,0)+(ROW()-ROW($A$156)-1),COLUMN()-1)</f>
        <v>0</v>
      </c>
      <c r="G162" s="7">
        <f>INDEX('Paste Calib Data'!$1:$1048576,MATCH($A$156,'Paste Calib Data'!$A:$A,0)+(ROW()-ROW($A$156)-1),COLUMN()-1)</f>
        <v>0</v>
      </c>
      <c r="H162" s="7">
        <f>INDEX('Paste Calib Data'!$1:$1048576,MATCH($A$156,'Paste Calib Data'!$A:$A,0)+(ROW()-ROW($A$156)-1),COLUMN()-1)</f>
        <v>0</v>
      </c>
      <c r="I162" s="7">
        <f>INDEX('Paste Calib Data'!$1:$1048576,MATCH($A$156,'Paste Calib Data'!$A:$A,0)+(ROW()-ROW($A$156)-1),COLUMN()-1)</f>
        <v>0</v>
      </c>
      <c r="J162" s="7">
        <f>INDEX('Paste Calib Data'!$1:$1048576,MATCH($A$156,'Paste Calib Data'!$A:$A,0)+(ROW()-ROW($A$156)-1),COLUMN()-1)</f>
        <v>0</v>
      </c>
      <c r="K162" s="7">
        <f>INDEX('Paste Calib Data'!$1:$1048576,MATCH($A$156,'Paste Calib Data'!$A:$A,0)+(ROW()-ROW($A$156)-1),COLUMN()-1)</f>
        <v>0</v>
      </c>
      <c r="L162" s="7">
        <f>INDEX('Paste Calib Data'!$1:$1048576,MATCH($A$156,'Paste Calib Data'!$A:$A,0)+(ROW()-ROW($A$156)-1),COLUMN()-1)</f>
        <v>0</v>
      </c>
      <c r="M162" s="7">
        <f>INDEX('Paste Calib Data'!$1:$1048576,MATCH($A$156,'Paste Calib Data'!$A:$A,0)+(ROW()-ROW($A$156)-1),COLUMN()-1)</f>
        <v>0</v>
      </c>
      <c r="N162" s="27">
        <f t="shared" si="89"/>
        <v>0</v>
      </c>
    </row>
    <row r="163" spans="1:14" x14ac:dyDescent="0.25">
      <c r="A163" s="5">
        <f>INDEX('Paste Calib Data'!$1:$1048576,MATCH($A$156,'Paste Calib Data'!$A:$A,0)+(ROW()-ROW($A$156)-1),COLUMN())</f>
        <v>1200</v>
      </c>
      <c r="B163" s="27">
        <f t="shared" si="90"/>
        <v>0</v>
      </c>
      <c r="C163" s="7">
        <f>INDEX('Paste Calib Data'!$1:$1048576,MATCH($A$156,'Paste Calib Data'!$A:$A,0)+(ROW()-ROW($A$156)-1),COLUMN()-1)</f>
        <v>0</v>
      </c>
      <c r="D163" s="7">
        <f>INDEX('Paste Calib Data'!$1:$1048576,MATCH($A$156,'Paste Calib Data'!$A:$A,0)+(ROW()-ROW($A$156)-1),COLUMN()-1)</f>
        <v>0</v>
      </c>
      <c r="E163" s="7">
        <f>INDEX('Paste Calib Data'!$1:$1048576,MATCH($A$156,'Paste Calib Data'!$A:$A,0)+(ROW()-ROW($A$156)-1),COLUMN()-1)</f>
        <v>0</v>
      </c>
      <c r="F163" s="7">
        <f>INDEX('Paste Calib Data'!$1:$1048576,MATCH($A$156,'Paste Calib Data'!$A:$A,0)+(ROW()-ROW($A$156)-1),COLUMN()-1)</f>
        <v>0</v>
      </c>
      <c r="G163" s="7">
        <f>INDEX('Paste Calib Data'!$1:$1048576,MATCH($A$156,'Paste Calib Data'!$A:$A,0)+(ROW()-ROW($A$156)-1),COLUMN()-1)</f>
        <v>0</v>
      </c>
      <c r="H163" s="7">
        <f>INDEX('Paste Calib Data'!$1:$1048576,MATCH($A$156,'Paste Calib Data'!$A:$A,0)+(ROW()-ROW($A$156)-1),COLUMN()-1)</f>
        <v>0</v>
      </c>
      <c r="I163" s="7">
        <f>INDEX('Paste Calib Data'!$1:$1048576,MATCH($A$156,'Paste Calib Data'!$A:$A,0)+(ROW()-ROW($A$156)-1),COLUMN()-1)</f>
        <v>0</v>
      </c>
      <c r="J163" s="7">
        <f>INDEX('Paste Calib Data'!$1:$1048576,MATCH($A$156,'Paste Calib Data'!$A:$A,0)+(ROW()-ROW($A$156)-1),COLUMN()-1)</f>
        <v>0</v>
      </c>
      <c r="K163" s="7">
        <f>INDEX('Paste Calib Data'!$1:$1048576,MATCH($A$156,'Paste Calib Data'!$A:$A,0)+(ROW()-ROW($A$156)-1),COLUMN()-1)</f>
        <v>0</v>
      </c>
      <c r="L163" s="7">
        <f>INDEX('Paste Calib Data'!$1:$1048576,MATCH($A$156,'Paste Calib Data'!$A:$A,0)+(ROW()-ROW($A$156)-1),COLUMN()-1)</f>
        <v>0</v>
      </c>
      <c r="M163" s="7">
        <f>INDEX('Paste Calib Data'!$1:$1048576,MATCH($A$156,'Paste Calib Data'!$A:$A,0)+(ROW()-ROW($A$156)-1),COLUMN()-1)</f>
        <v>0</v>
      </c>
      <c r="N163" s="27">
        <f t="shared" si="89"/>
        <v>0</v>
      </c>
    </row>
    <row r="164" spans="1:14" x14ac:dyDescent="0.25">
      <c r="A164" s="5">
        <f>INDEX('Paste Calib Data'!$1:$1048576,MATCH($A$156,'Paste Calib Data'!$A:$A,0)+(ROW()-ROW($A$156)-1),COLUMN())</f>
        <v>1400</v>
      </c>
      <c r="B164" s="27">
        <f t="shared" si="90"/>
        <v>0</v>
      </c>
      <c r="C164" s="7">
        <f>INDEX('Paste Calib Data'!$1:$1048576,MATCH($A$156,'Paste Calib Data'!$A:$A,0)+(ROW()-ROW($A$156)-1),COLUMN()-1)</f>
        <v>0</v>
      </c>
      <c r="D164" s="7">
        <f>INDEX('Paste Calib Data'!$1:$1048576,MATCH($A$156,'Paste Calib Data'!$A:$A,0)+(ROW()-ROW($A$156)-1),COLUMN()-1)</f>
        <v>0</v>
      </c>
      <c r="E164" s="7">
        <f>INDEX('Paste Calib Data'!$1:$1048576,MATCH($A$156,'Paste Calib Data'!$A:$A,0)+(ROW()-ROW($A$156)-1),COLUMN()-1)</f>
        <v>0</v>
      </c>
      <c r="F164" s="7">
        <f>INDEX('Paste Calib Data'!$1:$1048576,MATCH($A$156,'Paste Calib Data'!$A:$A,0)+(ROW()-ROW($A$156)-1),COLUMN()-1)</f>
        <v>0</v>
      </c>
      <c r="G164" s="7">
        <f>INDEX('Paste Calib Data'!$1:$1048576,MATCH($A$156,'Paste Calib Data'!$A:$A,0)+(ROW()-ROW($A$156)-1),COLUMN()-1)</f>
        <v>0</v>
      </c>
      <c r="H164" s="7">
        <f>INDEX('Paste Calib Data'!$1:$1048576,MATCH($A$156,'Paste Calib Data'!$A:$A,0)+(ROW()-ROW($A$156)-1),COLUMN()-1)</f>
        <v>0</v>
      </c>
      <c r="I164" s="7">
        <f>INDEX('Paste Calib Data'!$1:$1048576,MATCH($A$156,'Paste Calib Data'!$A:$A,0)+(ROW()-ROW($A$156)-1),COLUMN()-1)</f>
        <v>0</v>
      </c>
      <c r="J164" s="7">
        <f>INDEX('Paste Calib Data'!$1:$1048576,MATCH($A$156,'Paste Calib Data'!$A:$A,0)+(ROW()-ROW($A$156)-1),COLUMN()-1)</f>
        <v>0</v>
      </c>
      <c r="K164" s="7">
        <f>INDEX('Paste Calib Data'!$1:$1048576,MATCH($A$156,'Paste Calib Data'!$A:$A,0)+(ROW()-ROW($A$156)-1),COLUMN()-1)</f>
        <v>0</v>
      </c>
      <c r="L164" s="7">
        <f>INDEX('Paste Calib Data'!$1:$1048576,MATCH($A$156,'Paste Calib Data'!$A:$A,0)+(ROW()-ROW($A$156)-1),COLUMN()-1)</f>
        <v>0</v>
      </c>
      <c r="M164" s="7">
        <f>INDEX('Paste Calib Data'!$1:$1048576,MATCH($A$156,'Paste Calib Data'!$A:$A,0)+(ROW()-ROW($A$156)-1),COLUMN()-1)</f>
        <v>0</v>
      </c>
      <c r="N164" s="27">
        <f t="shared" si="89"/>
        <v>0</v>
      </c>
    </row>
    <row r="165" spans="1:14" x14ac:dyDescent="0.25">
      <c r="A165" s="5">
        <f>INDEX('Paste Calib Data'!$1:$1048576,MATCH($A$156,'Paste Calib Data'!$A:$A,0)+(ROW()-ROW($A$156)-1),COLUMN())</f>
        <v>1600</v>
      </c>
      <c r="B165" s="27">
        <f t="shared" si="90"/>
        <v>0</v>
      </c>
      <c r="C165" s="7">
        <f>INDEX('Paste Calib Data'!$1:$1048576,MATCH($A$156,'Paste Calib Data'!$A:$A,0)+(ROW()-ROW($A$156)-1),COLUMN()-1)</f>
        <v>0</v>
      </c>
      <c r="D165" s="7">
        <f>INDEX('Paste Calib Data'!$1:$1048576,MATCH($A$156,'Paste Calib Data'!$A:$A,0)+(ROW()-ROW($A$156)-1),COLUMN()-1)</f>
        <v>0</v>
      </c>
      <c r="E165" s="7">
        <f>INDEX('Paste Calib Data'!$1:$1048576,MATCH($A$156,'Paste Calib Data'!$A:$A,0)+(ROW()-ROW($A$156)-1),COLUMN()-1)</f>
        <v>0</v>
      </c>
      <c r="F165" s="7">
        <f>INDEX('Paste Calib Data'!$1:$1048576,MATCH($A$156,'Paste Calib Data'!$A:$A,0)+(ROW()-ROW($A$156)-1),COLUMN()-1)</f>
        <v>0</v>
      </c>
      <c r="G165" s="7">
        <f>INDEX('Paste Calib Data'!$1:$1048576,MATCH($A$156,'Paste Calib Data'!$A:$A,0)+(ROW()-ROW($A$156)-1),COLUMN()-1)</f>
        <v>0</v>
      </c>
      <c r="H165" s="7">
        <f>INDEX('Paste Calib Data'!$1:$1048576,MATCH($A$156,'Paste Calib Data'!$A:$A,0)+(ROW()-ROW($A$156)-1),COLUMN()-1)</f>
        <v>0</v>
      </c>
      <c r="I165" s="7">
        <f>INDEX('Paste Calib Data'!$1:$1048576,MATCH($A$156,'Paste Calib Data'!$A:$A,0)+(ROW()-ROW($A$156)-1),COLUMN()-1)</f>
        <v>0</v>
      </c>
      <c r="J165" s="7">
        <f>INDEX('Paste Calib Data'!$1:$1048576,MATCH($A$156,'Paste Calib Data'!$A:$A,0)+(ROW()-ROW($A$156)-1),COLUMN()-1)</f>
        <v>0</v>
      </c>
      <c r="K165" s="7">
        <f>INDEX('Paste Calib Data'!$1:$1048576,MATCH($A$156,'Paste Calib Data'!$A:$A,0)+(ROW()-ROW($A$156)-1),COLUMN()-1)</f>
        <v>0</v>
      </c>
      <c r="L165" s="7">
        <f>INDEX('Paste Calib Data'!$1:$1048576,MATCH($A$156,'Paste Calib Data'!$A:$A,0)+(ROW()-ROW($A$156)-1),COLUMN()-1)</f>
        <v>0</v>
      </c>
      <c r="M165" s="7">
        <f>INDEX('Paste Calib Data'!$1:$1048576,MATCH($A$156,'Paste Calib Data'!$A:$A,0)+(ROW()-ROW($A$156)-1),COLUMN()-1)</f>
        <v>0</v>
      </c>
      <c r="N165" s="27">
        <f t="shared" si="89"/>
        <v>0</v>
      </c>
    </row>
    <row r="166" spans="1:14" x14ac:dyDescent="0.25">
      <c r="A166" s="5">
        <f>INDEX('Paste Calib Data'!$1:$1048576,MATCH($A$156,'Paste Calib Data'!$A:$A,0)+(ROW()-ROW($A$156)-1),COLUMN())</f>
        <v>1800</v>
      </c>
      <c r="B166" s="27">
        <f t="shared" si="90"/>
        <v>0</v>
      </c>
      <c r="C166" s="7">
        <f>INDEX('Paste Calib Data'!$1:$1048576,MATCH($A$156,'Paste Calib Data'!$A:$A,0)+(ROW()-ROW($A$156)-1),COLUMN()-1)</f>
        <v>0</v>
      </c>
      <c r="D166" s="7">
        <f>INDEX('Paste Calib Data'!$1:$1048576,MATCH($A$156,'Paste Calib Data'!$A:$A,0)+(ROW()-ROW($A$156)-1),COLUMN()-1)</f>
        <v>0</v>
      </c>
      <c r="E166" s="7">
        <f>INDEX('Paste Calib Data'!$1:$1048576,MATCH($A$156,'Paste Calib Data'!$A:$A,0)+(ROW()-ROW($A$156)-1),COLUMN()-1)</f>
        <v>0</v>
      </c>
      <c r="F166" s="7">
        <f>INDEX('Paste Calib Data'!$1:$1048576,MATCH($A$156,'Paste Calib Data'!$A:$A,0)+(ROW()-ROW($A$156)-1),COLUMN()-1)</f>
        <v>0</v>
      </c>
      <c r="G166" s="7">
        <f>INDEX('Paste Calib Data'!$1:$1048576,MATCH($A$156,'Paste Calib Data'!$A:$A,0)+(ROW()-ROW($A$156)-1),COLUMN()-1)</f>
        <v>0</v>
      </c>
      <c r="H166" s="7">
        <f>INDEX('Paste Calib Data'!$1:$1048576,MATCH($A$156,'Paste Calib Data'!$A:$A,0)+(ROW()-ROW($A$156)-1),COLUMN()-1)</f>
        <v>0</v>
      </c>
      <c r="I166" s="7">
        <f>INDEX('Paste Calib Data'!$1:$1048576,MATCH($A$156,'Paste Calib Data'!$A:$A,0)+(ROW()-ROW($A$156)-1),COLUMN()-1)</f>
        <v>0</v>
      </c>
      <c r="J166" s="7">
        <f>INDEX('Paste Calib Data'!$1:$1048576,MATCH($A$156,'Paste Calib Data'!$A:$A,0)+(ROW()-ROW($A$156)-1),COLUMN()-1)</f>
        <v>0</v>
      </c>
      <c r="K166" s="7">
        <f>INDEX('Paste Calib Data'!$1:$1048576,MATCH($A$156,'Paste Calib Data'!$A:$A,0)+(ROW()-ROW($A$156)-1),COLUMN()-1)</f>
        <v>0</v>
      </c>
      <c r="L166" s="7">
        <f>INDEX('Paste Calib Data'!$1:$1048576,MATCH($A$156,'Paste Calib Data'!$A:$A,0)+(ROW()-ROW($A$156)-1),COLUMN()-1)</f>
        <v>0</v>
      </c>
      <c r="M166" s="7">
        <f>INDEX('Paste Calib Data'!$1:$1048576,MATCH($A$156,'Paste Calib Data'!$A:$A,0)+(ROW()-ROW($A$156)-1),COLUMN()-1)</f>
        <v>0</v>
      </c>
      <c r="N166" s="27">
        <f t="shared" si="89"/>
        <v>0</v>
      </c>
    </row>
    <row r="167" spans="1:14" x14ac:dyDescent="0.25">
      <c r="A167" s="5">
        <f>INDEX('Paste Calib Data'!$1:$1048576,MATCH($A$156,'Paste Calib Data'!$A:$A,0)+(ROW()-ROW($A$156)-1),COLUMN())</f>
        <v>2000</v>
      </c>
      <c r="B167" s="27">
        <f t="shared" si="90"/>
        <v>0</v>
      </c>
      <c r="C167" s="7">
        <f>INDEX('Paste Calib Data'!$1:$1048576,MATCH($A$156,'Paste Calib Data'!$A:$A,0)+(ROW()-ROW($A$156)-1),COLUMN()-1)</f>
        <v>0</v>
      </c>
      <c r="D167" s="7">
        <f>INDEX('Paste Calib Data'!$1:$1048576,MATCH($A$156,'Paste Calib Data'!$A:$A,0)+(ROW()-ROW($A$156)-1),COLUMN()-1)</f>
        <v>0</v>
      </c>
      <c r="E167" s="7">
        <f>INDEX('Paste Calib Data'!$1:$1048576,MATCH($A$156,'Paste Calib Data'!$A:$A,0)+(ROW()-ROW($A$156)-1),COLUMN()-1)</f>
        <v>0</v>
      </c>
      <c r="F167" s="7">
        <f>INDEX('Paste Calib Data'!$1:$1048576,MATCH($A$156,'Paste Calib Data'!$A:$A,0)+(ROW()-ROW($A$156)-1),COLUMN()-1)</f>
        <v>0</v>
      </c>
      <c r="G167" s="7">
        <f>INDEX('Paste Calib Data'!$1:$1048576,MATCH($A$156,'Paste Calib Data'!$A:$A,0)+(ROW()-ROW($A$156)-1),COLUMN()-1)</f>
        <v>0</v>
      </c>
      <c r="H167" s="7">
        <f>INDEX('Paste Calib Data'!$1:$1048576,MATCH($A$156,'Paste Calib Data'!$A:$A,0)+(ROW()-ROW($A$156)-1),COLUMN()-1)</f>
        <v>0</v>
      </c>
      <c r="I167" s="7">
        <f>INDEX('Paste Calib Data'!$1:$1048576,MATCH($A$156,'Paste Calib Data'!$A:$A,0)+(ROW()-ROW($A$156)-1),COLUMN()-1)</f>
        <v>0</v>
      </c>
      <c r="J167" s="7">
        <f>INDEX('Paste Calib Data'!$1:$1048576,MATCH($A$156,'Paste Calib Data'!$A:$A,0)+(ROW()-ROW($A$156)-1),COLUMN()-1)</f>
        <v>0</v>
      </c>
      <c r="K167" s="7">
        <f>INDEX('Paste Calib Data'!$1:$1048576,MATCH($A$156,'Paste Calib Data'!$A:$A,0)+(ROW()-ROW($A$156)-1),COLUMN()-1)</f>
        <v>0</v>
      </c>
      <c r="L167" s="7">
        <f>INDEX('Paste Calib Data'!$1:$1048576,MATCH($A$156,'Paste Calib Data'!$A:$A,0)+(ROW()-ROW($A$156)-1),COLUMN()-1)</f>
        <v>0</v>
      </c>
      <c r="M167" s="7">
        <f>INDEX('Paste Calib Data'!$1:$1048576,MATCH($A$156,'Paste Calib Data'!$A:$A,0)+(ROW()-ROW($A$156)-1),COLUMN()-1)</f>
        <v>0</v>
      </c>
      <c r="N167" s="27">
        <f t="shared" si="89"/>
        <v>0</v>
      </c>
    </row>
    <row r="168" spans="1:14" x14ac:dyDescent="0.25">
      <c r="A168" s="5">
        <f>INDEX('Paste Calib Data'!$1:$1048576,MATCH($A$156,'Paste Calib Data'!$A:$A,0)+(ROW()-ROW($A$156)-1),COLUMN())</f>
        <v>2200</v>
      </c>
      <c r="B168" s="27">
        <f t="shared" si="90"/>
        <v>0</v>
      </c>
      <c r="C168" s="7">
        <f>INDEX('Paste Calib Data'!$1:$1048576,MATCH($A$156,'Paste Calib Data'!$A:$A,0)+(ROW()-ROW($A$156)-1),COLUMN()-1)</f>
        <v>0</v>
      </c>
      <c r="D168" s="7">
        <f>INDEX('Paste Calib Data'!$1:$1048576,MATCH($A$156,'Paste Calib Data'!$A:$A,0)+(ROW()-ROW($A$156)-1),COLUMN()-1)</f>
        <v>0</v>
      </c>
      <c r="E168" s="7">
        <f>INDEX('Paste Calib Data'!$1:$1048576,MATCH($A$156,'Paste Calib Data'!$A:$A,0)+(ROW()-ROW($A$156)-1),COLUMN()-1)</f>
        <v>0</v>
      </c>
      <c r="F168" s="7">
        <f>INDEX('Paste Calib Data'!$1:$1048576,MATCH($A$156,'Paste Calib Data'!$A:$A,0)+(ROW()-ROW($A$156)-1),COLUMN()-1)</f>
        <v>0</v>
      </c>
      <c r="G168" s="7">
        <f>INDEX('Paste Calib Data'!$1:$1048576,MATCH($A$156,'Paste Calib Data'!$A:$A,0)+(ROW()-ROW($A$156)-1),COLUMN()-1)</f>
        <v>0</v>
      </c>
      <c r="H168" s="7">
        <f>INDEX('Paste Calib Data'!$1:$1048576,MATCH($A$156,'Paste Calib Data'!$A:$A,0)+(ROW()-ROW($A$156)-1),COLUMN()-1)</f>
        <v>0</v>
      </c>
      <c r="I168" s="7">
        <f>INDEX('Paste Calib Data'!$1:$1048576,MATCH($A$156,'Paste Calib Data'!$A:$A,0)+(ROW()-ROW($A$156)-1),COLUMN()-1)</f>
        <v>0</v>
      </c>
      <c r="J168" s="7">
        <f>INDEX('Paste Calib Data'!$1:$1048576,MATCH($A$156,'Paste Calib Data'!$A:$A,0)+(ROW()-ROW($A$156)-1),COLUMN()-1)</f>
        <v>0</v>
      </c>
      <c r="K168" s="7">
        <f>INDEX('Paste Calib Data'!$1:$1048576,MATCH($A$156,'Paste Calib Data'!$A:$A,0)+(ROW()-ROW($A$156)-1),COLUMN()-1)</f>
        <v>0</v>
      </c>
      <c r="L168" s="7">
        <f>INDEX('Paste Calib Data'!$1:$1048576,MATCH($A$156,'Paste Calib Data'!$A:$A,0)+(ROW()-ROW($A$156)-1),COLUMN()-1)</f>
        <v>0</v>
      </c>
      <c r="M168" s="7">
        <f>INDEX('Paste Calib Data'!$1:$1048576,MATCH($A$156,'Paste Calib Data'!$A:$A,0)+(ROW()-ROW($A$156)-1),COLUMN()-1)</f>
        <v>0</v>
      </c>
      <c r="N168" s="27">
        <f t="shared" si="89"/>
        <v>0</v>
      </c>
    </row>
    <row r="169" spans="1:14" x14ac:dyDescent="0.25">
      <c r="A169" s="5">
        <f>INDEX('Paste Calib Data'!$1:$1048576,MATCH($A$156,'Paste Calib Data'!$A:$A,0)+(ROW()-ROW($A$156)-1),COLUMN())</f>
        <v>2400</v>
      </c>
      <c r="B169" s="27">
        <f t="shared" si="90"/>
        <v>0</v>
      </c>
      <c r="C169" s="7">
        <f>INDEX('Paste Calib Data'!$1:$1048576,MATCH($A$156,'Paste Calib Data'!$A:$A,0)+(ROW()-ROW($A$156)-1),COLUMN()-1)</f>
        <v>0</v>
      </c>
      <c r="D169" s="7">
        <f>INDEX('Paste Calib Data'!$1:$1048576,MATCH($A$156,'Paste Calib Data'!$A:$A,0)+(ROW()-ROW($A$156)-1),COLUMN()-1)</f>
        <v>0</v>
      </c>
      <c r="E169" s="7">
        <f>INDEX('Paste Calib Data'!$1:$1048576,MATCH($A$156,'Paste Calib Data'!$A:$A,0)+(ROW()-ROW($A$156)-1),COLUMN()-1)</f>
        <v>0</v>
      </c>
      <c r="F169" s="7">
        <f>INDEX('Paste Calib Data'!$1:$1048576,MATCH($A$156,'Paste Calib Data'!$A:$A,0)+(ROW()-ROW($A$156)-1),COLUMN()-1)</f>
        <v>0</v>
      </c>
      <c r="G169" s="7">
        <f>INDEX('Paste Calib Data'!$1:$1048576,MATCH($A$156,'Paste Calib Data'!$A:$A,0)+(ROW()-ROW($A$156)-1),COLUMN()-1)</f>
        <v>0</v>
      </c>
      <c r="H169" s="7">
        <f>INDEX('Paste Calib Data'!$1:$1048576,MATCH($A$156,'Paste Calib Data'!$A:$A,0)+(ROW()-ROW($A$156)-1),COLUMN()-1)</f>
        <v>0</v>
      </c>
      <c r="I169" s="7">
        <f>INDEX('Paste Calib Data'!$1:$1048576,MATCH($A$156,'Paste Calib Data'!$A:$A,0)+(ROW()-ROW($A$156)-1),COLUMN()-1)</f>
        <v>0</v>
      </c>
      <c r="J169" s="7">
        <f>INDEX('Paste Calib Data'!$1:$1048576,MATCH($A$156,'Paste Calib Data'!$A:$A,0)+(ROW()-ROW($A$156)-1),COLUMN()-1)</f>
        <v>0</v>
      </c>
      <c r="K169" s="7">
        <f>INDEX('Paste Calib Data'!$1:$1048576,MATCH($A$156,'Paste Calib Data'!$A:$A,0)+(ROW()-ROW($A$156)-1),COLUMN()-1)</f>
        <v>0</v>
      </c>
      <c r="L169" s="7">
        <f>INDEX('Paste Calib Data'!$1:$1048576,MATCH($A$156,'Paste Calib Data'!$A:$A,0)+(ROW()-ROW($A$156)-1),COLUMN()-1)</f>
        <v>0</v>
      </c>
      <c r="M169" s="7">
        <f>INDEX('Paste Calib Data'!$1:$1048576,MATCH($A$156,'Paste Calib Data'!$A:$A,0)+(ROW()-ROW($A$156)-1),COLUMN()-1)</f>
        <v>0</v>
      </c>
      <c r="N169" s="27">
        <f t="shared" si="89"/>
        <v>0</v>
      </c>
    </row>
    <row r="170" spans="1:14" x14ac:dyDescent="0.25">
      <c r="A170" s="5">
        <f>INDEX('Paste Calib Data'!$1:$1048576,MATCH($A$156,'Paste Calib Data'!$A:$A,0)+(ROW()-ROW($A$156)-1),COLUMN())</f>
        <v>2600</v>
      </c>
      <c r="B170" s="27">
        <f t="shared" si="90"/>
        <v>0</v>
      </c>
      <c r="C170" s="7">
        <f>INDEX('Paste Calib Data'!$1:$1048576,MATCH($A$156,'Paste Calib Data'!$A:$A,0)+(ROW()-ROW($A$156)-1),COLUMN()-1)</f>
        <v>0</v>
      </c>
      <c r="D170" s="7">
        <f>INDEX('Paste Calib Data'!$1:$1048576,MATCH($A$156,'Paste Calib Data'!$A:$A,0)+(ROW()-ROW($A$156)-1),COLUMN()-1)</f>
        <v>0</v>
      </c>
      <c r="E170" s="7">
        <f>INDEX('Paste Calib Data'!$1:$1048576,MATCH($A$156,'Paste Calib Data'!$A:$A,0)+(ROW()-ROW($A$156)-1),COLUMN()-1)</f>
        <v>0</v>
      </c>
      <c r="F170" s="7">
        <f>INDEX('Paste Calib Data'!$1:$1048576,MATCH($A$156,'Paste Calib Data'!$A:$A,0)+(ROW()-ROW($A$156)-1),COLUMN()-1)</f>
        <v>0</v>
      </c>
      <c r="G170" s="7">
        <f>INDEX('Paste Calib Data'!$1:$1048576,MATCH($A$156,'Paste Calib Data'!$A:$A,0)+(ROW()-ROW($A$156)-1),COLUMN()-1)</f>
        <v>0</v>
      </c>
      <c r="H170" s="7">
        <f>INDEX('Paste Calib Data'!$1:$1048576,MATCH($A$156,'Paste Calib Data'!$A:$A,0)+(ROW()-ROW($A$156)-1),COLUMN()-1)</f>
        <v>0</v>
      </c>
      <c r="I170" s="7">
        <f>INDEX('Paste Calib Data'!$1:$1048576,MATCH($A$156,'Paste Calib Data'!$A:$A,0)+(ROW()-ROW($A$156)-1),COLUMN()-1)</f>
        <v>0</v>
      </c>
      <c r="J170" s="7">
        <f>INDEX('Paste Calib Data'!$1:$1048576,MATCH($A$156,'Paste Calib Data'!$A:$A,0)+(ROW()-ROW($A$156)-1),COLUMN()-1)</f>
        <v>0</v>
      </c>
      <c r="K170" s="7">
        <f>INDEX('Paste Calib Data'!$1:$1048576,MATCH($A$156,'Paste Calib Data'!$A:$A,0)+(ROW()-ROW($A$156)-1),COLUMN()-1)</f>
        <v>0</v>
      </c>
      <c r="L170" s="7">
        <f>INDEX('Paste Calib Data'!$1:$1048576,MATCH($A$156,'Paste Calib Data'!$A:$A,0)+(ROW()-ROW($A$156)-1),COLUMN()-1)</f>
        <v>0</v>
      </c>
      <c r="M170" s="7">
        <f>INDEX('Paste Calib Data'!$1:$1048576,MATCH($A$156,'Paste Calib Data'!$A:$A,0)+(ROW()-ROW($A$156)-1),COLUMN()-1)</f>
        <v>0</v>
      </c>
      <c r="N170" s="27">
        <f t="shared" si="89"/>
        <v>0</v>
      </c>
    </row>
    <row r="171" spans="1:14" x14ac:dyDescent="0.25">
      <c r="A171" s="5">
        <f>INDEX('Paste Calib Data'!$1:$1048576,MATCH($A$156,'Paste Calib Data'!$A:$A,0)+(ROW()-ROW($A$156)-1),COLUMN())</f>
        <v>2800</v>
      </c>
      <c r="B171" s="27">
        <f t="shared" si="90"/>
        <v>0</v>
      </c>
      <c r="C171" s="7">
        <f>INDEX('Paste Calib Data'!$1:$1048576,MATCH($A$156,'Paste Calib Data'!$A:$A,0)+(ROW()-ROW($A$156)-1),COLUMN()-1)</f>
        <v>0</v>
      </c>
      <c r="D171" s="7">
        <f>INDEX('Paste Calib Data'!$1:$1048576,MATCH($A$156,'Paste Calib Data'!$A:$A,0)+(ROW()-ROW($A$156)-1),COLUMN()-1)</f>
        <v>0</v>
      </c>
      <c r="E171" s="7">
        <f>INDEX('Paste Calib Data'!$1:$1048576,MATCH($A$156,'Paste Calib Data'!$A:$A,0)+(ROW()-ROW($A$156)-1),COLUMN()-1)</f>
        <v>0</v>
      </c>
      <c r="F171" s="7">
        <f>INDEX('Paste Calib Data'!$1:$1048576,MATCH($A$156,'Paste Calib Data'!$A:$A,0)+(ROW()-ROW($A$156)-1),COLUMN()-1)</f>
        <v>0</v>
      </c>
      <c r="G171" s="7">
        <f>INDEX('Paste Calib Data'!$1:$1048576,MATCH($A$156,'Paste Calib Data'!$A:$A,0)+(ROW()-ROW($A$156)-1),COLUMN()-1)</f>
        <v>0</v>
      </c>
      <c r="H171" s="7">
        <f>INDEX('Paste Calib Data'!$1:$1048576,MATCH($A$156,'Paste Calib Data'!$A:$A,0)+(ROW()-ROW($A$156)-1),COLUMN()-1)</f>
        <v>0</v>
      </c>
      <c r="I171" s="7">
        <f>INDEX('Paste Calib Data'!$1:$1048576,MATCH($A$156,'Paste Calib Data'!$A:$A,0)+(ROW()-ROW($A$156)-1),COLUMN()-1)</f>
        <v>0</v>
      </c>
      <c r="J171" s="7">
        <f>INDEX('Paste Calib Data'!$1:$1048576,MATCH($A$156,'Paste Calib Data'!$A:$A,0)+(ROW()-ROW($A$156)-1),COLUMN()-1)</f>
        <v>0</v>
      </c>
      <c r="K171" s="7">
        <f>INDEX('Paste Calib Data'!$1:$1048576,MATCH($A$156,'Paste Calib Data'!$A:$A,0)+(ROW()-ROW($A$156)-1),COLUMN()-1)</f>
        <v>0</v>
      </c>
      <c r="L171" s="7">
        <f>INDEX('Paste Calib Data'!$1:$1048576,MATCH($A$156,'Paste Calib Data'!$A:$A,0)+(ROW()-ROW($A$156)-1),COLUMN()-1)</f>
        <v>0</v>
      </c>
      <c r="M171" s="7">
        <f>INDEX('Paste Calib Data'!$1:$1048576,MATCH($A$156,'Paste Calib Data'!$A:$A,0)+(ROW()-ROW($A$156)-1),COLUMN()-1)</f>
        <v>0</v>
      </c>
      <c r="N171" s="27">
        <f t="shared" si="89"/>
        <v>0</v>
      </c>
    </row>
    <row r="172" spans="1:14" x14ac:dyDescent="0.25">
      <c r="A172" s="5">
        <f>INDEX('Paste Calib Data'!$1:$1048576,MATCH($A$156,'Paste Calib Data'!$A:$A,0)+(ROW()-ROW($A$156)-1),COLUMN())</f>
        <v>3000</v>
      </c>
      <c r="B172" s="27">
        <f t="shared" si="90"/>
        <v>0</v>
      </c>
      <c r="C172" s="7">
        <f>INDEX('Paste Calib Data'!$1:$1048576,MATCH($A$156,'Paste Calib Data'!$A:$A,0)+(ROW()-ROW($A$156)-1),COLUMN()-1)</f>
        <v>0</v>
      </c>
      <c r="D172" s="7">
        <f>INDEX('Paste Calib Data'!$1:$1048576,MATCH($A$156,'Paste Calib Data'!$A:$A,0)+(ROW()-ROW($A$156)-1),COLUMN()-1)</f>
        <v>0</v>
      </c>
      <c r="E172" s="7">
        <f>INDEX('Paste Calib Data'!$1:$1048576,MATCH($A$156,'Paste Calib Data'!$A:$A,0)+(ROW()-ROW($A$156)-1),COLUMN()-1)</f>
        <v>0</v>
      </c>
      <c r="F172" s="7">
        <f>INDEX('Paste Calib Data'!$1:$1048576,MATCH($A$156,'Paste Calib Data'!$A:$A,0)+(ROW()-ROW($A$156)-1),COLUMN()-1)</f>
        <v>0</v>
      </c>
      <c r="G172" s="7">
        <f>INDEX('Paste Calib Data'!$1:$1048576,MATCH($A$156,'Paste Calib Data'!$A:$A,0)+(ROW()-ROW($A$156)-1),COLUMN()-1)</f>
        <v>0</v>
      </c>
      <c r="H172" s="7">
        <f>INDEX('Paste Calib Data'!$1:$1048576,MATCH($A$156,'Paste Calib Data'!$A:$A,0)+(ROW()-ROW($A$156)-1),COLUMN()-1)</f>
        <v>0</v>
      </c>
      <c r="I172" s="7">
        <f>INDEX('Paste Calib Data'!$1:$1048576,MATCH($A$156,'Paste Calib Data'!$A:$A,0)+(ROW()-ROW($A$156)-1),COLUMN()-1)</f>
        <v>0</v>
      </c>
      <c r="J172" s="7">
        <f>INDEX('Paste Calib Data'!$1:$1048576,MATCH($A$156,'Paste Calib Data'!$A:$A,0)+(ROW()-ROW($A$156)-1),COLUMN()-1)</f>
        <v>0</v>
      </c>
      <c r="K172" s="7">
        <f>INDEX('Paste Calib Data'!$1:$1048576,MATCH($A$156,'Paste Calib Data'!$A:$A,0)+(ROW()-ROW($A$156)-1),COLUMN()-1)</f>
        <v>0</v>
      </c>
      <c r="L172" s="7">
        <f>INDEX('Paste Calib Data'!$1:$1048576,MATCH($A$156,'Paste Calib Data'!$A:$A,0)+(ROW()-ROW($A$156)-1),COLUMN()-1)</f>
        <v>0</v>
      </c>
      <c r="M172" s="7">
        <f>INDEX('Paste Calib Data'!$1:$1048576,MATCH($A$156,'Paste Calib Data'!$A:$A,0)+(ROW()-ROW($A$156)-1),COLUMN()-1)</f>
        <v>0</v>
      </c>
      <c r="N172" s="27">
        <f>M172</f>
        <v>0</v>
      </c>
    </row>
    <row r="173" spans="1:14" x14ac:dyDescent="0.25">
      <c r="A173" s="28">
        <f>A172+1</f>
        <v>3001</v>
      </c>
      <c r="B173" s="27">
        <f>B172</f>
        <v>0</v>
      </c>
      <c r="C173" s="27">
        <f>C172</f>
        <v>0</v>
      </c>
      <c r="D173" s="27">
        <f t="shared" ref="D173" si="91">D172</f>
        <v>0</v>
      </c>
      <c r="E173" s="27">
        <f t="shared" ref="E173" si="92">E172</f>
        <v>0</v>
      </c>
      <c r="F173" s="27">
        <f t="shared" ref="F173" si="93">F172</f>
        <v>0</v>
      </c>
      <c r="G173" s="27">
        <f t="shared" ref="G173" si="94">G172</f>
        <v>0</v>
      </c>
      <c r="H173" s="27">
        <f t="shared" ref="H173" si="95">H172</f>
        <v>0</v>
      </c>
      <c r="I173" s="27">
        <f t="shared" ref="I173" si="96">I172</f>
        <v>0</v>
      </c>
      <c r="J173" s="27">
        <f t="shared" ref="J173" si="97">J172</f>
        <v>0</v>
      </c>
      <c r="K173" s="27">
        <f t="shared" ref="K173" si="98">K172</f>
        <v>0</v>
      </c>
      <c r="L173" s="27">
        <f t="shared" ref="L173" si="99">L172</f>
        <v>0</v>
      </c>
      <c r="M173" s="27">
        <f t="shared" ref="M173" si="100">M172</f>
        <v>0</v>
      </c>
      <c r="N173" s="27">
        <f t="shared" ref="N173" si="101">N172</f>
        <v>0</v>
      </c>
    </row>
    <row r="175" spans="1:14" x14ac:dyDescent="0.25">
      <c r="A175" s="33" t="s">
        <v>157</v>
      </c>
      <c r="B175" s="45" t="str">
        <f>INDEX('Paste Calib Data'!$1:$1048576,MATCH($A$175,'Paste Calib Data'!$A:$A,0)+(ROW()-ROW($A$175)),COLUMN())</f>
        <v>Post Quantity, Boost Multiplier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</row>
    <row r="176" spans="1:14" x14ac:dyDescent="0.25">
      <c r="A176" s="5"/>
      <c r="B176" s="5" t="str">
        <f>INDEX('Paste Calib Data'!$1:$1048576,MATCH($A$175,'Paste Calib Data'!$A:$A,0)+(ROW()-ROW($A$175)),COLUMN())</f>
        <v>mm3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25">
      <c r="A177" s="5" t="str">
        <f>INDEX('Paste Calib Data'!$1:$1048576,MATCH($A$175,'Paste Calib Data'!$A:$A,0)+(ROW()-ROW($A$175)),COLUMN())</f>
        <v>RPM</v>
      </c>
      <c r="B177" s="28">
        <f>C177-1</f>
        <v>-1</v>
      </c>
      <c r="C177" s="5">
        <f>INDEX('Paste Calib Data'!$1:$1048576,MATCH($A$175,'Paste Calib Data'!$A:$A,0)+(ROW()-ROW($A$175)),COLUMN()-1)</f>
        <v>0</v>
      </c>
      <c r="D177" s="5">
        <f>INDEX('Paste Calib Data'!$1:$1048576,MATCH($A$175,'Paste Calib Data'!$A:$A,0)+(ROW()-ROW($A$175)),COLUMN()-1)</f>
        <v>33.9</v>
      </c>
      <c r="E177" s="5">
        <f>INDEX('Paste Calib Data'!$1:$1048576,MATCH($A$175,'Paste Calib Data'!$A:$A,0)+(ROW()-ROW($A$175)),COLUMN()-1)</f>
        <v>67.7</v>
      </c>
      <c r="F177" s="5">
        <f>INDEX('Paste Calib Data'!$1:$1048576,MATCH($A$175,'Paste Calib Data'!$A:$A,0)+(ROW()-ROW($A$175)),COLUMN()-1)</f>
        <v>101.6</v>
      </c>
      <c r="G177" s="5">
        <f>INDEX('Paste Calib Data'!$1:$1048576,MATCH($A$175,'Paste Calib Data'!$A:$A,0)+(ROW()-ROW($A$175)),COLUMN()-1)</f>
        <v>135.5</v>
      </c>
      <c r="H177" s="5">
        <f>INDEX('Paste Calib Data'!$1:$1048576,MATCH($A$175,'Paste Calib Data'!$A:$A,0)+(ROW()-ROW($A$175)),COLUMN()-1)</f>
        <v>169.3</v>
      </c>
      <c r="I177" s="5">
        <f>INDEX('Paste Calib Data'!$1:$1048576,MATCH($A$175,'Paste Calib Data'!$A:$A,0)+(ROW()-ROW($A$175)),COLUMN()-1)</f>
        <v>203.2</v>
      </c>
      <c r="J177" s="5">
        <f>INDEX('Paste Calib Data'!$1:$1048576,MATCH($A$175,'Paste Calib Data'!$A:$A,0)+(ROW()-ROW($A$175)),COLUMN()-1)</f>
        <v>237.1</v>
      </c>
      <c r="K177" s="5">
        <f>INDEX('Paste Calib Data'!$1:$1048576,MATCH($A$175,'Paste Calib Data'!$A:$A,0)+(ROW()-ROW($A$175)),COLUMN()-1)</f>
        <v>270.89999999999998</v>
      </c>
      <c r="L177" s="5">
        <f>INDEX('Paste Calib Data'!$1:$1048576,MATCH($A$175,'Paste Calib Data'!$A:$A,0)+(ROW()-ROW($A$175)),COLUMN()-1)</f>
        <v>304.8</v>
      </c>
      <c r="M177" s="5">
        <f>INDEX('Paste Calib Data'!$1:$1048576,MATCH($A$175,'Paste Calib Data'!$A:$A,0)+(ROW()-ROW($A$175)),COLUMN()-1)</f>
        <v>338.7</v>
      </c>
      <c r="N177" s="27">
        <f>M177+1</f>
        <v>339.7</v>
      </c>
    </row>
    <row r="178" spans="1:14" x14ac:dyDescent="0.25">
      <c r="A178" s="28">
        <f>A179-1</f>
        <v>599</v>
      </c>
      <c r="B178" s="28">
        <f>B179</f>
        <v>0</v>
      </c>
      <c r="C178" s="28">
        <f t="shared" ref="C178:N178" si="102">C179</f>
        <v>0</v>
      </c>
      <c r="D178" s="28">
        <f t="shared" si="102"/>
        <v>0</v>
      </c>
      <c r="E178" s="28">
        <f t="shared" si="102"/>
        <v>0</v>
      </c>
      <c r="F178" s="28">
        <f t="shared" si="102"/>
        <v>0</v>
      </c>
      <c r="G178" s="28">
        <f t="shared" si="102"/>
        <v>0</v>
      </c>
      <c r="H178" s="28">
        <f t="shared" si="102"/>
        <v>0</v>
      </c>
      <c r="I178" s="28">
        <f t="shared" si="102"/>
        <v>0</v>
      </c>
      <c r="J178" s="28">
        <f t="shared" si="102"/>
        <v>0</v>
      </c>
      <c r="K178" s="28">
        <f t="shared" si="102"/>
        <v>0</v>
      </c>
      <c r="L178" s="28">
        <f t="shared" si="102"/>
        <v>0</v>
      </c>
      <c r="M178" s="28">
        <f t="shared" si="102"/>
        <v>0</v>
      </c>
      <c r="N178" s="28">
        <f t="shared" si="102"/>
        <v>0</v>
      </c>
    </row>
    <row r="179" spans="1:14" x14ac:dyDescent="0.25">
      <c r="A179" s="5">
        <f>INDEX('Paste Calib Data'!$1:$1048576,MATCH($A$175,'Paste Calib Data'!$A:$A,0)+(ROW()-ROW($A$175)-1),COLUMN())</f>
        <v>600</v>
      </c>
      <c r="B179" s="27">
        <f>C179</f>
        <v>0</v>
      </c>
      <c r="C179" s="7">
        <f>INDEX('Paste Calib Data'!$1:$1048576,MATCH($A$175,'Paste Calib Data'!$A:$A,0)+(ROW()-ROW($A$175)-1),COLUMN()-1)</f>
        <v>0</v>
      </c>
      <c r="D179" s="7">
        <f>INDEX('Paste Calib Data'!$1:$1048576,MATCH($A$175,'Paste Calib Data'!$A:$A,0)+(ROW()-ROW($A$175)-1),COLUMN()-1)</f>
        <v>0</v>
      </c>
      <c r="E179" s="7">
        <f>INDEX('Paste Calib Data'!$1:$1048576,MATCH($A$175,'Paste Calib Data'!$A:$A,0)+(ROW()-ROW($A$175)-1),COLUMN()-1)</f>
        <v>0</v>
      </c>
      <c r="F179" s="7">
        <f>INDEX('Paste Calib Data'!$1:$1048576,MATCH($A$175,'Paste Calib Data'!$A:$A,0)+(ROW()-ROW($A$175)-1),COLUMN()-1)</f>
        <v>0</v>
      </c>
      <c r="G179" s="7">
        <f>INDEX('Paste Calib Data'!$1:$1048576,MATCH($A$175,'Paste Calib Data'!$A:$A,0)+(ROW()-ROW($A$175)-1),COLUMN()-1)</f>
        <v>0</v>
      </c>
      <c r="H179" s="7">
        <f>INDEX('Paste Calib Data'!$1:$1048576,MATCH($A$175,'Paste Calib Data'!$A:$A,0)+(ROW()-ROW($A$175)-1),COLUMN()-1)</f>
        <v>0</v>
      </c>
      <c r="I179" s="7">
        <f>INDEX('Paste Calib Data'!$1:$1048576,MATCH($A$175,'Paste Calib Data'!$A:$A,0)+(ROW()-ROW($A$175)-1),COLUMN()-1)</f>
        <v>0</v>
      </c>
      <c r="J179" s="7">
        <f>INDEX('Paste Calib Data'!$1:$1048576,MATCH($A$175,'Paste Calib Data'!$A:$A,0)+(ROW()-ROW($A$175)-1),COLUMN()-1)</f>
        <v>0</v>
      </c>
      <c r="K179" s="7">
        <f>INDEX('Paste Calib Data'!$1:$1048576,MATCH($A$175,'Paste Calib Data'!$A:$A,0)+(ROW()-ROW($A$175)-1),COLUMN()-1)</f>
        <v>0</v>
      </c>
      <c r="L179" s="7">
        <f>INDEX('Paste Calib Data'!$1:$1048576,MATCH($A$175,'Paste Calib Data'!$A:$A,0)+(ROW()-ROW($A$175)-1),COLUMN()-1)</f>
        <v>0</v>
      </c>
      <c r="M179" s="7">
        <f>INDEX('Paste Calib Data'!$1:$1048576,MATCH($A$175,'Paste Calib Data'!$A:$A,0)+(ROW()-ROW($A$175)-1),COLUMN()-1)</f>
        <v>0</v>
      </c>
      <c r="N179" s="27">
        <f t="shared" ref="N179:N190" si="103">M179</f>
        <v>0</v>
      </c>
    </row>
    <row r="180" spans="1:14" x14ac:dyDescent="0.25">
      <c r="A180" s="5">
        <f>INDEX('Paste Calib Data'!$1:$1048576,MATCH($A$175,'Paste Calib Data'!$A:$A,0)+(ROW()-ROW($A$175)-1),COLUMN())</f>
        <v>800</v>
      </c>
      <c r="B180" s="27">
        <f t="shared" ref="B180:B191" si="104">C180</f>
        <v>0</v>
      </c>
      <c r="C180" s="7">
        <f>INDEX('Paste Calib Data'!$1:$1048576,MATCH($A$175,'Paste Calib Data'!$A:$A,0)+(ROW()-ROW($A$175)-1),COLUMN()-1)</f>
        <v>0</v>
      </c>
      <c r="D180" s="7">
        <f>INDEX('Paste Calib Data'!$1:$1048576,MATCH($A$175,'Paste Calib Data'!$A:$A,0)+(ROW()-ROW($A$175)-1),COLUMN()-1)</f>
        <v>0</v>
      </c>
      <c r="E180" s="7">
        <f>INDEX('Paste Calib Data'!$1:$1048576,MATCH($A$175,'Paste Calib Data'!$A:$A,0)+(ROW()-ROW($A$175)-1),COLUMN()-1)</f>
        <v>0</v>
      </c>
      <c r="F180" s="7">
        <f>INDEX('Paste Calib Data'!$1:$1048576,MATCH($A$175,'Paste Calib Data'!$A:$A,0)+(ROW()-ROW($A$175)-1),COLUMN()-1)</f>
        <v>0</v>
      </c>
      <c r="G180" s="7">
        <f>INDEX('Paste Calib Data'!$1:$1048576,MATCH($A$175,'Paste Calib Data'!$A:$A,0)+(ROW()-ROW($A$175)-1),COLUMN()-1)</f>
        <v>0</v>
      </c>
      <c r="H180" s="7">
        <f>INDEX('Paste Calib Data'!$1:$1048576,MATCH($A$175,'Paste Calib Data'!$A:$A,0)+(ROW()-ROW($A$175)-1),COLUMN()-1)</f>
        <v>0</v>
      </c>
      <c r="I180" s="7">
        <f>INDEX('Paste Calib Data'!$1:$1048576,MATCH($A$175,'Paste Calib Data'!$A:$A,0)+(ROW()-ROW($A$175)-1),COLUMN()-1)</f>
        <v>0</v>
      </c>
      <c r="J180" s="7">
        <f>INDEX('Paste Calib Data'!$1:$1048576,MATCH($A$175,'Paste Calib Data'!$A:$A,0)+(ROW()-ROW($A$175)-1),COLUMN()-1)</f>
        <v>0</v>
      </c>
      <c r="K180" s="7">
        <f>INDEX('Paste Calib Data'!$1:$1048576,MATCH($A$175,'Paste Calib Data'!$A:$A,0)+(ROW()-ROW($A$175)-1),COLUMN()-1)</f>
        <v>0</v>
      </c>
      <c r="L180" s="7">
        <f>INDEX('Paste Calib Data'!$1:$1048576,MATCH($A$175,'Paste Calib Data'!$A:$A,0)+(ROW()-ROW($A$175)-1),COLUMN()-1)</f>
        <v>0</v>
      </c>
      <c r="M180" s="7">
        <f>INDEX('Paste Calib Data'!$1:$1048576,MATCH($A$175,'Paste Calib Data'!$A:$A,0)+(ROW()-ROW($A$175)-1),COLUMN()-1)</f>
        <v>0</v>
      </c>
      <c r="N180" s="27">
        <f t="shared" si="103"/>
        <v>0</v>
      </c>
    </row>
    <row r="181" spans="1:14" x14ac:dyDescent="0.25">
      <c r="A181" s="5">
        <f>INDEX('Paste Calib Data'!$1:$1048576,MATCH($A$175,'Paste Calib Data'!$A:$A,0)+(ROW()-ROW($A$175)-1),COLUMN())</f>
        <v>1000</v>
      </c>
      <c r="B181" s="27">
        <f t="shared" si="104"/>
        <v>0</v>
      </c>
      <c r="C181" s="7">
        <f>INDEX('Paste Calib Data'!$1:$1048576,MATCH($A$175,'Paste Calib Data'!$A:$A,0)+(ROW()-ROW($A$175)-1),COLUMN()-1)</f>
        <v>0</v>
      </c>
      <c r="D181" s="7">
        <f>INDEX('Paste Calib Data'!$1:$1048576,MATCH($A$175,'Paste Calib Data'!$A:$A,0)+(ROW()-ROW($A$175)-1),COLUMN()-1)</f>
        <v>0</v>
      </c>
      <c r="E181" s="7">
        <f>INDEX('Paste Calib Data'!$1:$1048576,MATCH($A$175,'Paste Calib Data'!$A:$A,0)+(ROW()-ROW($A$175)-1),COLUMN()-1)</f>
        <v>0</v>
      </c>
      <c r="F181" s="7">
        <f>INDEX('Paste Calib Data'!$1:$1048576,MATCH($A$175,'Paste Calib Data'!$A:$A,0)+(ROW()-ROW($A$175)-1),COLUMN()-1)</f>
        <v>0</v>
      </c>
      <c r="G181" s="7">
        <f>INDEX('Paste Calib Data'!$1:$1048576,MATCH($A$175,'Paste Calib Data'!$A:$A,0)+(ROW()-ROW($A$175)-1),COLUMN()-1)</f>
        <v>0</v>
      </c>
      <c r="H181" s="7">
        <f>INDEX('Paste Calib Data'!$1:$1048576,MATCH($A$175,'Paste Calib Data'!$A:$A,0)+(ROW()-ROW($A$175)-1),COLUMN()-1)</f>
        <v>0</v>
      </c>
      <c r="I181" s="7">
        <f>INDEX('Paste Calib Data'!$1:$1048576,MATCH($A$175,'Paste Calib Data'!$A:$A,0)+(ROW()-ROW($A$175)-1),COLUMN()-1)</f>
        <v>0</v>
      </c>
      <c r="J181" s="7">
        <f>INDEX('Paste Calib Data'!$1:$1048576,MATCH($A$175,'Paste Calib Data'!$A:$A,0)+(ROW()-ROW($A$175)-1),COLUMN()-1)</f>
        <v>0</v>
      </c>
      <c r="K181" s="7">
        <f>INDEX('Paste Calib Data'!$1:$1048576,MATCH($A$175,'Paste Calib Data'!$A:$A,0)+(ROW()-ROW($A$175)-1),COLUMN()-1)</f>
        <v>0</v>
      </c>
      <c r="L181" s="7">
        <f>INDEX('Paste Calib Data'!$1:$1048576,MATCH($A$175,'Paste Calib Data'!$A:$A,0)+(ROW()-ROW($A$175)-1),COLUMN()-1)</f>
        <v>0</v>
      </c>
      <c r="M181" s="7">
        <f>INDEX('Paste Calib Data'!$1:$1048576,MATCH($A$175,'Paste Calib Data'!$A:$A,0)+(ROW()-ROW($A$175)-1),COLUMN()-1)</f>
        <v>0</v>
      </c>
      <c r="N181" s="27">
        <f t="shared" si="103"/>
        <v>0</v>
      </c>
    </row>
    <row r="182" spans="1:14" x14ac:dyDescent="0.25">
      <c r="A182" s="5">
        <f>INDEX('Paste Calib Data'!$1:$1048576,MATCH($A$175,'Paste Calib Data'!$A:$A,0)+(ROW()-ROW($A$175)-1),COLUMN())</f>
        <v>1200</v>
      </c>
      <c r="B182" s="27">
        <f t="shared" si="104"/>
        <v>0</v>
      </c>
      <c r="C182" s="7">
        <f>INDEX('Paste Calib Data'!$1:$1048576,MATCH($A$175,'Paste Calib Data'!$A:$A,0)+(ROW()-ROW($A$175)-1),COLUMN()-1)</f>
        <v>0</v>
      </c>
      <c r="D182" s="7">
        <f>INDEX('Paste Calib Data'!$1:$1048576,MATCH($A$175,'Paste Calib Data'!$A:$A,0)+(ROW()-ROW($A$175)-1),COLUMN()-1)</f>
        <v>0</v>
      </c>
      <c r="E182" s="7">
        <f>INDEX('Paste Calib Data'!$1:$1048576,MATCH($A$175,'Paste Calib Data'!$A:$A,0)+(ROW()-ROW($A$175)-1),COLUMN()-1)</f>
        <v>0</v>
      </c>
      <c r="F182" s="7">
        <f>INDEX('Paste Calib Data'!$1:$1048576,MATCH($A$175,'Paste Calib Data'!$A:$A,0)+(ROW()-ROW($A$175)-1),COLUMN()-1)</f>
        <v>0</v>
      </c>
      <c r="G182" s="7">
        <f>INDEX('Paste Calib Data'!$1:$1048576,MATCH($A$175,'Paste Calib Data'!$A:$A,0)+(ROW()-ROW($A$175)-1),COLUMN()-1)</f>
        <v>0</v>
      </c>
      <c r="H182" s="7">
        <f>INDEX('Paste Calib Data'!$1:$1048576,MATCH($A$175,'Paste Calib Data'!$A:$A,0)+(ROW()-ROW($A$175)-1),COLUMN()-1)</f>
        <v>0</v>
      </c>
      <c r="I182" s="7">
        <f>INDEX('Paste Calib Data'!$1:$1048576,MATCH($A$175,'Paste Calib Data'!$A:$A,0)+(ROW()-ROW($A$175)-1),COLUMN()-1)</f>
        <v>0</v>
      </c>
      <c r="J182" s="7">
        <f>INDEX('Paste Calib Data'!$1:$1048576,MATCH($A$175,'Paste Calib Data'!$A:$A,0)+(ROW()-ROW($A$175)-1),COLUMN()-1)</f>
        <v>0</v>
      </c>
      <c r="K182" s="7">
        <f>INDEX('Paste Calib Data'!$1:$1048576,MATCH($A$175,'Paste Calib Data'!$A:$A,0)+(ROW()-ROW($A$175)-1),COLUMN()-1)</f>
        <v>0</v>
      </c>
      <c r="L182" s="7">
        <f>INDEX('Paste Calib Data'!$1:$1048576,MATCH($A$175,'Paste Calib Data'!$A:$A,0)+(ROW()-ROW($A$175)-1),COLUMN()-1)</f>
        <v>0</v>
      </c>
      <c r="M182" s="7">
        <f>INDEX('Paste Calib Data'!$1:$1048576,MATCH($A$175,'Paste Calib Data'!$A:$A,0)+(ROW()-ROW($A$175)-1),COLUMN()-1)</f>
        <v>0</v>
      </c>
      <c r="N182" s="27">
        <f t="shared" si="103"/>
        <v>0</v>
      </c>
    </row>
    <row r="183" spans="1:14" x14ac:dyDescent="0.25">
      <c r="A183" s="5">
        <f>INDEX('Paste Calib Data'!$1:$1048576,MATCH($A$175,'Paste Calib Data'!$A:$A,0)+(ROW()-ROW($A$175)-1),COLUMN())</f>
        <v>1400</v>
      </c>
      <c r="B183" s="27">
        <f t="shared" si="104"/>
        <v>0</v>
      </c>
      <c r="C183" s="7">
        <f>INDEX('Paste Calib Data'!$1:$1048576,MATCH($A$175,'Paste Calib Data'!$A:$A,0)+(ROW()-ROW($A$175)-1),COLUMN()-1)</f>
        <v>0</v>
      </c>
      <c r="D183" s="7">
        <f>INDEX('Paste Calib Data'!$1:$1048576,MATCH($A$175,'Paste Calib Data'!$A:$A,0)+(ROW()-ROW($A$175)-1),COLUMN()-1)</f>
        <v>0</v>
      </c>
      <c r="E183" s="7">
        <f>INDEX('Paste Calib Data'!$1:$1048576,MATCH($A$175,'Paste Calib Data'!$A:$A,0)+(ROW()-ROW($A$175)-1),COLUMN()-1)</f>
        <v>0</v>
      </c>
      <c r="F183" s="7">
        <f>INDEX('Paste Calib Data'!$1:$1048576,MATCH($A$175,'Paste Calib Data'!$A:$A,0)+(ROW()-ROW($A$175)-1),COLUMN()-1)</f>
        <v>0</v>
      </c>
      <c r="G183" s="7">
        <f>INDEX('Paste Calib Data'!$1:$1048576,MATCH($A$175,'Paste Calib Data'!$A:$A,0)+(ROW()-ROW($A$175)-1),COLUMN()-1)</f>
        <v>0</v>
      </c>
      <c r="H183" s="7">
        <f>INDEX('Paste Calib Data'!$1:$1048576,MATCH($A$175,'Paste Calib Data'!$A:$A,0)+(ROW()-ROW($A$175)-1),COLUMN()-1)</f>
        <v>0</v>
      </c>
      <c r="I183" s="7">
        <f>INDEX('Paste Calib Data'!$1:$1048576,MATCH($A$175,'Paste Calib Data'!$A:$A,0)+(ROW()-ROW($A$175)-1),COLUMN()-1)</f>
        <v>0</v>
      </c>
      <c r="J183" s="7">
        <f>INDEX('Paste Calib Data'!$1:$1048576,MATCH($A$175,'Paste Calib Data'!$A:$A,0)+(ROW()-ROW($A$175)-1),COLUMN()-1)</f>
        <v>0</v>
      </c>
      <c r="K183" s="7">
        <f>INDEX('Paste Calib Data'!$1:$1048576,MATCH($A$175,'Paste Calib Data'!$A:$A,0)+(ROW()-ROW($A$175)-1),COLUMN()-1)</f>
        <v>0</v>
      </c>
      <c r="L183" s="7">
        <f>INDEX('Paste Calib Data'!$1:$1048576,MATCH($A$175,'Paste Calib Data'!$A:$A,0)+(ROW()-ROW($A$175)-1),COLUMN()-1)</f>
        <v>0</v>
      </c>
      <c r="M183" s="7">
        <f>INDEX('Paste Calib Data'!$1:$1048576,MATCH($A$175,'Paste Calib Data'!$A:$A,0)+(ROW()-ROW($A$175)-1),COLUMN()-1)</f>
        <v>0</v>
      </c>
      <c r="N183" s="27">
        <f t="shared" si="103"/>
        <v>0</v>
      </c>
    </row>
    <row r="184" spans="1:14" x14ac:dyDescent="0.25">
      <c r="A184" s="5">
        <f>INDEX('Paste Calib Data'!$1:$1048576,MATCH($A$175,'Paste Calib Data'!$A:$A,0)+(ROW()-ROW($A$175)-1),COLUMN())</f>
        <v>1600</v>
      </c>
      <c r="B184" s="27">
        <f t="shared" si="104"/>
        <v>0</v>
      </c>
      <c r="C184" s="7">
        <f>INDEX('Paste Calib Data'!$1:$1048576,MATCH($A$175,'Paste Calib Data'!$A:$A,0)+(ROW()-ROW($A$175)-1),COLUMN()-1)</f>
        <v>0</v>
      </c>
      <c r="D184" s="7">
        <f>INDEX('Paste Calib Data'!$1:$1048576,MATCH($A$175,'Paste Calib Data'!$A:$A,0)+(ROW()-ROW($A$175)-1),COLUMN()-1)</f>
        <v>0</v>
      </c>
      <c r="E184" s="7">
        <f>INDEX('Paste Calib Data'!$1:$1048576,MATCH($A$175,'Paste Calib Data'!$A:$A,0)+(ROW()-ROW($A$175)-1),COLUMN()-1)</f>
        <v>0</v>
      </c>
      <c r="F184" s="7">
        <f>INDEX('Paste Calib Data'!$1:$1048576,MATCH($A$175,'Paste Calib Data'!$A:$A,0)+(ROW()-ROW($A$175)-1),COLUMN()-1)</f>
        <v>0</v>
      </c>
      <c r="G184" s="7">
        <f>INDEX('Paste Calib Data'!$1:$1048576,MATCH($A$175,'Paste Calib Data'!$A:$A,0)+(ROW()-ROW($A$175)-1),COLUMN()-1)</f>
        <v>0</v>
      </c>
      <c r="H184" s="7">
        <f>INDEX('Paste Calib Data'!$1:$1048576,MATCH($A$175,'Paste Calib Data'!$A:$A,0)+(ROW()-ROW($A$175)-1),COLUMN()-1)</f>
        <v>0</v>
      </c>
      <c r="I184" s="7">
        <f>INDEX('Paste Calib Data'!$1:$1048576,MATCH($A$175,'Paste Calib Data'!$A:$A,0)+(ROW()-ROW($A$175)-1),COLUMN()-1)</f>
        <v>0</v>
      </c>
      <c r="J184" s="7">
        <f>INDEX('Paste Calib Data'!$1:$1048576,MATCH($A$175,'Paste Calib Data'!$A:$A,0)+(ROW()-ROW($A$175)-1),COLUMN()-1)</f>
        <v>0</v>
      </c>
      <c r="K184" s="7">
        <f>INDEX('Paste Calib Data'!$1:$1048576,MATCH($A$175,'Paste Calib Data'!$A:$A,0)+(ROW()-ROW($A$175)-1),COLUMN()-1)</f>
        <v>0</v>
      </c>
      <c r="L184" s="7">
        <f>INDEX('Paste Calib Data'!$1:$1048576,MATCH($A$175,'Paste Calib Data'!$A:$A,0)+(ROW()-ROW($A$175)-1),COLUMN()-1)</f>
        <v>0</v>
      </c>
      <c r="M184" s="7">
        <f>INDEX('Paste Calib Data'!$1:$1048576,MATCH($A$175,'Paste Calib Data'!$A:$A,0)+(ROW()-ROW($A$175)-1),COLUMN()-1)</f>
        <v>0</v>
      </c>
      <c r="N184" s="27">
        <f t="shared" si="103"/>
        <v>0</v>
      </c>
    </row>
    <row r="185" spans="1:14" x14ac:dyDescent="0.25">
      <c r="A185" s="5">
        <f>INDEX('Paste Calib Data'!$1:$1048576,MATCH($A$175,'Paste Calib Data'!$A:$A,0)+(ROW()-ROW($A$175)-1),COLUMN())</f>
        <v>1800</v>
      </c>
      <c r="B185" s="27">
        <f t="shared" si="104"/>
        <v>0</v>
      </c>
      <c r="C185" s="7">
        <f>INDEX('Paste Calib Data'!$1:$1048576,MATCH($A$175,'Paste Calib Data'!$A:$A,0)+(ROW()-ROW($A$175)-1),COLUMN()-1)</f>
        <v>0</v>
      </c>
      <c r="D185" s="7">
        <f>INDEX('Paste Calib Data'!$1:$1048576,MATCH($A$175,'Paste Calib Data'!$A:$A,0)+(ROW()-ROW($A$175)-1),COLUMN()-1)</f>
        <v>0</v>
      </c>
      <c r="E185" s="7">
        <f>INDEX('Paste Calib Data'!$1:$1048576,MATCH($A$175,'Paste Calib Data'!$A:$A,0)+(ROW()-ROW($A$175)-1),COLUMN()-1)</f>
        <v>0</v>
      </c>
      <c r="F185" s="7">
        <f>INDEX('Paste Calib Data'!$1:$1048576,MATCH($A$175,'Paste Calib Data'!$A:$A,0)+(ROW()-ROW($A$175)-1),COLUMN()-1)</f>
        <v>0</v>
      </c>
      <c r="G185" s="7">
        <f>INDEX('Paste Calib Data'!$1:$1048576,MATCH($A$175,'Paste Calib Data'!$A:$A,0)+(ROW()-ROW($A$175)-1),COLUMN()-1)</f>
        <v>0</v>
      </c>
      <c r="H185" s="7">
        <f>INDEX('Paste Calib Data'!$1:$1048576,MATCH($A$175,'Paste Calib Data'!$A:$A,0)+(ROW()-ROW($A$175)-1),COLUMN()-1)</f>
        <v>0</v>
      </c>
      <c r="I185" s="7">
        <f>INDEX('Paste Calib Data'!$1:$1048576,MATCH($A$175,'Paste Calib Data'!$A:$A,0)+(ROW()-ROW($A$175)-1),COLUMN()-1)</f>
        <v>0</v>
      </c>
      <c r="J185" s="7">
        <f>INDEX('Paste Calib Data'!$1:$1048576,MATCH($A$175,'Paste Calib Data'!$A:$A,0)+(ROW()-ROW($A$175)-1),COLUMN()-1)</f>
        <v>0</v>
      </c>
      <c r="K185" s="7">
        <f>INDEX('Paste Calib Data'!$1:$1048576,MATCH($A$175,'Paste Calib Data'!$A:$A,0)+(ROW()-ROW($A$175)-1),COLUMN()-1)</f>
        <v>0</v>
      </c>
      <c r="L185" s="7">
        <f>INDEX('Paste Calib Data'!$1:$1048576,MATCH($A$175,'Paste Calib Data'!$A:$A,0)+(ROW()-ROW($A$175)-1),COLUMN()-1)</f>
        <v>0</v>
      </c>
      <c r="M185" s="7">
        <f>INDEX('Paste Calib Data'!$1:$1048576,MATCH($A$175,'Paste Calib Data'!$A:$A,0)+(ROW()-ROW($A$175)-1),COLUMN()-1)</f>
        <v>0</v>
      </c>
      <c r="N185" s="27">
        <f t="shared" si="103"/>
        <v>0</v>
      </c>
    </row>
    <row r="186" spans="1:14" x14ac:dyDescent="0.25">
      <c r="A186" s="5">
        <f>INDEX('Paste Calib Data'!$1:$1048576,MATCH($A$175,'Paste Calib Data'!$A:$A,0)+(ROW()-ROW($A$175)-1),COLUMN())</f>
        <v>2000</v>
      </c>
      <c r="B186" s="27">
        <f t="shared" si="104"/>
        <v>0</v>
      </c>
      <c r="C186" s="7">
        <f>INDEX('Paste Calib Data'!$1:$1048576,MATCH($A$175,'Paste Calib Data'!$A:$A,0)+(ROW()-ROW($A$175)-1),COLUMN()-1)</f>
        <v>0</v>
      </c>
      <c r="D186" s="7">
        <f>INDEX('Paste Calib Data'!$1:$1048576,MATCH($A$175,'Paste Calib Data'!$A:$A,0)+(ROW()-ROW($A$175)-1),COLUMN()-1)</f>
        <v>0</v>
      </c>
      <c r="E186" s="7">
        <f>INDEX('Paste Calib Data'!$1:$1048576,MATCH($A$175,'Paste Calib Data'!$A:$A,0)+(ROW()-ROW($A$175)-1),COLUMN()-1)</f>
        <v>0</v>
      </c>
      <c r="F186" s="7">
        <f>INDEX('Paste Calib Data'!$1:$1048576,MATCH($A$175,'Paste Calib Data'!$A:$A,0)+(ROW()-ROW($A$175)-1),COLUMN()-1)</f>
        <v>0</v>
      </c>
      <c r="G186" s="7">
        <f>INDEX('Paste Calib Data'!$1:$1048576,MATCH($A$175,'Paste Calib Data'!$A:$A,0)+(ROW()-ROW($A$175)-1),COLUMN()-1)</f>
        <v>0</v>
      </c>
      <c r="H186" s="7">
        <f>INDEX('Paste Calib Data'!$1:$1048576,MATCH($A$175,'Paste Calib Data'!$A:$A,0)+(ROW()-ROW($A$175)-1),COLUMN()-1)</f>
        <v>0</v>
      </c>
      <c r="I186" s="7">
        <f>INDEX('Paste Calib Data'!$1:$1048576,MATCH($A$175,'Paste Calib Data'!$A:$A,0)+(ROW()-ROW($A$175)-1),COLUMN()-1)</f>
        <v>0</v>
      </c>
      <c r="J186" s="7">
        <f>INDEX('Paste Calib Data'!$1:$1048576,MATCH($A$175,'Paste Calib Data'!$A:$A,0)+(ROW()-ROW($A$175)-1),COLUMN()-1)</f>
        <v>0</v>
      </c>
      <c r="K186" s="7">
        <f>INDEX('Paste Calib Data'!$1:$1048576,MATCH($A$175,'Paste Calib Data'!$A:$A,0)+(ROW()-ROW($A$175)-1),COLUMN()-1)</f>
        <v>0</v>
      </c>
      <c r="L186" s="7">
        <f>INDEX('Paste Calib Data'!$1:$1048576,MATCH($A$175,'Paste Calib Data'!$A:$A,0)+(ROW()-ROW($A$175)-1),COLUMN()-1)</f>
        <v>0</v>
      </c>
      <c r="M186" s="7">
        <f>INDEX('Paste Calib Data'!$1:$1048576,MATCH($A$175,'Paste Calib Data'!$A:$A,0)+(ROW()-ROW($A$175)-1),COLUMN()-1)</f>
        <v>0</v>
      </c>
      <c r="N186" s="27">
        <f t="shared" si="103"/>
        <v>0</v>
      </c>
    </row>
    <row r="187" spans="1:14" x14ac:dyDescent="0.25">
      <c r="A187" s="5">
        <f>INDEX('Paste Calib Data'!$1:$1048576,MATCH($A$175,'Paste Calib Data'!$A:$A,0)+(ROW()-ROW($A$175)-1),COLUMN())</f>
        <v>2200</v>
      </c>
      <c r="B187" s="27">
        <f t="shared" si="104"/>
        <v>0</v>
      </c>
      <c r="C187" s="7">
        <f>INDEX('Paste Calib Data'!$1:$1048576,MATCH($A$175,'Paste Calib Data'!$A:$A,0)+(ROW()-ROW($A$175)-1),COLUMN()-1)</f>
        <v>0</v>
      </c>
      <c r="D187" s="7">
        <f>INDEX('Paste Calib Data'!$1:$1048576,MATCH($A$175,'Paste Calib Data'!$A:$A,0)+(ROW()-ROW($A$175)-1),COLUMN()-1)</f>
        <v>0</v>
      </c>
      <c r="E187" s="7">
        <f>INDEX('Paste Calib Data'!$1:$1048576,MATCH($A$175,'Paste Calib Data'!$A:$A,0)+(ROW()-ROW($A$175)-1),COLUMN()-1)</f>
        <v>0</v>
      </c>
      <c r="F187" s="7">
        <f>INDEX('Paste Calib Data'!$1:$1048576,MATCH($A$175,'Paste Calib Data'!$A:$A,0)+(ROW()-ROW($A$175)-1),COLUMN()-1)</f>
        <v>0</v>
      </c>
      <c r="G187" s="7">
        <f>INDEX('Paste Calib Data'!$1:$1048576,MATCH($A$175,'Paste Calib Data'!$A:$A,0)+(ROW()-ROW($A$175)-1),COLUMN()-1)</f>
        <v>0</v>
      </c>
      <c r="H187" s="7">
        <f>INDEX('Paste Calib Data'!$1:$1048576,MATCH($A$175,'Paste Calib Data'!$A:$A,0)+(ROW()-ROW($A$175)-1),COLUMN()-1)</f>
        <v>0</v>
      </c>
      <c r="I187" s="7">
        <f>INDEX('Paste Calib Data'!$1:$1048576,MATCH($A$175,'Paste Calib Data'!$A:$A,0)+(ROW()-ROW($A$175)-1),COLUMN()-1)</f>
        <v>0</v>
      </c>
      <c r="J187" s="7">
        <f>INDEX('Paste Calib Data'!$1:$1048576,MATCH($A$175,'Paste Calib Data'!$A:$A,0)+(ROW()-ROW($A$175)-1),COLUMN()-1)</f>
        <v>0</v>
      </c>
      <c r="K187" s="7">
        <f>INDEX('Paste Calib Data'!$1:$1048576,MATCH($A$175,'Paste Calib Data'!$A:$A,0)+(ROW()-ROW($A$175)-1),COLUMN()-1)</f>
        <v>0</v>
      </c>
      <c r="L187" s="7">
        <f>INDEX('Paste Calib Data'!$1:$1048576,MATCH($A$175,'Paste Calib Data'!$A:$A,0)+(ROW()-ROW($A$175)-1),COLUMN()-1)</f>
        <v>0</v>
      </c>
      <c r="M187" s="7">
        <f>INDEX('Paste Calib Data'!$1:$1048576,MATCH($A$175,'Paste Calib Data'!$A:$A,0)+(ROW()-ROW($A$175)-1),COLUMN()-1)</f>
        <v>0</v>
      </c>
      <c r="N187" s="27">
        <f t="shared" si="103"/>
        <v>0</v>
      </c>
    </row>
    <row r="188" spans="1:14" x14ac:dyDescent="0.25">
      <c r="A188" s="5">
        <f>INDEX('Paste Calib Data'!$1:$1048576,MATCH($A$175,'Paste Calib Data'!$A:$A,0)+(ROW()-ROW($A$175)-1),COLUMN())</f>
        <v>2400</v>
      </c>
      <c r="B188" s="27">
        <f t="shared" si="104"/>
        <v>0</v>
      </c>
      <c r="C188" s="7">
        <f>INDEX('Paste Calib Data'!$1:$1048576,MATCH($A$175,'Paste Calib Data'!$A:$A,0)+(ROW()-ROW($A$175)-1),COLUMN()-1)</f>
        <v>0</v>
      </c>
      <c r="D188" s="7">
        <f>INDEX('Paste Calib Data'!$1:$1048576,MATCH($A$175,'Paste Calib Data'!$A:$A,0)+(ROW()-ROW($A$175)-1),COLUMN()-1)</f>
        <v>0</v>
      </c>
      <c r="E188" s="7">
        <f>INDEX('Paste Calib Data'!$1:$1048576,MATCH($A$175,'Paste Calib Data'!$A:$A,0)+(ROW()-ROW($A$175)-1),COLUMN()-1)</f>
        <v>0</v>
      </c>
      <c r="F188" s="7">
        <f>INDEX('Paste Calib Data'!$1:$1048576,MATCH($A$175,'Paste Calib Data'!$A:$A,0)+(ROW()-ROW($A$175)-1),COLUMN()-1)</f>
        <v>0</v>
      </c>
      <c r="G188" s="7">
        <f>INDEX('Paste Calib Data'!$1:$1048576,MATCH($A$175,'Paste Calib Data'!$A:$A,0)+(ROW()-ROW($A$175)-1),COLUMN()-1)</f>
        <v>0</v>
      </c>
      <c r="H188" s="7">
        <f>INDEX('Paste Calib Data'!$1:$1048576,MATCH($A$175,'Paste Calib Data'!$A:$A,0)+(ROW()-ROW($A$175)-1),COLUMN()-1)</f>
        <v>0</v>
      </c>
      <c r="I188" s="7">
        <f>INDEX('Paste Calib Data'!$1:$1048576,MATCH($A$175,'Paste Calib Data'!$A:$A,0)+(ROW()-ROW($A$175)-1),COLUMN()-1)</f>
        <v>0</v>
      </c>
      <c r="J188" s="7">
        <f>INDEX('Paste Calib Data'!$1:$1048576,MATCH($A$175,'Paste Calib Data'!$A:$A,0)+(ROW()-ROW($A$175)-1),COLUMN()-1)</f>
        <v>0</v>
      </c>
      <c r="K188" s="7">
        <f>INDEX('Paste Calib Data'!$1:$1048576,MATCH($A$175,'Paste Calib Data'!$A:$A,0)+(ROW()-ROW($A$175)-1),COLUMN()-1)</f>
        <v>0</v>
      </c>
      <c r="L188" s="7">
        <f>INDEX('Paste Calib Data'!$1:$1048576,MATCH($A$175,'Paste Calib Data'!$A:$A,0)+(ROW()-ROW($A$175)-1),COLUMN()-1)</f>
        <v>0</v>
      </c>
      <c r="M188" s="7">
        <f>INDEX('Paste Calib Data'!$1:$1048576,MATCH($A$175,'Paste Calib Data'!$A:$A,0)+(ROW()-ROW($A$175)-1),COLUMN()-1)</f>
        <v>0</v>
      </c>
      <c r="N188" s="27">
        <f t="shared" si="103"/>
        <v>0</v>
      </c>
    </row>
    <row r="189" spans="1:14" x14ac:dyDescent="0.25">
      <c r="A189" s="5">
        <f>INDEX('Paste Calib Data'!$1:$1048576,MATCH($A$175,'Paste Calib Data'!$A:$A,0)+(ROW()-ROW($A$175)-1),COLUMN())</f>
        <v>2600</v>
      </c>
      <c r="B189" s="27">
        <f t="shared" si="104"/>
        <v>0</v>
      </c>
      <c r="C189" s="7">
        <f>INDEX('Paste Calib Data'!$1:$1048576,MATCH($A$175,'Paste Calib Data'!$A:$A,0)+(ROW()-ROW($A$175)-1),COLUMN()-1)</f>
        <v>0</v>
      </c>
      <c r="D189" s="7">
        <f>INDEX('Paste Calib Data'!$1:$1048576,MATCH($A$175,'Paste Calib Data'!$A:$A,0)+(ROW()-ROW($A$175)-1),COLUMN()-1)</f>
        <v>0</v>
      </c>
      <c r="E189" s="7">
        <f>INDEX('Paste Calib Data'!$1:$1048576,MATCH($A$175,'Paste Calib Data'!$A:$A,0)+(ROW()-ROW($A$175)-1),COLUMN()-1)</f>
        <v>0</v>
      </c>
      <c r="F189" s="7">
        <f>INDEX('Paste Calib Data'!$1:$1048576,MATCH($A$175,'Paste Calib Data'!$A:$A,0)+(ROW()-ROW($A$175)-1),COLUMN()-1)</f>
        <v>0</v>
      </c>
      <c r="G189" s="7">
        <f>INDEX('Paste Calib Data'!$1:$1048576,MATCH($A$175,'Paste Calib Data'!$A:$A,0)+(ROW()-ROW($A$175)-1),COLUMN()-1)</f>
        <v>0</v>
      </c>
      <c r="H189" s="7">
        <f>INDEX('Paste Calib Data'!$1:$1048576,MATCH($A$175,'Paste Calib Data'!$A:$A,0)+(ROW()-ROW($A$175)-1),COLUMN()-1)</f>
        <v>0</v>
      </c>
      <c r="I189" s="7">
        <f>INDEX('Paste Calib Data'!$1:$1048576,MATCH($A$175,'Paste Calib Data'!$A:$A,0)+(ROW()-ROW($A$175)-1),COLUMN()-1)</f>
        <v>0</v>
      </c>
      <c r="J189" s="7">
        <f>INDEX('Paste Calib Data'!$1:$1048576,MATCH($A$175,'Paste Calib Data'!$A:$A,0)+(ROW()-ROW($A$175)-1),COLUMN()-1)</f>
        <v>0</v>
      </c>
      <c r="K189" s="7">
        <f>INDEX('Paste Calib Data'!$1:$1048576,MATCH($A$175,'Paste Calib Data'!$A:$A,0)+(ROW()-ROW($A$175)-1),COLUMN()-1)</f>
        <v>0</v>
      </c>
      <c r="L189" s="7">
        <f>INDEX('Paste Calib Data'!$1:$1048576,MATCH($A$175,'Paste Calib Data'!$A:$A,0)+(ROW()-ROW($A$175)-1),COLUMN()-1)</f>
        <v>0</v>
      </c>
      <c r="M189" s="7">
        <f>INDEX('Paste Calib Data'!$1:$1048576,MATCH($A$175,'Paste Calib Data'!$A:$A,0)+(ROW()-ROW($A$175)-1),COLUMN()-1)</f>
        <v>0</v>
      </c>
      <c r="N189" s="27">
        <f t="shared" si="103"/>
        <v>0</v>
      </c>
    </row>
    <row r="190" spans="1:14" x14ac:dyDescent="0.25">
      <c r="A190" s="5">
        <f>INDEX('Paste Calib Data'!$1:$1048576,MATCH($A$175,'Paste Calib Data'!$A:$A,0)+(ROW()-ROW($A$175)-1),COLUMN())</f>
        <v>2800</v>
      </c>
      <c r="B190" s="27">
        <f t="shared" si="104"/>
        <v>0</v>
      </c>
      <c r="C190" s="7">
        <f>INDEX('Paste Calib Data'!$1:$1048576,MATCH($A$175,'Paste Calib Data'!$A:$A,0)+(ROW()-ROW($A$175)-1),COLUMN()-1)</f>
        <v>0</v>
      </c>
      <c r="D190" s="7">
        <f>INDEX('Paste Calib Data'!$1:$1048576,MATCH($A$175,'Paste Calib Data'!$A:$A,0)+(ROW()-ROW($A$175)-1),COLUMN()-1)</f>
        <v>0</v>
      </c>
      <c r="E190" s="7">
        <f>INDEX('Paste Calib Data'!$1:$1048576,MATCH($A$175,'Paste Calib Data'!$A:$A,0)+(ROW()-ROW($A$175)-1),COLUMN()-1)</f>
        <v>0</v>
      </c>
      <c r="F190" s="7">
        <f>INDEX('Paste Calib Data'!$1:$1048576,MATCH($A$175,'Paste Calib Data'!$A:$A,0)+(ROW()-ROW($A$175)-1),COLUMN()-1)</f>
        <v>0</v>
      </c>
      <c r="G190" s="7">
        <f>INDEX('Paste Calib Data'!$1:$1048576,MATCH($A$175,'Paste Calib Data'!$A:$A,0)+(ROW()-ROW($A$175)-1),COLUMN()-1)</f>
        <v>0</v>
      </c>
      <c r="H190" s="7">
        <f>INDEX('Paste Calib Data'!$1:$1048576,MATCH($A$175,'Paste Calib Data'!$A:$A,0)+(ROW()-ROW($A$175)-1),COLUMN()-1)</f>
        <v>0</v>
      </c>
      <c r="I190" s="7">
        <f>INDEX('Paste Calib Data'!$1:$1048576,MATCH($A$175,'Paste Calib Data'!$A:$A,0)+(ROW()-ROW($A$175)-1),COLUMN()-1)</f>
        <v>0</v>
      </c>
      <c r="J190" s="7">
        <f>INDEX('Paste Calib Data'!$1:$1048576,MATCH($A$175,'Paste Calib Data'!$A:$A,0)+(ROW()-ROW($A$175)-1),COLUMN()-1)</f>
        <v>0</v>
      </c>
      <c r="K190" s="7">
        <f>INDEX('Paste Calib Data'!$1:$1048576,MATCH($A$175,'Paste Calib Data'!$A:$A,0)+(ROW()-ROW($A$175)-1),COLUMN()-1)</f>
        <v>0</v>
      </c>
      <c r="L190" s="7">
        <f>INDEX('Paste Calib Data'!$1:$1048576,MATCH($A$175,'Paste Calib Data'!$A:$A,0)+(ROW()-ROW($A$175)-1),COLUMN()-1)</f>
        <v>0</v>
      </c>
      <c r="M190" s="7">
        <f>INDEX('Paste Calib Data'!$1:$1048576,MATCH($A$175,'Paste Calib Data'!$A:$A,0)+(ROW()-ROW($A$175)-1),COLUMN()-1)</f>
        <v>0</v>
      </c>
      <c r="N190" s="27">
        <f t="shared" si="103"/>
        <v>0</v>
      </c>
    </row>
    <row r="191" spans="1:14" x14ac:dyDescent="0.25">
      <c r="A191" s="5">
        <f>INDEX('Paste Calib Data'!$1:$1048576,MATCH($A$175,'Paste Calib Data'!$A:$A,0)+(ROW()-ROW($A$175)-1),COLUMN())</f>
        <v>3000</v>
      </c>
      <c r="B191" s="27">
        <f t="shared" si="104"/>
        <v>0</v>
      </c>
      <c r="C191" s="7">
        <f>INDEX('Paste Calib Data'!$1:$1048576,MATCH($A$175,'Paste Calib Data'!$A:$A,0)+(ROW()-ROW($A$175)-1),COLUMN()-1)</f>
        <v>0</v>
      </c>
      <c r="D191" s="7">
        <f>INDEX('Paste Calib Data'!$1:$1048576,MATCH($A$175,'Paste Calib Data'!$A:$A,0)+(ROW()-ROW($A$175)-1),COLUMN()-1)</f>
        <v>0</v>
      </c>
      <c r="E191" s="7">
        <f>INDEX('Paste Calib Data'!$1:$1048576,MATCH($A$175,'Paste Calib Data'!$A:$A,0)+(ROW()-ROW($A$175)-1),COLUMN()-1)</f>
        <v>0</v>
      </c>
      <c r="F191" s="7">
        <f>INDEX('Paste Calib Data'!$1:$1048576,MATCH($A$175,'Paste Calib Data'!$A:$A,0)+(ROW()-ROW($A$175)-1),COLUMN()-1)</f>
        <v>0</v>
      </c>
      <c r="G191" s="7">
        <f>INDEX('Paste Calib Data'!$1:$1048576,MATCH($A$175,'Paste Calib Data'!$A:$A,0)+(ROW()-ROW($A$175)-1),COLUMN()-1)</f>
        <v>0</v>
      </c>
      <c r="H191" s="7">
        <f>INDEX('Paste Calib Data'!$1:$1048576,MATCH($A$175,'Paste Calib Data'!$A:$A,0)+(ROW()-ROW($A$175)-1),COLUMN()-1)</f>
        <v>0</v>
      </c>
      <c r="I191" s="7">
        <f>INDEX('Paste Calib Data'!$1:$1048576,MATCH($A$175,'Paste Calib Data'!$A:$A,0)+(ROW()-ROW($A$175)-1),COLUMN()-1)</f>
        <v>0</v>
      </c>
      <c r="J191" s="7">
        <f>INDEX('Paste Calib Data'!$1:$1048576,MATCH($A$175,'Paste Calib Data'!$A:$A,0)+(ROW()-ROW($A$175)-1),COLUMN()-1)</f>
        <v>0</v>
      </c>
      <c r="K191" s="7">
        <f>INDEX('Paste Calib Data'!$1:$1048576,MATCH($A$175,'Paste Calib Data'!$A:$A,0)+(ROW()-ROW($A$175)-1),COLUMN()-1)</f>
        <v>0</v>
      </c>
      <c r="L191" s="7">
        <f>INDEX('Paste Calib Data'!$1:$1048576,MATCH($A$175,'Paste Calib Data'!$A:$A,0)+(ROW()-ROW($A$175)-1),COLUMN()-1)</f>
        <v>0</v>
      </c>
      <c r="M191" s="7">
        <f>INDEX('Paste Calib Data'!$1:$1048576,MATCH($A$175,'Paste Calib Data'!$A:$A,0)+(ROW()-ROW($A$175)-1),COLUMN()-1)</f>
        <v>0</v>
      </c>
      <c r="N191" s="27">
        <f>M191</f>
        <v>0</v>
      </c>
    </row>
    <row r="192" spans="1:14" x14ac:dyDescent="0.25">
      <c r="A192" s="28">
        <f>A191+1</f>
        <v>3001</v>
      </c>
      <c r="B192" s="27">
        <f>B191</f>
        <v>0</v>
      </c>
      <c r="C192" s="27">
        <f>C191</f>
        <v>0</v>
      </c>
      <c r="D192" s="27">
        <f t="shared" ref="D192" si="105">D191</f>
        <v>0</v>
      </c>
      <c r="E192" s="27">
        <f t="shared" ref="E192" si="106">E191</f>
        <v>0</v>
      </c>
      <c r="F192" s="27">
        <f t="shared" ref="F192" si="107">F191</f>
        <v>0</v>
      </c>
      <c r="G192" s="27">
        <f t="shared" ref="G192" si="108">G191</f>
        <v>0</v>
      </c>
      <c r="H192" s="27">
        <f t="shared" ref="H192" si="109">H191</f>
        <v>0</v>
      </c>
      <c r="I192" s="27">
        <f t="shared" ref="I192" si="110">I191</f>
        <v>0</v>
      </c>
      <c r="J192" s="27">
        <f t="shared" ref="J192" si="111">J191</f>
        <v>0</v>
      </c>
      <c r="K192" s="27">
        <f t="shared" ref="K192" si="112">K191</f>
        <v>0</v>
      </c>
      <c r="L192" s="27">
        <f t="shared" ref="L192" si="113">L191</f>
        <v>0</v>
      </c>
      <c r="M192" s="27">
        <f t="shared" ref="M192" si="114">M191</f>
        <v>0</v>
      </c>
      <c r="N192" s="27">
        <f t="shared" ref="N192" si="115">N191</f>
        <v>0</v>
      </c>
    </row>
    <row r="194" spans="1:12" x14ac:dyDescent="0.25">
      <c r="A194" s="33" t="s">
        <v>163</v>
      </c>
      <c r="B194" s="45" t="str">
        <f>INDEX('Paste Calib Data'!$1:$1048576,MATCH($A$194,'Paste Calib Data'!$A:$A,0)+(ROW()-ROW($A$194)),COLUMN())</f>
        <v>Post Injection Pulse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 x14ac:dyDescent="0.25">
      <c r="A195" s="5"/>
      <c r="B195" s="5" t="str">
        <f>INDEX('Paste Calib Data'!$1:$1048576,MATCH($A$194,'Paste Calib Data'!$A:$A,0)+(ROW()-ROW($A$194)),COLUMN())</f>
        <v>Fuel Pressure .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5" t="str">
        <f>INDEX('Paste Calib Data'!$1:$1048576,MATCH($A$194,'Paste Calib Data'!$A:$A,0)+(ROW()-ROW($A$194)),COLUMN())</f>
        <v>mm3</v>
      </c>
      <c r="B196" s="28">
        <f>C196-1</f>
        <v>8</v>
      </c>
      <c r="C196" s="5">
        <f>INDEX('Paste Calib Data'!$1:$1048576,MATCH($A$194,'Paste Calib Data'!$A:$A,0)+(ROW()-ROW($A$194)),COLUMN()-1)</f>
        <v>9</v>
      </c>
      <c r="D196" s="5">
        <f>INDEX('Paste Calib Data'!$1:$1048576,MATCH($A$194,'Paste Calib Data'!$A:$A,0)+(ROW()-ROW($A$194)),COLUMN()-1)</f>
        <v>15</v>
      </c>
      <c r="E196" s="5">
        <f>INDEX('Paste Calib Data'!$1:$1048576,MATCH($A$194,'Paste Calib Data'!$A:$A,0)+(ROW()-ROW($A$194)),COLUMN()-1)</f>
        <v>20</v>
      </c>
      <c r="F196" s="5">
        <f>INDEX('Paste Calib Data'!$1:$1048576,MATCH($A$194,'Paste Calib Data'!$A:$A,0)+(ROW()-ROW($A$194)),COLUMN()-1)</f>
        <v>25</v>
      </c>
      <c r="G196" s="5">
        <f>INDEX('Paste Calib Data'!$1:$1048576,MATCH($A$194,'Paste Calib Data'!$A:$A,0)+(ROW()-ROW($A$194)),COLUMN()-1)</f>
        <v>30</v>
      </c>
      <c r="H196" s="5">
        <f>INDEX('Paste Calib Data'!$1:$1048576,MATCH($A$194,'Paste Calib Data'!$A:$A,0)+(ROW()-ROW($A$194)),COLUMN()-1)</f>
        <v>40</v>
      </c>
      <c r="I196" s="5">
        <f>INDEX('Paste Calib Data'!$1:$1048576,MATCH($A$194,'Paste Calib Data'!$A:$A,0)+(ROW()-ROW($A$194)),COLUMN()-1)</f>
        <v>50</v>
      </c>
      <c r="J196" s="5">
        <f>INDEX('Paste Calib Data'!$1:$1048576,MATCH($A$194,'Paste Calib Data'!$A:$A,0)+(ROW()-ROW($A$194)),COLUMN()-1)</f>
        <v>100</v>
      </c>
      <c r="K196" s="5">
        <f>INDEX('Paste Calib Data'!$1:$1048576,MATCH($A$194,'Paste Calib Data'!$A:$A,0)+(ROW()-ROW($A$194)),COLUMN()-1)</f>
        <v>160</v>
      </c>
      <c r="L196" s="32">
        <f>K196+1</f>
        <v>161</v>
      </c>
    </row>
    <row r="197" spans="1:12" x14ac:dyDescent="0.25">
      <c r="A197" s="28">
        <f>A198-1</f>
        <v>-1</v>
      </c>
      <c r="B197" s="28">
        <f>B198</f>
        <v>0</v>
      </c>
      <c r="C197" s="28">
        <f t="shared" ref="C197:L197" si="116">C198</f>
        <v>0</v>
      </c>
      <c r="D197" s="28">
        <f t="shared" si="116"/>
        <v>0</v>
      </c>
      <c r="E197" s="28">
        <f t="shared" si="116"/>
        <v>0</v>
      </c>
      <c r="F197" s="28">
        <f t="shared" si="116"/>
        <v>0</v>
      </c>
      <c r="G197" s="28">
        <f t="shared" si="116"/>
        <v>0</v>
      </c>
      <c r="H197" s="28">
        <f t="shared" si="116"/>
        <v>0</v>
      </c>
      <c r="I197" s="28">
        <f t="shared" si="116"/>
        <v>0</v>
      </c>
      <c r="J197" s="28">
        <f t="shared" si="116"/>
        <v>0</v>
      </c>
      <c r="K197" s="28">
        <f t="shared" si="116"/>
        <v>0</v>
      </c>
      <c r="L197" s="28">
        <f t="shared" si="116"/>
        <v>0</v>
      </c>
    </row>
    <row r="198" spans="1:12" x14ac:dyDescent="0.25">
      <c r="A198" s="5">
        <f>INDEX('Paste Calib Data'!$1:$1048576,MATCH($A$194,'Paste Calib Data'!$A:$A,0)+(ROW()-ROW($A$194)-1),COLUMN())</f>
        <v>0</v>
      </c>
      <c r="B198" s="32">
        <f t="shared" ref="B198:B207" si="117">C198</f>
        <v>0</v>
      </c>
      <c r="C198" s="12">
        <f>INDEX('Paste Calib Data'!$1:$1048576,MATCH($A$194,'Paste Calib Data'!$A:$A,0)+(ROW()-ROW($A$194)-1),COLUMN()-1)</f>
        <v>0</v>
      </c>
      <c r="D198" s="12">
        <f>INDEX('Paste Calib Data'!$1:$1048576,MATCH($A$194,'Paste Calib Data'!$A:$A,0)+(ROW()-ROW($A$194)-1),COLUMN()-1)</f>
        <v>0</v>
      </c>
      <c r="E198" s="12">
        <f>INDEX('Paste Calib Data'!$1:$1048576,MATCH($A$194,'Paste Calib Data'!$A:$A,0)+(ROW()-ROW($A$194)-1),COLUMN()-1)</f>
        <v>0</v>
      </c>
      <c r="F198" s="12">
        <f>INDEX('Paste Calib Data'!$1:$1048576,MATCH($A$194,'Paste Calib Data'!$A:$A,0)+(ROW()-ROW($A$194)-1),COLUMN()-1)</f>
        <v>0</v>
      </c>
      <c r="G198" s="12">
        <f>INDEX('Paste Calib Data'!$1:$1048576,MATCH($A$194,'Paste Calib Data'!$A:$A,0)+(ROW()-ROW($A$194)-1),COLUMN()-1)</f>
        <v>0</v>
      </c>
      <c r="H198" s="12">
        <f>INDEX('Paste Calib Data'!$1:$1048576,MATCH($A$194,'Paste Calib Data'!$A:$A,0)+(ROW()-ROW($A$194)-1),COLUMN()-1)</f>
        <v>0</v>
      </c>
      <c r="I198" s="12">
        <f>INDEX('Paste Calib Data'!$1:$1048576,MATCH($A$194,'Paste Calib Data'!$A:$A,0)+(ROW()-ROW($A$194)-1),COLUMN()-1)</f>
        <v>0</v>
      </c>
      <c r="J198" s="12">
        <f>INDEX('Paste Calib Data'!$1:$1048576,MATCH($A$194,'Paste Calib Data'!$A:$A,0)+(ROW()-ROW($A$194)-1),COLUMN()-1)</f>
        <v>0</v>
      </c>
      <c r="K198" s="12">
        <f>INDEX('Paste Calib Data'!$1:$1048576,MATCH($A$194,'Paste Calib Data'!$A:$A,0)+(ROW()-ROW($A$194)-1),COLUMN()-1)</f>
        <v>0</v>
      </c>
      <c r="L198" s="32">
        <f t="shared" ref="L198:L208" si="118">K198</f>
        <v>0</v>
      </c>
    </row>
    <row r="199" spans="1:12" x14ac:dyDescent="0.25">
      <c r="A199" s="5">
        <f>INDEX('Paste Calib Data'!$1:$1048576,MATCH($A$194,'Paste Calib Data'!$A:$A,0)+(ROW()-ROW($A$194)-1),COLUMN())</f>
        <v>1</v>
      </c>
      <c r="B199" s="32">
        <f t="shared" si="117"/>
        <v>0</v>
      </c>
      <c r="C199" s="12">
        <f>INDEX('Paste Calib Data'!$1:$1048576,MATCH($A$194,'Paste Calib Data'!$A:$A,0)+(ROW()-ROW($A$194)-1),COLUMN()-1)</f>
        <v>0</v>
      </c>
      <c r="D199" s="12">
        <f>INDEX('Paste Calib Data'!$1:$1048576,MATCH($A$194,'Paste Calib Data'!$A:$A,0)+(ROW()-ROW($A$194)-1),COLUMN()-1)</f>
        <v>590</v>
      </c>
      <c r="E199" s="12">
        <f>INDEX('Paste Calib Data'!$1:$1048576,MATCH($A$194,'Paste Calib Data'!$A:$A,0)+(ROW()-ROW($A$194)-1),COLUMN()-1)</f>
        <v>407.2</v>
      </c>
      <c r="F199" s="12">
        <f>INDEX('Paste Calib Data'!$1:$1048576,MATCH($A$194,'Paste Calib Data'!$A:$A,0)+(ROW()-ROW($A$194)-1),COLUMN()-1)</f>
        <v>287.2</v>
      </c>
      <c r="G199" s="12">
        <f>INDEX('Paste Calib Data'!$1:$1048576,MATCH($A$194,'Paste Calib Data'!$A:$A,0)+(ROW()-ROW($A$194)-1),COLUMN()-1)</f>
        <v>259.2</v>
      </c>
      <c r="H199" s="12">
        <f>INDEX('Paste Calib Data'!$1:$1048576,MATCH($A$194,'Paste Calib Data'!$A:$A,0)+(ROW()-ROW($A$194)-1),COLUMN()-1)</f>
        <v>160</v>
      </c>
      <c r="I199" s="12">
        <f>INDEX('Paste Calib Data'!$1:$1048576,MATCH($A$194,'Paste Calib Data'!$A:$A,0)+(ROW()-ROW($A$194)-1),COLUMN()-1)</f>
        <v>160</v>
      </c>
      <c r="J199" s="12">
        <f>INDEX('Paste Calib Data'!$1:$1048576,MATCH($A$194,'Paste Calib Data'!$A:$A,0)+(ROW()-ROW($A$194)-1),COLUMN()-1)</f>
        <v>160</v>
      </c>
      <c r="K199" s="12">
        <f>INDEX('Paste Calib Data'!$1:$1048576,MATCH($A$194,'Paste Calib Data'!$A:$A,0)+(ROW()-ROW($A$194)-1),COLUMN()-1)</f>
        <v>160</v>
      </c>
      <c r="L199" s="32">
        <f t="shared" si="118"/>
        <v>160</v>
      </c>
    </row>
    <row r="200" spans="1:12" x14ac:dyDescent="0.25">
      <c r="A200" s="5">
        <f>INDEX('Paste Calib Data'!$1:$1048576,MATCH($A$194,'Paste Calib Data'!$A:$A,0)+(ROW()-ROW($A$194)-1),COLUMN())</f>
        <v>2</v>
      </c>
      <c r="B200" s="32">
        <f t="shared" si="117"/>
        <v>0</v>
      </c>
      <c r="C200" s="12">
        <f>INDEX('Paste Calib Data'!$1:$1048576,MATCH($A$194,'Paste Calib Data'!$A:$A,0)+(ROW()-ROW($A$194)-1),COLUMN()-1)</f>
        <v>0</v>
      </c>
      <c r="D200" s="12">
        <f>INDEX('Paste Calib Data'!$1:$1048576,MATCH($A$194,'Paste Calib Data'!$A:$A,0)+(ROW()-ROW($A$194)-1),COLUMN()-1)</f>
        <v>784</v>
      </c>
      <c r="E200" s="12">
        <f>INDEX('Paste Calib Data'!$1:$1048576,MATCH($A$194,'Paste Calib Data'!$A:$A,0)+(ROW()-ROW($A$194)-1),COLUMN()-1)</f>
        <v>513.20000000000005</v>
      </c>
      <c r="F200" s="12">
        <f>INDEX('Paste Calib Data'!$1:$1048576,MATCH($A$194,'Paste Calib Data'!$A:$A,0)+(ROW()-ROW($A$194)-1),COLUMN()-1)</f>
        <v>378</v>
      </c>
      <c r="G200" s="12">
        <f>INDEX('Paste Calib Data'!$1:$1048576,MATCH($A$194,'Paste Calib Data'!$A:$A,0)+(ROW()-ROW($A$194)-1),COLUMN()-1)</f>
        <v>333.2</v>
      </c>
      <c r="H200" s="12">
        <f>INDEX('Paste Calib Data'!$1:$1048576,MATCH($A$194,'Paste Calib Data'!$A:$A,0)+(ROW()-ROW($A$194)-1),COLUMN()-1)</f>
        <v>264</v>
      </c>
      <c r="I200" s="12">
        <f>INDEX('Paste Calib Data'!$1:$1048576,MATCH($A$194,'Paste Calib Data'!$A:$A,0)+(ROW()-ROW($A$194)-1),COLUMN()-1)</f>
        <v>213.2</v>
      </c>
      <c r="J200" s="12">
        <f>INDEX('Paste Calib Data'!$1:$1048576,MATCH($A$194,'Paste Calib Data'!$A:$A,0)+(ROW()-ROW($A$194)-1),COLUMN()-1)</f>
        <v>160</v>
      </c>
      <c r="K200" s="12">
        <f>INDEX('Paste Calib Data'!$1:$1048576,MATCH($A$194,'Paste Calib Data'!$A:$A,0)+(ROW()-ROW($A$194)-1),COLUMN()-1)</f>
        <v>160</v>
      </c>
      <c r="L200" s="32">
        <f t="shared" si="118"/>
        <v>160</v>
      </c>
    </row>
    <row r="201" spans="1:12" x14ac:dyDescent="0.25">
      <c r="A201" s="5">
        <f>INDEX('Paste Calib Data'!$1:$1048576,MATCH($A$194,'Paste Calib Data'!$A:$A,0)+(ROW()-ROW($A$194)-1),COLUMN())</f>
        <v>5</v>
      </c>
      <c r="B201" s="32">
        <f t="shared" si="117"/>
        <v>0</v>
      </c>
      <c r="C201" s="12">
        <f>INDEX('Paste Calib Data'!$1:$1048576,MATCH($A$194,'Paste Calib Data'!$A:$A,0)+(ROW()-ROW($A$194)-1),COLUMN()-1)</f>
        <v>0</v>
      </c>
      <c r="D201" s="12">
        <f>INDEX('Paste Calib Data'!$1:$1048576,MATCH($A$194,'Paste Calib Data'!$A:$A,0)+(ROW()-ROW($A$194)-1),COLUMN()-1)</f>
        <v>1092</v>
      </c>
      <c r="E201" s="12">
        <f>INDEX('Paste Calib Data'!$1:$1048576,MATCH($A$194,'Paste Calib Data'!$A:$A,0)+(ROW()-ROW($A$194)-1),COLUMN()-1)</f>
        <v>732</v>
      </c>
      <c r="F201" s="12">
        <f>INDEX('Paste Calib Data'!$1:$1048576,MATCH($A$194,'Paste Calib Data'!$A:$A,0)+(ROW()-ROW($A$194)-1),COLUMN()-1)</f>
        <v>581.20000000000005</v>
      </c>
      <c r="G201" s="12">
        <f>INDEX('Paste Calib Data'!$1:$1048576,MATCH($A$194,'Paste Calib Data'!$A:$A,0)+(ROW()-ROW($A$194)-1),COLUMN()-1)</f>
        <v>482</v>
      </c>
      <c r="H201" s="12">
        <f>INDEX('Paste Calib Data'!$1:$1048576,MATCH($A$194,'Paste Calib Data'!$A:$A,0)+(ROW()-ROW($A$194)-1),COLUMN()-1)</f>
        <v>373.2</v>
      </c>
      <c r="I201" s="12">
        <f>INDEX('Paste Calib Data'!$1:$1048576,MATCH($A$194,'Paste Calib Data'!$A:$A,0)+(ROW()-ROW($A$194)-1),COLUMN()-1)</f>
        <v>312</v>
      </c>
      <c r="J201" s="12">
        <f>INDEX('Paste Calib Data'!$1:$1048576,MATCH($A$194,'Paste Calib Data'!$A:$A,0)+(ROW()-ROW($A$194)-1),COLUMN()-1)</f>
        <v>227.2</v>
      </c>
      <c r="K201" s="12">
        <f>INDEX('Paste Calib Data'!$1:$1048576,MATCH($A$194,'Paste Calib Data'!$A:$A,0)+(ROW()-ROW($A$194)-1),COLUMN()-1)</f>
        <v>213.2</v>
      </c>
      <c r="L201" s="32">
        <f t="shared" si="118"/>
        <v>213.2</v>
      </c>
    </row>
    <row r="202" spans="1:12" x14ac:dyDescent="0.25">
      <c r="A202" s="5">
        <f>INDEX('Paste Calib Data'!$1:$1048576,MATCH($A$194,'Paste Calib Data'!$A:$A,0)+(ROW()-ROW($A$194)-1),COLUMN())</f>
        <v>8</v>
      </c>
      <c r="B202" s="32">
        <f t="shared" si="117"/>
        <v>0</v>
      </c>
      <c r="C202" s="12">
        <f>INDEX('Paste Calib Data'!$1:$1048576,MATCH($A$194,'Paste Calib Data'!$A:$A,0)+(ROW()-ROW($A$194)-1),COLUMN()-1)</f>
        <v>0</v>
      </c>
      <c r="D202" s="12">
        <f>INDEX('Paste Calib Data'!$1:$1048576,MATCH($A$194,'Paste Calib Data'!$A:$A,0)+(ROW()-ROW($A$194)-1),COLUMN()-1)</f>
        <v>1289.2</v>
      </c>
      <c r="E202" s="12">
        <f>INDEX('Paste Calib Data'!$1:$1048576,MATCH($A$194,'Paste Calib Data'!$A:$A,0)+(ROW()-ROW($A$194)-1),COLUMN()-1)</f>
        <v>883.2</v>
      </c>
      <c r="F202" s="12">
        <f>INDEX('Paste Calib Data'!$1:$1048576,MATCH($A$194,'Paste Calib Data'!$A:$A,0)+(ROW()-ROW($A$194)-1),COLUMN()-1)</f>
        <v>704</v>
      </c>
      <c r="G202" s="12">
        <f>INDEX('Paste Calib Data'!$1:$1048576,MATCH($A$194,'Paste Calib Data'!$A:$A,0)+(ROW()-ROW($A$194)-1),COLUMN()-1)</f>
        <v>595.20000000000005</v>
      </c>
      <c r="H202" s="12">
        <f>INDEX('Paste Calib Data'!$1:$1048576,MATCH($A$194,'Paste Calib Data'!$A:$A,0)+(ROW()-ROW($A$194)-1),COLUMN()-1)</f>
        <v>457.2</v>
      </c>
      <c r="I202" s="12">
        <f>INDEX('Paste Calib Data'!$1:$1048576,MATCH($A$194,'Paste Calib Data'!$A:$A,0)+(ROW()-ROW($A$194)-1),COLUMN()-1)</f>
        <v>383.2</v>
      </c>
      <c r="J202" s="12">
        <f>INDEX('Paste Calib Data'!$1:$1048576,MATCH($A$194,'Paste Calib Data'!$A:$A,0)+(ROW()-ROW($A$194)-1),COLUMN()-1)</f>
        <v>261.2</v>
      </c>
      <c r="K202" s="12">
        <f>INDEX('Paste Calib Data'!$1:$1048576,MATCH($A$194,'Paste Calib Data'!$A:$A,0)+(ROW()-ROW($A$194)-1),COLUMN()-1)</f>
        <v>231.2</v>
      </c>
      <c r="L202" s="32">
        <f t="shared" si="118"/>
        <v>231.2</v>
      </c>
    </row>
    <row r="203" spans="1:12" x14ac:dyDescent="0.25">
      <c r="A203" s="5">
        <f>INDEX('Paste Calib Data'!$1:$1048576,MATCH($A$194,'Paste Calib Data'!$A:$A,0)+(ROW()-ROW($A$194)-1),COLUMN())</f>
        <v>12</v>
      </c>
      <c r="B203" s="32">
        <f t="shared" si="117"/>
        <v>0</v>
      </c>
      <c r="C203" s="12">
        <f>INDEX('Paste Calib Data'!$1:$1048576,MATCH($A$194,'Paste Calib Data'!$A:$A,0)+(ROW()-ROW($A$194)-1),COLUMN()-1)</f>
        <v>0</v>
      </c>
      <c r="D203" s="12">
        <f>INDEX('Paste Calib Data'!$1:$1048576,MATCH($A$194,'Paste Calib Data'!$A:$A,0)+(ROW()-ROW($A$194)-1),COLUMN()-1)</f>
        <v>1496</v>
      </c>
      <c r="E203" s="12">
        <f>INDEX('Paste Calib Data'!$1:$1048576,MATCH($A$194,'Paste Calib Data'!$A:$A,0)+(ROW()-ROW($A$194)-1),COLUMN()-1)</f>
        <v>1050</v>
      </c>
      <c r="F203" s="12">
        <f>INDEX('Paste Calib Data'!$1:$1048576,MATCH($A$194,'Paste Calib Data'!$A:$A,0)+(ROW()-ROW($A$194)-1),COLUMN()-1)</f>
        <v>837.2</v>
      </c>
      <c r="G203" s="12">
        <f>INDEX('Paste Calib Data'!$1:$1048576,MATCH($A$194,'Paste Calib Data'!$A:$A,0)+(ROW()-ROW($A$194)-1),COLUMN()-1)</f>
        <v>712</v>
      </c>
      <c r="H203" s="12">
        <f>INDEX('Paste Calib Data'!$1:$1048576,MATCH($A$194,'Paste Calib Data'!$A:$A,0)+(ROW()-ROW($A$194)-1),COLUMN()-1)</f>
        <v>560</v>
      </c>
      <c r="I203" s="12">
        <f>INDEX('Paste Calib Data'!$1:$1048576,MATCH($A$194,'Paste Calib Data'!$A:$A,0)+(ROW()-ROW($A$194)-1),COLUMN()-1)</f>
        <v>460</v>
      </c>
      <c r="J203" s="12">
        <f>INDEX('Paste Calib Data'!$1:$1048576,MATCH($A$194,'Paste Calib Data'!$A:$A,0)+(ROW()-ROW($A$194)-1),COLUMN()-1)</f>
        <v>315.2</v>
      </c>
      <c r="K203" s="12">
        <f>INDEX('Paste Calib Data'!$1:$1048576,MATCH($A$194,'Paste Calib Data'!$A:$A,0)+(ROW()-ROW($A$194)-1),COLUMN()-1)</f>
        <v>258</v>
      </c>
      <c r="L203" s="32">
        <f t="shared" si="118"/>
        <v>258</v>
      </c>
    </row>
    <row r="204" spans="1:12" x14ac:dyDescent="0.25">
      <c r="A204" s="5">
        <f>INDEX('Paste Calib Data'!$1:$1048576,MATCH($A$194,'Paste Calib Data'!$A:$A,0)+(ROW()-ROW($A$194)-1),COLUMN())</f>
        <v>15</v>
      </c>
      <c r="B204" s="32">
        <f t="shared" si="117"/>
        <v>0</v>
      </c>
      <c r="C204" s="12">
        <f>INDEX('Paste Calib Data'!$1:$1048576,MATCH($A$194,'Paste Calib Data'!$A:$A,0)+(ROW()-ROW($A$194)-1),COLUMN()-1)</f>
        <v>0</v>
      </c>
      <c r="D204" s="12">
        <f>INDEX('Paste Calib Data'!$1:$1048576,MATCH($A$194,'Paste Calib Data'!$A:$A,0)+(ROW()-ROW($A$194)-1),COLUMN()-1)</f>
        <v>1615.2</v>
      </c>
      <c r="E204" s="12">
        <f>INDEX('Paste Calib Data'!$1:$1048576,MATCH($A$194,'Paste Calib Data'!$A:$A,0)+(ROW()-ROW($A$194)-1),COLUMN()-1)</f>
        <v>1159.2</v>
      </c>
      <c r="F204" s="12">
        <f>INDEX('Paste Calib Data'!$1:$1048576,MATCH($A$194,'Paste Calib Data'!$A:$A,0)+(ROW()-ROW($A$194)-1),COLUMN()-1)</f>
        <v>929.2</v>
      </c>
      <c r="G204" s="12">
        <f>INDEX('Paste Calib Data'!$1:$1048576,MATCH($A$194,'Paste Calib Data'!$A:$A,0)+(ROW()-ROW($A$194)-1),COLUMN()-1)</f>
        <v>790</v>
      </c>
      <c r="H204" s="12">
        <f>INDEX('Paste Calib Data'!$1:$1048576,MATCH($A$194,'Paste Calib Data'!$A:$A,0)+(ROW()-ROW($A$194)-1),COLUMN()-1)</f>
        <v>621.20000000000005</v>
      </c>
      <c r="I204" s="12">
        <f>INDEX('Paste Calib Data'!$1:$1048576,MATCH($A$194,'Paste Calib Data'!$A:$A,0)+(ROW()-ROW($A$194)-1),COLUMN()-1)</f>
        <v>526</v>
      </c>
      <c r="J204" s="12">
        <f>INDEX('Paste Calib Data'!$1:$1048576,MATCH($A$194,'Paste Calib Data'!$A:$A,0)+(ROW()-ROW($A$194)-1),COLUMN()-1)</f>
        <v>348</v>
      </c>
      <c r="K204" s="12">
        <f>INDEX('Paste Calib Data'!$1:$1048576,MATCH($A$194,'Paste Calib Data'!$A:$A,0)+(ROW()-ROW($A$194)-1),COLUMN()-1)</f>
        <v>280</v>
      </c>
      <c r="L204" s="32">
        <f t="shared" si="118"/>
        <v>280</v>
      </c>
    </row>
    <row r="205" spans="1:12" x14ac:dyDescent="0.25">
      <c r="A205" s="5">
        <f>INDEX('Paste Calib Data'!$1:$1048576,MATCH($A$194,'Paste Calib Data'!$A:$A,0)+(ROW()-ROW($A$194)-1),COLUMN())</f>
        <v>20</v>
      </c>
      <c r="B205" s="32">
        <f t="shared" si="117"/>
        <v>0</v>
      </c>
      <c r="C205" s="12">
        <f>INDEX('Paste Calib Data'!$1:$1048576,MATCH($A$194,'Paste Calib Data'!$A:$A,0)+(ROW()-ROW($A$194)-1),COLUMN()-1)</f>
        <v>0</v>
      </c>
      <c r="D205" s="12">
        <f>INDEX('Paste Calib Data'!$1:$1048576,MATCH($A$194,'Paste Calib Data'!$A:$A,0)+(ROW()-ROW($A$194)-1),COLUMN()-1)</f>
        <v>1819.2</v>
      </c>
      <c r="E205" s="12">
        <f>INDEX('Paste Calib Data'!$1:$1048576,MATCH($A$194,'Paste Calib Data'!$A:$A,0)+(ROW()-ROW($A$194)-1),COLUMN()-1)</f>
        <v>1323.2</v>
      </c>
      <c r="F205" s="12">
        <f>INDEX('Paste Calib Data'!$1:$1048576,MATCH($A$194,'Paste Calib Data'!$A:$A,0)+(ROW()-ROW($A$194)-1),COLUMN()-1)</f>
        <v>1063.2</v>
      </c>
      <c r="G205" s="12">
        <f>INDEX('Paste Calib Data'!$1:$1048576,MATCH($A$194,'Paste Calib Data'!$A:$A,0)+(ROW()-ROW($A$194)-1),COLUMN()-1)</f>
        <v>911.2</v>
      </c>
      <c r="H205" s="12">
        <f>INDEX('Paste Calib Data'!$1:$1048576,MATCH($A$194,'Paste Calib Data'!$A:$A,0)+(ROW()-ROW($A$194)-1),COLUMN()-1)</f>
        <v>720</v>
      </c>
      <c r="I205" s="12">
        <f>INDEX('Paste Calib Data'!$1:$1048576,MATCH($A$194,'Paste Calib Data'!$A:$A,0)+(ROW()-ROW($A$194)-1),COLUMN()-1)</f>
        <v>604</v>
      </c>
      <c r="J205" s="12">
        <f>INDEX('Paste Calib Data'!$1:$1048576,MATCH($A$194,'Paste Calib Data'!$A:$A,0)+(ROW()-ROW($A$194)-1),COLUMN()-1)</f>
        <v>381.2</v>
      </c>
      <c r="K205" s="12">
        <f>INDEX('Paste Calib Data'!$1:$1048576,MATCH($A$194,'Paste Calib Data'!$A:$A,0)+(ROW()-ROW($A$194)-1),COLUMN()-1)</f>
        <v>329.2</v>
      </c>
      <c r="L205" s="32">
        <f t="shared" si="118"/>
        <v>329.2</v>
      </c>
    </row>
    <row r="206" spans="1:12" x14ac:dyDescent="0.25">
      <c r="A206" s="5">
        <f>INDEX('Paste Calib Data'!$1:$1048576,MATCH($A$194,'Paste Calib Data'!$A:$A,0)+(ROW()-ROW($A$194)-1),COLUMN())</f>
        <v>25</v>
      </c>
      <c r="B206" s="32">
        <f t="shared" si="117"/>
        <v>0</v>
      </c>
      <c r="C206" s="12">
        <f>INDEX('Paste Calib Data'!$1:$1048576,MATCH($A$194,'Paste Calib Data'!$A:$A,0)+(ROW()-ROW($A$194)-1),COLUMN()-1)</f>
        <v>0</v>
      </c>
      <c r="D206" s="12">
        <f>INDEX('Paste Calib Data'!$1:$1048576,MATCH($A$194,'Paste Calib Data'!$A:$A,0)+(ROW()-ROW($A$194)-1),COLUMN()-1)</f>
        <v>2038</v>
      </c>
      <c r="E206" s="12">
        <f>INDEX('Paste Calib Data'!$1:$1048576,MATCH($A$194,'Paste Calib Data'!$A:$A,0)+(ROW()-ROW($A$194)-1),COLUMN()-1)</f>
        <v>1477.2</v>
      </c>
      <c r="F206" s="12">
        <f>INDEX('Paste Calib Data'!$1:$1048576,MATCH($A$194,'Paste Calib Data'!$A:$A,0)+(ROW()-ROW($A$194)-1),COLUMN()-1)</f>
        <v>1195.2</v>
      </c>
      <c r="G206" s="12">
        <f>INDEX('Paste Calib Data'!$1:$1048576,MATCH($A$194,'Paste Calib Data'!$A:$A,0)+(ROW()-ROW($A$194)-1),COLUMN()-1)</f>
        <v>1023.2</v>
      </c>
      <c r="H206" s="12">
        <f>INDEX('Paste Calib Data'!$1:$1048576,MATCH($A$194,'Paste Calib Data'!$A:$A,0)+(ROW()-ROW($A$194)-1),COLUMN()-1)</f>
        <v>817.2</v>
      </c>
      <c r="I206" s="12">
        <f>INDEX('Paste Calib Data'!$1:$1048576,MATCH($A$194,'Paste Calib Data'!$A:$A,0)+(ROW()-ROW($A$194)-1),COLUMN()-1)</f>
        <v>690</v>
      </c>
      <c r="J206" s="12">
        <f>INDEX('Paste Calib Data'!$1:$1048576,MATCH($A$194,'Paste Calib Data'!$A:$A,0)+(ROW()-ROW($A$194)-1),COLUMN()-1)</f>
        <v>424</v>
      </c>
      <c r="K206" s="12">
        <f>INDEX('Paste Calib Data'!$1:$1048576,MATCH($A$194,'Paste Calib Data'!$A:$A,0)+(ROW()-ROW($A$194)-1),COLUMN()-1)</f>
        <v>364</v>
      </c>
      <c r="L206" s="32">
        <f t="shared" si="118"/>
        <v>364</v>
      </c>
    </row>
    <row r="207" spans="1:12" x14ac:dyDescent="0.25">
      <c r="A207" s="5">
        <f>INDEX('Paste Calib Data'!$1:$1048576,MATCH($A$194,'Paste Calib Data'!$A:$A,0)+(ROW()-ROW($A$194)-1),COLUMN())</f>
        <v>30</v>
      </c>
      <c r="B207" s="32">
        <f t="shared" si="117"/>
        <v>0</v>
      </c>
      <c r="C207" s="12">
        <f>INDEX('Paste Calib Data'!$1:$1048576,MATCH($A$194,'Paste Calib Data'!$A:$A,0)+(ROW()-ROW($A$194)-1),COLUMN()-1)</f>
        <v>0</v>
      </c>
      <c r="D207" s="12">
        <f>INDEX('Paste Calib Data'!$1:$1048576,MATCH($A$194,'Paste Calib Data'!$A:$A,0)+(ROW()-ROW($A$194)-1),COLUMN()-1)</f>
        <v>2244</v>
      </c>
      <c r="E207" s="12">
        <f>INDEX('Paste Calib Data'!$1:$1048576,MATCH($A$194,'Paste Calib Data'!$A:$A,0)+(ROW()-ROW($A$194)-1),COLUMN()-1)</f>
        <v>1646</v>
      </c>
      <c r="F207" s="12">
        <f>INDEX('Paste Calib Data'!$1:$1048576,MATCH($A$194,'Paste Calib Data'!$A:$A,0)+(ROW()-ROW($A$194)-1),COLUMN()-1)</f>
        <v>1359.2</v>
      </c>
      <c r="G207" s="12">
        <f>INDEX('Paste Calib Data'!$1:$1048576,MATCH($A$194,'Paste Calib Data'!$A:$A,0)+(ROW()-ROW($A$194)-1),COLUMN()-1)</f>
        <v>1165.2</v>
      </c>
      <c r="H207" s="12">
        <f>INDEX('Paste Calib Data'!$1:$1048576,MATCH($A$194,'Paste Calib Data'!$A:$A,0)+(ROW()-ROW($A$194)-1),COLUMN()-1)</f>
        <v>935.2</v>
      </c>
      <c r="I207" s="12">
        <f>INDEX('Paste Calib Data'!$1:$1048576,MATCH($A$194,'Paste Calib Data'!$A:$A,0)+(ROW()-ROW($A$194)-1),COLUMN()-1)</f>
        <v>775.2</v>
      </c>
      <c r="J207" s="12">
        <f>INDEX('Paste Calib Data'!$1:$1048576,MATCH($A$194,'Paste Calib Data'!$A:$A,0)+(ROW()-ROW($A$194)-1),COLUMN()-1)</f>
        <v>486</v>
      </c>
      <c r="K207" s="12">
        <f>INDEX('Paste Calib Data'!$1:$1048576,MATCH($A$194,'Paste Calib Data'!$A:$A,0)+(ROW()-ROW($A$194)-1),COLUMN()-1)</f>
        <v>386</v>
      </c>
      <c r="L207" s="32">
        <f t="shared" si="118"/>
        <v>386</v>
      </c>
    </row>
    <row r="208" spans="1:12" x14ac:dyDescent="0.25">
      <c r="A208" s="5">
        <f>INDEX('Paste Calib Data'!$1:$1048576,MATCH($A$194,'Paste Calib Data'!$A:$A,0)+(ROW()-ROW($A$194)-1),COLUMN())</f>
        <v>45</v>
      </c>
      <c r="B208" s="32">
        <f>C208</f>
        <v>0</v>
      </c>
      <c r="C208" s="12">
        <f>INDEX('Paste Calib Data'!$1:$1048576,MATCH($A$194,'Paste Calib Data'!$A:$A,0)+(ROW()-ROW($A$194)-1),COLUMN()-1)</f>
        <v>0</v>
      </c>
      <c r="D208" s="12">
        <f>INDEX('Paste Calib Data'!$1:$1048576,MATCH($A$194,'Paste Calib Data'!$A:$A,0)+(ROW()-ROW($A$194)-1),COLUMN()-1)</f>
        <v>2937.2</v>
      </c>
      <c r="E208" s="12">
        <f>INDEX('Paste Calib Data'!$1:$1048576,MATCH($A$194,'Paste Calib Data'!$A:$A,0)+(ROW()-ROW($A$194)-1),COLUMN()-1)</f>
        <v>2314</v>
      </c>
      <c r="F208" s="12">
        <f>INDEX('Paste Calib Data'!$1:$1048576,MATCH($A$194,'Paste Calib Data'!$A:$A,0)+(ROW()-ROW($A$194)-1),COLUMN()-1)</f>
        <v>1954</v>
      </c>
      <c r="G208" s="12">
        <f>INDEX('Paste Calib Data'!$1:$1048576,MATCH($A$194,'Paste Calib Data'!$A:$A,0)+(ROW()-ROW($A$194)-1),COLUMN()-1)</f>
        <v>1728</v>
      </c>
      <c r="H208" s="12">
        <f>INDEX('Paste Calib Data'!$1:$1048576,MATCH($A$194,'Paste Calib Data'!$A:$A,0)+(ROW()-ROW($A$194)-1),COLUMN()-1)</f>
        <v>1420</v>
      </c>
      <c r="I208" s="12">
        <f>INDEX('Paste Calib Data'!$1:$1048576,MATCH($A$194,'Paste Calib Data'!$A:$A,0)+(ROW()-ROW($A$194)-1),COLUMN()-1)</f>
        <v>1226</v>
      </c>
      <c r="J208" s="12">
        <f>INDEX('Paste Calib Data'!$1:$1048576,MATCH($A$194,'Paste Calib Data'!$A:$A,0)+(ROW()-ROW($A$194)-1),COLUMN()-1)</f>
        <v>737.2</v>
      </c>
      <c r="K208" s="12">
        <f>INDEX('Paste Calib Data'!$1:$1048576,MATCH($A$194,'Paste Calib Data'!$A:$A,0)+(ROW()-ROW($A$194)-1),COLUMN()-1)</f>
        <v>481.2</v>
      </c>
      <c r="L208" s="32">
        <f t="shared" si="118"/>
        <v>481.2</v>
      </c>
    </row>
    <row r="209" spans="1:12" x14ac:dyDescent="0.25">
      <c r="A209" s="28">
        <f>A208+1</f>
        <v>46</v>
      </c>
      <c r="B209" s="32">
        <f>B208</f>
        <v>0</v>
      </c>
      <c r="C209" s="32">
        <f>C208</f>
        <v>0</v>
      </c>
      <c r="D209" s="32">
        <f t="shared" ref="D209" si="119">D208</f>
        <v>2937.2</v>
      </c>
      <c r="E209" s="32">
        <f t="shared" ref="E209" si="120">E208</f>
        <v>2314</v>
      </c>
      <c r="F209" s="32">
        <f t="shared" ref="F209" si="121">F208</f>
        <v>1954</v>
      </c>
      <c r="G209" s="32">
        <f t="shared" ref="G209" si="122">G208</f>
        <v>1728</v>
      </c>
      <c r="H209" s="32">
        <f t="shared" ref="H209" si="123">H208</f>
        <v>1420</v>
      </c>
      <c r="I209" s="32">
        <f t="shared" ref="I209" si="124">I208</f>
        <v>1226</v>
      </c>
      <c r="J209" s="32">
        <f t="shared" ref="J209" si="125">J208</f>
        <v>737.2</v>
      </c>
      <c r="K209" s="32">
        <f t="shared" ref="K209" si="126">K208</f>
        <v>481.2</v>
      </c>
      <c r="L209" s="32">
        <f t="shared" ref="L209" si="127">L208</f>
        <v>481.2</v>
      </c>
    </row>
    <row r="210" spans="1:12" x14ac:dyDescent="0.25">
      <c r="A210" s="35"/>
    </row>
    <row r="211" spans="1:12" x14ac:dyDescent="0.25">
      <c r="A211" s="33" t="s">
        <v>175</v>
      </c>
      <c r="B211" s="45" t="str">
        <f>INDEX('Paste Calib Data'!$1:$1048576,MATCH($A$211,'Paste Calib Data'!$A:$A,0)+(ROW()-ROW($A$211)),COLUMN())</f>
        <v>Fuel Limiter, Barometric, Table 2</v>
      </c>
      <c r="C211" s="45"/>
      <c r="D211" s="45"/>
      <c r="E211" s="45"/>
      <c r="F211" s="45"/>
      <c r="G211" s="45"/>
      <c r="H211" s="45"/>
      <c r="I211" s="45"/>
    </row>
    <row r="212" spans="1:12" x14ac:dyDescent="0.25">
      <c r="A212" s="5"/>
      <c r="B212" s="5" t="str">
        <f>INDEX('Paste Calib Data'!$1:$1048576,MATCH($A$211,'Paste Calib Data'!$A:$A,0)+(ROW()-ROW($A$211)),COLUMN())</f>
        <v>PSI</v>
      </c>
      <c r="C212" s="5"/>
      <c r="D212" s="5"/>
      <c r="E212" s="5"/>
      <c r="F212" s="5"/>
      <c r="G212" s="5"/>
      <c r="H212" s="5"/>
      <c r="I212" s="5"/>
    </row>
    <row r="213" spans="1:12" x14ac:dyDescent="0.25">
      <c r="A213" s="5" t="str">
        <f>INDEX('Paste Calib Data'!$1:$1048576,MATCH($A$211,'Paste Calib Data'!$A:$A,0)+(ROW()-ROW($A$211)),COLUMN())</f>
        <v>RPM</v>
      </c>
      <c r="B213" s="28">
        <f>C213-1</f>
        <v>-1</v>
      </c>
      <c r="C213" s="5">
        <f>INDEX('Paste Calib Data'!$1:$1048576,MATCH($A$211,'Paste Calib Data'!$A:$A,0)+(ROW()-ROW($A$211)),COLUMN()-1)</f>
        <v>0</v>
      </c>
      <c r="D213" s="5">
        <f>INDEX('Paste Calib Data'!$1:$1048576,MATCH($A$211,'Paste Calib Data'!$A:$A,0)+(ROW()-ROW($A$211)),COLUMN()-1)</f>
        <v>9.3000000000000007</v>
      </c>
      <c r="E213" s="5">
        <f>INDEX('Paste Calib Data'!$1:$1048576,MATCH($A$211,'Paste Calib Data'!$A:$A,0)+(ROW()-ROW($A$211)),COLUMN()-1)</f>
        <v>10.5</v>
      </c>
      <c r="F213" s="5">
        <f>INDEX('Paste Calib Data'!$1:$1048576,MATCH($A$211,'Paste Calib Data'!$A:$A,0)+(ROW()-ROW($A$211)),COLUMN()-1)</f>
        <v>11.8</v>
      </c>
      <c r="G213" s="5">
        <f>INDEX('Paste Calib Data'!$1:$1048576,MATCH($A$211,'Paste Calib Data'!$A:$A,0)+(ROW()-ROW($A$211)),COLUMN()-1)</f>
        <v>13.2</v>
      </c>
      <c r="H213" s="5">
        <f>INDEX('Paste Calib Data'!$1:$1048576,MATCH($A$211,'Paste Calib Data'!$A:$A,0)+(ROW()-ROW($A$211)),COLUMN()-1)</f>
        <v>14.5</v>
      </c>
      <c r="I213" s="28">
        <f>H213+1</f>
        <v>15.5</v>
      </c>
    </row>
    <row r="214" spans="1:12" x14ac:dyDescent="0.25">
      <c r="A214" s="28">
        <f>A215-1</f>
        <v>599</v>
      </c>
      <c r="B214" s="27">
        <f>B215</f>
        <v>144.97282899999999</v>
      </c>
      <c r="C214" s="27">
        <f t="shared" ref="C214:I214" si="128">C215</f>
        <v>144.97282899999999</v>
      </c>
      <c r="D214" s="27">
        <f t="shared" si="128"/>
        <v>144.97282899999999</v>
      </c>
      <c r="E214" s="27">
        <f t="shared" si="128"/>
        <v>144.97282899999999</v>
      </c>
      <c r="F214" s="27">
        <f t="shared" si="128"/>
        <v>144.97282899999999</v>
      </c>
      <c r="G214" s="27">
        <f t="shared" si="128"/>
        <v>144.97282899999999</v>
      </c>
      <c r="H214" s="27">
        <f t="shared" si="128"/>
        <v>144.97282899999999</v>
      </c>
      <c r="I214" s="27">
        <f t="shared" si="128"/>
        <v>144.97282899999999</v>
      </c>
    </row>
    <row r="215" spans="1:12" x14ac:dyDescent="0.25">
      <c r="A215" s="5">
        <f>INDEX('Paste Calib Data'!$1:$1048576,MATCH($A$211,'Paste Calib Data'!$A:$A,0)+(ROW()-ROW($A$211)-1),COLUMN())</f>
        <v>600</v>
      </c>
      <c r="B215" s="27">
        <f t="shared" ref="B215:B234" si="129">C215</f>
        <v>144.97282899999999</v>
      </c>
      <c r="C215" s="7">
        <f>INDEX('Paste Calib Data'!$1:$1048576,MATCH($A$211,'Paste Calib Data'!$A:$A,0)+(ROW()-ROW($A$211)-1),COLUMN()-1)</f>
        <v>144.97282899999999</v>
      </c>
      <c r="D215" s="7">
        <f>INDEX('Paste Calib Data'!$1:$1048576,MATCH($A$211,'Paste Calib Data'!$A:$A,0)+(ROW()-ROW($A$211)-1),COLUMN()-1)</f>
        <v>144.97282899999999</v>
      </c>
      <c r="E215" s="7">
        <f>INDEX('Paste Calib Data'!$1:$1048576,MATCH($A$211,'Paste Calib Data'!$A:$A,0)+(ROW()-ROW($A$211)-1),COLUMN()-1)</f>
        <v>144.97282899999999</v>
      </c>
      <c r="F215" s="7">
        <f>INDEX('Paste Calib Data'!$1:$1048576,MATCH($A$211,'Paste Calib Data'!$A:$A,0)+(ROW()-ROW($A$211)-1),COLUMN()-1)</f>
        <v>144.97282899999999</v>
      </c>
      <c r="G215" s="7">
        <f>INDEX('Paste Calib Data'!$1:$1048576,MATCH($A$211,'Paste Calib Data'!$A:$A,0)+(ROW()-ROW($A$211)-1),COLUMN()-1)</f>
        <v>144.97282899999999</v>
      </c>
      <c r="H215" s="7">
        <f>INDEX('Paste Calib Data'!$1:$1048576,MATCH($A$211,'Paste Calib Data'!$A:$A,0)+(ROW()-ROW($A$211)-1),COLUMN()-1)</f>
        <v>144.97282899999999</v>
      </c>
      <c r="I215" s="27">
        <f>H215</f>
        <v>144.97282899999999</v>
      </c>
    </row>
    <row r="216" spans="1:12" x14ac:dyDescent="0.25">
      <c r="A216" s="5">
        <f>INDEX('Paste Calib Data'!$1:$1048576,MATCH($A$211,'Paste Calib Data'!$A:$A,0)+(ROW()-ROW($A$211)-1),COLUMN())</f>
        <v>650</v>
      </c>
      <c r="B216" s="27">
        <f t="shared" si="129"/>
        <v>144.97282899999999</v>
      </c>
      <c r="C216" s="7">
        <f>INDEX('Paste Calib Data'!$1:$1048576,MATCH($A$211,'Paste Calib Data'!$A:$A,0)+(ROW()-ROW($A$211)-1),COLUMN()-1)</f>
        <v>144.97282899999999</v>
      </c>
      <c r="D216" s="7">
        <f>INDEX('Paste Calib Data'!$1:$1048576,MATCH($A$211,'Paste Calib Data'!$A:$A,0)+(ROW()-ROW($A$211)-1),COLUMN()-1)</f>
        <v>144.97282899999999</v>
      </c>
      <c r="E216" s="7">
        <f>INDEX('Paste Calib Data'!$1:$1048576,MATCH($A$211,'Paste Calib Data'!$A:$A,0)+(ROW()-ROW($A$211)-1),COLUMN()-1)</f>
        <v>144.97282899999999</v>
      </c>
      <c r="F216" s="7">
        <f>INDEX('Paste Calib Data'!$1:$1048576,MATCH($A$211,'Paste Calib Data'!$A:$A,0)+(ROW()-ROW($A$211)-1),COLUMN()-1)</f>
        <v>144.97282899999999</v>
      </c>
      <c r="G216" s="7">
        <f>INDEX('Paste Calib Data'!$1:$1048576,MATCH($A$211,'Paste Calib Data'!$A:$A,0)+(ROW()-ROW($A$211)-1),COLUMN()-1)</f>
        <v>144.97282899999999</v>
      </c>
      <c r="H216" s="7">
        <f>INDEX('Paste Calib Data'!$1:$1048576,MATCH($A$211,'Paste Calib Data'!$A:$A,0)+(ROW()-ROW($A$211)-1),COLUMN()-1)</f>
        <v>144.97282899999999</v>
      </c>
      <c r="I216" s="27">
        <f t="shared" ref="I216:I235" si="130">H216</f>
        <v>144.97282899999999</v>
      </c>
    </row>
    <row r="217" spans="1:12" x14ac:dyDescent="0.25">
      <c r="A217" s="5">
        <f>INDEX('Paste Calib Data'!$1:$1048576,MATCH($A$211,'Paste Calib Data'!$A:$A,0)+(ROW()-ROW($A$211)-1),COLUMN())</f>
        <v>700</v>
      </c>
      <c r="B217" s="27">
        <f t="shared" si="129"/>
        <v>144.97282899999999</v>
      </c>
      <c r="C217" s="7">
        <f>INDEX('Paste Calib Data'!$1:$1048576,MATCH($A$211,'Paste Calib Data'!$A:$A,0)+(ROW()-ROW($A$211)-1),COLUMN()-1)</f>
        <v>144.97282899999999</v>
      </c>
      <c r="D217" s="7">
        <f>INDEX('Paste Calib Data'!$1:$1048576,MATCH($A$211,'Paste Calib Data'!$A:$A,0)+(ROW()-ROW($A$211)-1),COLUMN()-1)</f>
        <v>144.97282899999999</v>
      </c>
      <c r="E217" s="7">
        <f>INDEX('Paste Calib Data'!$1:$1048576,MATCH($A$211,'Paste Calib Data'!$A:$A,0)+(ROW()-ROW($A$211)-1),COLUMN()-1)</f>
        <v>144.97282899999999</v>
      </c>
      <c r="F217" s="7">
        <f>INDEX('Paste Calib Data'!$1:$1048576,MATCH($A$211,'Paste Calib Data'!$A:$A,0)+(ROW()-ROW($A$211)-1),COLUMN()-1)</f>
        <v>144.97282899999999</v>
      </c>
      <c r="G217" s="7">
        <f>INDEX('Paste Calib Data'!$1:$1048576,MATCH($A$211,'Paste Calib Data'!$A:$A,0)+(ROW()-ROW($A$211)-1),COLUMN()-1)</f>
        <v>144.97282899999999</v>
      </c>
      <c r="H217" s="7">
        <f>INDEX('Paste Calib Data'!$1:$1048576,MATCH($A$211,'Paste Calib Data'!$A:$A,0)+(ROW()-ROW($A$211)-1),COLUMN()-1)</f>
        <v>144.97282899999999</v>
      </c>
      <c r="I217" s="27">
        <f t="shared" si="130"/>
        <v>144.97282899999999</v>
      </c>
    </row>
    <row r="218" spans="1:12" x14ac:dyDescent="0.25">
      <c r="A218" s="5">
        <f>INDEX('Paste Calib Data'!$1:$1048576,MATCH($A$211,'Paste Calib Data'!$A:$A,0)+(ROW()-ROW($A$211)-1),COLUMN())</f>
        <v>800</v>
      </c>
      <c r="B218" s="27">
        <f t="shared" si="129"/>
        <v>144.97282899999999</v>
      </c>
      <c r="C218" s="7">
        <f>INDEX('Paste Calib Data'!$1:$1048576,MATCH($A$211,'Paste Calib Data'!$A:$A,0)+(ROW()-ROW($A$211)-1),COLUMN()-1)</f>
        <v>144.97282899999999</v>
      </c>
      <c r="D218" s="7">
        <f>INDEX('Paste Calib Data'!$1:$1048576,MATCH($A$211,'Paste Calib Data'!$A:$A,0)+(ROW()-ROW($A$211)-1),COLUMN()-1)</f>
        <v>144.97282899999999</v>
      </c>
      <c r="E218" s="7">
        <f>INDEX('Paste Calib Data'!$1:$1048576,MATCH($A$211,'Paste Calib Data'!$A:$A,0)+(ROW()-ROW($A$211)-1),COLUMN()-1)</f>
        <v>144.97282899999999</v>
      </c>
      <c r="F218" s="7">
        <f>INDEX('Paste Calib Data'!$1:$1048576,MATCH($A$211,'Paste Calib Data'!$A:$A,0)+(ROW()-ROW($A$211)-1),COLUMN()-1)</f>
        <v>144.97282899999999</v>
      </c>
      <c r="G218" s="7">
        <f>INDEX('Paste Calib Data'!$1:$1048576,MATCH($A$211,'Paste Calib Data'!$A:$A,0)+(ROW()-ROW($A$211)-1),COLUMN()-1)</f>
        <v>144.97282899999999</v>
      </c>
      <c r="H218" s="7">
        <f>INDEX('Paste Calib Data'!$1:$1048576,MATCH($A$211,'Paste Calib Data'!$A:$A,0)+(ROW()-ROW($A$211)-1),COLUMN()-1)</f>
        <v>144.97282899999999</v>
      </c>
      <c r="I218" s="27">
        <f t="shared" si="130"/>
        <v>144.97282899999999</v>
      </c>
    </row>
    <row r="219" spans="1:12" x14ac:dyDescent="0.25">
      <c r="A219" s="5">
        <f>INDEX('Paste Calib Data'!$1:$1048576,MATCH($A$211,'Paste Calib Data'!$A:$A,0)+(ROW()-ROW($A$211)-1),COLUMN())</f>
        <v>900</v>
      </c>
      <c r="B219" s="27">
        <f t="shared" si="129"/>
        <v>144.97282899999999</v>
      </c>
      <c r="C219" s="7">
        <f>INDEX('Paste Calib Data'!$1:$1048576,MATCH($A$211,'Paste Calib Data'!$A:$A,0)+(ROW()-ROW($A$211)-1),COLUMN()-1)</f>
        <v>144.97282899999999</v>
      </c>
      <c r="D219" s="7">
        <f>INDEX('Paste Calib Data'!$1:$1048576,MATCH($A$211,'Paste Calib Data'!$A:$A,0)+(ROW()-ROW($A$211)-1),COLUMN()-1)</f>
        <v>144.97282899999999</v>
      </c>
      <c r="E219" s="7">
        <f>INDEX('Paste Calib Data'!$1:$1048576,MATCH($A$211,'Paste Calib Data'!$A:$A,0)+(ROW()-ROW($A$211)-1),COLUMN()-1)</f>
        <v>144.97282899999999</v>
      </c>
      <c r="F219" s="7">
        <f>INDEX('Paste Calib Data'!$1:$1048576,MATCH($A$211,'Paste Calib Data'!$A:$A,0)+(ROW()-ROW($A$211)-1),COLUMN()-1)</f>
        <v>144.97282899999999</v>
      </c>
      <c r="G219" s="7">
        <f>INDEX('Paste Calib Data'!$1:$1048576,MATCH($A$211,'Paste Calib Data'!$A:$A,0)+(ROW()-ROW($A$211)-1),COLUMN()-1)</f>
        <v>144.97282899999999</v>
      </c>
      <c r="H219" s="7">
        <f>INDEX('Paste Calib Data'!$1:$1048576,MATCH($A$211,'Paste Calib Data'!$A:$A,0)+(ROW()-ROW($A$211)-1),COLUMN()-1)</f>
        <v>144.97282899999999</v>
      </c>
      <c r="I219" s="27">
        <f t="shared" si="130"/>
        <v>144.97282899999999</v>
      </c>
    </row>
    <row r="220" spans="1:12" x14ac:dyDescent="0.25">
      <c r="A220" s="5">
        <f>INDEX('Paste Calib Data'!$1:$1048576,MATCH($A$211,'Paste Calib Data'!$A:$A,0)+(ROW()-ROW($A$211)-1),COLUMN())</f>
        <v>1000</v>
      </c>
      <c r="B220" s="27">
        <f t="shared" si="129"/>
        <v>144.97282899999999</v>
      </c>
      <c r="C220" s="7">
        <f>INDEX('Paste Calib Data'!$1:$1048576,MATCH($A$211,'Paste Calib Data'!$A:$A,0)+(ROW()-ROW($A$211)-1),COLUMN()-1)</f>
        <v>144.97282899999999</v>
      </c>
      <c r="D220" s="7">
        <f>INDEX('Paste Calib Data'!$1:$1048576,MATCH($A$211,'Paste Calib Data'!$A:$A,0)+(ROW()-ROW($A$211)-1),COLUMN()-1)</f>
        <v>144.97282899999999</v>
      </c>
      <c r="E220" s="7">
        <f>INDEX('Paste Calib Data'!$1:$1048576,MATCH($A$211,'Paste Calib Data'!$A:$A,0)+(ROW()-ROW($A$211)-1),COLUMN()-1)</f>
        <v>144.97282899999999</v>
      </c>
      <c r="F220" s="7">
        <f>INDEX('Paste Calib Data'!$1:$1048576,MATCH($A$211,'Paste Calib Data'!$A:$A,0)+(ROW()-ROW($A$211)-1),COLUMN()-1)</f>
        <v>144.97282899999999</v>
      </c>
      <c r="G220" s="7">
        <f>INDEX('Paste Calib Data'!$1:$1048576,MATCH($A$211,'Paste Calib Data'!$A:$A,0)+(ROW()-ROW($A$211)-1),COLUMN()-1)</f>
        <v>144.97282899999999</v>
      </c>
      <c r="H220" s="7">
        <f>INDEX('Paste Calib Data'!$1:$1048576,MATCH($A$211,'Paste Calib Data'!$A:$A,0)+(ROW()-ROW($A$211)-1),COLUMN()-1)</f>
        <v>144.97282899999999</v>
      </c>
      <c r="I220" s="27">
        <f t="shared" si="130"/>
        <v>144.97282899999999</v>
      </c>
    </row>
    <row r="221" spans="1:12" x14ac:dyDescent="0.25">
      <c r="A221" s="5">
        <f>INDEX('Paste Calib Data'!$1:$1048576,MATCH($A$211,'Paste Calib Data'!$A:$A,0)+(ROW()-ROW($A$211)-1),COLUMN())</f>
        <v>1200</v>
      </c>
      <c r="B221" s="27">
        <f t="shared" si="129"/>
        <v>144.97282899999999</v>
      </c>
      <c r="C221" s="7">
        <f>INDEX('Paste Calib Data'!$1:$1048576,MATCH($A$211,'Paste Calib Data'!$A:$A,0)+(ROW()-ROW($A$211)-1),COLUMN()-1)</f>
        <v>144.97282899999999</v>
      </c>
      <c r="D221" s="7">
        <f>INDEX('Paste Calib Data'!$1:$1048576,MATCH($A$211,'Paste Calib Data'!$A:$A,0)+(ROW()-ROW($A$211)-1),COLUMN()-1)</f>
        <v>144.97282899999999</v>
      </c>
      <c r="E221" s="7">
        <f>INDEX('Paste Calib Data'!$1:$1048576,MATCH($A$211,'Paste Calib Data'!$A:$A,0)+(ROW()-ROW($A$211)-1),COLUMN()-1)</f>
        <v>144.97282899999999</v>
      </c>
      <c r="F221" s="7">
        <f>INDEX('Paste Calib Data'!$1:$1048576,MATCH($A$211,'Paste Calib Data'!$A:$A,0)+(ROW()-ROW($A$211)-1),COLUMN()-1)</f>
        <v>144.97282899999999</v>
      </c>
      <c r="G221" s="7">
        <f>INDEX('Paste Calib Data'!$1:$1048576,MATCH($A$211,'Paste Calib Data'!$A:$A,0)+(ROW()-ROW($A$211)-1),COLUMN()-1)</f>
        <v>144.97282899999999</v>
      </c>
      <c r="H221" s="7">
        <f>INDEX('Paste Calib Data'!$1:$1048576,MATCH($A$211,'Paste Calib Data'!$A:$A,0)+(ROW()-ROW($A$211)-1),COLUMN()-1)</f>
        <v>144.97282899999999</v>
      </c>
      <c r="I221" s="27">
        <f t="shared" si="130"/>
        <v>144.97282899999999</v>
      </c>
    </row>
    <row r="222" spans="1:12" x14ac:dyDescent="0.25">
      <c r="A222" s="5">
        <f>INDEX('Paste Calib Data'!$1:$1048576,MATCH($A$211,'Paste Calib Data'!$A:$A,0)+(ROW()-ROW($A$211)-1),COLUMN())</f>
        <v>1380</v>
      </c>
      <c r="B222" s="27">
        <f t="shared" si="129"/>
        <v>144.97282899999999</v>
      </c>
      <c r="C222" s="7">
        <f>INDEX('Paste Calib Data'!$1:$1048576,MATCH($A$211,'Paste Calib Data'!$A:$A,0)+(ROW()-ROW($A$211)-1),COLUMN()-1)</f>
        <v>144.97282899999999</v>
      </c>
      <c r="D222" s="7">
        <f>INDEX('Paste Calib Data'!$1:$1048576,MATCH($A$211,'Paste Calib Data'!$A:$A,0)+(ROW()-ROW($A$211)-1),COLUMN()-1)</f>
        <v>144.97282899999999</v>
      </c>
      <c r="E222" s="7">
        <f>INDEX('Paste Calib Data'!$1:$1048576,MATCH($A$211,'Paste Calib Data'!$A:$A,0)+(ROW()-ROW($A$211)-1),COLUMN()-1)</f>
        <v>144.97282899999999</v>
      </c>
      <c r="F222" s="7">
        <f>INDEX('Paste Calib Data'!$1:$1048576,MATCH($A$211,'Paste Calib Data'!$A:$A,0)+(ROW()-ROW($A$211)-1),COLUMN()-1)</f>
        <v>144.97282899999999</v>
      </c>
      <c r="G222" s="7">
        <f>INDEX('Paste Calib Data'!$1:$1048576,MATCH($A$211,'Paste Calib Data'!$A:$A,0)+(ROW()-ROW($A$211)-1),COLUMN()-1)</f>
        <v>144.97282899999999</v>
      </c>
      <c r="H222" s="7">
        <f>INDEX('Paste Calib Data'!$1:$1048576,MATCH($A$211,'Paste Calib Data'!$A:$A,0)+(ROW()-ROW($A$211)-1),COLUMN()-1)</f>
        <v>144.97282899999999</v>
      </c>
      <c r="I222" s="27">
        <f t="shared" si="130"/>
        <v>144.97282899999999</v>
      </c>
    </row>
    <row r="223" spans="1:12" x14ac:dyDescent="0.25">
      <c r="A223" s="5">
        <f>INDEX('Paste Calib Data'!$1:$1048576,MATCH($A$211,'Paste Calib Data'!$A:$A,0)+(ROW()-ROW($A$211)-1),COLUMN())</f>
        <v>1600</v>
      </c>
      <c r="B223" s="27">
        <f t="shared" si="129"/>
        <v>122.01087200000001</v>
      </c>
      <c r="C223" s="7">
        <f>INDEX('Paste Calib Data'!$1:$1048576,MATCH($A$211,'Paste Calib Data'!$A:$A,0)+(ROW()-ROW($A$211)-1),COLUMN()-1)</f>
        <v>122.01087200000001</v>
      </c>
      <c r="D223" s="7">
        <f>INDEX('Paste Calib Data'!$1:$1048576,MATCH($A$211,'Paste Calib Data'!$A:$A,0)+(ROW()-ROW($A$211)-1),COLUMN()-1)</f>
        <v>144.97282899999999</v>
      </c>
      <c r="E223" s="7">
        <f>INDEX('Paste Calib Data'!$1:$1048576,MATCH($A$211,'Paste Calib Data'!$A:$A,0)+(ROW()-ROW($A$211)-1),COLUMN()-1)</f>
        <v>144.97282899999999</v>
      </c>
      <c r="F223" s="7">
        <f>INDEX('Paste Calib Data'!$1:$1048576,MATCH($A$211,'Paste Calib Data'!$A:$A,0)+(ROW()-ROW($A$211)-1),COLUMN()-1)</f>
        <v>144.97282899999999</v>
      </c>
      <c r="G223" s="7">
        <f>INDEX('Paste Calib Data'!$1:$1048576,MATCH($A$211,'Paste Calib Data'!$A:$A,0)+(ROW()-ROW($A$211)-1),COLUMN()-1)</f>
        <v>144.97282899999999</v>
      </c>
      <c r="H223" s="7">
        <f>INDEX('Paste Calib Data'!$1:$1048576,MATCH($A$211,'Paste Calib Data'!$A:$A,0)+(ROW()-ROW($A$211)-1),COLUMN()-1)</f>
        <v>144.97282899999999</v>
      </c>
      <c r="I223" s="27">
        <f t="shared" si="130"/>
        <v>144.97282899999999</v>
      </c>
    </row>
    <row r="224" spans="1:12" x14ac:dyDescent="0.25">
      <c r="A224" s="5">
        <f>INDEX('Paste Calib Data'!$1:$1048576,MATCH($A$211,'Paste Calib Data'!$A:$A,0)+(ROW()-ROW($A$211)-1),COLUMN())</f>
        <v>1800</v>
      </c>
      <c r="B224" s="27">
        <f t="shared" si="129"/>
        <v>113.994568</v>
      </c>
      <c r="C224" s="7">
        <f>INDEX('Paste Calib Data'!$1:$1048576,MATCH($A$211,'Paste Calib Data'!$A:$A,0)+(ROW()-ROW($A$211)-1),COLUMN()-1)</f>
        <v>113.994568</v>
      </c>
      <c r="D224" s="7">
        <f>INDEX('Paste Calib Data'!$1:$1048576,MATCH($A$211,'Paste Calib Data'!$A:$A,0)+(ROW()-ROW($A$211)-1),COLUMN()-1)</f>
        <v>144.97282899999999</v>
      </c>
      <c r="E224" s="7">
        <f>INDEX('Paste Calib Data'!$1:$1048576,MATCH($A$211,'Paste Calib Data'!$A:$A,0)+(ROW()-ROW($A$211)-1),COLUMN()-1)</f>
        <v>144.97282899999999</v>
      </c>
      <c r="F224" s="7">
        <f>INDEX('Paste Calib Data'!$1:$1048576,MATCH($A$211,'Paste Calib Data'!$A:$A,0)+(ROW()-ROW($A$211)-1),COLUMN()-1)</f>
        <v>144.97282899999999</v>
      </c>
      <c r="G224" s="7">
        <f>INDEX('Paste Calib Data'!$1:$1048576,MATCH($A$211,'Paste Calib Data'!$A:$A,0)+(ROW()-ROW($A$211)-1),COLUMN()-1)</f>
        <v>144.97282899999999</v>
      </c>
      <c r="H224" s="7">
        <f>INDEX('Paste Calib Data'!$1:$1048576,MATCH($A$211,'Paste Calib Data'!$A:$A,0)+(ROW()-ROW($A$211)-1),COLUMN()-1)</f>
        <v>144.97282899999999</v>
      </c>
      <c r="I224" s="27">
        <f t="shared" si="130"/>
        <v>144.97282899999999</v>
      </c>
    </row>
    <row r="225" spans="1:9" x14ac:dyDescent="0.25">
      <c r="A225" s="5">
        <f>INDEX('Paste Calib Data'!$1:$1048576,MATCH($A$211,'Paste Calib Data'!$A:$A,0)+(ROW()-ROW($A$211)-1),COLUMN())</f>
        <v>2000</v>
      </c>
      <c r="B225" s="27">
        <f t="shared" si="129"/>
        <v>104.008154</v>
      </c>
      <c r="C225" s="7">
        <f>INDEX('Paste Calib Data'!$1:$1048576,MATCH($A$211,'Paste Calib Data'!$A:$A,0)+(ROW()-ROW($A$211)-1),COLUMN()-1)</f>
        <v>104.008154</v>
      </c>
      <c r="D225" s="7">
        <f>INDEX('Paste Calib Data'!$1:$1048576,MATCH($A$211,'Paste Calib Data'!$A:$A,0)+(ROW()-ROW($A$211)-1),COLUMN()-1)</f>
        <v>144.97282899999999</v>
      </c>
      <c r="E225" s="7">
        <f>INDEX('Paste Calib Data'!$1:$1048576,MATCH($A$211,'Paste Calib Data'!$A:$A,0)+(ROW()-ROW($A$211)-1),COLUMN()-1)</f>
        <v>144.97282899999999</v>
      </c>
      <c r="F225" s="7">
        <f>INDEX('Paste Calib Data'!$1:$1048576,MATCH($A$211,'Paste Calib Data'!$A:$A,0)+(ROW()-ROW($A$211)-1),COLUMN()-1)</f>
        <v>144.97282899999999</v>
      </c>
      <c r="G225" s="7">
        <f>INDEX('Paste Calib Data'!$1:$1048576,MATCH($A$211,'Paste Calib Data'!$A:$A,0)+(ROW()-ROW($A$211)-1),COLUMN()-1)</f>
        <v>144.97282899999999</v>
      </c>
      <c r="H225" s="7">
        <f>INDEX('Paste Calib Data'!$1:$1048576,MATCH($A$211,'Paste Calib Data'!$A:$A,0)+(ROW()-ROW($A$211)-1),COLUMN()-1)</f>
        <v>144.97282899999999</v>
      </c>
      <c r="I225" s="27">
        <f t="shared" si="130"/>
        <v>144.97282899999999</v>
      </c>
    </row>
    <row r="226" spans="1:9" x14ac:dyDescent="0.25">
      <c r="A226" s="5">
        <f>INDEX('Paste Calib Data'!$1:$1048576,MATCH($A$211,'Paste Calib Data'!$A:$A,0)+(ROW()-ROW($A$211)-1),COLUMN())</f>
        <v>2200</v>
      </c>
      <c r="B226" s="27">
        <f t="shared" si="129"/>
        <v>91.032611000000003</v>
      </c>
      <c r="C226" s="7">
        <f>INDEX('Paste Calib Data'!$1:$1048576,MATCH($A$211,'Paste Calib Data'!$A:$A,0)+(ROW()-ROW($A$211)-1),COLUMN()-1)</f>
        <v>91.032611000000003</v>
      </c>
      <c r="D226" s="7">
        <f>INDEX('Paste Calib Data'!$1:$1048576,MATCH($A$211,'Paste Calib Data'!$A:$A,0)+(ROW()-ROW($A$211)-1),COLUMN()-1)</f>
        <v>144.97282899999999</v>
      </c>
      <c r="E226" s="7">
        <f>INDEX('Paste Calib Data'!$1:$1048576,MATCH($A$211,'Paste Calib Data'!$A:$A,0)+(ROW()-ROW($A$211)-1),COLUMN()-1)</f>
        <v>144.97282899999999</v>
      </c>
      <c r="F226" s="7">
        <f>INDEX('Paste Calib Data'!$1:$1048576,MATCH($A$211,'Paste Calib Data'!$A:$A,0)+(ROW()-ROW($A$211)-1),COLUMN()-1)</f>
        <v>144.97282899999999</v>
      </c>
      <c r="G226" s="7">
        <f>INDEX('Paste Calib Data'!$1:$1048576,MATCH($A$211,'Paste Calib Data'!$A:$A,0)+(ROW()-ROW($A$211)-1),COLUMN()-1)</f>
        <v>144.97282899999999</v>
      </c>
      <c r="H226" s="7">
        <f>INDEX('Paste Calib Data'!$1:$1048576,MATCH($A$211,'Paste Calib Data'!$A:$A,0)+(ROW()-ROW($A$211)-1),COLUMN()-1)</f>
        <v>144.97282899999999</v>
      </c>
      <c r="I226" s="27">
        <f t="shared" si="130"/>
        <v>144.97282899999999</v>
      </c>
    </row>
    <row r="227" spans="1:9" x14ac:dyDescent="0.25">
      <c r="A227" s="5">
        <f>INDEX('Paste Calib Data'!$1:$1048576,MATCH($A$211,'Paste Calib Data'!$A:$A,0)+(ROW()-ROW($A$211)-1),COLUMN())</f>
        <v>2400</v>
      </c>
      <c r="B227" s="27">
        <f t="shared" si="129"/>
        <v>80.978262999999998</v>
      </c>
      <c r="C227" s="7">
        <f>INDEX('Paste Calib Data'!$1:$1048576,MATCH($A$211,'Paste Calib Data'!$A:$A,0)+(ROW()-ROW($A$211)-1),COLUMN()-1)</f>
        <v>80.978262999999998</v>
      </c>
      <c r="D227" s="7">
        <f>INDEX('Paste Calib Data'!$1:$1048576,MATCH($A$211,'Paste Calib Data'!$A:$A,0)+(ROW()-ROW($A$211)-1),COLUMN()-1)</f>
        <v>144.97282899999999</v>
      </c>
      <c r="E227" s="7">
        <f>INDEX('Paste Calib Data'!$1:$1048576,MATCH($A$211,'Paste Calib Data'!$A:$A,0)+(ROW()-ROW($A$211)-1),COLUMN()-1)</f>
        <v>144.97282899999999</v>
      </c>
      <c r="F227" s="7">
        <f>INDEX('Paste Calib Data'!$1:$1048576,MATCH($A$211,'Paste Calib Data'!$A:$A,0)+(ROW()-ROW($A$211)-1),COLUMN()-1)</f>
        <v>144.97282899999999</v>
      </c>
      <c r="G227" s="7">
        <f>INDEX('Paste Calib Data'!$1:$1048576,MATCH($A$211,'Paste Calib Data'!$A:$A,0)+(ROW()-ROW($A$211)-1),COLUMN()-1)</f>
        <v>144.97282899999999</v>
      </c>
      <c r="H227" s="7">
        <f>INDEX('Paste Calib Data'!$1:$1048576,MATCH($A$211,'Paste Calib Data'!$A:$A,0)+(ROW()-ROW($A$211)-1),COLUMN()-1)</f>
        <v>144.97282899999999</v>
      </c>
      <c r="I227" s="27">
        <f t="shared" si="130"/>
        <v>144.97282899999999</v>
      </c>
    </row>
    <row r="228" spans="1:9" x14ac:dyDescent="0.25">
      <c r="A228" s="5">
        <f>INDEX('Paste Calib Data'!$1:$1048576,MATCH($A$211,'Paste Calib Data'!$A:$A,0)+(ROW()-ROW($A$211)-1),COLUMN())</f>
        <v>2600</v>
      </c>
      <c r="B228" s="27">
        <f t="shared" si="129"/>
        <v>75.475544999999997</v>
      </c>
      <c r="C228" s="7">
        <f>INDEX('Paste Calib Data'!$1:$1048576,MATCH($A$211,'Paste Calib Data'!$A:$A,0)+(ROW()-ROW($A$211)-1),COLUMN()-1)</f>
        <v>75.475544999999997</v>
      </c>
      <c r="D228" s="7">
        <f>INDEX('Paste Calib Data'!$1:$1048576,MATCH($A$211,'Paste Calib Data'!$A:$A,0)+(ROW()-ROW($A$211)-1),COLUMN()-1)</f>
        <v>144.97282899999999</v>
      </c>
      <c r="E228" s="7">
        <f>INDEX('Paste Calib Data'!$1:$1048576,MATCH($A$211,'Paste Calib Data'!$A:$A,0)+(ROW()-ROW($A$211)-1),COLUMN()-1)</f>
        <v>144.97282899999999</v>
      </c>
      <c r="F228" s="7">
        <f>INDEX('Paste Calib Data'!$1:$1048576,MATCH($A$211,'Paste Calib Data'!$A:$A,0)+(ROW()-ROW($A$211)-1),COLUMN()-1)</f>
        <v>144.97282899999999</v>
      </c>
      <c r="G228" s="7">
        <f>INDEX('Paste Calib Data'!$1:$1048576,MATCH($A$211,'Paste Calib Data'!$A:$A,0)+(ROW()-ROW($A$211)-1),COLUMN()-1)</f>
        <v>144.97282899999999</v>
      </c>
      <c r="H228" s="7">
        <f>INDEX('Paste Calib Data'!$1:$1048576,MATCH($A$211,'Paste Calib Data'!$A:$A,0)+(ROW()-ROW($A$211)-1),COLUMN()-1)</f>
        <v>144.97282899999999</v>
      </c>
      <c r="I228" s="27">
        <f t="shared" si="130"/>
        <v>144.97282899999999</v>
      </c>
    </row>
    <row r="229" spans="1:9" x14ac:dyDescent="0.25">
      <c r="A229" s="5">
        <f>INDEX('Paste Calib Data'!$1:$1048576,MATCH($A$211,'Paste Calib Data'!$A:$A,0)+(ROW()-ROW($A$211)-1),COLUMN())</f>
        <v>2800</v>
      </c>
      <c r="B229" s="27">
        <f t="shared" si="129"/>
        <v>70.380436000000003</v>
      </c>
      <c r="C229" s="7">
        <f>INDEX('Paste Calib Data'!$1:$1048576,MATCH($A$211,'Paste Calib Data'!$A:$A,0)+(ROW()-ROW($A$211)-1),COLUMN()-1)</f>
        <v>70.380436000000003</v>
      </c>
      <c r="D229" s="7">
        <f>INDEX('Paste Calib Data'!$1:$1048576,MATCH($A$211,'Paste Calib Data'!$A:$A,0)+(ROW()-ROW($A$211)-1),COLUMN()-1)</f>
        <v>144.97282899999999</v>
      </c>
      <c r="E229" s="7">
        <f>INDEX('Paste Calib Data'!$1:$1048576,MATCH($A$211,'Paste Calib Data'!$A:$A,0)+(ROW()-ROW($A$211)-1),COLUMN()-1)</f>
        <v>144.97282899999999</v>
      </c>
      <c r="F229" s="7">
        <f>INDEX('Paste Calib Data'!$1:$1048576,MATCH($A$211,'Paste Calib Data'!$A:$A,0)+(ROW()-ROW($A$211)-1),COLUMN()-1)</f>
        <v>144.97282899999999</v>
      </c>
      <c r="G229" s="7">
        <f>INDEX('Paste Calib Data'!$1:$1048576,MATCH($A$211,'Paste Calib Data'!$A:$A,0)+(ROW()-ROW($A$211)-1),COLUMN()-1)</f>
        <v>144.97282899999999</v>
      </c>
      <c r="H229" s="7">
        <f>INDEX('Paste Calib Data'!$1:$1048576,MATCH($A$211,'Paste Calib Data'!$A:$A,0)+(ROW()-ROW($A$211)-1),COLUMN()-1)</f>
        <v>144.97282899999999</v>
      </c>
      <c r="I229" s="27">
        <f t="shared" si="130"/>
        <v>144.97282899999999</v>
      </c>
    </row>
    <row r="230" spans="1:9" x14ac:dyDescent="0.25">
      <c r="A230" s="5">
        <f>INDEX('Paste Calib Data'!$1:$1048576,MATCH($A$211,'Paste Calib Data'!$A:$A,0)+(ROW()-ROW($A$211)-1),COLUMN())</f>
        <v>2900</v>
      </c>
      <c r="B230" s="27">
        <f t="shared" si="129"/>
        <v>67.323370999999995</v>
      </c>
      <c r="C230" s="7">
        <f>INDEX('Paste Calib Data'!$1:$1048576,MATCH($A$211,'Paste Calib Data'!$A:$A,0)+(ROW()-ROW($A$211)-1),COLUMN()-1)</f>
        <v>67.323370999999995</v>
      </c>
      <c r="D230" s="7">
        <f>INDEX('Paste Calib Data'!$1:$1048576,MATCH($A$211,'Paste Calib Data'!$A:$A,0)+(ROW()-ROW($A$211)-1),COLUMN()-1)</f>
        <v>144.97282899999999</v>
      </c>
      <c r="E230" s="7">
        <f>INDEX('Paste Calib Data'!$1:$1048576,MATCH($A$211,'Paste Calib Data'!$A:$A,0)+(ROW()-ROW($A$211)-1),COLUMN()-1)</f>
        <v>144.97282899999999</v>
      </c>
      <c r="F230" s="7">
        <f>INDEX('Paste Calib Data'!$1:$1048576,MATCH($A$211,'Paste Calib Data'!$A:$A,0)+(ROW()-ROW($A$211)-1),COLUMN()-1)</f>
        <v>144.97282899999999</v>
      </c>
      <c r="G230" s="7">
        <f>INDEX('Paste Calib Data'!$1:$1048576,MATCH($A$211,'Paste Calib Data'!$A:$A,0)+(ROW()-ROW($A$211)-1),COLUMN()-1)</f>
        <v>144.97282899999999</v>
      </c>
      <c r="H230" s="7">
        <f>INDEX('Paste Calib Data'!$1:$1048576,MATCH($A$211,'Paste Calib Data'!$A:$A,0)+(ROW()-ROW($A$211)-1),COLUMN()-1)</f>
        <v>144.97282899999999</v>
      </c>
      <c r="I230" s="27">
        <f t="shared" si="130"/>
        <v>144.97282899999999</v>
      </c>
    </row>
    <row r="231" spans="1:9" x14ac:dyDescent="0.25">
      <c r="A231" s="5">
        <f>INDEX('Paste Calib Data'!$1:$1048576,MATCH($A$211,'Paste Calib Data'!$A:$A,0)+(ROW()-ROW($A$211)-1),COLUMN())</f>
        <v>3000</v>
      </c>
      <c r="B231" s="27">
        <f t="shared" si="129"/>
        <v>64.130436000000003</v>
      </c>
      <c r="C231" s="7">
        <f>INDEX('Paste Calib Data'!$1:$1048576,MATCH($A$211,'Paste Calib Data'!$A:$A,0)+(ROW()-ROW($A$211)-1),COLUMN()-1)</f>
        <v>64.130436000000003</v>
      </c>
      <c r="D231" s="7">
        <f>INDEX('Paste Calib Data'!$1:$1048576,MATCH($A$211,'Paste Calib Data'!$A:$A,0)+(ROW()-ROW($A$211)-1),COLUMN()-1)</f>
        <v>144.97282899999999</v>
      </c>
      <c r="E231" s="7">
        <f>INDEX('Paste Calib Data'!$1:$1048576,MATCH($A$211,'Paste Calib Data'!$A:$A,0)+(ROW()-ROW($A$211)-1),COLUMN()-1)</f>
        <v>144.97282899999999</v>
      </c>
      <c r="F231" s="7">
        <f>INDEX('Paste Calib Data'!$1:$1048576,MATCH($A$211,'Paste Calib Data'!$A:$A,0)+(ROW()-ROW($A$211)-1),COLUMN()-1)</f>
        <v>144.97282899999999</v>
      </c>
      <c r="G231" s="7">
        <f>INDEX('Paste Calib Data'!$1:$1048576,MATCH($A$211,'Paste Calib Data'!$A:$A,0)+(ROW()-ROW($A$211)-1),COLUMN()-1)</f>
        <v>144.97282899999999</v>
      </c>
      <c r="H231" s="7">
        <f>INDEX('Paste Calib Data'!$1:$1048576,MATCH($A$211,'Paste Calib Data'!$A:$A,0)+(ROW()-ROW($A$211)-1),COLUMN()-1)</f>
        <v>144.97282899999999</v>
      </c>
      <c r="I231" s="27">
        <f t="shared" si="130"/>
        <v>144.97282899999999</v>
      </c>
    </row>
    <row r="232" spans="1:9" x14ac:dyDescent="0.25">
      <c r="A232" s="5">
        <f>INDEX('Paste Calib Data'!$1:$1048576,MATCH($A$211,'Paste Calib Data'!$A:$A,0)+(ROW()-ROW($A$211)-1),COLUMN())</f>
        <v>3200</v>
      </c>
      <c r="B232" s="27">
        <f t="shared" si="129"/>
        <v>59.510871000000002</v>
      </c>
      <c r="C232" s="7">
        <f>INDEX('Paste Calib Data'!$1:$1048576,MATCH($A$211,'Paste Calib Data'!$A:$A,0)+(ROW()-ROW($A$211)-1),COLUMN()-1)</f>
        <v>59.510871000000002</v>
      </c>
      <c r="D232" s="7">
        <f>INDEX('Paste Calib Data'!$1:$1048576,MATCH($A$211,'Paste Calib Data'!$A:$A,0)+(ROW()-ROW($A$211)-1),COLUMN()-1)</f>
        <v>144.97282899999999</v>
      </c>
      <c r="E232" s="7">
        <f>INDEX('Paste Calib Data'!$1:$1048576,MATCH($A$211,'Paste Calib Data'!$A:$A,0)+(ROW()-ROW($A$211)-1),COLUMN()-1)</f>
        <v>144.97282899999999</v>
      </c>
      <c r="F232" s="7">
        <f>INDEX('Paste Calib Data'!$1:$1048576,MATCH($A$211,'Paste Calib Data'!$A:$A,0)+(ROW()-ROW($A$211)-1),COLUMN()-1)</f>
        <v>144.97282899999999</v>
      </c>
      <c r="G232" s="7">
        <f>INDEX('Paste Calib Data'!$1:$1048576,MATCH($A$211,'Paste Calib Data'!$A:$A,0)+(ROW()-ROW($A$211)-1),COLUMN()-1)</f>
        <v>144.97282899999999</v>
      </c>
      <c r="H232" s="7">
        <f>INDEX('Paste Calib Data'!$1:$1048576,MATCH($A$211,'Paste Calib Data'!$A:$A,0)+(ROW()-ROW($A$211)-1),COLUMN()-1)</f>
        <v>144.97282899999999</v>
      </c>
      <c r="I232" s="27">
        <f t="shared" si="130"/>
        <v>144.97282899999999</v>
      </c>
    </row>
    <row r="233" spans="1:9" x14ac:dyDescent="0.25">
      <c r="A233" s="5">
        <f>INDEX('Paste Calib Data'!$1:$1048576,MATCH($A$211,'Paste Calib Data'!$A:$A,0)+(ROW()-ROW($A$211)-1),COLUMN())</f>
        <v>3250</v>
      </c>
      <c r="B233" s="27">
        <f t="shared" si="129"/>
        <v>57.676631999999998</v>
      </c>
      <c r="C233" s="7">
        <f>INDEX('Paste Calib Data'!$1:$1048576,MATCH($A$211,'Paste Calib Data'!$A:$A,0)+(ROW()-ROW($A$211)-1),COLUMN()-1)</f>
        <v>57.676631999999998</v>
      </c>
      <c r="D233" s="7">
        <f>INDEX('Paste Calib Data'!$1:$1048576,MATCH($A$211,'Paste Calib Data'!$A:$A,0)+(ROW()-ROW($A$211)-1),COLUMN()-1)</f>
        <v>144.97282899999999</v>
      </c>
      <c r="E233" s="7">
        <f>INDEX('Paste Calib Data'!$1:$1048576,MATCH($A$211,'Paste Calib Data'!$A:$A,0)+(ROW()-ROW($A$211)-1),COLUMN()-1)</f>
        <v>144.97282899999999</v>
      </c>
      <c r="F233" s="7">
        <f>INDEX('Paste Calib Data'!$1:$1048576,MATCH($A$211,'Paste Calib Data'!$A:$A,0)+(ROW()-ROW($A$211)-1),COLUMN()-1)</f>
        <v>144.97282899999999</v>
      </c>
      <c r="G233" s="7">
        <f>INDEX('Paste Calib Data'!$1:$1048576,MATCH($A$211,'Paste Calib Data'!$A:$A,0)+(ROW()-ROW($A$211)-1),COLUMN()-1)</f>
        <v>144.97282899999999</v>
      </c>
      <c r="H233" s="7">
        <f>INDEX('Paste Calib Data'!$1:$1048576,MATCH($A$211,'Paste Calib Data'!$A:$A,0)+(ROW()-ROW($A$211)-1),COLUMN()-1)</f>
        <v>144.97282899999999</v>
      </c>
      <c r="I233" s="27">
        <f t="shared" si="130"/>
        <v>144.97282899999999</v>
      </c>
    </row>
    <row r="234" spans="1:9" x14ac:dyDescent="0.25">
      <c r="A234" s="5">
        <f>INDEX('Paste Calib Data'!$1:$1048576,MATCH($A$211,'Paste Calib Data'!$A:$A,0)+(ROW()-ROW($A$211)-1),COLUMN())</f>
        <v>3600</v>
      </c>
      <c r="B234" s="27">
        <f t="shared" si="129"/>
        <v>57.676631999999998</v>
      </c>
      <c r="C234" s="7">
        <f>INDEX('Paste Calib Data'!$1:$1048576,MATCH($A$211,'Paste Calib Data'!$A:$A,0)+(ROW()-ROW($A$211)-1),COLUMN()-1)</f>
        <v>57.676631999999998</v>
      </c>
      <c r="D234" s="7">
        <f>INDEX('Paste Calib Data'!$1:$1048576,MATCH($A$211,'Paste Calib Data'!$A:$A,0)+(ROW()-ROW($A$211)-1),COLUMN()-1)</f>
        <v>144.97282899999999</v>
      </c>
      <c r="E234" s="7">
        <f>INDEX('Paste Calib Data'!$1:$1048576,MATCH($A$211,'Paste Calib Data'!$A:$A,0)+(ROW()-ROW($A$211)-1),COLUMN()-1)</f>
        <v>144.97282899999999</v>
      </c>
      <c r="F234" s="7">
        <f>INDEX('Paste Calib Data'!$1:$1048576,MATCH($A$211,'Paste Calib Data'!$A:$A,0)+(ROW()-ROW($A$211)-1),COLUMN()-1)</f>
        <v>144.97282899999999</v>
      </c>
      <c r="G234" s="7">
        <f>INDEX('Paste Calib Data'!$1:$1048576,MATCH($A$211,'Paste Calib Data'!$A:$A,0)+(ROW()-ROW($A$211)-1),COLUMN()-1)</f>
        <v>144.97282899999999</v>
      </c>
      <c r="H234" s="7">
        <f>INDEX('Paste Calib Data'!$1:$1048576,MATCH($A$211,'Paste Calib Data'!$A:$A,0)+(ROW()-ROW($A$211)-1),COLUMN()-1)</f>
        <v>144.97282899999999</v>
      </c>
      <c r="I234" s="27">
        <f t="shared" si="130"/>
        <v>144.97282899999999</v>
      </c>
    </row>
    <row r="235" spans="1:9" x14ac:dyDescent="0.25">
      <c r="A235" s="5">
        <f>INDEX('Paste Calib Data'!$1:$1048576,MATCH($A$211,'Paste Calib Data'!$A:$A,0)+(ROW()-ROW($A$211)-1),COLUMN())</f>
        <v>4000</v>
      </c>
      <c r="B235" s="27">
        <f>C235</f>
        <v>0</v>
      </c>
      <c r="C235" s="7">
        <f>INDEX('Paste Calib Data'!$1:$1048576,MATCH($A$211,'Paste Calib Data'!$A:$A,0)+(ROW()-ROW($A$211)-1),COLUMN()-1)</f>
        <v>0</v>
      </c>
      <c r="D235" s="7">
        <f>INDEX('Paste Calib Data'!$1:$1048576,MATCH($A$211,'Paste Calib Data'!$A:$A,0)+(ROW()-ROW($A$211)-1),COLUMN()-1)</f>
        <v>144.97282899999999</v>
      </c>
      <c r="E235" s="7">
        <f>INDEX('Paste Calib Data'!$1:$1048576,MATCH($A$211,'Paste Calib Data'!$A:$A,0)+(ROW()-ROW($A$211)-1),COLUMN()-1)</f>
        <v>144.97282899999999</v>
      </c>
      <c r="F235" s="7">
        <f>INDEX('Paste Calib Data'!$1:$1048576,MATCH($A$211,'Paste Calib Data'!$A:$A,0)+(ROW()-ROW($A$211)-1),COLUMN()-1)</f>
        <v>144.97282899999999</v>
      </c>
      <c r="G235" s="7">
        <f>INDEX('Paste Calib Data'!$1:$1048576,MATCH($A$211,'Paste Calib Data'!$A:$A,0)+(ROW()-ROW($A$211)-1),COLUMN()-1)</f>
        <v>144.97282899999999</v>
      </c>
      <c r="H235" s="7">
        <f>INDEX('Paste Calib Data'!$1:$1048576,MATCH($A$211,'Paste Calib Data'!$A:$A,0)+(ROW()-ROW($A$211)-1),COLUMN()-1)</f>
        <v>144.97282899999999</v>
      </c>
      <c r="I235" s="27">
        <f t="shared" si="130"/>
        <v>144.97282899999999</v>
      </c>
    </row>
    <row r="236" spans="1:9" x14ac:dyDescent="0.25">
      <c r="A236" s="28">
        <f>A235+1</f>
        <v>4001</v>
      </c>
      <c r="B236" s="27">
        <f>B235</f>
        <v>0</v>
      </c>
      <c r="C236" s="27">
        <f>C235</f>
        <v>0</v>
      </c>
      <c r="D236" s="27">
        <f t="shared" ref="D236:I236" si="131">D235</f>
        <v>144.97282899999999</v>
      </c>
      <c r="E236" s="27">
        <f t="shared" si="131"/>
        <v>144.97282899999999</v>
      </c>
      <c r="F236" s="27">
        <f t="shared" si="131"/>
        <v>144.97282899999999</v>
      </c>
      <c r="G236" s="27">
        <f t="shared" si="131"/>
        <v>144.97282899999999</v>
      </c>
      <c r="H236" s="27">
        <f t="shared" si="131"/>
        <v>144.97282899999999</v>
      </c>
      <c r="I236" s="27">
        <f t="shared" si="131"/>
        <v>144.97282899999999</v>
      </c>
    </row>
    <row r="238" spans="1:9" x14ac:dyDescent="0.25">
      <c r="A238" s="33" t="s">
        <v>177</v>
      </c>
      <c r="B238" s="45" t="str">
        <f>INDEX('Paste Calib Data'!$1:$1048576,MATCH($A$238,'Paste Calib Data'!$A:$A,0)+(ROW()-ROW($A$238)),COLUMN())</f>
        <v>Fuel Limiter, Barometric, Table 3</v>
      </c>
      <c r="C238" s="45"/>
      <c r="D238" s="45"/>
      <c r="E238" s="45"/>
      <c r="F238" s="45"/>
      <c r="G238" s="45"/>
      <c r="H238" s="45"/>
      <c r="I238" s="45"/>
    </row>
    <row r="239" spans="1:9" x14ac:dyDescent="0.25">
      <c r="A239" s="5"/>
      <c r="B239" s="5" t="str">
        <f>INDEX('Paste Calib Data'!$1:$1048576,MATCH($A$238,'Paste Calib Data'!$A:$A,0)+(ROW()-ROW($A$238)),COLUMN())</f>
        <v>PSI</v>
      </c>
      <c r="C239" s="5"/>
      <c r="D239" s="5"/>
      <c r="E239" s="5"/>
      <c r="F239" s="5"/>
      <c r="G239" s="5"/>
      <c r="H239" s="5"/>
      <c r="I239" s="5"/>
    </row>
    <row r="240" spans="1:9" x14ac:dyDescent="0.25">
      <c r="A240" s="5" t="str">
        <f>INDEX('Paste Calib Data'!$1:$1048576,MATCH($A$238,'Paste Calib Data'!$A:$A,0)+(ROW()-ROW($A$238)),COLUMN())</f>
        <v>RPM</v>
      </c>
      <c r="B240" s="28">
        <f>C240-1</f>
        <v>-1</v>
      </c>
      <c r="C240" s="5">
        <f>INDEX('Paste Calib Data'!$1:$1048576,MATCH($A$238,'Paste Calib Data'!$A:$A,0)+(ROW()-ROW($A$238)),COLUMN()-1)</f>
        <v>0</v>
      </c>
      <c r="D240" s="5">
        <f>INDEX('Paste Calib Data'!$1:$1048576,MATCH($A$238,'Paste Calib Data'!$A:$A,0)+(ROW()-ROW($A$238)),COLUMN()-1)</f>
        <v>9.3000000000000007</v>
      </c>
      <c r="E240" s="5">
        <f>INDEX('Paste Calib Data'!$1:$1048576,MATCH($A$238,'Paste Calib Data'!$A:$A,0)+(ROW()-ROW($A$238)),COLUMN()-1)</f>
        <v>10.5</v>
      </c>
      <c r="F240" s="5">
        <f>INDEX('Paste Calib Data'!$1:$1048576,MATCH($A$238,'Paste Calib Data'!$A:$A,0)+(ROW()-ROW($A$238)),COLUMN()-1)</f>
        <v>11.8</v>
      </c>
      <c r="G240" s="5">
        <f>INDEX('Paste Calib Data'!$1:$1048576,MATCH($A$238,'Paste Calib Data'!$A:$A,0)+(ROW()-ROW($A$238)),COLUMN()-1)</f>
        <v>13.2</v>
      </c>
      <c r="H240" s="5">
        <f>INDEX('Paste Calib Data'!$1:$1048576,MATCH($A$238,'Paste Calib Data'!$A:$A,0)+(ROW()-ROW($A$238)),COLUMN()-1)</f>
        <v>14.5</v>
      </c>
      <c r="I240" s="28">
        <f>H240+1</f>
        <v>15.5</v>
      </c>
    </row>
    <row r="241" spans="1:9" x14ac:dyDescent="0.25">
      <c r="A241" s="28">
        <f>A242-1</f>
        <v>599</v>
      </c>
      <c r="B241" s="27">
        <f>B242</f>
        <v>144.97282899999999</v>
      </c>
      <c r="C241" s="27">
        <f t="shared" ref="C241" si="132">C242</f>
        <v>144.97282899999999</v>
      </c>
      <c r="D241" s="27">
        <f t="shared" ref="D241" si="133">D242</f>
        <v>144.97282899999999</v>
      </c>
      <c r="E241" s="27">
        <f t="shared" ref="E241" si="134">E242</f>
        <v>144.97282899999999</v>
      </c>
      <c r="F241" s="27">
        <f t="shared" ref="F241" si="135">F242</f>
        <v>144.97282899999999</v>
      </c>
      <c r="G241" s="27">
        <f t="shared" ref="G241" si="136">G242</f>
        <v>144.97282899999999</v>
      </c>
      <c r="H241" s="27">
        <f t="shared" ref="H241" si="137">H242</f>
        <v>144.97282899999999</v>
      </c>
      <c r="I241" s="27">
        <f t="shared" ref="I241" si="138">I242</f>
        <v>144.97282899999999</v>
      </c>
    </row>
    <row r="242" spans="1:9" x14ac:dyDescent="0.25">
      <c r="A242" s="5">
        <f>INDEX('Paste Calib Data'!$1:$1048576,MATCH($A$238,'Paste Calib Data'!$A:$A,0)+(ROW()-ROW($A$238)-1),COLUMN())</f>
        <v>600</v>
      </c>
      <c r="B242" s="27">
        <f t="shared" ref="B242:B261" si="139">C242</f>
        <v>144.97282899999999</v>
      </c>
      <c r="C242" s="7">
        <f>INDEX('Paste Calib Data'!$1:$1048576,MATCH($A$238,'Paste Calib Data'!$A:$A,0)+(ROW()-ROW($A$238)-1),COLUMN()-1)</f>
        <v>144.97282899999999</v>
      </c>
      <c r="D242" s="7">
        <f>INDEX('Paste Calib Data'!$1:$1048576,MATCH($A$238,'Paste Calib Data'!$A:$A,0)+(ROW()-ROW($A$238)-1),COLUMN()-1)</f>
        <v>144.97282899999999</v>
      </c>
      <c r="E242" s="7">
        <f>INDEX('Paste Calib Data'!$1:$1048576,MATCH($A$238,'Paste Calib Data'!$A:$A,0)+(ROW()-ROW($A$238)-1),COLUMN()-1)</f>
        <v>144.97282899999999</v>
      </c>
      <c r="F242" s="7">
        <f>INDEX('Paste Calib Data'!$1:$1048576,MATCH($A$238,'Paste Calib Data'!$A:$A,0)+(ROW()-ROW($A$238)-1),COLUMN()-1)</f>
        <v>144.97282899999999</v>
      </c>
      <c r="G242" s="7">
        <f>INDEX('Paste Calib Data'!$1:$1048576,MATCH($A$238,'Paste Calib Data'!$A:$A,0)+(ROW()-ROW($A$238)-1),COLUMN()-1)</f>
        <v>144.97282899999999</v>
      </c>
      <c r="H242" s="7">
        <f>INDEX('Paste Calib Data'!$1:$1048576,MATCH($A$238,'Paste Calib Data'!$A:$A,0)+(ROW()-ROW($A$238)-1),COLUMN()-1)</f>
        <v>144.97282899999999</v>
      </c>
      <c r="I242" s="27">
        <f>H242</f>
        <v>144.97282899999999</v>
      </c>
    </row>
    <row r="243" spans="1:9" x14ac:dyDescent="0.25">
      <c r="A243" s="5">
        <f>INDEX('Paste Calib Data'!$1:$1048576,MATCH($A$238,'Paste Calib Data'!$A:$A,0)+(ROW()-ROW($A$238)-1),COLUMN())</f>
        <v>650</v>
      </c>
      <c r="B243" s="27">
        <f t="shared" si="139"/>
        <v>144.97282899999999</v>
      </c>
      <c r="C243" s="7">
        <f>INDEX('Paste Calib Data'!$1:$1048576,MATCH($A$238,'Paste Calib Data'!$A:$A,0)+(ROW()-ROW($A$238)-1),COLUMN()-1)</f>
        <v>144.97282899999999</v>
      </c>
      <c r="D243" s="7">
        <f>INDEX('Paste Calib Data'!$1:$1048576,MATCH($A$238,'Paste Calib Data'!$A:$A,0)+(ROW()-ROW($A$238)-1),COLUMN()-1)</f>
        <v>144.97282899999999</v>
      </c>
      <c r="E243" s="7">
        <f>INDEX('Paste Calib Data'!$1:$1048576,MATCH($A$238,'Paste Calib Data'!$A:$A,0)+(ROW()-ROW($A$238)-1),COLUMN()-1)</f>
        <v>144.97282899999999</v>
      </c>
      <c r="F243" s="7">
        <f>INDEX('Paste Calib Data'!$1:$1048576,MATCH($A$238,'Paste Calib Data'!$A:$A,0)+(ROW()-ROW($A$238)-1),COLUMN()-1)</f>
        <v>144.97282899999999</v>
      </c>
      <c r="G243" s="7">
        <f>INDEX('Paste Calib Data'!$1:$1048576,MATCH($A$238,'Paste Calib Data'!$A:$A,0)+(ROW()-ROW($A$238)-1),COLUMN()-1)</f>
        <v>144.97282899999999</v>
      </c>
      <c r="H243" s="7">
        <f>INDEX('Paste Calib Data'!$1:$1048576,MATCH($A$238,'Paste Calib Data'!$A:$A,0)+(ROW()-ROW($A$238)-1),COLUMN()-1)</f>
        <v>144.97282899999999</v>
      </c>
      <c r="I243" s="27">
        <f t="shared" ref="I243:I262" si="140">H243</f>
        <v>144.97282899999999</v>
      </c>
    </row>
    <row r="244" spans="1:9" x14ac:dyDescent="0.25">
      <c r="A244" s="5">
        <f>INDEX('Paste Calib Data'!$1:$1048576,MATCH($A$238,'Paste Calib Data'!$A:$A,0)+(ROW()-ROW($A$238)-1),COLUMN())</f>
        <v>700</v>
      </c>
      <c r="B244" s="27">
        <f t="shared" si="139"/>
        <v>144.97282899999999</v>
      </c>
      <c r="C244" s="7">
        <f>INDEX('Paste Calib Data'!$1:$1048576,MATCH($A$238,'Paste Calib Data'!$A:$A,0)+(ROW()-ROW($A$238)-1),COLUMN()-1)</f>
        <v>144.97282899999999</v>
      </c>
      <c r="D244" s="7">
        <f>INDEX('Paste Calib Data'!$1:$1048576,MATCH($A$238,'Paste Calib Data'!$A:$A,0)+(ROW()-ROW($A$238)-1),COLUMN()-1)</f>
        <v>144.97282899999999</v>
      </c>
      <c r="E244" s="7">
        <f>INDEX('Paste Calib Data'!$1:$1048576,MATCH($A$238,'Paste Calib Data'!$A:$A,0)+(ROW()-ROW($A$238)-1),COLUMN()-1)</f>
        <v>144.97282899999999</v>
      </c>
      <c r="F244" s="7">
        <f>INDEX('Paste Calib Data'!$1:$1048576,MATCH($A$238,'Paste Calib Data'!$A:$A,0)+(ROW()-ROW($A$238)-1),COLUMN()-1)</f>
        <v>144.97282899999999</v>
      </c>
      <c r="G244" s="7">
        <f>INDEX('Paste Calib Data'!$1:$1048576,MATCH($A$238,'Paste Calib Data'!$A:$A,0)+(ROW()-ROW($A$238)-1),COLUMN()-1)</f>
        <v>144.97282899999999</v>
      </c>
      <c r="H244" s="7">
        <f>INDEX('Paste Calib Data'!$1:$1048576,MATCH($A$238,'Paste Calib Data'!$A:$A,0)+(ROW()-ROW($A$238)-1),COLUMN()-1)</f>
        <v>144.97282899999999</v>
      </c>
      <c r="I244" s="27">
        <f t="shared" si="140"/>
        <v>144.97282899999999</v>
      </c>
    </row>
    <row r="245" spans="1:9" x14ac:dyDescent="0.25">
      <c r="A245" s="5">
        <f>INDEX('Paste Calib Data'!$1:$1048576,MATCH($A$238,'Paste Calib Data'!$A:$A,0)+(ROW()-ROW($A$238)-1),COLUMN())</f>
        <v>800</v>
      </c>
      <c r="B245" s="27">
        <f t="shared" si="139"/>
        <v>144.97282899999999</v>
      </c>
      <c r="C245" s="7">
        <f>INDEX('Paste Calib Data'!$1:$1048576,MATCH($A$238,'Paste Calib Data'!$A:$A,0)+(ROW()-ROW($A$238)-1),COLUMN()-1)</f>
        <v>144.97282899999999</v>
      </c>
      <c r="D245" s="7">
        <f>INDEX('Paste Calib Data'!$1:$1048576,MATCH($A$238,'Paste Calib Data'!$A:$A,0)+(ROW()-ROW($A$238)-1),COLUMN()-1)</f>
        <v>144.97282899999999</v>
      </c>
      <c r="E245" s="7">
        <f>INDEX('Paste Calib Data'!$1:$1048576,MATCH($A$238,'Paste Calib Data'!$A:$A,0)+(ROW()-ROW($A$238)-1),COLUMN()-1)</f>
        <v>144.97282899999999</v>
      </c>
      <c r="F245" s="7">
        <f>INDEX('Paste Calib Data'!$1:$1048576,MATCH($A$238,'Paste Calib Data'!$A:$A,0)+(ROW()-ROW($A$238)-1),COLUMN()-1)</f>
        <v>144.97282899999999</v>
      </c>
      <c r="G245" s="7">
        <f>INDEX('Paste Calib Data'!$1:$1048576,MATCH($A$238,'Paste Calib Data'!$A:$A,0)+(ROW()-ROW($A$238)-1),COLUMN()-1)</f>
        <v>144.97282899999999</v>
      </c>
      <c r="H245" s="7">
        <f>INDEX('Paste Calib Data'!$1:$1048576,MATCH($A$238,'Paste Calib Data'!$A:$A,0)+(ROW()-ROW($A$238)-1),COLUMN()-1)</f>
        <v>144.97282899999999</v>
      </c>
      <c r="I245" s="27">
        <f t="shared" si="140"/>
        <v>144.97282899999999</v>
      </c>
    </row>
    <row r="246" spans="1:9" x14ac:dyDescent="0.25">
      <c r="A246" s="5">
        <f>INDEX('Paste Calib Data'!$1:$1048576,MATCH($A$238,'Paste Calib Data'!$A:$A,0)+(ROW()-ROW($A$238)-1),COLUMN())</f>
        <v>900</v>
      </c>
      <c r="B246" s="27">
        <f t="shared" si="139"/>
        <v>144.97282899999999</v>
      </c>
      <c r="C246" s="7">
        <f>INDEX('Paste Calib Data'!$1:$1048576,MATCH($A$238,'Paste Calib Data'!$A:$A,0)+(ROW()-ROW($A$238)-1),COLUMN()-1)</f>
        <v>144.97282899999999</v>
      </c>
      <c r="D246" s="7">
        <f>INDEX('Paste Calib Data'!$1:$1048576,MATCH($A$238,'Paste Calib Data'!$A:$A,0)+(ROW()-ROW($A$238)-1),COLUMN()-1)</f>
        <v>144.97282899999999</v>
      </c>
      <c r="E246" s="7">
        <f>INDEX('Paste Calib Data'!$1:$1048576,MATCH($A$238,'Paste Calib Data'!$A:$A,0)+(ROW()-ROW($A$238)-1),COLUMN()-1)</f>
        <v>144.97282899999999</v>
      </c>
      <c r="F246" s="7">
        <f>INDEX('Paste Calib Data'!$1:$1048576,MATCH($A$238,'Paste Calib Data'!$A:$A,0)+(ROW()-ROW($A$238)-1),COLUMN()-1)</f>
        <v>144.97282899999999</v>
      </c>
      <c r="G246" s="7">
        <f>INDEX('Paste Calib Data'!$1:$1048576,MATCH($A$238,'Paste Calib Data'!$A:$A,0)+(ROW()-ROW($A$238)-1),COLUMN()-1)</f>
        <v>144.97282899999999</v>
      </c>
      <c r="H246" s="7">
        <f>INDEX('Paste Calib Data'!$1:$1048576,MATCH($A$238,'Paste Calib Data'!$A:$A,0)+(ROW()-ROW($A$238)-1),COLUMN()-1)</f>
        <v>144.97282899999999</v>
      </c>
      <c r="I246" s="27">
        <f t="shared" si="140"/>
        <v>144.97282899999999</v>
      </c>
    </row>
    <row r="247" spans="1:9" x14ac:dyDescent="0.25">
      <c r="A247" s="5">
        <f>INDEX('Paste Calib Data'!$1:$1048576,MATCH($A$238,'Paste Calib Data'!$A:$A,0)+(ROW()-ROW($A$238)-1),COLUMN())</f>
        <v>1000</v>
      </c>
      <c r="B247" s="27">
        <f t="shared" si="139"/>
        <v>144.97282899999999</v>
      </c>
      <c r="C247" s="7">
        <f>INDEX('Paste Calib Data'!$1:$1048576,MATCH($A$238,'Paste Calib Data'!$A:$A,0)+(ROW()-ROW($A$238)-1),COLUMN()-1)</f>
        <v>144.97282899999999</v>
      </c>
      <c r="D247" s="7">
        <f>INDEX('Paste Calib Data'!$1:$1048576,MATCH($A$238,'Paste Calib Data'!$A:$A,0)+(ROW()-ROW($A$238)-1),COLUMN()-1)</f>
        <v>144.97282899999999</v>
      </c>
      <c r="E247" s="7">
        <f>INDEX('Paste Calib Data'!$1:$1048576,MATCH($A$238,'Paste Calib Data'!$A:$A,0)+(ROW()-ROW($A$238)-1),COLUMN()-1)</f>
        <v>144.97282899999999</v>
      </c>
      <c r="F247" s="7">
        <f>INDEX('Paste Calib Data'!$1:$1048576,MATCH($A$238,'Paste Calib Data'!$A:$A,0)+(ROW()-ROW($A$238)-1),COLUMN()-1)</f>
        <v>144.97282899999999</v>
      </c>
      <c r="G247" s="7">
        <f>INDEX('Paste Calib Data'!$1:$1048576,MATCH($A$238,'Paste Calib Data'!$A:$A,0)+(ROW()-ROW($A$238)-1),COLUMN()-1)</f>
        <v>144.97282899999999</v>
      </c>
      <c r="H247" s="7">
        <f>INDEX('Paste Calib Data'!$1:$1048576,MATCH($A$238,'Paste Calib Data'!$A:$A,0)+(ROW()-ROW($A$238)-1),COLUMN()-1)</f>
        <v>144.97282899999999</v>
      </c>
      <c r="I247" s="27">
        <f t="shared" si="140"/>
        <v>144.97282899999999</v>
      </c>
    </row>
    <row r="248" spans="1:9" x14ac:dyDescent="0.25">
      <c r="A248" s="5">
        <f>INDEX('Paste Calib Data'!$1:$1048576,MATCH($A$238,'Paste Calib Data'!$A:$A,0)+(ROW()-ROW($A$238)-1),COLUMN())</f>
        <v>1200</v>
      </c>
      <c r="B248" s="27">
        <f t="shared" si="139"/>
        <v>144.97282899999999</v>
      </c>
      <c r="C248" s="7">
        <f>INDEX('Paste Calib Data'!$1:$1048576,MATCH($A$238,'Paste Calib Data'!$A:$A,0)+(ROW()-ROW($A$238)-1),COLUMN()-1)</f>
        <v>144.97282899999999</v>
      </c>
      <c r="D248" s="7">
        <f>INDEX('Paste Calib Data'!$1:$1048576,MATCH($A$238,'Paste Calib Data'!$A:$A,0)+(ROW()-ROW($A$238)-1),COLUMN()-1)</f>
        <v>144.97282899999999</v>
      </c>
      <c r="E248" s="7">
        <f>INDEX('Paste Calib Data'!$1:$1048576,MATCH($A$238,'Paste Calib Data'!$A:$A,0)+(ROW()-ROW($A$238)-1),COLUMN()-1)</f>
        <v>144.97282899999999</v>
      </c>
      <c r="F248" s="7">
        <f>INDEX('Paste Calib Data'!$1:$1048576,MATCH($A$238,'Paste Calib Data'!$A:$A,0)+(ROW()-ROW($A$238)-1),COLUMN()-1)</f>
        <v>144.97282899999999</v>
      </c>
      <c r="G248" s="7">
        <f>INDEX('Paste Calib Data'!$1:$1048576,MATCH($A$238,'Paste Calib Data'!$A:$A,0)+(ROW()-ROW($A$238)-1),COLUMN()-1)</f>
        <v>144.97282899999999</v>
      </c>
      <c r="H248" s="7">
        <f>INDEX('Paste Calib Data'!$1:$1048576,MATCH($A$238,'Paste Calib Data'!$A:$A,0)+(ROW()-ROW($A$238)-1),COLUMN()-1)</f>
        <v>144.97282899999999</v>
      </c>
      <c r="I248" s="27">
        <f t="shared" si="140"/>
        <v>144.97282899999999</v>
      </c>
    </row>
    <row r="249" spans="1:9" x14ac:dyDescent="0.25">
      <c r="A249" s="5">
        <f>INDEX('Paste Calib Data'!$1:$1048576,MATCH($A$238,'Paste Calib Data'!$A:$A,0)+(ROW()-ROW($A$238)-1),COLUMN())</f>
        <v>1380</v>
      </c>
      <c r="B249" s="27">
        <f t="shared" si="139"/>
        <v>144.97282899999999</v>
      </c>
      <c r="C249" s="7">
        <f>INDEX('Paste Calib Data'!$1:$1048576,MATCH($A$238,'Paste Calib Data'!$A:$A,0)+(ROW()-ROW($A$238)-1),COLUMN()-1)</f>
        <v>144.97282899999999</v>
      </c>
      <c r="D249" s="7">
        <f>INDEX('Paste Calib Data'!$1:$1048576,MATCH($A$238,'Paste Calib Data'!$A:$A,0)+(ROW()-ROW($A$238)-1),COLUMN()-1)</f>
        <v>144.97282899999999</v>
      </c>
      <c r="E249" s="7">
        <f>INDEX('Paste Calib Data'!$1:$1048576,MATCH($A$238,'Paste Calib Data'!$A:$A,0)+(ROW()-ROW($A$238)-1),COLUMN()-1)</f>
        <v>144.97282899999999</v>
      </c>
      <c r="F249" s="7">
        <f>INDEX('Paste Calib Data'!$1:$1048576,MATCH($A$238,'Paste Calib Data'!$A:$A,0)+(ROW()-ROW($A$238)-1),COLUMN()-1)</f>
        <v>144.97282899999999</v>
      </c>
      <c r="G249" s="7">
        <f>INDEX('Paste Calib Data'!$1:$1048576,MATCH($A$238,'Paste Calib Data'!$A:$A,0)+(ROW()-ROW($A$238)-1),COLUMN()-1)</f>
        <v>144.97282899999999</v>
      </c>
      <c r="H249" s="7">
        <f>INDEX('Paste Calib Data'!$1:$1048576,MATCH($A$238,'Paste Calib Data'!$A:$A,0)+(ROW()-ROW($A$238)-1),COLUMN()-1)</f>
        <v>144.97282899999999</v>
      </c>
      <c r="I249" s="27">
        <f t="shared" si="140"/>
        <v>144.97282899999999</v>
      </c>
    </row>
    <row r="250" spans="1:9" x14ac:dyDescent="0.25">
      <c r="A250" s="5">
        <f>INDEX('Paste Calib Data'!$1:$1048576,MATCH($A$238,'Paste Calib Data'!$A:$A,0)+(ROW()-ROW($A$238)-1),COLUMN())</f>
        <v>1600</v>
      </c>
      <c r="B250" s="27">
        <f t="shared" si="139"/>
        <v>122.01087200000001</v>
      </c>
      <c r="C250" s="7">
        <f>INDEX('Paste Calib Data'!$1:$1048576,MATCH($A$238,'Paste Calib Data'!$A:$A,0)+(ROW()-ROW($A$238)-1),COLUMN()-1)</f>
        <v>122.01087200000001</v>
      </c>
      <c r="D250" s="7">
        <f>INDEX('Paste Calib Data'!$1:$1048576,MATCH($A$238,'Paste Calib Data'!$A:$A,0)+(ROW()-ROW($A$238)-1),COLUMN()-1)</f>
        <v>144.97282899999999</v>
      </c>
      <c r="E250" s="7">
        <f>INDEX('Paste Calib Data'!$1:$1048576,MATCH($A$238,'Paste Calib Data'!$A:$A,0)+(ROW()-ROW($A$238)-1),COLUMN()-1)</f>
        <v>144.97282899999999</v>
      </c>
      <c r="F250" s="7">
        <f>INDEX('Paste Calib Data'!$1:$1048576,MATCH($A$238,'Paste Calib Data'!$A:$A,0)+(ROW()-ROW($A$238)-1),COLUMN()-1)</f>
        <v>144.97282899999999</v>
      </c>
      <c r="G250" s="7">
        <f>INDEX('Paste Calib Data'!$1:$1048576,MATCH($A$238,'Paste Calib Data'!$A:$A,0)+(ROW()-ROW($A$238)-1),COLUMN()-1)</f>
        <v>144.97282899999999</v>
      </c>
      <c r="H250" s="7">
        <f>INDEX('Paste Calib Data'!$1:$1048576,MATCH($A$238,'Paste Calib Data'!$A:$A,0)+(ROW()-ROW($A$238)-1),COLUMN()-1)</f>
        <v>144.97282899999999</v>
      </c>
      <c r="I250" s="27">
        <f t="shared" si="140"/>
        <v>144.97282899999999</v>
      </c>
    </row>
    <row r="251" spans="1:9" x14ac:dyDescent="0.25">
      <c r="A251" s="5">
        <f>INDEX('Paste Calib Data'!$1:$1048576,MATCH($A$238,'Paste Calib Data'!$A:$A,0)+(ROW()-ROW($A$238)-1),COLUMN())</f>
        <v>1800</v>
      </c>
      <c r="B251" s="27">
        <f t="shared" si="139"/>
        <v>113.994568</v>
      </c>
      <c r="C251" s="7">
        <f>INDEX('Paste Calib Data'!$1:$1048576,MATCH($A$238,'Paste Calib Data'!$A:$A,0)+(ROW()-ROW($A$238)-1),COLUMN()-1)</f>
        <v>113.994568</v>
      </c>
      <c r="D251" s="7">
        <f>INDEX('Paste Calib Data'!$1:$1048576,MATCH($A$238,'Paste Calib Data'!$A:$A,0)+(ROW()-ROW($A$238)-1),COLUMN()-1)</f>
        <v>144.97282899999999</v>
      </c>
      <c r="E251" s="7">
        <f>INDEX('Paste Calib Data'!$1:$1048576,MATCH($A$238,'Paste Calib Data'!$A:$A,0)+(ROW()-ROW($A$238)-1),COLUMN()-1)</f>
        <v>144.97282899999999</v>
      </c>
      <c r="F251" s="7">
        <f>INDEX('Paste Calib Data'!$1:$1048576,MATCH($A$238,'Paste Calib Data'!$A:$A,0)+(ROW()-ROW($A$238)-1),COLUMN()-1)</f>
        <v>144.97282899999999</v>
      </c>
      <c r="G251" s="7">
        <f>INDEX('Paste Calib Data'!$1:$1048576,MATCH($A$238,'Paste Calib Data'!$A:$A,0)+(ROW()-ROW($A$238)-1),COLUMN()-1)</f>
        <v>144.97282899999999</v>
      </c>
      <c r="H251" s="7">
        <f>INDEX('Paste Calib Data'!$1:$1048576,MATCH($A$238,'Paste Calib Data'!$A:$A,0)+(ROW()-ROW($A$238)-1),COLUMN()-1)</f>
        <v>144.97282899999999</v>
      </c>
      <c r="I251" s="27">
        <f t="shared" si="140"/>
        <v>144.97282899999999</v>
      </c>
    </row>
    <row r="252" spans="1:9" x14ac:dyDescent="0.25">
      <c r="A252" s="5">
        <f>INDEX('Paste Calib Data'!$1:$1048576,MATCH($A$238,'Paste Calib Data'!$A:$A,0)+(ROW()-ROW($A$238)-1),COLUMN())</f>
        <v>2000</v>
      </c>
      <c r="B252" s="27">
        <f t="shared" si="139"/>
        <v>104.008154</v>
      </c>
      <c r="C252" s="7">
        <f>INDEX('Paste Calib Data'!$1:$1048576,MATCH($A$238,'Paste Calib Data'!$A:$A,0)+(ROW()-ROW($A$238)-1),COLUMN()-1)</f>
        <v>104.008154</v>
      </c>
      <c r="D252" s="7">
        <f>INDEX('Paste Calib Data'!$1:$1048576,MATCH($A$238,'Paste Calib Data'!$A:$A,0)+(ROW()-ROW($A$238)-1),COLUMN()-1)</f>
        <v>144.97282899999999</v>
      </c>
      <c r="E252" s="7">
        <f>INDEX('Paste Calib Data'!$1:$1048576,MATCH($A$238,'Paste Calib Data'!$A:$A,0)+(ROW()-ROW($A$238)-1),COLUMN()-1)</f>
        <v>144.97282899999999</v>
      </c>
      <c r="F252" s="7">
        <f>INDEX('Paste Calib Data'!$1:$1048576,MATCH($A$238,'Paste Calib Data'!$A:$A,0)+(ROW()-ROW($A$238)-1),COLUMN()-1)</f>
        <v>144.97282899999999</v>
      </c>
      <c r="G252" s="7">
        <f>INDEX('Paste Calib Data'!$1:$1048576,MATCH($A$238,'Paste Calib Data'!$A:$A,0)+(ROW()-ROW($A$238)-1),COLUMN()-1)</f>
        <v>144.97282899999999</v>
      </c>
      <c r="H252" s="7">
        <f>INDEX('Paste Calib Data'!$1:$1048576,MATCH($A$238,'Paste Calib Data'!$A:$A,0)+(ROW()-ROW($A$238)-1),COLUMN()-1)</f>
        <v>144.97282899999999</v>
      </c>
      <c r="I252" s="27">
        <f t="shared" si="140"/>
        <v>144.97282899999999</v>
      </c>
    </row>
    <row r="253" spans="1:9" x14ac:dyDescent="0.25">
      <c r="A253" s="5">
        <f>INDEX('Paste Calib Data'!$1:$1048576,MATCH($A$238,'Paste Calib Data'!$A:$A,0)+(ROW()-ROW($A$238)-1),COLUMN())</f>
        <v>2200</v>
      </c>
      <c r="B253" s="27">
        <f t="shared" si="139"/>
        <v>91.032611000000003</v>
      </c>
      <c r="C253" s="7">
        <f>INDEX('Paste Calib Data'!$1:$1048576,MATCH($A$238,'Paste Calib Data'!$A:$A,0)+(ROW()-ROW($A$238)-1),COLUMN()-1)</f>
        <v>91.032611000000003</v>
      </c>
      <c r="D253" s="7">
        <f>INDEX('Paste Calib Data'!$1:$1048576,MATCH($A$238,'Paste Calib Data'!$A:$A,0)+(ROW()-ROW($A$238)-1),COLUMN()-1)</f>
        <v>144.97282899999999</v>
      </c>
      <c r="E253" s="7">
        <f>INDEX('Paste Calib Data'!$1:$1048576,MATCH($A$238,'Paste Calib Data'!$A:$A,0)+(ROW()-ROW($A$238)-1),COLUMN()-1)</f>
        <v>144.97282899999999</v>
      </c>
      <c r="F253" s="7">
        <f>INDEX('Paste Calib Data'!$1:$1048576,MATCH($A$238,'Paste Calib Data'!$A:$A,0)+(ROW()-ROW($A$238)-1),COLUMN()-1)</f>
        <v>144.97282899999999</v>
      </c>
      <c r="G253" s="7">
        <f>INDEX('Paste Calib Data'!$1:$1048576,MATCH($A$238,'Paste Calib Data'!$A:$A,0)+(ROW()-ROW($A$238)-1),COLUMN()-1)</f>
        <v>144.97282899999999</v>
      </c>
      <c r="H253" s="7">
        <f>INDEX('Paste Calib Data'!$1:$1048576,MATCH($A$238,'Paste Calib Data'!$A:$A,0)+(ROW()-ROW($A$238)-1),COLUMN()-1)</f>
        <v>144.97282899999999</v>
      </c>
      <c r="I253" s="27">
        <f t="shared" si="140"/>
        <v>144.97282899999999</v>
      </c>
    </row>
    <row r="254" spans="1:9" x14ac:dyDescent="0.25">
      <c r="A254" s="5">
        <f>INDEX('Paste Calib Data'!$1:$1048576,MATCH($A$238,'Paste Calib Data'!$A:$A,0)+(ROW()-ROW($A$238)-1),COLUMN())</f>
        <v>2400</v>
      </c>
      <c r="B254" s="27">
        <f t="shared" si="139"/>
        <v>80.978262999999998</v>
      </c>
      <c r="C254" s="7">
        <f>INDEX('Paste Calib Data'!$1:$1048576,MATCH($A$238,'Paste Calib Data'!$A:$A,0)+(ROW()-ROW($A$238)-1),COLUMN()-1)</f>
        <v>80.978262999999998</v>
      </c>
      <c r="D254" s="7">
        <f>INDEX('Paste Calib Data'!$1:$1048576,MATCH($A$238,'Paste Calib Data'!$A:$A,0)+(ROW()-ROW($A$238)-1),COLUMN()-1)</f>
        <v>144.97282899999999</v>
      </c>
      <c r="E254" s="7">
        <f>INDEX('Paste Calib Data'!$1:$1048576,MATCH($A$238,'Paste Calib Data'!$A:$A,0)+(ROW()-ROW($A$238)-1),COLUMN()-1)</f>
        <v>144.97282899999999</v>
      </c>
      <c r="F254" s="7">
        <f>INDEX('Paste Calib Data'!$1:$1048576,MATCH($A$238,'Paste Calib Data'!$A:$A,0)+(ROW()-ROW($A$238)-1),COLUMN()-1)</f>
        <v>144.97282899999999</v>
      </c>
      <c r="G254" s="7">
        <f>INDEX('Paste Calib Data'!$1:$1048576,MATCH($A$238,'Paste Calib Data'!$A:$A,0)+(ROW()-ROW($A$238)-1),COLUMN()-1)</f>
        <v>144.97282899999999</v>
      </c>
      <c r="H254" s="7">
        <f>INDEX('Paste Calib Data'!$1:$1048576,MATCH($A$238,'Paste Calib Data'!$A:$A,0)+(ROW()-ROW($A$238)-1),COLUMN()-1)</f>
        <v>144.97282899999999</v>
      </c>
      <c r="I254" s="27">
        <f t="shared" si="140"/>
        <v>144.97282899999999</v>
      </c>
    </row>
    <row r="255" spans="1:9" x14ac:dyDescent="0.25">
      <c r="A255" s="5">
        <f>INDEX('Paste Calib Data'!$1:$1048576,MATCH($A$238,'Paste Calib Data'!$A:$A,0)+(ROW()-ROW($A$238)-1),COLUMN())</f>
        <v>2600</v>
      </c>
      <c r="B255" s="27">
        <f t="shared" si="139"/>
        <v>75.475544999999997</v>
      </c>
      <c r="C255" s="7">
        <f>INDEX('Paste Calib Data'!$1:$1048576,MATCH($A$238,'Paste Calib Data'!$A:$A,0)+(ROW()-ROW($A$238)-1),COLUMN()-1)</f>
        <v>75.475544999999997</v>
      </c>
      <c r="D255" s="7">
        <f>INDEX('Paste Calib Data'!$1:$1048576,MATCH($A$238,'Paste Calib Data'!$A:$A,0)+(ROW()-ROW($A$238)-1),COLUMN()-1)</f>
        <v>144.97282899999999</v>
      </c>
      <c r="E255" s="7">
        <f>INDEX('Paste Calib Data'!$1:$1048576,MATCH($A$238,'Paste Calib Data'!$A:$A,0)+(ROW()-ROW($A$238)-1),COLUMN()-1)</f>
        <v>144.97282899999999</v>
      </c>
      <c r="F255" s="7">
        <f>INDEX('Paste Calib Data'!$1:$1048576,MATCH($A$238,'Paste Calib Data'!$A:$A,0)+(ROW()-ROW($A$238)-1),COLUMN()-1)</f>
        <v>144.97282899999999</v>
      </c>
      <c r="G255" s="7">
        <f>INDEX('Paste Calib Data'!$1:$1048576,MATCH($A$238,'Paste Calib Data'!$A:$A,0)+(ROW()-ROW($A$238)-1),COLUMN()-1)</f>
        <v>144.97282899999999</v>
      </c>
      <c r="H255" s="7">
        <f>INDEX('Paste Calib Data'!$1:$1048576,MATCH($A$238,'Paste Calib Data'!$A:$A,0)+(ROW()-ROW($A$238)-1),COLUMN()-1)</f>
        <v>144.97282899999999</v>
      </c>
      <c r="I255" s="27">
        <f t="shared" si="140"/>
        <v>144.97282899999999</v>
      </c>
    </row>
    <row r="256" spans="1:9" x14ac:dyDescent="0.25">
      <c r="A256" s="5">
        <f>INDEX('Paste Calib Data'!$1:$1048576,MATCH($A$238,'Paste Calib Data'!$A:$A,0)+(ROW()-ROW($A$238)-1),COLUMN())</f>
        <v>2800</v>
      </c>
      <c r="B256" s="27">
        <f t="shared" si="139"/>
        <v>70.380436000000003</v>
      </c>
      <c r="C256" s="7">
        <f>INDEX('Paste Calib Data'!$1:$1048576,MATCH($A$238,'Paste Calib Data'!$A:$A,0)+(ROW()-ROW($A$238)-1),COLUMN()-1)</f>
        <v>70.380436000000003</v>
      </c>
      <c r="D256" s="7">
        <f>INDEX('Paste Calib Data'!$1:$1048576,MATCH($A$238,'Paste Calib Data'!$A:$A,0)+(ROW()-ROW($A$238)-1),COLUMN()-1)</f>
        <v>144.97282899999999</v>
      </c>
      <c r="E256" s="7">
        <f>INDEX('Paste Calib Data'!$1:$1048576,MATCH($A$238,'Paste Calib Data'!$A:$A,0)+(ROW()-ROW($A$238)-1),COLUMN()-1)</f>
        <v>144.97282899999999</v>
      </c>
      <c r="F256" s="7">
        <f>INDEX('Paste Calib Data'!$1:$1048576,MATCH($A$238,'Paste Calib Data'!$A:$A,0)+(ROW()-ROW($A$238)-1),COLUMN()-1)</f>
        <v>144.97282899999999</v>
      </c>
      <c r="G256" s="7">
        <f>INDEX('Paste Calib Data'!$1:$1048576,MATCH($A$238,'Paste Calib Data'!$A:$A,0)+(ROW()-ROW($A$238)-1),COLUMN()-1)</f>
        <v>144.97282899999999</v>
      </c>
      <c r="H256" s="7">
        <f>INDEX('Paste Calib Data'!$1:$1048576,MATCH($A$238,'Paste Calib Data'!$A:$A,0)+(ROW()-ROW($A$238)-1),COLUMN()-1)</f>
        <v>144.97282899999999</v>
      </c>
      <c r="I256" s="27">
        <f t="shared" si="140"/>
        <v>144.97282899999999</v>
      </c>
    </row>
    <row r="257" spans="1:19" x14ac:dyDescent="0.25">
      <c r="A257" s="5">
        <f>INDEX('Paste Calib Data'!$1:$1048576,MATCH($A$238,'Paste Calib Data'!$A:$A,0)+(ROW()-ROW($A$238)-1),COLUMN())</f>
        <v>2900</v>
      </c>
      <c r="B257" s="27">
        <f t="shared" si="139"/>
        <v>67.323370999999995</v>
      </c>
      <c r="C257" s="7">
        <f>INDEX('Paste Calib Data'!$1:$1048576,MATCH($A$238,'Paste Calib Data'!$A:$A,0)+(ROW()-ROW($A$238)-1),COLUMN()-1)</f>
        <v>67.323370999999995</v>
      </c>
      <c r="D257" s="7">
        <f>INDEX('Paste Calib Data'!$1:$1048576,MATCH($A$238,'Paste Calib Data'!$A:$A,0)+(ROW()-ROW($A$238)-1),COLUMN()-1)</f>
        <v>144.97282899999999</v>
      </c>
      <c r="E257" s="7">
        <f>INDEX('Paste Calib Data'!$1:$1048576,MATCH($A$238,'Paste Calib Data'!$A:$A,0)+(ROW()-ROW($A$238)-1),COLUMN()-1)</f>
        <v>144.97282899999999</v>
      </c>
      <c r="F257" s="7">
        <f>INDEX('Paste Calib Data'!$1:$1048576,MATCH($A$238,'Paste Calib Data'!$A:$A,0)+(ROW()-ROW($A$238)-1),COLUMN()-1)</f>
        <v>144.97282899999999</v>
      </c>
      <c r="G257" s="7">
        <f>INDEX('Paste Calib Data'!$1:$1048576,MATCH($A$238,'Paste Calib Data'!$A:$A,0)+(ROW()-ROW($A$238)-1),COLUMN()-1)</f>
        <v>144.97282899999999</v>
      </c>
      <c r="H257" s="7">
        <f>INDEX('Paste Calib Data'!$1:$1048576,MATCH($A$238,'Paste Calib Data'!$A:$A,0)+(ROW()-ROW($A$238)-1),COLUMN()-1)</f>
        <v>144.97282899999999</v>
      </c>
      <c r="I257" s="27">
        <f t="shared" si="140"/>
        <v>144.97282899999999</v>
      </c>
    </row>
    <row r="258" spans="1:19" x14ac:dyDescent="0.25">
      <c r="A258" s="5">
        <f>INDEX('Paste Calib Data'!$1:$1048576,MATCH($A$238,'Paste Calib Data'!$A:$A,0)+(ROW()-ROW($A$238)-1),COLUMN())</f>
        <v>3000</v>
      </c>
      <c r="B258" s="27">
        <f t="shared" si="139"/>
        <v>64.130436000000003</v>
      </c>
      <c r="C258" s="7">
        <f>INDEX('Paste Calib Data'!$1:$1048576,MATCH($A$238,'Paste Calib Data'!$A:$A,0)+(ROW()-ROW($A$238)-1),COLUMN()-1)</f>
        <v>64.130436000000003</v>
      </c>
      <c r="D258" s="7">
        <f>INDEX('Paste Calib Data'!$1:$1048576,MATCH($A$238,'Paste Calib Data'!$A:$A,0)+(ROW()-ROW($A$238)-1),COLUMN()-1)</f>
        <v>144.97282899999999</v>
      </c>
      <c r="E258" s="7">
        <f>INDEX('Paste Calib Data'!$1:$1048576,MATCH($A$238,'Paste Calib Data'!$A:$A,0)+(ROW()-ROW($A$238)-1),COLUMN()-1)</f>
        <v>144.97282899999999</v>
      </c>
      <c r="F258" s="7">
        <f>INDEX('Paste Calib Data'!$1:$1048576,MATCH($A$238,'Paste Calib Data'!$A:$A,0)+(ROW()-ROW($A$238)-1),COLUMN()-1)</f>
        <v>144.97282899999999</v>
      </c>
      <c r="G258" s="7">
        <f>INDEX('Paste Calib Data'!$1:$1048576,MATCH($A$238,'Paste Calib Data'!$A:$A,0)+(ROW()-ROW($A$238)-1),COLUMN()-1)</f>
        <v>144.97282899999999</v>
      </c>
      <c r="H258" s="7">
        <f>INDEX('Paste Calib Data'!$1:$1048576,MATCH($A$238,'Paste Calib Data'!$A:$A,0)+(ROW()-ROW($A$238)-1),COLUMN()-1)</f>
        <v>144.97282899999999</v>
      </c>
      <c r="I258" s="27">
        <f t="shared" si="140"/>
        <v>144.97282899999999</v>
      </c>
    </row>
    <row r="259" spans="1:19" x14ac:dyDescent="0.25">
      <c r="A259" s="5">
        <f>INDEX('Paste Calib Data'!$1:$1048576,MATCH($A$238,'Paste Calib Data'!$A:$A,0)+(ROW()-ROW($A$238)-1),COLUMN())</f>
        <v>3200</v>
      </c>
      <c r="B259" s="27">
        <f t="shared" si="139"/>
        <v>59.510871000000002</v>
      </c>
      <c r="C259" s="7">
        <f>INDEX('Paste Calib Data'!$1:$1048576,MATCH($A$238,'Paste Calib Data'!$A:$A,0)+(ROW()-ROW($A$238)-1),COLUMN()-1)</f>
        <v>59.510871000000002</v>
      </c>
      <c r="D259" s="7">
        <f>INDEX('Paste Calib Data'!$1:$1048576,MATCH($A$238,'Paste Calib Data'!$A:$A,0)+(ROW()-ROW($A$238)-1),COLUMN()-1)</f>
        <v>144.97282899999999</v>
      </c>
      <c r="E259" s="7">
        <f>INDEX('Paste Calib Data'!$1:$1048576,MATCH($A$238,'Paste Calib Data'!$A:$A,0)+(ROW()-ROW($A$238)-1),COLUMN()-1)</f>
        <v>144.97282899999999</v>
      </c>
      <c r="F259" s="7">
        <f>INDEX('Paste Calib Data'!$1:$1048576,MATCH($A$238,'Paste Calib Data'!$A:$A,0)+(ROW()-ROW($A$238)-1),COLUMN()-1)</f>
        <v>144.97282899999999</v>
      </c>
      <c r="G259" s="7">
        <f>INDEX('Paste Calib Data'!$1:$1048576,MATCH($A$238,'Paste Calib Data'!$A:$A,0)+(ROW()-ROW($A$238)-1),COLUMN()-1)</f>
        <v>144.97282899999999</v>
      </c>
      <c r="H259" s="7">
        <f>INDEX('Paste Calib Data'!$1:$1048576,MATCH($A$238,'Paste Calib Data'!$A:$A,0)+(ROW()-ROW($A$238)-1),COLUMN()-1)</f>
        <v>144.97282899999999</v>
      </c>
      <c r="I259" s="27">
        <f t="shared" si="140"/>
        <v>144.97282899999999</v>
      </c>
    </row>
    <row r="260" spans="1:19" x14ac:dyDescent="0.25">
      <c r="A260" s="5">
        <f>INDEX('Paste Calib Data'!$1:$1048576,MATCH($A$238,'Paste Calib Data'!$A:$A,0)+(ROW()-ROW($A$238)-1),COLUMN())</f>
        <v>3250</v>
      </c>
      <c r="B260" s="27">
        <f t="shared" si="139"/>
        <v>57.676631999999998</v>
      </c>
      <c r="C260" s="7">
        <f>INDEX('Paste Calib Data'!$1:$1048576,MATCH($A$238,'Paste Calib Data'!$A:$A,0)+(ROW()-ROW($A$238)-1),COLUMN()-1)</f>
        <v>57.676631999999998</v>
      </c>
      <c r="D260" s="7">
        <f>INDEX('Paste Calib Data'!$1:$1048576,MATCH($A$238,'Paste Calib Data'!$A:$A,0)+(ROW()-ROW($A$238)-1),COLUMN()-1)</f>
        <v>144.97282899999999</v>
      </c>
      <c r="E260" s="7">
        <f>INDEX('Paste Calib Data'!$1:$1048576,MATCH($A$238,'Paste Calib Data'!$A:$A,0)+(ROW()-ROW($A$238)-1),COLUMN()-1)</f>
        <v>144.97282899999999</v>
      </c>
      <c r="F260" s="7">
        <f>INDEX('Paste Calib Data'!$1:$1048576,MATCH($A$238,'Paste Calib Data'!$A:$A,0)+(ROW()-ROW($A$238)-1),COLUMN()-1)</f>
        <v>144.97282899999999</v>
      </c>
      <c r="G260" s="7">
        <f>INDEX('Paste Calib Data'!$1:$1048576,MATCH($A$238,'Paste Calib Data'!$A:$A,0)+(ROW()-ROW($A$238)-1),COLUMN()-1)</f>
        <v>144.97282899999999</v>
      </c>
      <c r="H260" s="7">
        <f>INDEX('Paste Calib Data'!$1:$1048576,MATCH($A$238,'Paste Calib Data'!$A:$A,0)+(ROW()-ROW($A$238)-1),COLUMN()-1)</f>
        <v>144.97282899999999</v>
      </c>
      <c r="I260" s="27">
        <f t="shared" si="140"/>
        <v>144.97282899999999</v>
      </c>
    </row>
    <row r="261" spans="1:19" x14ac:dyDescent="0.25">
      <c r="A261" s="5">
        <f>INDEX('Paste Calib Data'!$1:$1048576,MATCH($A$238,'Paste Calib Data'!$A:$A,0)+(ROW()-ROW($A$238)-1),COLUMN())</f>
        <v>3600</v>
      </c>
      <c r="B261" s="27">
        <f t="shared" si="139"/>
        <v>57.676631999999998</v>
      </c>
      <c r="C261" s="7">
        <f>INDEX('Paste Calib Data'!$1:$1048576,MATCH($A$238,'Paste Calib Data'!$A:$A,0)+(ROW()-ROW($A$238)-1),COLUMN()-1)</f>
        <v>57.676631999999998</v>
      </c>
      <c r="D261" s="7">
        <f>INDEX('Paste Calib Data'!$1:$1048576,MATCH($A$238,'Paste Calib Data'!$A:$A,0)+(ROW()-ROW($A$238)-1),COLUMN()-1)</f>
        <v>144.97282899999999</v>
      </c>
      <c r="E261" s="7">
        <f>INDEX('Paste Calib Data'!$1:$1048576,MATCH($A$238,'Paste Calib Data'!$A:$A,0)+(ROW()-ROW($A$238)-1),COLUMN()-1)</f>
        <v>144.97282899999999</v>
      </c>
      <c r="F261" s="7">
        <f>INDEX('Paste Calib Data'!$1:$1048576,MATCH($A$238,'Paste Calib Data'!$A:$A,0)+(ROW()-ROW($A$238)-1),COLUMN()-1)</f>
        <v>144.97282899999999</v>
      </c>
      <c r="G261" s="7">
        <f>INDEX('Paste Calib Data'!$1:$1048576,MATCH($A$238,'Paste Calib Data'!$A:$A,0)+(ROW()-ROW($A$238)-1),COLUMN()-1)</f>
        <v>144.97282899999999</v>
      </c>
      <c r="H261" s="7">
        <f>INDEX('Paste Calib Data'!$1:$1048576,MATCH($A$238,'Paste Calib Data'!$A:$A,0)+(ROW()-ROW($A$238)-1),COLUMN()-1)</f>
        <v>144.97282899999999</v>
      </c>
      <c r="I261" s="27">
        <f t="shared" si="140"/>
        <v>144.97282899999999</v>
      </c>
    </row>
    <row r="262" spans="1:19" x14ac:dyDescent="0.25">
      <c r="A262" s="5">
        <f>INDEX('Paste Calib Data'!$1:$1048576,MATCH($A$238,'Paste Calib Data'!$A:$A,0)+(ROW()-ROW($A$238)-1),COLUMN())</f>
        <v>4000</v>
      </c>
      <c r="B262" s="27">
        <f>C262</f>
        <v>0</v>
      </c>
      <c r="C262" s="7">
        <f>INDEX('Paste Calib Data'!$1:$1048576,MATCH($A$238,'Paste Calib Data'!$A:$A,0)+(ROW()-ROW($A$238)-1),COLUMN()-1)</f>
        <v>0</v>
      </c>
      <c r="D262" s="7">
        <f>INDEX('Paste Calib Data'!$1:$1048576,MATCH($A$238,'Paste Calib Data'!$A:$A,0)+(ROW()-ROW($A$238)-1),COLUMN()-1)</f>
        <v>144.97282899999999</v>
      </c>
      <c r="E262" s="7">
        <f>INDEX('Paste Calib Data'!$1:$1048576,MATCH($A$238,'Paste Calib Data'!$A:$A,0)+(ROW()-ROW($A$238)-1),COLUMN()-1)</f>
        <v>144.97282899999999</v>
      </c>
      <c r="F262" s="7">
        <f>INDEX('Paste Calib Data'!$1:$1048576,MATCH($A$238,'Paste Calib Data'!$A:$A,0)+(ROW()-ROW($A$238)-1),COLUMN()-1)</f>
        <v>144.97282899999999</v>
      </c>
      <c r="G262" s="7">
        <f>INDEX('Paste Calib Data'!$1:$1048576,MATCH($A$238,'Paste Calib Data'!$A:$A,0)+(ROW()-ROW($A$238)-1),COLUMN()-1)</f>
        <v>144.97282899999999</v>
      </c>
      <c r="H262" s="7">
        <f>INDEX('Paste Calib Data'!$1:$1048576,MATCH($A$238,'Paste Calib Data'!$A:$A,0)+(ROW()-ROW($A$238)-1),COLUMN()-1)</f>
        <v>144.97282899999999</v>
      </c>
      <c r="I262" s="27">
        <f t="shared" si="140"/>
        <v>144.97282899999999</v>
      </c>
    </row>
    <row r="263" spans="1:19" x14ac:dyDescent="0.25">
      <c r="A263" s="28">
        <f>A262+1</f>
        <v>4001</v>
      </c>
      <c r="B263" s="27">
        <f>B262</f>
        <v>0</v>
      </c>
      <c r="C263" s="27">
        <f>C262</f>
        <v>0</v>
      </c>
      <c r="D263" s="27">
        <f t="shared" ref="D263:I263" si="141">D262</f>
        <v>144.97282899999999</v>
      </c>
      <c r="E263" s="27">
        <f t="shared" si="141"/>
        <v>144.97282899999999</v>
      </c>
      <c r="F263" s="27">
        <f t="shared" si="141"/>
        <v>144.97282899999999</v>
      </c>
      <c r="G263" s="27">
        <f t="shared" si="141"/>
        <v>144.97282899999999</v>
      </c>
      <c r="H263" s="27">
        <f t="shared" si="141"/>
        <v>144.97282899999999</v>
      </c>
      <c r="I263" s="27">
        <f t="shared" si="141"/>
        <v>144.97282899999999</v>
      </c>
    </row>
    <row r="264" spans="1:19" s="24" customFormat="1" x14ac:dyDescent="0.25">
      <c r="B264" s="37"/>
      <c r="C264" s="37"/>
      <c r="D264" s="37"/>
      <c r="E264" s="37"/>
      <c r="F264" s="37"/>
      <c r="G264" s="37"/>
      <c r="H264" s="37"/>
      <c r="I264" s="37"/>
    </row>
    <row r="265" spans="1:19" x14ac:dyDescent="0.25">
      <c r="A265" s="33" t="s">
        <v>184</v>
      </c>
      <c r="B265" s="45" t="str">
        <f>INDEX('Paste Calib Data'!$1:$1048576,MATCH($A$265,'Paste Calib Data'!$A:$A,0)+(ROW()-ROW($A$265)),COLUMN())</f>
        <v>Fuel Limiter, Density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</row>
    <row r="266" spans="1:19" x14ac:dyDescent="0.25">
      <c r="A266" s="5"/>
      <c r="B266" s="5" t="str">
        <f>INDEX('Paste Calib Data'!$1:$1048576,MATCH($A$265,'Paste Calib Data'!$A:$A,0)+(ROW()-ROW($A$265)),COLUMN())</f>
        <v>lbm/ft3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5">
      <c r="A267" s="5" t="str">
        <f>INDEX('Paste Calib Data'!$1:$1048576,MATCH($A$265,'Paste Calib Data'!$A:$A,0)+(ROW()-ROW($A$265)),COLUMN())</f>
        <v>RPM</v>
      </c>
      <c r="B267" s="28">
        <f>C267-1</f>
        <v>-0.95501999999999998</v>
      </c>
      <c r="C267" s="5">
        <f>INDEX('Paste Calib Data'!$1:$1048576,MATCH($A$265,'Paste Calib Data'!$A:$A,0)+(ROW()-ROW($A$265)),COLUMN()-1)</f>
        <v>4.4979999999999999E-2</v>
      </c>
      <c r="D267" s="5">
        <f>INDEX('Paste Calib Data'!$1:$1048576,MATCH($A$265,'Paste Calib Data'!$A:$A,0)+(ROW()-ROW($A$265)),COLUMN()-1)</f>
        <v>4.7969999999999999E-2</v>
      </c>
      <c r="E267" s="5">
        <f>INDEX('Paste Calib Data'!$1:$1048576,MATCH($A$265,'Paste Calib Data'!$A:$A,0)+(ROW()-ROW($A$265)),COLUMN()-1)</f>
        <v>4.999E-2</v>
      </c>
      <c r="F267" s="5">
        <f>INDEX('Paste Calib Data'!$1:$1048576,MATCH($A$265,'Paste Calib Data'!$A:$A,0)+(ROW()-ROW($A$265)),COLUMN()-1)</f>
        <v>5.1999999999999998E-2</v>
      </c>
      <c r="G267" s="5">
        <f>INDEX('Paste Calib Data'!$1:$1048576,MATCH($A$265,'Paste Calib Data'!$A:$A,0)+(ROW()-ROW($A$265)),COLUMN()-1)</f>
        <v>5.4989999999999997E-2</v>
      </c>
      <c r="H267" s="5">
        <f>INDEX('Paste Calib Data'!$1:$1048576,MATCH($A$265,'Paste Calib Data'!$A:$A,0)+(ROW()-ROW($A$265)),COLUMN()-1)</f>
        <v>5.7009999999999998E-2</v>
      </c>
      <c r="I267" s="5">
        <f>INDEX('Paste Calib Data'!$1:$1048576,MATCH($A$265,'Paste Calib Data'!$A:$A,0)+(ROW()-ROW($A$265)),COLUMN()-1)</f>
        <v>0.06</v>
      </c>
      <c r="J267" s="5">
        <f>INDEX('Paste Calib Data'!$1:$1048576,MATCH($A$265,'Paste Calib Data'!$A:$A,0)+(ROW()-ROW($A$265)),COLUMN()-1)</f>
        <v>6.2010000000000003E-2</v>
      </c>
      <c r="K267" s="5">
        <f>INDEX('Paste Calib Data'!$1:$1048576,MATCH($A$265,'Paste Calib Data'!$A:$A,0)+(ROW()-ROW($A$265)),COLUMN()-1)</f>
        <v>9.9979999999999999E-2</v>
      </c>
      <c r="L267" s="5">
        <f>INDEX('Paste Calib Data'!$1:$1048576,MATCH($A$265,'Paste Calib Data'!$A:$A,0)+(ROW()-ROW($A$265)),COLUMN()-1)</f>
        <v>9.9979999999999999E-2</v>
      </c>
      <c r="M267" s="5">
        <f>INDEX('Paste Calib Data'!$1:$1048576,MATCH($A$265,'Paste Calib Data'!$A:$A,0)+(ROW()-ROW($A$265)),COLUMN()-1)</f>
        <v>9.9979999999999999E-2</v>
      </c>
      <c r="N267" s="5">
        <f>INDEX('Paste Calib Data'!$1:$1048576,MATCH($A$265,'Paste Calib Data'!$A:$A,0)+(ROW()-ROW($A$265)),COLUMN()-1)</f>
        <v>9.9979999999999999E-2</v>
      </c>
      <c r="O267" s="5">
        <f>INDEX('Paste Calib Data'!$1:$1048576,MATCH($A$265,'Paste Calib Data'!$A:$A,0)+(ROW()-ROW($A$265)),COLUMN()-1)</f>
        <v>9.9979999999999999E-2</v>
      </c>
      <c r="P267" s="5">
        <f>INDEX('Paste Calib Data'!$1:$1048576,MATCH($A$265,'Paste Calib Data'!$A:$A,0)+(ROW()-ROW($A$265)),COLUMN()-1)</f>
        <v>9.9979999999999999E-2</v>
      </c>
      <c r="Q267" s="5">
        <f>INDEX('Paste Calib Data'!$1:$1048576,MATCH($A$265,'Paste Calib Data'!$A:$A,0)+(ROW()-ROW($A$265)),COLUMN()-1)</f>
        <v>9.9979999999999999E-2</v>
      </c>
      <c r="R267" s="5">
        <f>INDEX('Paste Calib Data'!$1:$1048576,MATCH($A$265,'Paste Calib Data'!$A:$A,0)+(ROW()-ROW($A$265)),COLUMN()-1)</f>
        <v>9.9979999999999999E-2</v>
      </c>
      <c r="S267" s="28">
        <f>R267+1</f>
        <v>1.09998</v>
      </c>
    </row>
    <row r="268" spans="1:19" x14ac:dyDescent="0.25">
      <c r="A268" s="28">
        <f>A269-1</f>
        <v>749</v>
      </c>
      <c r="B268" s="27">
        <f>B269</f>
        <v>69.972825</v>
      </c>
      <c r="C268" s="27">
        <f t="shared" ref="C268:S268" si="142">C269</f>
        <v>69.972825</v>
      </c>
      <c r="D268" s="27">
        <f t="shared" si="142"/>
        <v>69.972825</v>
      </c>
      <c r="E268" s="27">
        <f t="shared" si="142"/>
        <v>69.972825</v>
      </c>
      <c r="F268" s="27">
        <f t="shared" si="142"/>
        <v>69.972825</v>
      </c>
      <c r="G268" s="27">
        <f t="shared" si="142"/>
        <v>69.972825</v>
      </c>
      <c r="H268" s="27">
        <f t="shared" si="142"/>
        <v>73.233694999999997</v>
      </c>
      <c r="I268" s="27">
        <f t="shared" si="142"/>
        <v>83.016304000000005</v>
      </c>
      <c r="J268" s="27">
        <f t="shared" si="142"/>
        <v>94.972825</v>
      </c>
      <c r="K268" s="27">
        <f t="shared" si="142"/>
        <v>144.972825</v>
      </c>
      <c r="L268" s="27">
        <f t="shared" si="142"/>
        <v>144.972825</v>
      </c>
      <c r="M268" s="27">
        <f t="shared" si="142"/>
        <v>144.972825</v>
      </c>
      <c r="N268" s="27">
        <f t="shared" si="142"/>
        <v>144.972825</v>
      </c>
      <c r="O268" s="27">
        <f t="shared" si="142"/>
        <v>144.972825</v>
      </c>
      <c r="P268" s="27">
        <f t="shared" si="142"/>
        <v>144.972825</v>
      </c>
      <c r="Q268" s="27">
        <f t="shared" si="142"/>
        <v>144.972825</v>
      </c>
      <c r="R268" s="27">
        <f t="shared" si="142"/>
        <v>144.972825</v>
      </c>
      <c r="S268" s="27">
        <f t="shared" si="142"/>
        <v>144.972825</v>
      </c>
    </row>
    <row r="269" spans="1:19" x14ac:dyDescent="0.25">
      <c r="A269" s="5">
        <f>INDEX('Paste Calib Data'!$1:$1048576,MATCH($A$265,'Paste Calib Data'!$A:$A,0)+(ROW()-ROW($A$265)-1),COLUMN())</f>
        <v>750</v>
      </c>
      <c r="B269" s="27">
        <f>C269</f>
        <v>69.972825</v>
      </c>
      <c r="C269" s="7">
        <f>INDEX('Paste Calib Data'!$1:$1048576,MATCH($A$265,'Paste Calib Data'!$A:$A,0)+(ROW()-ROW($A$265)-1),COLUMN()-1)</f>
        <v>69.972825</v>
      </c>
      <c r="D269" s="7">
        <f>INDEX('Paste Calib Data'!$1:$1048576,MATCH($A$265,'Paste Calib Data'!$A:$A,0)+(ROW()-ROW($A$265)-1),COLUMN()-1)</f>
        <v>69.972825</v>
      </c>
      <c r="E269" s="7">
        <f>INDEX('Paste Calib Data'!$1:$1048576,MATCH($A$265,'Paste Calib Data'!$A:$A,0)+(ROW()-ROW($A$265)-1),COLUMN()-1)</f>
        <v>69.972825</v>
      </c>
      <c r="F269" s="7">
        <f>INDEX('Paste Calib Data'!$1:$1048576,MATCH($A$265,'Paste Calib Data'!$A:$A,0)+(ROW()-ROW($A$265)-1),COLUMN()-1)</f>
        <v>69.972825</v>
      </c>
      <c r="G269" s="7">
        <f>INDEX('Paste Calib Data'!$1:$1048576,MATCH($A$265,'Paste Calib Data'!$A:$A,0)+(ROW()-ROW($A$265)-1),COLUMN()-1)</f>
        <v>69.972825</v>
      </c>
      <c r="H269" s="7">
        <f>INDEX('Paste Calib Data'!$1:$1048576,MATCH($A$265,'Paste Calib Data'!$A:$A,0)+(ROW()-ROW($A$265)-1),COLUMN()-1)</f>
        <v>73.233694999999997</v>
      </c>
      <c r="I269" s="7">
        <f>INDEX('Paste Calib Data'!$1:$1048576,MATCH($A$265,'Paste Calib Data'!$A:$A,0)+(ROW()-ROW($A$265)-1),COLUMN()-1)</f>
        <v>83.016304000000005</v>
      </c>
      <c r="J269" s="7">
        <f>INDEX('Paste Calib Data'!$1:$1048576,MATCH($A$265,'Paste Calib Data'!$A:$A,0)+(ROW()-ROW($A$265)-1),COLUMN()-1)</f>
        <v>94.972825</v>
      </c>
      <c r="K269" s="7">
        <f>INDEX('Paste Calib Data'!$1:$1048576,MATCH($A$265,'Paste Calib Data'!$A:$A,0)+(ROW()-ROW($A$265)-1),COLUMN()-1)</f>
        <v>144.972825</v>
      </c>
      <c r="L269" s="7">
        <f>INDEX('Paste Calib Data'!$1:$1048576,MATCH($A$265,'Paste Calib Data'!$A:$A,0)+(ROW()-ROW($A$265)-1),COLUMN()-1)</f>
        <v>144.972825</v>
      </c>
      <c r="M269" s="7">
        <f>INDEX('Paste Calib Data'!$1:$1048576,MATCH($A$265,'Paste Calib Data'!$A:$A,0)+(ROW()-ROW($A$265)-1),COLUMN()-1)</f>
        <v>144.972825</v>
      </c>
      <c r="N269" s="7">
        <f>INDEX('Paste Calib Data'!$1:$1048576,MATCH($A$265,'Paste Calib Data'!$A:$A,0)+(ROW()-ROW($A$265)-1),COLUMN()-1)</f>
        <v>144.972825</v>
      </c>
      <c r="O269" s="7">
        <f>INDEX('Paste Calib Data'!$1:$1048576,MATCH($A$265,'Paste Calib Data'!$A:$A,0)+(ROW()-ROW($A$265)-1),COLUMN()-1)</f>
        <v>144.972825</v>
      </c>
      <c r="P269" s="7">
        <f>INDEX('Paste Calib Data'!$1:$1048576,MATCH($A$265,'Paste Calib Data'!$A:$A,0)+(ROW()-ROW($A$265)-1),COLUMN()-1)</f>
        <v>144.972825</v>
      </c>
      <c r="Q269" s="7">
        <f>INDEX('Paste Calib Data'!$1:$1048576,MATCH($A$265,'Paste Calib Data'!$A:$A,0)+(ROW()-ROW($A$265)-1),COLUMN()-1)</f>
        <v>144.972825</v>
      </c>
      <c r="R269" s="7">
        <f>INDEX('Paste Calib Data'!$1:$1048576,MATCH($A$265,'Paste Calib Data'!$A:$A,0)+(ROW()-ROW($A$265)-1),COLUMN()-1)</f>
        <v>144.972825</v>
      </c>
      <c r="S269" s="27">
        <f>R269</f>
        <v>144.972825</v>
      </c>
    </row>
    <row r="270" spans="1:19" x14ac:dyDescent="0.25">
      <c r="A270" s="5">
        <f>INDEX('Paste Calib Data'!$1:$1048576,MATCH($A$265,'Paste Calib Data'!$A:$A,0)+(ROW()-ROW($A$265)-1),COLUMN())</f>
        <v>800</v>
      </c>
      <c r="B270" s="27">
        <f t="shared" ref="B270:B287" si="143">C270</f>
        <v>69.972825</v>
      </c>
      <c r="C270" s="7">
        <f>INDEX('Paste Calib Data'!$1:$1048576,MATCH($A$265,'Paste Calib Data'!$A:$A,0)+(ROW()-ROW($A$265)-1),COLUMN()-1)</f>
        <v>69.972825</v>
      </c>
      <c r="D270" s="7">
        <f>INDEX('Paste Calib Data'!$1:$1048576,MATCH($A$265,'Paste Calib Data'!$A:$A,0)+(ROW()-ROW($A$265)-1),COLUMN()-1)</f>
        <v>69.972825</v>
      </c>
      <c r="E270" s="7">
        <f>INDEX('Paste Calib Data'!$1:$1048576,MATCH($A$265,'Paste Calib Data'!$A:$A,0)+(ROW()-ROW($A$265)-1),COLUMN()-1)</f>
        <v>69.972825</v>
      </c>
      <c r="F270" s="7">
        <f>INDEX('Paste Calib Data'!$1:$1048576,MATCH($A$265,'Paste Calib Data'!$A:$A,0)+(ROW()-ROW($A$265)-1),COLUMN()-1)</f>
        <v>69.972825</v>
      </c>
      <c r="G270" s="7">
        <f>INDEX('Paste Calib Data'!$1:$1048576,MATCH($A$265,'Paste Calib Data'!$A:$A,0)+(ROW()-ROW($A$265)-1),COLUMN()-1)</f>
        <v>69.972825</v>
      </c>
      <c r="H270" s="7">
        <f>INDEX('Paste Calib Data'!$1:$1048576,MATCH($A$265,'Paste Calib Data'!$A:$A,0)+(ROW()-ROW($A$265)-1),COLUMN()-1)</f>
        <v>73.233694999999997</v>
      </c>
      <c r="I270" s="7">
        <f>INDEX('Paste Calib Data'!$1:$1048576,MATCH($A$265,'Paste Calib Data'!$A:$A,0)+(ROW()-ROW($A$265)-1),COLUMN()-1)</f>
        <v>83.016304000000005</v>
      </c>
      <c r="J270" s="7">
        <f>INDEX('Paste Calib Data'!$1:$1048576,MATCH($A$265,'Paste Calib Data'!$A:$A,0)+(ROW()-ROW($A$265)-1),COLUMN()-1)</f>
        <v>97.010869</v>
      </c>
      <c r="K270" s="7">
        <f>INDEX('Paste Calib Data'!$1:$1048576,MATCH($A$265,'Paste Calib Data'!$A:$A,0)+(ROW()-ROW($A$265)-1),COLUMN()-1)</f>
        <v>144.972825</v>
      </c>
      <c r="L270" s="7">
        <f>INDEX('Paste Calib Data'!$1:$1048576,MATCH($A$265,'Paste Calib Data'!$A:$A,0)+(ROW()-ROW($A$265)-1),COLUMN()-1)</f>
        <v>144.972825</v>
      </c>
      <c r="M270" s="7">
        <f>INDEX('Paste Calib Data'!$1:$1048576,MATCH($A$265,'Paste Calib Data'!$A:$A,0)+(ROW()-ROW($A$265)-1),COLUMN()-1)</f>
        <v>144.972825</v>
      </c>
      <c r="N270" s="7">
        <f>INDEX('Paste Calib Data'!$1:$1048576,MATCH($A$265,'Paste Calib Data'!$A:$A,0)+(ROW()-ROW($A$265)-1),COLUMN()-1)</f>
        <v>144.972825</v>
      </c>
      <c r="O270" s="7">
        <f>INDEX('Paste Calib Data'!$1:$1048576,MATCH($A$265,'Paste Calib Data'!$A:$A,0)+(ROW()-ROW($A$265)-1),COLUMN()-1)</f>
        <v>144.972825</v>
      </c>
      <c r="P270" s="7">
        <f>INDEX('Paste Calib Data'!$1:$1048576,MATCH($A$265,'Paste Calib Data'!$A:$A,0)+(ROW()-ROW($A$265)-1),COLUMN()-1)</f>
        <v>144.972825</v>
      </c>
      <c r="Q270" s="7">
        <f>INDEX('Paste Calib Data'!$1:$1048576,MATCH($A$265,'Paste Calib Data'!$A:$A,0)+(ROW()-ROW($A$265)-1),COLUMN()-1)</f>
        <v>144.972825</v>
      </c>
      <c r="R270" s="7">
        <f>INDEX('Paste Calib Data'!$1:$1048576,MATCH($A$265,'Paste Calib Data'!$A:$A,0)+(ROW()-ROW($A$265)-1),COLUMN()-1)</f>
        <v>144.972825</v>
      </c>
      <c r="S270" s="27">
        <f t="shared" ref="S270:S287" si="144">R270</f>
        <v>144.972825</v>
      </c>
    </row>
    <row r="271" spans="1:19" x14ac:dyDescent="0.25">
      <c r="A271" s="5">
        <f>INDEX('Paste Calib Data'!$1:$1048576,MATCH($A$265,'Paste Calib Data'!$A:$A,0)+(ROW()-ROW($A$265)-1),COLUMN())</f>
        <v>900</v>
      </c>
      <c r="B271" s="27">
        <f t="shared" si="143"/>
        <v>69.972825</v>
      </c>
      <c r="C271" s="7">
        <f>INDEX('Paste Calib Data'!$1:$1048576,MATCH($A$265,'Paste Calib Data'!$A:$A,0)+(ROW()-ROW($A$265)-1),COLUMN()-1)</f>
        <v>69.972825</v>
      </c>
      <c r="D271" s="7">
        <f>INDEX('Paste Calib Data'!$1:$1048576,MATCH($A$265,'Paste Calib Data'!$A:$A,0)+(ROW()-ROW($A$265)-1),COLUMN()-1)</f>
        <v>69.972825</v>
      </c>
      <c r="E271" s="7">
        <f>INDEX('Paste Calib Data'!$1:$1048576,MATCH($A$265,'Paste Calib Data'!$A:$A,0)+(ROW()-ROW($A$265)-1),COLUMN()-1)</f>
        <v>69.972825</v>
      </c>
      <c r="F271" s="7">
        <f>INDEX('Paste Calib Data'!$1:$1048576,MATCH($A$265,'Paste Calib Data'!$A:$A,0)+(ROW()-ROW($A$265)-1),COLUMN()-1)</f>
        <v>69.972825</v>
      </c>
      <c r="G271" s="7">
        <f>INDEX('Paste Calib Data'!$1:$1048576,MATCH($A$265,'Paste Calib Data'!$A:$A,0)+(ROW()-ROW($A$265)-1),COLUMN()-1)</f>
        <v>74.999999000000003</v>
      </c>
      <c r="H271" s="7">
        <f>INDEX('Paste Calib Data'!$1:$1048576,MATCH($A$265,'Paste Calib Data'!$A:$A,0)+(ROW()-ROW($A$265)-1),COLUMN()-1)</f>
        <v>76.970107999999996</v>
      </c>
      <c r="I271" s="7">
        <f>INDEX('Paste Calib Data'!$1:$1048576,MATCH($A$265,'Paste Calib Data'!$A:$A,0)+(ROW()-ROW($A$265)-1),COLUMN()-1)</f>
        <v>84.986412000000001</v>
      </c>
      <c r="J271" s="7">
        <f>INDEX('Paste Calib Data'!$1:$1048576,MATCH($A$265,'Paste Calib Data'!$A:$A,0)+(ROW()-ROW($A$265)-1),COLUMN()-1)</f>
        <v>104.008151</v>
      </c>
      <c r="K271" s="7">
        <f>INDEX('Paste Calib Data'!$1:$1048576,MATCH($A$265,'Paste Calib Data'!$A:$A,0)+(ROW()-ROW($A$265)-1),COLUMN()-1)</f>
        <v>144.972825</v>
      </c>
      <c r="L271" s="7">
        <f>INDEX('Paste Calib Data'!$1:$1048576,MATCH($A$265,'Paste Calib Data'!$A:$A,0)+(ROW()-ROW($A$265)-1),COLUMN()-1)</f>
        <v>144.972825</v>
      </c>
      <c r="M271" s="7">
        <f>INDEX('Paste Calib Data'!$1:$1048576,MATCH($A$265,'Paste Calib Data'!$A:$A,0)+(ROW()-ROW($A$265)-1),COLUMN()-1)</f>
        <v>144.972825</v>
      </c>
      <c r="N271" s="7">
        <f>INDEX('Paste Calib Data'!$1:$1048576,MATCH($A$265,'Paste Calib Data'!$A:$A,0)+(ROW()-ROW($A$265)-1),COLUMN()-1)</f>
        <v>144.972825</v>
      </c>
      <c r="O271" s="7">
        <f>INDEX('Paste Calib Data'!$1:$1048576,MATCH($A$265,'Paste Calib Data'!$A:$A,0)+(ROW()-ROW($A$265)-1),COLUMN()-1)</f>
        <v>144.972825</v>
      </c>
      <c r="P271" s="7">
        <f>INDEX('Paste Calib Data'!$1:$1048576,MATCH($A$265,'Paste Calib Data'!$A:$A,0)+(ROW()-ROW($A$265)-1),COLUMN()-1)</f>
        <v>144.972825</v>
      </c>
      <c r="Q271" s="7">
        <f>INDEX('Paste Calib Data'!$1:$1048576,MATCH($A$265,'Paste Calib Data'!$A:$A,0)+(ROW()-ROW($A$265)-1),COLUMN()-1)</f>
        <v>144.972825</v>
      </c>
      <c r="R271" s="7">
        <f>INDEX('Paste Calib Data'!$1:$1048576,MATCH($A$265,'Paste Calib Data'!$A:$A,0)+(ROW()-ROW($A$265)-1),COLUMN()-1)</f>
        <v>144.972825</v>
      </c>
      <c r="S271" s="27">
        <f t="shared" si="144"/>
        <v>144.972825</v>
      </c>
    </row>
    <row r="272" spans="1:19" x14ac:dyDescent="0.25">
      <c r="A272" s="5">
        <f>INDEX('Paste Calib Data'!$1:$1048576,MATCH($A$265,'Paste Calib Data'!$A:$A,0)+(ROW()-ROW($A$265)-1),COLUMN())</f>
        <v>1000</v>
      </c>
      <c r="B272" s="27">
        <f t="shared" si="143"/>
        <v>68.002717000000004</v>
      </c>
      <c r="C272" s="7">
        <f>INDEX('Paste Calib Data'!$1:$1048576,MATCH($A$265,'Paste Calib Data'!$A:$A,0)+(ROW()-ROW($A$265)-1),COLUMN()-1)</f>
        <v>68.002717000000004</v>
      </c>
      <c r="D272" s="7">
        <f>INDEX('Paste Calib Data'!$1:$1048576,MATCH($A$265,'Paste Calib Data'!$A:$A,0)+(ROW()-ROW($A$265)-1),COLUMN()-1)</f>
        <v>68.002717000000004</v>
      </c>
      <c r="E272" s="7">
        <f>INDEX('Paste Calib Data'!$1:$1048576,MATCH($A$265,'Paste Calib Data'!$A:$A,0)+(ROW()-ROW($A$265)-1),COLUMN()-1)</f>
        <v>68.002717000000004</v>
      </c>
      <c r="F272" s="7">
        <f>INDEX('Paste Calib Data'!$1:$1048576,MATCH($A$265,'Paste Calib Data'!$A:$A,0)+(ROW()-ROW($A$265)-1),COLUMN()-1)</f>
        <v>68.002717000000004</v>
      </c>
      <c r="G272" s="7">
        <f>INDEX('Paste Calib Data'!$1:$1048576,MATCH($A$265,'Paste Calib Data'!$A:$A,0)+(ROW()-ROW($A$265)-1),COLUMN()-1)</f>
        <v>76.970107999999996</v>
      </c>
      <c r="H272" s="7">
        <f>INDEX('Paste Calib Data'!$1:$1048576,MATCH($A$265,'Paste Calib Data'!$A:$A,0)+(ROW()-ROW($A$265)-1),COLUMN()-1)</f>
        <v>84.986412000000001</v>
      </c>
      <c r="I272" s="7">
        <f>INDEX('Paste Calib Data'!$1:$1048576,MATCH($A$265,'Paste Calib Data'!$A:$A,0)+(ROW()-ROW($A$265)-1),COLUMN()-1)</f>
        <v>84.986412000000001</v>
      </c>
      <c r="J272" s="7">
        <f>INDEX('Paste Calib Data'!$1:$1048576,MATCH($A$265,'Paste Calib Data'!$A:$A,0)+(ROW()-ROW($A$265)-1),COLUMN()-1)</f>
        <v>101.970108</v>
      </c>
      <c r="K272" s="7">
        <f>INDEX('Paste Calib Data'!$1:$1048576,MATCH($A$265,'Paste Calib Data'!$A:$A,0)+(ROW()-ROW($A$265)-1),COLUMN()-1)</f>
        <v>144.972825</v>
      </c>
      <c r="L272" s="7">
        <f>INDEX('Paste Calib Data'!$1:$1048576,MATCH($A$265,'Paste Calib Data'!$A:$A,0)+(ROW()-ROW($A$265)-1),COLUMN()-1)</f>
        <v>144.972825</v>
      </c>
      <c r="M272" s="7">
        <f>INDEX('Paste Calib Data'!$1:$1048576,MATCH($A$265,'Paste Calib Data'!$A:$A,0)+(ROW()-ROW($A$265)-1),COLUMN()-1)</f>
        <v>144.972825</v>
      </c>
      <c r="N272" s="7">
        <f>INDEX('Paste Calib Data'!$1:$1048576,MATCH($A$265,'Paste Calib Data'!$A:$A,0)+(ROW()-ROW($A$265)-1),COLUMN()-1)</f>
        <v>144.972825</v>
      </c>
      <c r="O272" s="7">
        <f>INDEX('Paste Calib Data'!$1:$1048576,MATCH($A$265,'Paste Calib Data'!$A:$A,0)+(ROW()-ROW($A$265)-1),COLUMN()-1)</f>
        <v>144.972825</v>
      </c>
      <c r="P272" s="7">
        <f>INDEX('Paste Calib Data'!$1:$1048576,MATCH($A$265,'Paste Calib Data'!$A:$A,0)+(ROW()-ROW($A$265)-1),COLUMN()-1)</f>
        <v>144.972825</v>
      </c>
      <c r="Q272" s="7">
        <f>INDEX('Paste Calib Data'!$1:$1048576,MATCH($A$265,'Paste Calib Data'!$A:$A,0)+(ROW()-ROW($A$265)-1),COLUMN()-1)</f>
        <v>144.972825</v>
      </c>
      <c r="R272" s="7">
        <f>INDEX('Paste Calib Data'!$1:$1048576,MATCH($A$265,'Paste Calib Data'!$A:$A,0)+(ROW()-ROW($A$265)-1),COLUMN()-1)</f>
        <v>144.972825</v>
      </c>
      <c r="S272" s="27">
        <f t="shared" si="144"/>
        <v>144.972825</v>
      </c>
    </row>
    <row r="273" spans="1:19" x14ac:dyDescent="0.25">
      <c r="A273" s="5">
        <f>INDEX('Paste Calib Data'!$1:$1048576,MATCH($A$265,'Paste Calib Data'!$A:$A,0)+(ROW()-ROW($A$265)-1),COLUMN())</f>
        <v>1200</v>
      </c>
      <c r="B273" s="27">
        <f t="shared" si="143"/>
        <v>76.970107999999996</v>
      </c>
      <c r="C273" s="7">
        <f>INDEX('Paste Calib Data'!$1:$1048576,MATCH($A$265,'Paste Calib Data'!$A:$A,0)+(ROW()-ROW($A$265)-1),COLUMN()-1)</f>
        <v>76.970107999999996</v>
      </c>
      <c r="D273" s="7">
        <f>INDEX('Paste Calib Data'!$1:$1048576,MATCH($A$265,'Paste Calib Data'!$A:$A,0)+(ROW()-ROW($A$265)-1),COLUMN()-1)</f>
        <v>81.997281999999998</v>
      </c>
      <c r="E273" s="7">
        <f>INDEX('Paste Calib Data'!$1:$1048576,MATCH($A$265,'Paste Calib Data'!$A:$A,0)+(ROW()-ROW($A$265)-1),COLUMN()-1)</f>
        <v>83.016304000000005</v>
      </c>
      <c r="F273" s="7">
        <f>INDEX('Paste Calib Data'!$1:$1048576,MATCH($A$265,'Paste Calib Data'!$A:$A,0)+(ROW()-ROW($A$265)-1),COLUMN()-1)</f>
        <v>84.986412000000001</v>
      </c>
      <c r="G273" s="7">
        <f>INDEX('Paste Calib Data'!$1:$1048576,MATCH($A$265,'Paste Calib Data'!$A:$A,0)+(ROW()-ROW($A$265)-1),COLUMN()-1)</f>
        <v>95.991847000000007</v>
      </c>
      <c r="H273" s="7">
        <f>INDEX('Paste Calib Data'!$1:$1048576,MATCH($A$265,'Paste Calib Data'!$A:$A,0)+(ROW()-ROW($A$265)-1),COLUMN()-1)</f>
        <v>95.991847000000007</v>
      </c>
      <c r="I273" s="7">
        <f>INDEX('Paste Calib Data'!$1:$1048576,MATCH($A$265,'Paste Calib Data'!$A:$A,0)+(ROW()-ROW($A$265)-1),COLUMN()-1)</f>
        <v>101.494564</v>
      </c>
      <c r="J273" s="7">
        <f>INDEX('Paste Calib Data'!$1:$1048576,MATCH($A$265,'Paste Calib Data'!$A:$A,0)+(ROW()-ROW($A$265)-1),COLUMN()-1)</f>
        <v>111.00543399999999</v>
      </c>
      <c r="K273" s="7">
        <f>INDEX('Paste Calib Data'!$1:$1048576,MATCH($A$265,'Paste Calib Data'!$A:$A,0)+(ROW()-ROW($A$265)-1),COLUMN()-1)</f>
        <v>144.972825</v>
      </c>
      <c r="L273" s="7">
        <f>INDEX('Paste Calib Data'!$1:$1048576,MATCH($A$265,'Paste Calib Data'!$A:$A,0)+(ROW()-ROW($A$265)-1),COLUMN()-1)</f>
        <v>144.972825</v>
      </c>
      <c r="M273" s="7">
        <f>INDEX('Paste Calib Data'!$1:$1048576,MATCH($A$265,'Paste Calib Data'!$A:$A,0)+(ROW()-ROW($A$265)-1),COLUMN()-1)</f>
        <v>144.972825</v>
      </c>
      <c r="N273" s="7">
        <f>INDEX('Paste Calib Data'!$1:$1048576,MATCH($A$265,'Paste Calib Data'!$A:$A,0)+(ROW()-ROW($A$265)-1),COLUMN()-1)</f>
        <v>144.972825</v>
      </c>
      <c r="O273" s="7">
        <f>INDEX('Paste Calib Data'!$1:$1048576,MATCH($A$265,'Paste Calib Data'!$A:$A,0)+(ROW()-ROW($A$265)-1),COLUMN()-1)</f>
        <v>144.972825</v>
      </c>
      <c r="P273" s="7">
        <f>INDEX('Paste Calib Data'!$1:$1048576,MATCH($A$265,'Paste Calib Data'!$A:$A,0)+(ROW()-ROW($A$265)-1),COLUMN()-1)</f>
        <v>144.972825</v>
      </c>
      <c r="Q273" s="7">
        <f>INDEX('Paste Calib Data'!$1:$1048576,MATCH($A$265,'Paste Calib Data'!$A:$A,0)+(ROW()-ROW($A$265)-1),COLUMN()-1)</f>
        <v>144.972825</v>
      </c>
      <c r="R273" s="7">
        <f>INDEX('Paste Calib Data'!$1:$1048576,MATCH($A$265,'Paste Calib Data'!$A:$A,0)+(ROW()-ROW($A$265)-1),COLUMN()-1)</f>
        <v>144.972825</v>
      </c>
      <c r="S273" s="27">
        <f t="shared" si="144"/>
        <v>144.972825</v>
      </c>
    </row>
    <row r="274" spans="1:19" x14ac:dyDescent="0.25">
      <c r="A274" s="5">
        <f>INDEX('Paste Calib Data'!$1:$1048576,MATCH($A$265,'Paste Calib Data'!$A:$A,0)+(ROW()-ROW($A$265)-1),COLUMN())</f>
        <v>1400</v>
      </c>
      <c r="B274" s="27">
        <f t="shared" si="143"/>
        <v>98.029889999999995</v>
      </c>
      <c r="C274" s="7">
        <f>INDEX('Paste Calib Data'!$1:$1048576,MATCH($A$265,'Paste Calib Data'!$A:$A,0)+(ROW()-ROW($A$265)-1),COLUMN()-1)</f>
        <v>98.029889999999995</v>
      </c>
      <c r="D274" s="7">
        <f>INDEX('Paste Calib Data'!$1:$1048576,MATCH($A$265,'Paste Calib Data'!$A:$A,0)+(ROW()-ROW($A$265)-1),COLUMN()-1)</f>
        <v>98.029889999999995</v>
      </c>
      <c r="E274" s="7">
        <f>INDEX('Paste Calib Data'!$1:$1048576,MATCH($A$265,'Paste Calib Data'!$A:$A,0)+(ROW()-ROW($A$265)-1),COLUMN()-1)</f>
        <v>99.999999000000003</v>
      </c>
      <c r="F274" s="7">
        <f>INDEX('Paste Calib Data'!$1:$1048576,MATCH($A$265,'Paste Calib Data'!$A:$A,0)+(ROW()-ROW($A$265)-1),COLUMN()-1)</f>
        <v>102.98913</v>
      </c>
      <c r="G274" s="7">
        <f>INDEX('Paste Calib Data'!$1:$1048576,MATCH($A$265,'Paste Calib Data'!$A:$A,0)+(ROW()-ROW($A$265)-1),COLUMN()-1)</f>
        <v>106.997282</v>
      </c>
      <c r="H274" s="7">
        <f>INDEX('Paste Calib Data'!$1:$1048576,MATCH($A$265,'Paste Calib Data'!$A:$A,0)+(ROW()-ROW($A$265)-1),COLUMN()-1)</f>
        <v>106.997282</v>
      </c>
      <c r="I274" s="7">
        <f>INDEX('Paste Calib Data'!$1:$1048576,MATCH($A$265,'Paste Calib Data'!$A:$A,0)+(ROW()-ROW($A$265)-1),COLUMN()-1)</f>
        <v>112.432064</v>
      </c>
      <c r="J274" s="7">
        <f>INDEX('Paste Calib Data'!$1:$1048576,MATCH($A$265,'Paste Calib Data'!$A:$A,0)+(ROW()-ROW($A$265)-1),COLUMN()-1)</f>
        <v>112.432064</v>
      </c>
      <c r="K274" s="7">
        <f>INDEX('Paste Calib Data'!$1:$1048576,MATCH($A$265,'Paste Calib Data'!$A:$A,0)+(ROW()-ROW($A$265)-1),COLUMN()-1)</f>
        <v>144.972825</v>
      </c>
      <c r="L274" s="7">
        <f>INDEX('Paste Calib Data'!$1:$1048576,MATCH($A$265,'Paste Calib Data'!$A:$A,0)+(ROW()-ROW($A$265)-1),COLUMN()-1)</f>
        <v>144.972825</v>
      </c>
      <c r="M274" s="7">
        <f>INDEX('Paste Calib Data'!$1:$1048576,MATCH($A$265,'Paste Calib Data'!$A:$A,0)+(ROW()-ROW($A$265)-1),COLUMN()-1)</f>
        <v>144.972825</v>
      </c>
      <c r="N274" s="7">
        <f>INDEX('Paste Calib Data'!$1:$1048576,MATCH($A$265,'Paste Calib Data'!$A:$A,0)+(ROW()-ROW($A$265)-1),COLUMN()-1)</f>
        <v>144.972825</v>
      </c>
      <c r="O274" s="7">
        <f>INDEX('Paste Calib Data'!$1:$1048576,MATCH($A$265,'Paste Calib Data'!$A:$A,0)+(ROW()-ROW($A$265)-1),COLUMN()-1)</f>
        <v>144.972825</v>
      </c>
      <c r="P274" s="7">
        <f>INDEX('Paste Calib Data'!$1:$1048576,MATCH($A$265,'Paste Calib Data'!$A:$A,0)+(ROW()-ROW($A$265)-1),COLUMN()-1)</f>
        <v>144.972825</v>
      </c>
      <c r="Q274" s="7">
        <f>INDEX('Paste Calib Data'!$1:$1048576,MATCH($A$265,'Paste Calib Data'!$A:$A,0)+(ROW()-ROW($A$265)-1),COLUMN()-1)</f>
        <v>144.972825</v>
      </c>
      <c r="R274" s="7">
        <f>INDEX('Paste Calib Data'!$1:$1048576,MATCH($A$265,'Paste Calib Data'!$A:$A,0)+(ROW()-ROW($A$265)-1),COLUMN()-1)</f>
        <v>144.972825</v>
      </c>
      <c r="S274" s="27">
        <f t="shared" si="144"/>
        <v>144.972825</v>
      </c>
    </row>
    <row r="275" spans="1:19" x14ac:dyDescent="0.25">
      <c r="A275" s="5">
        <f>INDEX('Paste Calib Data'!$1:$1048576,MATCH($A$265,'Paste Calib Data'!$A:$A,0)+(ROW()-ROW($A$265)-1),COLUMN())</f>
        <v>1600</v>
      </c>
      <c r="B275" s="27">
        <f t="shared" si="143"/>
        <v>119.633151</v>
      </c>
      <c r="C275" s="7">
        <f>INDEX('Paste Calib Data'!$1:$1048576,MATCH($A$265,'Paste Calib Data'!$A:$A,0)+(ROW()-ROW($A$265)-1),COLUMN()-1)</f>
        <v>119.633151</v>
      </c>
      <c r="D275" s="7">
        <f>INDEX('Paste Calib Data'!$1:$1048576,MATCH($A$265,'Paste Calib Data'!$A:$A,0)+(ROW()-ROW($A$265)-1),COLUMN()-1)</f>
        <v>121.059782</v>
      </c>
      <c r="E275" s="7">
        <f>INDEX('Paste Calib Data'!$1:$1048576,MATCH($A$265,'Paste Calib Data'!$A:$A,0)+(ROW()-ROW($A$265)-1),COLUMN()-1)</f>
        <v>123.02988999999999</v>
      </c>
      <c r="F275" s="7">
        <f>INDEX('Paste Calib Data'!$1:$1048576,MATCH($A$265,'Paste Calib Data'!$A:$A,0)+(ROW()-ROW($A$265)-1),COLUMN()-1)</f>
        <v>123.02988999999999</v>
      </c>
      <c r="G275" s="7">
        <f>INDEX('Paste Calib Data'!$1:$1048576,MATCH($A$265,'Paste Calib Data'!$A:$A,0)+(ROW()-ROW($A$265)-1),COLUMN()-1)</f>
        <v>123.02988999999999</v>
      </c>
      <c r="H275" s="7">
        <f>INDEX('Paste Calib Data'!$1:$1048576,MATCH($A$265,'Paste Calib Data'!$A:$A,0)+(ROW()-ROW($A$265)-1),COLUMN()-1)</f>
        <v>123.02988999999999</v>
      </c>
      <c r="I275" s="7">
        <f>INDEX('Paste Calib Data'!$1:$1048576,MATCH($A$265,'Paste Calib Data'!$A:$A,0)+(ROW()-ROW($A$265)-1),COLUMN()-1)</f>
        <v>123.02988999999999</v>
      </c>
      <c r="J275" s="7">
        <f>INDEX('Paste Calib Data'!$1:$1048576,MATCH($A$265,'Paste Calib Data'!$A:$A,0)+(ROW()-ROW($A$265)-1),COLUMN()-1)</f>
        <v>123.02988999999999</v>
      </c>
      <c r="K275" s="7">
        <f>INDEX('Paste Calib Data'!$1:$1048576,MATCH($A$265,'Paste Calib Data'!$A:$A,0)+(ROW()-ROW($A$265)-1),COLUMN()-1)</f>
        <v>144.972825</v>
      </c>
      <c r="L275" s="7">
        <f>INDEX('Paste Calib Data'!$1:$1048576,MATCH($A$265,'Paste Calib Data'!$A:$A,0)+(ROW()-ROW($A$265)-1),COLUMN()-1)</f>
        <v>144.972825</v>
      </c>
      <c r="M275" s="7">
        <f>INDEX('Paste Calib Data'!$1:$1048576,MATCH($A$265,'Paste Calib Data'!$A:$A,0)+(ROW()-ROW($A$265)-1),COLUMN()-1)</f>
        <v>144.972825</v>
      </c>
      <c r="N275" s="7">
        <f>INDEX('Paste Calib Data'!$1:$1048576,MATCH($A$265,'Paste Calib Data'!$A:$A,0)+(ROW()-ROW($A$265)-1),COLUMN()-1)</f>
        <v>144.972825</v>
      </c>
      <c r="O275" s="7">
        <f>INDEX('Paste Calib Data'!$1:$1048576,MATCH($A$265,'Paste Calib Data'!$A:$A,0)+(ROW()-ROW($A$265)-1),COLUMN()-1)</f>
        <v>144.972825</v>
      </c>
      <c r="P275" s="7">
        <f>INDEX('Paste Calib Data'!$1:$1048576,MATCH($A$265,'Paste Calib Data'!$A:$A,0)+(ROW()-ROW($A$265)-1),COLUMN()-1)</f>
        <v>144.972825</v>
      </c>
      <c r="Q275" s="7">
        <f>INDEX('Paste Calib Data'!$1:$1048576,MATCH($A$265,'Paste Calib Data'!$A:$A,0)+(ROW()-ROW($A$265)-1),COLUMN()-1)</f>
        <v>144.972825</v>
      </c>
      <c r="R275" s="7">
        <f>INDEX('Paste Calib Data'!$1:$1048576,MATCH($A$265,'Paste Calib Data'!$A:$A,0)+(ROW()-ROW($A$265)-1),COLUMN()-1)</f>
        <v>144.972825</v>
      </c>
      <c r="S275" s="27">
        <f t="shared" si="144"/>
        <v>144.972825</v>
      </c>
    </row>
    <row r="276" spans="1:19" x14ac:dyDescent="0.25">
      <c r="A276" s="5">
        <f>INDEX('Paste Calib Data'!$1:$1048576,MATCH($A$265,'Paste Calib Data'!$A:$A,0)+(ROW()-ROW($A$265)-1),COLUMN())</f>
        <v>1800</v>
      </c>
      <c r="B276" s="27">
        <f t="shared" si="143"/>
        <v>118.749999</v>
      </c>
      <c r="C276" s="7">
        <f>INDEX('Paste Calib Data'!$1:$1048576,MATCH($A$265,'Paste Calib Data'!$A:$A,0)+(ROW()-ROW($A$265)-1),COLUMN()-1)</f>
        <v>118.749999</v>
      </c>
      <c r="D276" s="7">
        <f>INDEX('Paste Calib Data'!$1:$1048576,MATCH($A$265,'Paste Calib Data'!$A:$A,0)+(ROW()-ROW($A$265)-1),COLUMN()-1)</f>
        <v>126.019021</v>
      </c>
      <c r="E276" s="7">
        <f>INDEX('Paste Calib Data'!$1:$1048576,MATCH($A$265,'Paste Calib Data'!$A:$A,0)+(ROW()-ROW($A$265)-1),COLUMN()-1)</f>
        <v>126.019021</v>
      </c>
      <c r="F276" s="7">
        <f>INDEX('Paste Calib Data'!$1:$1048576,MATCH($A$265,'Paste Calib Data'!$A:$A,0)+(ROW()-ROW($A$265)-1),COLUMN()-1)</f>
        <v>126.019021</v>
      </c>
      <c r="G276" s="7">
        <f>INDEX('Paste Calib Data'!$1:$1048576,MATCH($A$265,'Paste Calib Data'!$A:$A,0)+(ROW()-ROW($A$265)-1),COLUMN()-1)</f>
        <v>126.019021</v>
      </c>
      <c r="H276" s="7">
        <f>INDEX('Paste Calib Data'!$1:$1048576,MATCH($A$265,'Paste Calib Data'!$A:$A,0)+(ROW()-ROW($A$265)-1),COLUMN()-1)</f>
        <v>126.019021</v>
      </c>
      <c r="I276" s="7">
        <f>INDEX('Paste Calib Data'!$1:$1048576,MATCH($A$265,'Paste Calib Data'!$A:$A,0)+(ROW()-ROW($A$265)-1),COLUMN()-1)</f>
        <v>126.019021</v>
      </c>
      <c r="J276" s="7">
        <f>INDEX('Paste Calib Data'!$1:$1048576,MATCH($A$265,'Paste Calib Data'!$A:$A,0)+(ROW()-ROW($A$265)-1),COLUMN()-1)</f>
        <v>126.019021</v>
      </c>
      <c r="K276" s="7">
        <f>INDEX('Paste Calib Data'!$1:$1048576,MATCH($A$265,'Paste Calib Data'!$A:$A,0)+(ROW()-ROW($A$265)-1),COLUMN()-1)</f>
        <v>144.972825</v>
      </c>
      <c r="L276" s="7">
        <f>INDEX('Paste Calib Data'!$1:$1048576,MATCH($A$265,'Paste Calib Data'!$A:$A,0)+(ROW()-ROW($A$265)-1),COLUMN()-1)</f>
        <v>144.972825</v>
      </c>
      <c r="M276" s="7">
        <f>INDEX('Paste Calib Data'!$1:$1048576,MATCH($A$265,'Paste Calib Data'!$A:$A,0)+(ROW()-ROW($A$265)-1),COLUMN()-1)</f>
        <v>144.972825</v>
      </c>
      <c r="N276" s="7">
        <f>INDEX('Paste Calib Data'!$1:$1048576,MATCH($A$265,'Paste Calib Data'!$A:$A,0)+(ROW()-ROW($A$265)-1),COLUMN()-1)</f>
        <v>144.972825</v>
      </c>
      <c r="O276" s="7">
        <f>INDEX('Paste Calib Data'!$1:$1048576,MATCH($A$265,'Paste Calib Data'!$A:$A,0)+(ROW()-ROW($A$265)-1),COLUMN()-1)</f>
        <v>144.972825</v>
      </c>
      <c r="P276" s="7">
        <f>INDEX('Paste Calib Data'!$1:$1048576,MATCH($A$265,'Paste Calib Data'!$A:$A,0)+(ROW()-ROW($A$265)-1),COLUMN()-1)</f>
        <v>144.972825</v>
      </c>
      <c r="Q276" s="7">
        <f>INDEX('Paste Calib Data'!$1:$1048576,MATCH($A$265,'Paste Calib Data'!$A:$A,0)+(ROW()-ROW($A$265)-1),COLUMN()-1)</f>
        <v>144.972825</v>
      </c>
      <c r="R276" s="7">
        <f>INDEX('Paste Calib Data'!$1:$1048576,MATCH($A$265,'Paste Calib Data'!$A:$A,0)+(ROW()-ROW($A$265)-1),COLUMN()-1)</f>
        <v>144.972825</v>
      </c>
      <c r="S276" s="27">
        <f t="shared" si="144"/>
        <v>144.972825</v>
      </c>
    </row>
    <row r="277" spans="1:19" x14ac:dyDescent="0.25">
      <c r="A277" s="5">
        <f>INDEX('Paste Calib Data'!$1:$1048576,MATCH($A$265,'Paste Calib Data'!$A:$A,0)+(ROW()-ROW($A$265)-1),COLUMN())</f>
        <v>2000</v>
      </c>
      <c r="B277" s="27">
        <f t="shared" si="143"/>
        <v>121.73912900000001</v>
      </c>
      <c r="C277" s="7">
        <f>INDEX('Paste Calib Data'!$1:$1048576,MATCH($A$265,'Paste Calib Data'!$A:$A,0)+(ROW()-ROW($A$265)-1),COLUMN()-1)</f>
        <v>121.73912900000001</v>
      </c>
      <c r="D277" s="7">
        <f>INDEX('Paste Calib Data'!$1:$1048576,MATCH($A$265,'Paste Calib Data'!$A:$A,0)+(ROW()-ROW($A$265)-1),COLUMN()-1)</f>
        <v>125.543477</v>
      </c>
      <c r="E277" s="7">
        <f>INDEX('Paste Calib Data'!$1:$1048576,MATCH($A$265,'Paste Calib Data'!$A:$A,0)+(ROW()-ROW($A$265)-1),COLUMN()-1)</f>
        <v>126.29076000000001</v>
      </c>
      <c r="F277" s="7">
        <f>INDEX('Paste Calib Data'!$1:$1048576,MATCH($A$265,'Paste Calib Data'!$A:$A,0)+(ROW()-ROW($A$265)-1),COLUMN()-1)</f>
        <v>126.970108</v>
      </c>
      <c r="G277" s="7">
        <f>INDEX('Paste Calib Data'!$1:$1048576,MATCH($A$265,'Paste Calib Data'!$A:$A,0)+(ROW()-ROW($A$265)-1),COLUMN()-1)</f>
        <v>130.97826000000001</v>
      </c>
      <c r="H277" s="7">
        <f>INDEX('Paste Calib Data'!$1:$1048576,MATCH($A$265,'Paste Calib Data'!$A:$A,0)+(ROW()-ROW($A$265)-1),COLUMN()-1)</f>
        <v>130.97826000000001</v>
      </c>
      <c r="I277" s="7">
        <f>INDEX('Paste Calib Data'!$1:$1048576,MATCH($A$265,'Paste Calib Data'!$A:$A,0)+(ROW()-ROW($A$265)-1),COLUMN()-1)</f>
        <v>130.97826000000001</v>
      </c>
      <c r="J277" s="7">
        <f>INDEX('Paste Calib Data'!$1:$1048576,MATCH($A$265,'Paste Calib Data'!$A:$A,0)+(ROW()-ROW($A$265)-1),COLUMN()-1)</f>
        <v>130.97826000000001</v>
      </c>
      <c r="K277" s="7">
        <f>INDEX('Paste Calib Data'!$1:$1048576,MATCH($A$265,'Paste Calib Data'!$A:$A,0)+(ROW()-ROW($A$265)-1),COLUMN()-1)</f>
        <v>144.972825</v>
      </c>
      <c r="L277" s="7">
        <f>INDEX('Paste Calib Data'!$1:$1048576,MATCH($A$265,'Paste Calib Data'!$A:$A,0)+(ROW()-ROW($A$265)-1),COLUMN()-1)</f>
        <v>144.972825</v>
      </c>
      <c r="M277" s="7">
        <f>INDEX('Paste Calib Data'!$1:$1048576,MATCH($A$265,'Paste Calib Data'!$A:$A,0)+(ROW()-ROW($A$265)-1),COLUMN()-1)</f>
        <v>144.972825</v>
      </c>
      <c r="N277" s="7">
        <f>INDEX('Paste Calib Data'!$1:$1048576,MATCH($A$265,'Paste Calib Data'!$A:$A,0)+(ROW()-ROW($A$265)-1),COLUMN()-1)</f>
        <v>144.972825</v>
      </c>
      <c r="O277" s="7">
        <f>INDEX('Paste Calib Data'!$1:$1048576,MATCH($A$265,'Paste Calib Data'!$A:$A,0)+(ROW()-ROW($A$265)-1),COLUMN()-1)</f>
        <v>144.972825</v>
      </c>
      <c r="P277" s="7">
        <f>INDEX('Paste Calib Data'!$1:$1048576,MATCH($A$265,'Paste Calib Data'!$A:$A,0)+(ROW()-ROW($A$265)-1),COLUMN()-1)</f>
        <v>144.972825</v>
      </c>
      <c r="Q277" s="7">
        <f>INDEX('Paste Calib Data'!$1:$1048576,MATCH($A$265,'Paste Calib Data'!$A:$A,0)+(ROW()-ROW($A$265)-1),COLUMN()-1)</f>
        <v>144.972825</v>
      </c>
      <c r="R277" s="7">
        <f>INDEX('Paste Calib Data'!$1:$1048576,MATCH($A$265,'Paste Calib Data'!$A:$A,0)+(ROW()-ROW($A$265)-1),COLUMN()-1)</f>
        <v>144.972825</v>
      </c>
      <c r="S277" s="27">
        <f t="shared" si="144"/>
        <v>144.972825</v>
      </c>
    </row>
    <row r="278" spans="1:19" x14ac:dyDescent="0.25">
      <c r="A278" s="5">
        <f>INDEX('Paste Calib Data'!$1:$1048576,MATCH($A$265,'Paste Calib Data'!$A:$A,0)+(ROW()-ROW($A$265)-1),COLUMN())</f>
        <v>2200</v>
      </c>
      <c r="B278" s="27">
        <f t="shared" si="143"/>
        <v>120.788042</v>
      </c>
      <c r="C278" s="7">
        <f>INDEX('Paste Calib Data'!$1:$1048576,MATCH($A$265,'Paste Calib Data'!$A:$A,0)+(ROW()-ROW($A$265)-1),COLUMN()-1)</f>
        <v>120.788042</v>
      </c>
      <c r="D278" s="7">
        <f>INDEX('Paste Calib Data'!$1:$1048576,MATCH($A$265,'Paste Calib Data'!$A:$A,0)+(ROW()-ROW($A$265)-1),COLUMN()-1)</f>
        <v>128.26086799999999</v>
      </c>
      <c r="E278" s="7">
        <f>INDEX('Paste Calib Data'!$1:$1048576,MATCH($A$265,'Paste Calib Data'!$A:$A,0)+(ROW()-ROW($A$265)-1),COLUMN()-1)</f>
        <v>131.589673</v>
      </c>
      <c r="F278" s="7">
        <f>INDEX('Paste Calib Data'!$1:$1048576,MATCH($A$265,'Paste Calib Data'!$A:$A,0)+(ROW()-ROW($A$265)-1),COLUMN()-1)</f>
        <v>134.986412</v>
      </c>
      <c r="G278" s="7">
        <f>INDEX('Paste Calib Data'!$1:$1048576,MATCH($A$265,'Paste Calib Data'!$A:$A,0)+(ROW()-ROW($A$265)-1),COLUMN()-1)</f>
        <v>137.02445499999999</v>
      </c>
      <c r="H278" s="7">
        <f>INDEX('Paste Calib Data'!$1:$1048576,MATCH($A$265,'Paste Calib Data'!$A:$A,0)+(ROW()-ROW($A$265)-1),COLUMN()-1)</f>
        <v>137.02445499999999</v>
      </c>
      <c r="I278" s="7">
        <f>INDEX('Paste Calib Data'!$1:$1048576,MATCH($A$265,'Paste Calib Data'!$A:$A,0)+(ROW()-ROW($A$265)-1),COLUMN()-1)</f>
        <v>137.02445499999999</v>
      </c>
      <c r="J278" s="7">
        <f>INDEX('Paste Calib Data'!$1:$1048576,MATCH($A$265,'Paste Calib Data'!$A:$A,0)+(ROW()-ROW($A$265)-1),COLUMN()-1)</f>
        <v>137.02445499999999</v>
      </c>
      <c r="K278" s="7">
        <f>INDEX('Paste Calib Data'!$1:$1048576,MATCH($A$265,'Paste Calib Data'!$A:$A,0)+(ROW()-ROW($A$265)-1),COLUMN()-1)</f>
        <v>144.972825</v>
      </c>
      <c r="L278" s="7">
        <f>INDEX('Paste Calib Data'!$1:$1048576,MATCH($A$265,'Paste Calib Data'!$A:$A,0)+(ROW()-ROW($A$265)-1),COLUMN()-1)</f>
        <v>144.972825</v>
      </c>
      <c r="M278" s="7">
        <f>INDEX('Paste Calib Data'!$1:$1048576,MATCH($A$265,'Paste Calib Data'!$A:$A,0)+(ROW()-ROW($A$265)-1),COLUMN()-1)</f>
        <v>144.972825</v>
      </c>
      <c r="N278" s="7">
        <f>INDEX('Paste Calib Data'!$1:$1048576,MATCH($A$265,'Paste Calib Data'!$A:$A,0)+(ROW()-ROW($A$265)-1),COLUMN()-1)</f>
        <v>144.972825</v>
      </c>
      <c r="O278" s="7">
        <f>INDEX('Paste Calib Data'!$1:$1048576,MATCH($A$265,'Paste Calib Data'!$A:$A,0)+(ROW()-ROW($A$265)-1),COLUMN()-1)</f>
        <v>144.972825</v>
      </c>
      <c r="P278" s="7">
        <f>INDEX('Paste Calib Data'!$1:$1048576,MATCH($A$265,'Paste Calib Data'!$A:$A,0)+(ROW()-ROW($A$265)-1),COLUMN()-1)</f>
        <v>144.972825</v>
      </c>
      <c r="Q278" s="7">
        <f>INDEX('Paste Calib Data'!$1:$1048576,MATCH($A$265,'Paste Calib Data'!$A:$A,0)+(ROW()-ROW($A$265)-1),COLUMN()-1)</f>
        <v>144.972825</v>
      </c>
      <c r="R278" s="7">
        <f>INDEX('Paste Calib Data'!$1:$1048576,MATCH($A$265,'Paste Calib Data'!$A:$A,0)+(ROW()-ROW($A$265)-1),COLUMN()-1)</f>
        <v>144.972825</v>
      </c>
      <c r="S278" s="27">
        <f t="shared" si="144"/>
        <v>144.972825</v>
      </c>
    </row>
    <row r="279" spans="1:19" x14ac:dyDescent="0.25">
      <c r="A279" s="5">
        <f>INDEX('Paste Calib Data'!$1:$1048576,MATCH($A$265,'Paste Calib Data'!$A:$A,0)+(ROW()-ROW($A$265)-1),COLUMN())</f>
        <v>2400</v>
      </c>
      <c r="B279" s="27">
        <f t="shared" si="143"/>
        <v>112.499999</v>
      </c>
      <c r="C279" s="7">
        <f>INDEX('Paste Calib Data'!$1:$1048576,MATCH($A$265,'Paste Calib Data'!$A:$A,0)+(ROW()-ROW($A$265)-1),COLUMN()-1)</f>
        <v>112.499999</v>
      </c>
      <c r="D279" s="7">
        <f>INDEX('Paste Calib Data'!$1:$1048576,MATCH($A$265,'Paste Calib Data'!$A:$A,0)+(ROW()-ROW($A$265)-1),COLUMN()-1)</f>
        <v>119.021738</v>
      </c>
      <c r="E279" s="7">
        <f>INDEX('Paste Calib Data'!$1:$1048576,MATCH($A$265,'Paste Calib Data'!$A:$A,0)+(ROW()-ROW($A$265)-1),COLUMN()-1)</f>
        <v>122.010868</v>
      </c>
      <c r="F279" s="7">
        <f>INDEX('Paste Calib Data'!$1:$1048576,MATCH($A$265,'Paste Calib Data'!$A:$A,0)+(ROW()-ROW($A$265)-1),COLUMN()-1)</f>
        <v>124.999999</v>
      </c>
      <c r="G279" s="7">
        <f>INDEX('Paste Calib Data'!$1:$1048576,MATCH($A$265,'Paste Calib Data'!$A:$A,0)+(ROW()-ROW($A$265)-1),COLUMN()-1)</f>
        <v>137.02445499999999</v>
      </c>
      <c r="H279" s="7">
        <f>INDEX('Paste Calib Data'!$1:$1048576,MATCH($A$265,'Paste Calib Data'!$A:$A,0)+(ROW()-ROW($A$265)-1),COLUMN()-1)</f>
        <v>137.02445499999999</v>
      </c>
      <c r="I279" s="7">
        <f>INDEX('Paste Calib Data'!$1:$1048576,MATCH($A$265,'Paste Calib Data'!$A:$A,0)+(ROW()-ROW($A$265)-1),COLUMN()-1)</f>
        <v>137.02445499999999</v>
      </c>
      <c r="J279" s="7">
        <f>INDEX('Paste Calib Data'!$1:$1048576,MATCH($A$265,'Paste Calib Data'!$A:$A,0)+(ROW()-ROW($A$265)-1),COLUMN()-1)</f>
        <v>137.02445499999999</v>
      </c>
      <c r="K279" s="7">
        <f>INDEX('Paste Calib Data'!$1:$1048576,MATCH($A$265,'Paste Calib Data'!$A:$A,0)+(ROW()-ROW($A$265)-1),COLUMN()-1)</f>
        <v>144.972825</v>
      </c>
      <c r="L279" s="7">
        <f>INDEX('Paste Calib Data'!$1:$1048576,MATCH($A$265,'Paste Calib Data'!$A:$A,0)+(ROW()-ROW($A$265)-1),COLUMN()-1)</f>
        <v>144.972825</v>
      </c>
      <c r="M279" s="7">
        <f>INDEX('Paste Calib Data'!$1:$1048576,MATCH($A$265,'Paste Calib Data'!$A:$A,0)+(ROW()-ROW($A$265)-1),COLUMN()-1)</f>
        <v>144.972825</v>
      </c>
      <c r="N279" s="7">
        <f>INDEX('Paste Calib Data'!$1:$1048576,MATCH($A$265,'Paste Calib Data'!$A:$A,0)+(ROW()-ROW($A$265)-1),COLUMN()-1)</f>
        <v>144.972825</v>
      </c>
      <c r="O279" s="7">
        <f>INDEX('Paste Calib Data'!$1:$1048576,MATCH($A$265,'Paste Calib Data'!$A:$A,0)+(ROW()-ROW($A$265)-1),COLUMN()-1)</f>
        <v>144.972825</v>
      </c>
      <c r="P279" s="7">
        <f>INDEX('Paste Calib Data'!$1:$1048576,MATCH($A$265,'Paste Calib Data'!$A:$A,0)+(ROW()-ROW($A$265)-1),COLUMN()-1)</f>
        <v>144.972825</v>
      </c>
      <c r="Q279" s="7">
        <f>INDEX('Paste Calib Data'!$1:$1048576,MATCH($A$265,'Paste Calib Data'!$A:$A,0)+(ROW()-ROW($A$265)-1),COLUMN()-1)</f>
        <v>144.972825</v>
      </c>
      <c r="R279" s="7">
        <f>INDEX('Paste Calib Data'!$1:$1048576,MATCH($A$265,'Paste Calib Data'!$A:$A,0)+(ROW()-ROW($A$265)-1),COLUMN()-1)</f>
        <v>144.972825</v>
      </c>
      <c r="S279" s="27">
        <f t="shared" si="144"/>
        <v>144.972825</v>
      </c>
    </row>
    <row r="280" spans="1:19" x14ac:dyDescent="0.25">
      <c r="A280" s="5">
        <f>INDEX('Paste Calib Data'!$1:$1048576,MATCH($A$265,'Paste Calib Data'!$A:$A,0)+(ROW()-ROW($A$265)-1),COLUMN())</f>
        <v>2600</v>
      </c>
      <c r="B280" s="27">
        <f t="shared" si="143"/>
        <v>110.19021600000001</v>
      </c>
      <c r="C280" s="7">
        <f>INDEX('Paste Calib Data'!$1:$1048576,MATCH($A$265,'Paste Calib Data'!$A:$A,0)+(ROW()-ROW($A$265)-1),COLUMN()-1)</f>
        <v>110.19021600000001</v>
      </c>
      <c r="D280" s="7">
        <f>INDEX('Paste Calib Data'!$1:$1048576,MATCH($A$265,'Paste Calib Data'!$A:$A,0)+(ROW()-ROW($A$265)-1),COLUMN()-1)</f>
        <v>113.994564</v>
      </c>
      <c r="E280" s="7">
        <f>INDEX('Paste Calib Data'!$1:$1048576,MATCH($A$265,'Paste Calib Data'!$A:$A,0)+(ROW()-ROW($A$265)-1),COLUMN()-1)</f>
        <v>117.934782</v>
      </c>
      <c r="F280" s="7">
        <f>INDEX('Paste Calib Data'!$1:$1048576,MATCH($A$265,'Paste Calib Data'!$A:$A,0)+(ROW()-ROW($A$265)-1),COLUMN()-1)</f>
        <v>121.94293399999999</v>
      </c>
      <c r="G280" s="7">
        <f>INDEX('Paste Calib Data'!$1:$1048576,MATCH($A$265,'Paste Calib Data'!$A:$A,0)+(ROW()-ROW($A$265)-1),COLUMN()-1)</f>
        <v>136.00543400000001</v>
      </c>
      <c r="H280" s="7">
        <f>INDEX('Paste Calib Data'!$1:$1048576,MATCH($A$265,'Paste Calib Data'!$A:$A,0)+(ROW()-ROW($A$265)-1),COLUMN()-1)</f>
        <v>137.97554199999999</v>
      </c>
      <c r="I280" s="7">
        <f>INDEX('Paste Calib Data'!$1:$1048576,MATCH($A$265,'Paste Calib Data'!$A:$A,0)+(ROW()-ROW($A$265)-1),COLUMN()-1)</f>
        <v>137.97554199999999</v>
      </c>
      <c r="J280" s="7">
        <f>INDEX('Paste Calib Data'!$1:$1048576,MATCH($A$265,'Paste Calib Data'!$A:$A,0)+(ROW()-ROW($A$265)-1),COLUMN()-1)</f>
        <v>137.97554199999999</v>
      </c>
      <c r="K280" s="7">
        <f>INDEX('Paste Calib Data'!$1:$1048576,MATCH($A$265,'Paste Calib Data'!$A:$A,0)+(ROW()-ROW($A$265)-1),COLUMN()-1)</f>
        <v>144.972825</v>
      </c>
      <c r="L280" s="7">
        <f>INDEX('Paste Calib Data'!$1:$1048576,MATCH($A$265,'Paste Calib Data'!$A:$A,0)+(ROW()-ROW($A$265)-1),COLUMN()-1)</f>
        <v>144.972825</v>
      </c>
      <c r="M280" s="7">
        <f>INDEX('Paste Calib Data'!$1:$1048576,MATCH($A$265,'Paste Calib Data'!$A:$A,0)+(ROW()-ROW($A$265)-1),COLUMN()-1)</f>
        <v>144.972825</v>
      </c>
      <c r="N280" s="7">
        <f>INDEX('Paste Calib Data'!$1:$1048576,MATCH($A$265,'Paste Calib Data'!$A:$A,0)+(ROW()-ROW($A$265)-1),COLUMN()-1)</f>
        <v>144.972825</v>
      </c>
      <c r="O280" s="7">
        <f>INDEX('Paste Calib Data'!$1:$1048576,MATCH($A$265,'Paste Calib Data'!$A:$A,0)+(ROW()-ROW($A$265)-1),COLUMN()-1)</f>
        <v>144.972825</v>
      </c>
      <c r="P280" s="7">
        <f>INDEX('Paste Calib Data'!$1:$1048576,MATCH($A$265,'Paste Calib Data'!$A:$A,0)+(ROW()-ROW($A$265)-1),COLUMN()-1)</f>
        <v>144.972825</v>
      </c>
      <c r="Q280" s="7">
        <f>INDEX('Paste Calib Data'!$1:$1048576,MATCH($A$265,'Paste Calib Data'!$A:$A,0)+(ROW()-ROW($A$265)-1),COLUMN()-1)</f>
        <v>144.972825</v>
      </c>
      <c r="R280" s="7">
        <f>INDEX('Paste Calib Data'!$1:$1048576,MATCH($A$265,'Paste Calib Data'!$A:$A,0)+(ROW()-ROW($A$265)-1),COLUMN()-1)</f>
        <v>144.972825</v>
      </c>
      <c r="S280" s="27">
        <f t="shared" si="144"/>
        <v>144.972825</v>
      </c>
    </row>
    <row r="281" spans="1:19" x14ac:dyDescent="0.25">
      <c r="A281" s="5">
        <f>INDEX('Paste Calib Data'!$1:$1048576,MATCH($A$265,'Paste Calib Data'!$A:$A,0)+(ROW()-ROW($A$265)-1),COLUMN())</f>
        <v>2700</v>
      </c>
      <c r="B281" s="27">
        <f t="shared" si="143"/>
        <v>105.706521</v>
      </c>
      <c r="C281" s="7">
        <f>INDEX('Paste Calib Data'!$1:$1048576,MATCH($A$265,'Paste Calib Data'!$A:$A,0)+(ROW()-ROW($A$265)-1),COLUMN()-1)</f>
        <v>105.706521</v>
      </c>
      <c r="D281" s="7">
        <f>INDEX('Paste Calib Data'!$1:$1048576,MATCH($A$265,'Paste Calib Data'!$A:$A,0)+(ROW()-ROW($A$265)-1),COLUMN()-1)</f>
        <v>110.733695</v>
      </c>
      <c r="E281" s="7">
        <f>INDEX('Paste Calib Data'!$1:$1048576,MATCH($A$265,'Paste Calib Data'!$A:$A,0)+(ROW()-ROW($A$265)-1),COLUMN()-1)</f>
        <v>117.527173</v>
      </c>
      <c r="F281" s="7">
        <f>INDEX('Paste Calib Data'!$1:$1048576,MATCH($A$265,'Paste Calib Data'!$A:$A,0)+(ROW()-ROW($A$265)-1),COLUMN()-1)</f>
        <v>122.010868</v>
      </c>
      <c r="G281" s="7">
        <f>INDEX('Paste Calib Data'!$1:$1048576,MATCH($A$265,'Paste Calib Data'!$A:$A,0)+(ROW()-ROW($A$265)-1),COLUMN()-1)</f>
        <v>133.96738999999999</v>
      </c>
      <c r="H281" s="7">
        <f>INDEX('Paste Calib Data'!$1:$1048576,MATCH($A$265,'Paste Calib Data'!$A:$A,0)+(ROW()-ROW($A$265)-1),COLUMN()-1)</f>
        <v>140.013586</v>
      </c>
      <c r="I281" s="7">
        <f>INDEX('Paste Calib Data'!$1:$1048576,MATCH($A$265,'Paste Calib Data'!$A:$A,0)+(ROW()-ROW($A$265)-1),COLUMN()-1)</f>
        <v>140.013586</v>
      </c>
      <c r="J281" s="7">
        <f>INDEX('Paste Calib Data'!$1:$1048576,MATCH($A$265,'Paste Calib Data'!$A:$A,0)+(ROW()-ROW($A$265)-1),COLUMN()-1)</f>
        <v>140.013586</v>
      </c>
      <c r="K281" s="7">
        <f>INDEX('Paste Calib Data'!$1:$1048576,MATCH($A$265,'Paste Calib Data'!$A:$A,0)+(ROW()-ROW($A$265)-1),COLUMN()-1)</f>
        <v>144.972825</v>
      </c>
      <c r="L281" s="7">
        <f>INDEX('Paste Calib Data'!$1:$1048576,MATCH($A$265,'Paste Calib Data'!$A:$A,0)+(ROW()-ROW($A$265)-1),COLUMN()-1)</f>
        <v>144.972825</v>
      </c>
      <c r="M281" s="7">
        <f>INDEX('Paste Calib Data'!$1:$1048576,MATCH($A$265,'Paste Calib Data'!$A:$A,0)+(ROW()-ROW($A$265)-1),COLUMN()-1)</f>
        <v>144.972825</v>
      </c>
      <c r="N281" s="7">
        <f>INDEX('Paste Calib Data'!$1:$1048576,MATCH($A$265,'Paste Calib Data'!$A:$A,0)+(ROW()-ROW($A$265)-1),COLUMN()-1)</f>
        <v>144.972825</v>
      </c>
      <c r="O281" s="7">
        <f>INDEX('Paste Calib Data'!$1:$1048576,MATCH($A$265,'Paste Calib Data'!$A:$A,0)+(ROW()-ROW($A$265)-1),COLUMN()-1)</f>
        <v>144.972825</v>
      </c>
      <c r="P281" s="7">
        <f>INDEX('Paste Calib Data'!$1:$1048576,MATCH($A$265,'Paste Calib Data'!$A:$A,0)+(ROW()-ROW($A$265)-1),COLUMN()-1)</f>
        <v>144.972825</v>
      </c>
      <c r="Q281" s="7">
        <f>INDEX('Paste Calib Data'!$1:$1048576,MATCH($A$265,'Paste Calib Data'!$A:$A,0)+(ROW()-ROW($A$265)-1),COLUMN()-1)</f>
        <v>144.972825</v>
      </c>
      <c r="R281" s="7">
        <f>INDEX('Paste Calib Data'!$1:$1048576,MATCH($A$265,'Paste Calib Data'!$A:$A,0)+(ROW()-ROW($A$265)-1),COLUMN()-1)</f>
        <v>144.972825</v>
      </c>
      <c r="S281" s="27">
        <f t="shared" si="144"/>
        <v>144.972825</v>
      </c>
    </row>
    <row r="282" spans="1:19" x14ac:dyDescent="0.25">
      <c r="A282" s="5">
        <f>INDEX('Paste Calib Data'!$1:$1048576,MATCH($A$265,'Paste Calib Data'!$A:$A,0)+(ROW()-ROW($A$265)-1),COLUMN())</f>
        <v>2800</v>
      </c>
      <c r="B282" s="27">
        <f t="shared" si="143"/>
        <v>101.222825</v>
      </c>
      <c r="C282" s="7">
        <f>INDEX('Paste Calib Data'!$1:$1048576,MATCH($A$265,'Paste Calib Data'!$A:$A,0)+(ROW()-ROW($A$265)-1),COLUMN()-1)</f>
        <v>101.222825</v>
      </c>
      <c r="D282" s="7">
        <f>INDEX('Paste Calib Data'!$1:$1048576,MATCH($A$265,'Paste Calib Data'!$A:$A,0)+(ROW()-ROW($A$265)-1),COLUMN()-1)</f>
        <v>107.40488999999999</v>
      </c>
      <c r="E282" s="7">
        <f>INDEX('Paste Calib Data'!$1:$1048576,MATCH($A$265,'Paste Calib Data'!$A:$A,0)+(ROW()-ROW($A$265)-1),COLUMN()-1)</f>
        <v>117.05162900000001</v>
      </c>
      <c r="F282" s="7">
        <f>INDEX('Paste Calib Data'!$1:$1048576,MATCH($A$265,'Paste Calib Data'!$A:$A,0)+(ROW()-ROW($A$265)-1),COLUMN()-1)</f>
        <v>122.010868</v>
      </c>
      <c r="G282" s="7">
        <f>INDEX('Paste Calib Data'!$1:$1048576,MATCH($A$265,'Paste Calib Data'!$A:$A,0)+(ROW()-ROW($A$265)-1),COLUMN()-1)</f>
        <v>133.01630299999999</v>
      </c>
      <c r="H282" s="7">
        <f>INDEX('Paste Calib Data'!$1:$1048576,MATCH($A$265,'Paste Calib Data'!$A:$A,0)+(ROW()-ROW($A$265)-1),COLUMN()-1)</f>
        <v>142.527173</v>
      </c>
      <c r="I282" s="7">
        <f>INDEX('Paste Calib Data'!$1:$1048576,MATCH($A$265,'Paste Calib Data'!$A:$A,0)+(ROW()-ROW($A$265)-1),COLUMN()-1)</f>
        <v>142.527173</v>
      </c>
      <c r="J282" s="7">
        <f>INDEX('Paste Calib Data'!$1:$1048576,MATCH($A$265,'Paste Calib Data'!$A:$A,0)+(ROW()-ROW($A$265)-1),COLUMN()-1)</f>
        <v>142.527173</v>
      </c>
      <c r="K282" s="7">
        <f>INDEX('Paste Calib Data'!$1:$1048576,MATCH($A$265,'Paste Calib Data'!$A:$A,0)+(ROW()-ROW($A$265)-1),COLUMN()-1)</f>
        <v>144.972825</v>
      </c>
      <c r="L282" s="7">
        <f>INDEX('Paste Calib Data'!$1:$1048576,MATCH($A$265,'Paste Calib Data'!$A:$A,0)+(ROW()-ROW($A$265)-1),COLUMN()-1)</f>
        <v>144.972825</v>
      </c>
      <c r="M282" s="7">
        <f>INDEX('Paste Calib Data'!$1:$1048576,MATCH($A$265,'Paste Calib Data'!$A:$A,0)+(ROW()-ROW($A$265)-1),COLUMN()-1)</f>
        <v>144.972825</v>
      </c>
      <c r="N282" s="7">
        <f>INDEX('Paste Calib Data'!$1:$1048576,MATCH($A$265,'Paste Calib Data'!$A:$A,0)+(ROW()-ROW($A$265)-1),COLUMN()-1)</f>
        <v>144.972825</v>
      </c>
      <c r="O282" s="7">
        <f>INDEX('Paste Calib Data'!$1:$1048576,MATCH($A$265,'Paste Calib Data'!$A:$A,0)+(ROW()-ROW($A$265)-1),COLUMN()-1)</f>
        <v>144.972825</v>
      </c>
      <c r="P282" s="7">
        <f>INDEX('Paste Calib Data'!$1:$1048576,MATCH($A$265,'Paste Calib Data'!$A:$A,0)+(ROW()-ROW($A$265)-1),COLUMN()-1)</f>
        <v>144.972825</v>
      </c>
      <c r="Q282" s="7">
        <f>INDEX('Paste Calib Data'!$1:$1048576,MATCH($A$265,'Paste Calib Data'!$A:$A,0)+(ROW()-ROW($A$265)-1),COLUMN()-1)</f>
        <v>144.972825</v>
      </c>
      <c r="R282" s="7">
        <f>INDEX('Paste Calib Data'!$1:$1048576,MATCH($A$265,'Paste Calib Data'!$A:$A,0)+(ROW()-ROW($A$265)-1),COLUMN()-1)</f>
        <v>144.972825</v>
      </c>
      <c r="S282" s="27">
        <f t="shared" si="144"/>
        <v>144.972825</v>
      </c>
    </row>
    <row r="283" spans="1:19" x14ac:dyDescent="0.25">
      <c r="A283" s="5">
        <f>INDEX('Paste Calib Data'!$1:$1048576,MATCH($A$265,'Paste Calib Data'!$A:$A,0)+(ROW()-ROW($A$265)-1),COLUMN())</f>
        <v>2900</v>
      </c>
      <c r="B283" s="27">
        <f t="shared" si="143"/>
        <v>98.980976999999996</v>
      </c>
      <c r="C283" s="7">
        <f>INDEX('Paste Calib Data'!$1:$1048576,MATCH($A$265,'Paste Calib Data'!$A:$A,0)+(ROW()-ROW($A$265)-1),COLUMN()-1)</f>
        <v>98.980976999999996</v>
      </c>
      <c r="D283" s="7">
        <f>INDEX('Paste Calib Data'!$1:$1048576,MATCH($A$265,'Paste Calib Data'!$A:$A,0)+(ROW()-ROW($A$265)-1),COLUMN()-1)</f>
        <v>107.472825</v>
      </c>
      <c r="E283" s="7">
        <f>INDEX('Paste Calib Data'!$1:$1048576,MATCH($A$265,'Paste Calib Data'!$A:$A,0)+(ROW()-ROW($A$265)-1),COLUMN()-1)</f>
        <v>116.032608</v>
      </c>
      <c r="F283" s="7">
        <f>INDEX('Paste Calib Data'!$1:$1048576,MATCH($A$265,'Paste Calib Data'!$A:$A,0)+(ROW()-ROW($A$265)-1),COLUMN()-1)</f>
        <v>122.010868</v>
      </c>
      <c r="G283" s="7">
        <f>INDEX('Paste Calib Data'!$1:$1048576,MATCH($A$265,'Paste Calib Data'!$A:$A,0)+(ROW()-ROW($A$265)-1),COLUMN()-1)</f>
        <v>133.01630299999999</v>
      </c>
      <c r="H283" s="7">
        <f>INDEX('Paste Calib Data'!$1:$1048576,MATCH($A$265,'Paste Calib Data'!$A:$A,0)+(ROW()-ROW($A$265)-1),COLUMN()-1)</f>
        <v>137.02445499999999</v>
      </c>
      <c r="I283" s="7">
        <f>INDEX('Paste Calib Data'!$1:$1048576,MATCH($A$265,'Paste Calib Data'!$A:$A,0)+(ROW()-ROW($A$265)-1),COLUMN()-1)</f>
        <v>141.98369400000001</v>
      </c>
      <c r="J283" s="7">
        <f>INDEX('Paste Calib Data'!$1:$1048576,MATCH($A$265,'Paste Calib Data'!$A:$A,0)+(ROW()-ROW($A$265)-1),COLUMN()-1)</f>
        <v>141.98369400000001</v>
      </c>
      <c r="K283" s="7">
        <f>INDEX('Paste Calib Data'!$1:$1048576,MATCH($A$265,'Paste Calib Data'!$A:$A,0)+(ROW()-ROW($A$265)-1),COLUMN()-1)</f>
        <v>144.972825</v>
      </c>
      <c r="L283" s="7">
        <f>INDEX('Paste Calib Data'!$1:$1048576,MATCH($A$265,'Paste Calib Data'!$A:$A,0)+(ROW()-ROW($A$265)-1),COLUMN()-1)</f>
        <v>144.972825</v>
      </c>
      <c r="M283" s="7">
        <f>INDEX('Paste Calib Data'!$1:$1048576,MATCH($A$265,'Paste Calib Data'!$A:$A,0)+(ROW()-ROW($A$265)-1),COLUMN()-1)</f>
        <v>144.972825</v>
      </c>
      <c r="N283" s="7">
        <f>INDEX('Paste Calib Data'!$1:$1048576,MATCH($A$265,'Paste Calib Data'!$A:$A,0)+(ROW()-ROW($A$265)-1),COLUMN()-1)</f>
        <v>144.972825</v>
      </c>
      <c r="O283" s="7">
        <f>INDEX('Paste Calib Data'!$1:$1048576,MATCH($A$265,'Paste Calib Data'!$A:$A,0)+(ROW()-ROW($A$265)-1),COLUMN()-1)</f>
        <v>144.972825</v>
      </c>
      <c r="P283" s="7">
        <f>INDEX('Paste Calib Data'!$1:$1048576,MATCH($A$265,'Paste Calib Data'!$A:$A,0)+(ROW()-ROW($A$265)-1),COLUMN()-1)</f>
        <v>144.972825</v>
      </c>
      <c r="Q283" s="7">
        <f>INDEX('Paste Calib Data'!$1:$1048576,MATCH($A$265,'Paste Calib Data'!$A:$A,0)+(ROW()-ROW($A$265)-1),COLUMN()-1)</f>
        <v>144.972825</v>
      </c>
      <c r="R283" s="7">
        <f>INDEX('Paste Calib Data'!$1:$1048576,MATCH($A$265,'Paste Calib Data'!$A:$A,0)+(ROW()-ROW($A$265)-1),COLUMN()-1)</f>
        <v>144.972825</v>
      </c>
      <c r="S283" s="27">
        <f t="shared" si="144"/>
        <v>144.972825</v>
      </c>
    </row>
    <row r="284" spans="1:19" x14ac:dyDescent="0.25">
      <c r="A284" s="5">
        <f>INDEX('Paste Calib Data'!$1:$1048576,MATCH($A$265,'Paste Calib Data'!$A:$A,0)+(ROW()-ROW($A$265)-1),COLUMN())</f>
        <v>3000</v>
      </c>
      <c r="B284" s="27">
        <f t="shared" si="143"/>
        <v>95.720107999999996</v>
      </c>
      <c r="C284" s="7">
        <f>INDEX('Paste Calib Data'!$1:$1048576,MATCH($A$265,'Paste Calib Data'!$A:$A,0)+(ROW()-ROW($A$265)-1),COLUMN()-1)</f>
        <v>95.720107999999996</v>
      </c>
      <c r="D284" s="7">
        <f>INDEX('Paste Calib Data'!$1:$1048576,MATCH($A$265,'Paste Calib Data'!$A:$A,0)+(ROW()-ROW($A$265)-1),COLUMN()-1)</f>
        <v>102.98913</v>
      </c>
      <c r="E284" s="7">
        <f>INDEX('Paste Calib Data'!$1:$1048576,MATCH($A$265,'Paste Calib Data'!$A:$A,0)+(ROW()-ROW($A$265)-1),COLUMN()-1)</f>
        <v>108.96738999999999</v>
      </c>
      <c r="F284" s="7">
        <f>INDEX('Paste Calib Data'!$1:$1048576,MATCH($A$265,'Paste Calib Data'!$A:$A,0)+(ROW()-ROW($A$265)-1),COLUMN()-1)</f>
        <v>114.945651</v>
      </c>
      <c r="G284" s="7">
        <f>INDEX('Paste Calib Data'!$1:$1048576,MATCH($A$265,'Paste Calib Data'!$A:$A,0)+(ROW()-ROW($A$265)-1),COLUMN()-1)</f>
        <v>119.972825</v>
      </c>
      <c r="H284" s="7">
        <f>INDEX('Paste Calib Data'!$1:$1048576,MATCH($A$265,'Paste Calib Data'!$A:$A,0)+(ROW()-ROW($A$265)-1),COLUMN()-1)</f>
        <v>122.010868</v>
      </c>
      <c r="I284" s="7">
        <f>INDEX('Paste Calib Data'!$1:$1048576,MATCH($A$265,'Paste Calib Data'!$A:$A,0)+(ROW()-ROW($A$265)-1),COLUMN()-1)</f>
        <v>131.521738</v>
      </c>
      <c r="J284" s="7">
        <f>INDEX('Paste Calib Data'!$1:$1048576,MATCH($A$265,'Paste Calib Data'!$A:$A,0)+(ROW()-ROW($A$265)-1),COLUMN()-1)</f>
        <v>131.521738</v>
      </c>
      <c r="K284" s="7">
        <f>INDEX('Paste Calib Data'!$1:$1048576,MATCH($A$265,'Paste Calib Data'!$A:$A,0)+(ROW()-ROW($A$265)-1),COLUMN()-1)</f>
        <v>144.972825</v>
      </c>
      <c r="L284" s="7">
        <f>INDEX('Paste Calib Data'!$1:$1048576,MATCH($A$265,'Paste Calib Data'!$A:$A,0)+(ROW()-ROW($A$265)-1),COLUMN()-1)</f>
        <v>144.972825</v>
      </c>
      <c r="M284" s="7">
        <f>INDEX('Paste Calib Data'!$1:$1048576,MATCH($A$265,'Paste Calib Data'!$A:$A,0)+(ROW()-ROW($A$265)-1),COLUMN()-1)</f>
        <v>144.972825</v>
      </c>
      <c r="N284" s="7">
        <f>INDEX('Paste Calib Data'!$1:$1048576,MATCH($A$265,'Paste Calib Data'!$A:$A,0)+(ROW()-ROW($A$265)-1),COLUMN()-1)</f>
        <v>144.972825</v>
      </c>
      <c r="O284" s="7">
        <f>INDEX('Paste Calib Data'!$1:$1048576,MATCH($A$265,'Paste Calib Data'!$A:$A,0)+(ROW()-ROW($A$265)-1),COLUMN()-1)</f>
        <v>144.972825</v>
      </c>
      <c r="P284" s="7">
        <f>INDEX('Paste Calib Data'!$1:$1048576,MATCH($A$265,'Paste Calib Data'!$A:$A,0)+(ROW()-ROW($A$265)-1),COLUMN()-1)</f>
        <v>144.972825</v>
      </c>
      <c r="Q284" s="7">
        <f>INDEX('Paste Calib Data'!$1:$1048576,MATCH($A$265,'Paste Calib Data'!$A:$A,0)+(ROW()-ROW($A$265)-1),COLUMN()-1)</f>
        <v>144.972825</v>
      </c>
      <c r="R284" s="7">
        <f>INDEX('Paste Calib Data'!$1:$1048576,MATCH($A$265,'Paste Calib Data'!$A:$A,0)+(ROW()-ROW($A$265)-1),COLUMN()-1)</f>
        <v>144.972825</v>
      </c>
      <c r="S284" s="27">
        <f t="shared" si="144"/>
        <v>144.972825</v>
      </c>
    </row>
    <row r="285" spans="1:19" x14ac:dyDescent="0.25">
      <c r="A285" s="5">
        <f>INDEX('Paste Calib Data'!$1:$1048576,MATCH($A$265,'Paste Calib Data'!$A:$A,0)+(ROW()-ROW($A$265)-1),COLUMN())</f>
        <v>3200</v>
      </c>
      <c r="B285" s="27">
        <f t="shared" si="143"/>
        <v>79.755433999999994</v>
      </c>
      <c r="C285" s="7">
        <f>INDEX('Paste Calib Data'!$1:$1048576,MATCH($A$265,'Paste Calib Data'!$A:$A,0)+(ROW()-ROW($A$265)-1),COLUMN()-1)</f>
        <v>79.755433999999994</v>
      </c>
      <c r="D285" s="7">
        <f>INDEX('Paste Calib Data'!$1:$1048576,MATCH($A$265,'Paste Calib Data'!$A:$A,0)+(ROW()-ROW($A$265)-1),COLUMN()-1)</f>
        <v>93.002717000000004</v>
      </c>
      <c r="E285" s="7">
        <f>INDEX('Paste Calib Data'!$1:$1048576,MATCH($A$265,'Paste Calib Data'!$A:$A,0)+(ROW()-ROW($A$265)-1),COLUMN()-1)</f>
        <v>93.817933999999994</v>
      </c>
      <c r="F285" s="7">
        <f>INDEX('Paste Calib Data'!$1:$1048576,MATCH($A$265,'Paste Calib Data'!$A:$A,0)+(ROW()-ROW($A$265)-1),COLUMN()-1)</f>
        <v>94.701086000000004</v>
      </c>
      <c r="G285" s="7">
        <f>INDEX('Paste Calib Data'!$1:$1048576,MATCH($A$265,'Paste Calib Data'!$A:$A,0)+(ROW()-ROW($A$265)-1),COLUMN()-1)</f>
        <v>99.999999000000003</v>
      </c>
      <c r="H285" s="7">
        <f>INDEX('Paste Calib Data'!$1:$1048576,MATCH($A$265,'Paste Calib Data'!$A:$A,0)+(ROW()-ROW($A$265)-1),COLUMN()-1)</f>
        <v>101.019021</v>
      </c>
      <c r="I285" s="7">
        <f>INDEX('Paste Calib Data'!$1:$1048576,MATCH($A$265,'Paste Calib Data'!$A:$A,0)+(ROW()-ROW($A$265)-1),COLUMN()-1)</f>
        <v>102.98913</v>
      </c>
      <c r="J285" s="7">
        <f>INDEX('Paste Calib Data'!$1:$1048576,MATCH($A$265,'Paste Calib Data'!$A:$A,0)+(ROW()-ROW($A$265)-1),COLUMN()-1)</f>
        <v>102.98913</v>
      </c>
      <c r="K285" s="7">
        <f>INDEX('Paste Calib Data'!$1:$1048576,MATCH($A$265,'Paste Calib Data'!$A:$A,0)+(ROW()-ROW($A$265)-1),COLUMN()-1)</f>
        <v>102.98913</v>
      </c>
      <c r="L285" s="7">
        <f>INDEX('Paste Calib Data'!$1:$1048576,MATCH($A$265,'Paste Calib Data'!$A:$A,0)+(ROW()-ROW($A$265)-1),COLUMN()-1)</f>
        <v>102.98913</v>
      </c>
      <c r="M285" s="7">
        <f>INDEX('Paste Calib Data'!$1:$1048576,MATCH($A$265,'Paste Calib Data'!$A:$A,0)+(ROW()-ROW($A$265)-1),COLUMN()-1)</f>
        <v>102.98913</v>
      </c>
      <c r="N285" s="7">
        <f>INDEX('Paste Calib Data'!$1:$1048576,MATCH($A$265,'Paste Calib Data'!$A:$A,0)+(ROW()-ROW($A$265)-1),COLUMN()-1)</f>
        <v>102.98913</v>
      </c>
      <c r="O285" s="7">
        <f>INDEX('Paste Calib Data'!$1:$1048576,MATCH($A$265,'Paste Calib Data'!$A:$A,0)+(ROW()-ROW($A$265)-1),COLUMN()-1)</f>
        <v>102.98913</v>
      </c>
      <c r="P285" s="7">
        <f>INDEX('Paste Calib Data'!$1:$1048576,MATCH($A$265,'Paste Calib Data'!$A:$A,0)+(ROW()-ROW($A$265)-1),COLUMN()-1)</f>
        <v>102.98913</v>
      </c>
      <c r="Q285" s="7">
        <f>INDEX('Paste Calib Data'!$1:$1048576,MATCH($A$265,'Paste Calib Data'!$A:$A,0)+(ROW()-ROW($A$265)-1),COLUMN()-1)</f>
        <v>102.98913</v>
      </c>
      <c r="R285" s="7">
        <f>INDEX('Paste Calib Data'!$1:$1048576,MATCH($A$265,'Paste Calib Data'!$A:$A,0)+(ROW()-ROW($A$265)-1),COLUMN()-1)</f>
        <v>102.98913</v>
      </c>
      <c r="S285" s="27">
        <f t="shared" si="144"/>
        <v>102.98913</v>
      </c>
    </row>
    <row r="286" spans="1:19" x14ac:dyDescent="0.25">
      <c r="A286" s="5">
        <f>INDEX('Paste Calib Data'!$1:$1048576,MATCH($A$265,'Paste Calib Data'!$A:$A,0)+(ROW()-ROW($A$265)-1),COLUMN())</f>
        <v>3600</v>
      </c>
      <c r="B286" s="27">
        <f t="shared" si="143"/>
        <v>70.991847000000007</v>
      </c>
      <c r="C286" s="7">
        <f>INDEX('Paste Calib Data'!$1:$1048576,MATCH($A$265,'Paste Calib Data'!$A:$A,0)+(ROW()-ROW($A$265)-1),COLUMN()-1)</f>
        <v>70.991847000000007</v>
      </c>
      <c r="D286" s="7">
        <f>INDEX('Paste Calib Data'!$1:$1048576,MATCH($A$265,'Paste Calib Data'!$A:$A,0)+(ROW()-ROW($A$265)-1),COLUMN()-1)</f>
        <v>70.991847000000007</v>
      </c>
      <c r="E286" s="7">
        <f>INDEX('Paste Calib Data'!$1:$1048576,MATCH($A$265,'Paste Calib Data'!$A:$A,0)+(ROW()-ROW($A$265)-1),COLUMN()-1)</f>
        <v>70.991847000000007</v>
      </c>
      <c r="F286" s="7">
        <f>INDEX('Paste Calib Data'!$1:$1048576,MATCH($A$265,'Paste Calib Data'!$A:$A,0)+(ROW()-ROW($A$265)-1),COLUMN()-1)</f>
        <v>70.991847000000007</v>
      </c>
      <c r="G286" s="7">
        <f>INDEX('Paste Calib Data'!$1:$1048576,MATCH($A$265,'Paste Calib Data'!$A:$A,0)+(ROW()-ROW($A$265)-1),COLUMN()-1)</f>
        <v>70.991847000000007</v>
      </c>
      <c r="H286" s="7">
        <f>INDEX('Paste Calib Data'!$1:$1048576,MATCH($A$265,'Paste Calib Data'!$A:$A,0)+(ROW()-ROW($A$265)-1),COLUMN()-1)</f>
        <v>70.991847000000007</v>
      </c>
      <c r="I286" s="7">
        <f>INDEX('Paste Calib Data'!$1:$1048576,MATCH($A$265,'Paste Calib Data'!$A:$A,0)+(ROW()-ROW($A$265)-1),COLUMN()-1)</f>
        <v>70.991847000000007</v>
      </c>
      <c r="J286" s="7">
        <f>INDEX('Paste Calib Data'!$1:$1048576,MATCH($A$265,'Paste Calib Data'!$A:$A,0)+(ROW()-ROW($A$265)-1),COLUMN()-1)</f>
        <v>70.991847000000007</v>
      </c>
      <c r="K286" s="7">
        <f>INDEX('Paste Calib Data'!$1:$1048576,MATCH($A$265,'Paste Calib Data'!$A:$A,0)+(ROW()-ROW($A$265)-1),COLUMN()-1)</f>
        <v>69.972825</v>
      </c>
      <c r="L286" s="7">
        <f>INDEX('Paste Calib Data'!$1:$1048576,MATCH($A$265,'Paste Calib Data'!$A:$A,0)+(ROW()-ROW($A$265)-1),COLUMN()-1)</f>
        <v>69.972825</v>
      </c>
      <c r="M286" s="7">
        <f>INDEX('Paste Calib Data'!$1:$1048576,MATCH($A$265,'Paste Calib Data'!$A:$A,0)+(ROW()-ROW($A$265)-1),COLUMN()-1)</f>
        <v>69.972825</v>
      </c>
      <c r="N286" s="7">
        <f>INDEX('Paste Calib Data'!$1:$1048576,MATCH($A$265,'Paste Calib Data'!$A:$A,0)+(ROW()-ROW($A$265)-1),COLUMN()-1)</f>
        <v>69.972825</v>
      </c>
      <c r="O286" s="7">
        <f>INDEX('Paste Calib Data'!$1:$1048576,MATCH($A$265,'Paste Calib Data'!$A:$A,0)+(ROW()-ROW($A$265)-1),COLUMN()-1)</f>
        <v>69.972825</v>
      </c>
      <c r="P286" s="7">
        <f>INDEX('Paste Calib Data'!$1:$1048576,MATCH($A$265,'Paste Calib Data'!$A:$A,0)+(ROW()-ROW($A$265)-1),COLUMN()-1)</f>
        <v>69.972825</v>
      </c>
      <c r="Q286" s="7">
        <f>INDEX('Paste Calib Data'!$1:$1048576,MATCH($A$265,'Paste Calib Data'!$A:$A,0)+(ROW()-ROW($A$265)-1),COLUMN()-1)</f>
        <v>69.972825</v>
      </c>
      <c r="R286" s="7">
        <f>INDEX('Paste Calib Data'!$1:$1048576,MATCH($A$265,'Paste Calib Data'!$A:$A,0)+(ROW()-ROW($A$265)-1),COLUMN()-1)</f>
        <v>69.972825</v>
      </c>
      <c r="S286" s="27">
        <f t="shared" si="144"/>
        <v>69.972825</v>
      </c>
    </row>
    <row r="287" spans="1:19" x14ac:dyDescent="0.25">
      <c r="A287" s="5">
        <f>INDEX('Paste Calib Data'!$1:$1048576,MATCH($A$265,'Paste Calib Data'!$A:$A,0)+(ROW()-ROW($A$265)-1),COLUMN())</f>
        <v>4000</v>
      </c>
      <c r="B287" s="27">
        <f t="shared" si="143"/>
        <v>0</v>
      </c>
      <c r="C287" s="7">
        <f>INDEX('Paste Calib Data'!$1:$1048576,MATCH($A$265,'Paste Calib Data'!$A:$A,0)+(ROW()-ROW($A$265)-1),COLUMN()-1)</f>
        <v>0</v>
      </c>
      <c r="D287" s="7">
        <f>INDEX('Paste Calib Data'!$1:$1048576,MATCH($A$265,'Paste Calib Data'!$A:$A,0)+(ROW()-ROW($A$265)-1),COLUMN()-1)</f>
        <v>0</v>
      </c>
      <c r="E287" s="7">
        <f>INDEX('Paste Calib Data'!$1:$1048576,MATCH($A$265,'Paste Calib Data'!$A:$A,0)+(ROW()-ROW($A$265)-1),COLUMN()-1)</f>
        <v>0</v>
      </c>
      <c r="F287" s="7">
        <f>INDEX('Paste Calib Data'!$1:$1048576,MATCH($A$265,'Paste Calib Data'!$A:$A,0)+(ROW()-ROW($A$265)-1),COLUMN()-1)</f>
        <v>0</v>
      </c>
      <c r="G287" s="7">
        <f>INDEX('Paste Calib Data'!$1:$1048576,MATCH($A$265,'Paste Calib Data'!$A:$A,0)+(ROW()-ROW($A$265)-1),COLUMN()-1)</f>
        <v>0</v>
      </c>
      <c r="H287" s="7">
        <f>INDEX('Paste Calib Data'!$1:$1048576,MATCH($A$265,'Paste Calib Data'!$A:$A,0)+(ROW()-ROW($A$265)-1),COLUMN()-1)</f>
        <v>0</v>
      </c>
      <c r="I287" s="7">
        <f>INDEX('Paste Calib Data'!$1:$1048576,MATCH($A$265,'Paste Calib Data'!$A:$A,0)+(ROW()-ROW($A$265)-1),COLUMN()-1)</f>
        <v>0</v>
      </c>
      <c r="J287" s="7">
        <f>INDEX('Paste Calib Data'!$1:$1048576,MATCH($A$265,'Paste Calib Data'!$A:$A,0)+(ROW()-ROW($A$265)-1),COLUMN()-1)</f>
        <v>0</v>
      </c>
      <c r="K287" s="7">
        <f>INDEX('Paste Calib Data'!$1:$1048576,MATCH($A$265,'Paste Calib Data'!$A:$A,0)+(ROW()-ROW($A$265)-1),COLUMN()-1)</f>
        <v>0</v>
      </c>
      <c r="L287" s="7">
        <f>INDEX('Paste Calib Data'!$1:$1048576,MATCH($A$265,'Paste Calib Data'!$A:$A,0)+(ROW()-ROW($A$265)-1),COLUMN()-1)</f>
        <v>0</v>
      </c>
      <c r="M287" s="7">
        <f>INDEX('Paste Calib Data'!$1:$1048576,MATCH($A$265,'Paste Calib Data'!$A:$A,0)+(ROW()-ROW($A$265)-1),COLUMN()-1)</f>
        <v>0</v>
      </c>
      <c r="N287" s="7">
        <f>INDEX('Paste Calib Data'!$1:$1048576,MATCH($A$265,'Paste Calib Data'!$A:$A,0)+(ROW()-ROW($A$265)-1),COLUMN()-1)</f>
        <v>0</v>
      </c>
      <c r="O287" s="7">
        <f>INDEX('Paste Calib Data'!$1:$1048576,MATCH($A$265,'Paste Calib Data'!$A:$A,0)+(ROW()-ROW($A$265)-1),COLUMN()-1)</f>
        <v>0</v>
      </c>
      <c r="P287" s="7">
        <f>INDEX('Paste Calib Data'!$1:$1048576,MATCH($A$265,'Paste Calib Data'!$A:$A,0)+(ROW()-ROW($A$265)-1),COLUMN()-1)</f>
        <v>0</v>
      </c>
      <c r="Q287" s="7">
        <f>INDEX('Paste Calib Data'!$1:$1048576,MATCH($A$265,'Paste Calib Data'!$A:$A,0)+(ROW()-ROW($A$265)-1),COLUMN()-1)</f>
        <v>0</v>
      </c>
      <c r="R287" s="7">
        <f>INDEX('Paste Calib Data'!$1:$1048576,MATCH($A$265,'Paste Calib Data'!$A:$A,0)+(ROW()-ROW($A$265)-1),COLUMN()-1)</f>
        <v>0</v>
      </c>
      <c r="S287" s="27">
        <f t="shared" si="144"/>
        <v>0</v>
      </c>
    </row>
    <row r="288" spans="1:19" x14ac:dyDescent="0.25">
      <c r="A288" s="28">
        <f>A287+1</f>
        <v>4001</v>
      </c>
      <c r="B288" s="27">
        <f>B287</f>
        <v>0</v>
      </c>
      <c r="C288" s="27">
        <f>C287</f>
        <v>0</v>
      </c>
      <c r="D288" s="27">
        <f t="shared" ref="D288:S288" si="145">D287</f>
        <v>0</v>
      </c>
      <c r="E288" s="27">
        <f t="shared" si="145"/>
        <v>0</v>
      </c>
      <c r="F288" s="27">
        <f t="shared" si="145"/>
        <v>0</v>
      </c>
      <c r="G288" s="27">
        <f t="shared" si="145"/>
        <v>0</v>
      </c>
      <c r="H288" s="27">
        <f t="shared" si="145"/>
        <v>0</v>
      </c>
      <c r="I288" s="27">
        <f t="shared" si="145"/>
        <v>0</v>
      </c>
      <c r="J288" s="27">
        <f t="shared" si="145"/>
        <v>0</v>
      </c>
      <c r="K288" s="27">
        <f t="shared" si="145"/>
        <v>0</v>
      </c>
      <c r="L288" s="27">
        <f t="shared" si="145"/>
        <v>0</v>
      </c>
      <c r="M288" s="27">
        <f t="shared" si="145"/>
        <v>0</v>
      </c>
      <c r="N288" s="27">
        <f t="shared" si="145"/>
        <v>0</v>
      </c>
      <c r="O288" s="27">
        <f t="shared" si="145"/>
        <v>0</v>
      </c>
      <c r="P288" s="27">
        <f t="shared" si="145"/>
        <v>0</v>
      </c>
      <c r="Q288" s="27">
        <f t="shared" si="145"/>
        <v>0</v>
      </c>
      <c r="R288" s="27">
        <f t="shared" si="145"/>
        <v>0</v>
      </c>
      <c r="S288" s="27">
        <f t="shared" si="145"/>
        <v>0</v>
      </c>
    </row>
    <row r="290" spans="1:6" x14ac:dyDescent="0.25">
      <c r="A290" s="33" t="s">
        <v>191</v>
      </c>
      <c r="B290" s="45" t="str">
        <f>INDEX('Paste Calib Data'!$1:$1048576,MATCH($A$290,'Paste Calib Data'!$A:$A,0)+(ROW()-ROW($A$290)),COLUMN())</f>
        <v>Fuel Limiter, Table Selection</v>
      </c>
      <c r="C290" s="45"/>
      <c r="D290" s="45"/>
      <c r="E290" s="45"/>
      <c r="F290" s="45"/>
    </row>
    <row r="291" spans="1:6" x14ac:dyDescent="0.25">
      <c r="A291" s="5"/>
      <c r="B291" s="5" t="str">
        <f>INDEX('Paste Calib Data'!$1:$1048576,MATCH($A$290,'Paste Calib Data'!$A:$A,0)+(ROW()-ROW($A$290)),COLUMN())</f>
        <v>Base Table</v>
      </c>
      <c r="C291" s="5"/>
      <c r="D291" s="5"/>
      <c r="E291" s="5"/>
      <c r="F291" s="5"/>
    </row>
    <row r="292" spans="1:6" x14ac:dyDescent="0.25">
      <c r="A292" s="5" t="str">
        <f>INDEX('Paste Calib Data'!$1:$1048576,MATCH($A$290,'Paste Calib Data'!$A:$A,0)+(ROW()-ROW($A$290)),COLUMN())</f>
        <v>RPM</v>
      </c>
      <c r="B292" s="21">
        <f>INDEX('Paste Calib Data'!$1:$1048576,MATCH($A$290,'Paste Calib Data'!$A:$A,0)+(ROW()-ROW($A$290)),COLUMN())</f>
        <v>0</v>
      </c>
      <c r="C292" s="21">
        <f>INDEX('Paste Calib Data'!$1:$1048576,MATCH($A$290,'Paste Calib Data'!$A:$A,0)+(ROW()-ROW($A$290)),COLUMN())</f>
        <v>1</v>
      </c>
      <c r="D292" s="21">
        <f>INDEX('Paste Calib Data'!$1:$1048576,MATCH($A$290,'Paste Calib Data'!$A:$A,0)+(ROW()-ROW($A$290)),COLUMN())</f>
        <v>2</v>
      </c>
      <c r="E292" s="21">
        <f>INDEX('Paste Calib Data'!$1:$1048576,MATCH($A$290,'Paste Calib Data'!$A:$A,0)+(ROW()-ROW($A$290)),COLUMN())</f>
        <v>3</v>
      </c>
      <c r="F292" s="21">
        <f>INDEX('Paste Calib Data'!$1:$1048576,MATCH($A$290,'Paste Calib Data'!$A:$A,0)+(ROW()-ROW($A$290)),COLUMN())</f>
        <v>3.99</v>
      </c>
    </row>
    <row r="293" spans="1:6" x14ac:dyDescent="0.25">
      <c r="A293" s="28">
        <f>A294-1</f>
        <v>1449</v>
      </c>
      <c r="B293" s="32">
        <f>B294</f>
        <v>113.519024</v>
      </c>
      <c r="C293" s="32">
        <f t="shared" ref="C293:F293" si="146">C294</f>
        <v>113.58695899999999</v>
      </c>
      <c r="D293" s="32">
        <f t="shared" si="146"/>
        <v>113.58695899999999</v>
      </c>
      <c r="E293" s="32">
        <f t="shared" si="146"/>
        <v>113.58695899999999</v>
      </c>
      <c r="F293" s="32">
        <f t="shared" si="146"/>
        <v>113.58695899999999</v>
      </c>
    </row>
    <row r="294" spans="1:6" x14ac:dyDescent="0.25">
      <c r="A294" s="5">
        <f>INDEX('Paste Calib Data'!$1:$1048576,MATCH($A$290,'Paste Calib Data'!$A:$A,0)+(ROW()-ROW($A$290)-1),COLUMN())</f>
        <v>1450</v>
      </c>
      <c r="B294" s="7">
        <f>INDEX('Paste Calib Data'!$1:$1048576,MATCH($A$290,'Paste Calib Data'!$A:$A,0)+(ROW()-ROW($A$290)-1),COLUMN())</f>
        <v>113.519024</v>
      </c>
      <c r="C294" s="7">
        <f>INDEX('Paste Calib Data'!$1:$1048576,MATCH($A$290,'Paste Calib Data'!$A:$A,0)+(ROW()-ROW($A$290)-1),COLUMN())</f>
        <v>113.58695899999999</v>
      </c>
      <c r="D294" s="7">
        <f>INDEX('Paste Calib Data'!$1:$1048576,MATCH($A$290,'Paste Calib Data'!$A:$A,0)+(ROW()-ROW($A$290)-1),COLUMN())</f>
        <v>113.58695899999999</v>
      </c>
      <c r="E294" s="7">
        <f>INDEX('Paste Calib Data'!$1:$1048576,MATCH($A$290,'Paste Calib Data'!$A:$A,0)+(ROW()-ROW($A$290)-1),COLUMN())</f>
        <v>113.58695899999999</v>
      </c>
      <c r="F294" s="7">
        <f>INDEX('Paste Calib Data'!$1:$1048576,MATCH($A$290,'Paste Calib Data'!$A:$A,0)+(ROW()-ROW($A$290)-1),COLUMN())</f>
        <v>113.58695899999999</v>
      </c>
    </row>
    <row r="295" spans="1:6" x14ac:dyDescent="0.25">
      <c r="A295" s="5">
        <f>INDEX('Paste Calib Data'!$1:$1048576,MATCH($A$290,'Paste Calib Data'!$A:$A,0)+(ROW()-ROW($A$290)-1),COLUMN())</f>
        <v>1500</v>
      </c>
      <c r="B295" s="7">
        <f>INDEX('Paste Calib Data'!$1:$1048576,MATCH($A$290,'Paste Calib Data'!$A:$A,0)+(ROW()-ROW($A$290)-1),COLUMN())</f>
        <v>116.032611</v>
      </c>
      <c r="C295" s="7">
        <f>INDEX('Paste Calib Data'!$1:$1048576,MATCH($A$290,'Paste Calib Data'!$A:$A,0)+(ROW()-ROW($A$290)-1),COLUMN())</f>
        <v>114.19837200000001</v>
      </c>
      <c r="D295" s="7">
        <f>INDEX('Paste Calib Data'!$1:$1048576,MATCH($A$290,'Paste Calib Data'!$A:$A,0)+(ROW()-ROW($A$290)-1),COLUMN())</f>
        <v>113.519024</v>
      </c>
      <c r="E295" s="7">
        <f>INDEX('Paste Calib Data'!$1:$1048576,MATCH($A$290,'Paste Calib Data'!$A:$A,0)+(ROW()-ROW($A$290)-1),COLUMN())</f>
        <v>113.519024</v>
      </c>
      <c r="F295" s="7">
        <f>INDEX('Paste Calib Data'!$1:$1048576,MATCH($A$290,'Paste Calib Data'!$A:$A,0)+(ROW()-ROW($A$290)-1),COLUMN())</f>
        <v>113.519024</v>
      </c>
    </row>
    <row r="296" spans="1:6" x14ac:dyDescent="0.25">
      <c r="A296" s="5">
        <f>INDEX('Paste Calib Data'!$1:$1048576,MATCH($A$290,'Paste Calib Data'!$A:$A,0)+(ROW()-ROW($A$290)-1),COLUMN())</f>
        <v>1600</v>
      </c>
      <c r="B296" s="7">
        <f>INDEX('Paste Calib Data'!$1:$1048576,MATCH($A$290,'Paste Calib Data'!$A:$A,0)+(ROW()-ROW($A$290)-1),COLUMN())</f>
        <v>119.089676</v>
      </c>
      <c r="C296" s="7">
        <f>INDEX('Paste Calib Data'!$1:$1048576,MATCH($A$290,'Paste Calib Data'!$A:$A,0)+(ROW()-ROW($A$290)-1),COLUMN())</f>
        <v>116.576089</v>
      </c>
      <c r="D296" s="7">
        <f>INDEX('Paste Calib Data'!$1:$1048576,MATCH($A$290,'Paste Calib Data'!$A:$A,0)+(ROW()-ROW($A$290)-1),COLUMN())</f>
        <v>118.070655</v>
      </c>
      <c r="E296" s="7">
        <f>INDEX('Paste Calib Data'!$1:$1048576,MATCH($A$290,'Paste Calib Data'!$A:$A,0)+(ROW()-ROW($A$290)-1),COLUMN())</f>
        <v>118.070655</v>
      </c>
      <c r="F296" s="7">
        <f>INDEX('Paste Calib Data'!$1:$1048576,MATCH($A$290,'Paste Calib Data'!$A:$A,0)+(ROW()-ROW($A$290)-1),COLUMN())</f>
        <v>118.070655</v>
      </c>
    </row>
    <row r="297" spans="1:6" x14ac:dyDescent="0.25">
      <c r="A297" s="5">
        <f>INDEX('Paste Calib Data'!$1:$1048576,MATCH($A$290,'Paste Calib Data'!$A:$A,0)+(ROW()-ROW($A$290)-1),COLUMN())</f>
        <v>1700</v>
      </c>
      <c r="B297" s="7">
        <f>INDEX('Paste Calib Data'!$1:$1048576,MATCH($A$290,'Paste Calib Data'!$A:$A,0)+(ROW()-ROW($A$290)-1),COLUMN())</f>
        <v>115.013589</v>
      </c>
      <c r="C297" s="7">
        <f>INDEX('Paste Calib Data'!$1:$1048576,MATCH($A$290,'Paste Calib Data'!$A:$A,0)+(ROW()-ROW($A$290)-1),COLUMN())</f>
        <v>114.87772</v>
      </c>
      <c r="D297" s="7">
        <f>INDEX('Paste Calib Data'!$1:$1048576,MATCH($A$290,'Paste Calib Data'!$A:$A,0)+(ROW()-ROW($A$290)-1),COLUMN())</f>
        <v>116.032611</v>
      </c>
      <c r="E297" s="7">
        <f>INDEX('Paste Calib Data'!$1:$1048576,MATCH($A$290,'Paste Calib Data'!$A:$A,0)+(ROW()-ROW($A$290)-1),COLUMN())</f>
        <v>116.032611</v>
      </c>
      <c r="F297" s="7">
        <f>INDEX('Paste Calib Data'!$1:$1048576,MATCH($A$290,'Paste Calib Data'!$A:$A,0)+(ROW()-ROW($A$290)-1),COLUMN())</f>
        <v>116.032611</v>
      </c>
    </row>
    <row r="298" spans="1:6" x14ac:dyDescent="0.25">
      <c r="A298" s="5">
        <f>INDEX('Paste Calib Data'!$1:$1048576,MATCH($A$290,'Paste Calib Data'!$A:$A,0)+(ROW()-ROW($A$290)-1),COLUMN())</f>
        <v>1800</v>
      </c>
      <c r="B298" s="7">
        <f>INDEX('Paste Calib Data'!$1:$1048576,MATCH($A$290,'Paste Calib Data'!$A:$A,0)+(ROW()-ROW($A$290)-1),COLUMN())</f>
        <v>118.817937</v>
      </c>
      <c r="C298" s="7">
        <f>INDEX('Paste Calib Data'!$1:$1048576,MATCH($A$290,'Paste Calib Data'!$A:$A,0)+(ROW()-ROW($A$290)-1),COLUMN())</f>
        <v>118.070655</v>
      </c>
      <c r="D298" s="7">
        <f>INDEX('Paste Calib Data'!$1:$1048576,MATCH($A$290,'Paste Calib Data'!$A:$A,0)+(ROW()-ROW($A$290)-1),COLUMN())</f>
        <v>119.49728500000001</v>
      </c>
      <c r="E298" s="7">
        <f>INDEX('Paste Calib Data'!$1:$1048576,MATCH($A$290,'Paste Calib Data'!$A:$A,0)+(ROW()-ROW($A$290)-1),COLUMN())</f>
        <v>119.49728500000001</v>
      </c>
      <c r="F298" s="7">
        <f>INDEX('Paste Calib Data'!$1:$1048576,MATCH($A$290,'Paste Calib Data'!$A:$A,0)+(ROW()-ROW($A$290)-1),COLUMN())</f>
        <v>119.49728500000001</v>
      </c>
    </row>
    <row r="299" spans="1:6" x14ac:dyDescent="0.25">
      <c r="A299" s="5">
        <f>INDEX('Paste Calib Data'!$1:$1048576,MATCH($A$290,'Paste Calib Data'!$A:$A,0)+(ROW()-ROW($A$290)-1),COLUMN())</f>
        <v>1900</v>
      </c>
      <c r="B299" s="7">
        <f>INDEX('Paste Calib Data'!$1:$1048576,MATCH($A$290,'Paste Calib Data'!$A:$A,0)+(ROW()-ROW($A$290)-1),COLUMN())</f>
        <v>122.62228500000001</v>
      </c>
      <c r="C299" s="7">
        <f>INDEX('Paste Calib Data'!$1:$1048576,MATCH($A$290,'Paste Calib Data'!$A:$A,0)+(ROW()-ROW($A$290)-1),COLUMN())</f>
        <v>120.380437</v>
      </c>
      <c r="D299" s="7">
        <f>INDEX('Paste Calib Data'!$1:$1048576,MATCH($A$290,'Paste Calib Data'!$A:$A,0)+(ROW()-ROW($A$290)-1),COLUMN())</f>
        <v>122.62228500000001</v>
      </c>
      <c r="E299" s="7">
        <f>INDEX('Paste Calib Data'!$1:$1048576,MATCH($A$290,'Paste Calib Data'!$A:$A,0)+(ROW()-ROW($A$290)-1),COLUMN())</f>
        <v>122.62228500000001</v>
      </c>
      <c r="F299" s="7">
        <f>INDEX('Paste Calib Data'!$1:$1048576,MATCH($A$290,'Paste Calib Data'!$A:$A,0)+(ROW()-ROW($A$290)-1),COLUMN())</f>
        <v>122.62228500000001</v>
      </c>
    </row>
    <row r="300" spans="1:6" x14ac:dyDescent="0.25">
      <c r="A300" s="5">
        <f>INDEX('Paste Calib Data'!$1:$1048576,MATCH($A$290,'Paste Calib Data'!$A:$A,0)+(ROW()-ROW($A$290)-1),COLUMN())</f>
        <v>2000</v>
      </c>
      <c r="B300" s="7">
        <f>INDEX('Paste Calib Data'!$1:$1048576,MATCH($A$290,'Paste Calib Data'!$A:$A,0)+(ROW()-ROW($A$290)-1),COLUMN())</f>
        <v>126.494568</v>
      </c>
      <c r="C300" s="7">
        <f>INDEX('Paste Calib Data'!$1:$1048576,MATCH($A$290,'Paste Calib Data'!$A:$A,0)+(ROW()-ROW($A$290)-1),COLUMN())</f>
        <v>122.62228500000001</v>
      </c>
      <c r="D300" s="7">
        <f>INDEX('Paste Calib Data'!$1:$1048576,MATCH($A$290,'Paste Calib Data'!$A:$A,0)+(ROW()-ROW($A$290)-1),COLUMN())</f>
        <v>125.00000300000001</v>
      </c>
      <c r="E300" s="7">
        <f>INDEX('Paste Calib Data'!$1:$1048576,MATCH($A$290,'Paste Calib Data'!$A:$A,0)+(ROW()-ROW($A$290)-1),COLUMN())</f>
        <v>125.00000300000001</v>
      </c>
      <c r="F300" s="7">
        <f>INDEX('Paste Calib Data'!$1:$1048576,MATCH($A$290,'Paste Calib Data'!$A:$A,0)+(ROW()-ROW($A$290)-1),COLUMN())</f>
        <v>125.00000300000001</v>
      </c>
    </row>
    <row r="301" spans="1:6" x14ac:dyDescent="0.25">
      <c r="A301" s="5">
        <f>INDEX('Paste Calib Data'!$1:$1048576,MATCH($A$290,'Paste Calib Data'!$A:$A,0)+(ROW()-ROW($A$290)-1),COLUMN())</f>
        <v>2100</v>
      </c>
      <c r="B301" s="7">
        <f>INDEX('Paste Calib Data'!$1:$1048576,MATCH($A$290,'Paste Calib Data'!$A:$A,0)+(ROW()-ROW($A$290)-1),COLUMN())</f>
        <v>129.415764</v>
      </c>
      <c r="C301" s="7">
        <f>INDEX('Paste Calib Data'!$1:$1048576,MATCH($A$290,'Paste Calib Data'!$A:$A,0)+(ROW()-ROW($A$290)-1),COLUMN())</f>
        <v>128.532611</v>
      </c>
      <c r="D301" s="7">
        <f>INDEX('Paste Calib Data'!$1:$1048576,MATCH($A$290,'Paste Calib Data'!$A:$A,0)+(ROW()-ROW($A$290)-1),COLUMN())</f>
        <v>129.415764</v>
      </c>
      <c r="E301" s="7">
        <f>INDEX('Paste Calib Data'!$1:$1048576,MATCH($A$290,'Paste Calib Data'!$A:$A,0)+(ROW()-ROW($A$290)-1),COLUMN())</f>
        <v>129.415764</v>
      </c>
      <c r="F301" s="7">
        <f>INDEX('Paste Calib Data'!$1:$1048576,MATCH($A$290,'Paste Calib Data'!$A:$A,0)+(ROW()-ROW($A$290)-1),COLUMN())</f>
        <v>129.415764</v>
      </c>
    </row>
    <row r="302" spans="1:6" x14ac:dyDescent="0.25">
      <c r="A302" s="5">
        <f>INDEX('Paste Calib Data'!$1:$1048576,MATCH($A$290,'Paste Calib Data'!$A:$A,0)+(ROW()-ROW($A$290)-1),COLUMN())</f>
        <v>2200</v>
      </c>
      <c r="B302" s="7">
        <f>INDEX('Paste Calib Data'!$1:$1048576,MATCH($A$290,'Paste Calib Data'!$A:$A,0)+(ROW()-ROW($A$290)-1),COLUMN())</f>
        <v>130.91032899999999</v>
      </c>
      <c r="C302" s="7">
        <f>INDEX('Paste Calib Data'!$1:$1048576,MATCH($A$290,'Paste Calib Data'!$A:$A,0)+(ROW()-ROW($A$290)-1),COLUMN())</f>
        <v>130.36685</v>
      </c>
      <c r="D302" s="7">
        <f>INDEX('Paste Calib Data'!$1:$1048576,MATCH($A$290,'Paste Calib Data'!$A:$A,0)+(ROW()-ROW($A$290)-1),COLUMN())</f>
        <v>130.91032899999999</v>
      </c>
      <c r="E302" s="7">
        <f>INDEX('Paste Calib Data'!$1:$1048576,MATCH($A$290,'Paste Calib Data'!$A:$A,0)+(ROW()-ROW($A$290)-1),COLUMN())</f>
        <v>130.91032899999999</v>
      </c>
      <c r="F302" s="7">
        <f>INDEX('Paste Calib Data'!$1:$1048576,MATCH($A$290,'Paste Calib Data'!$A:$A,0)+(ROW()-ROW($A$290)-1),COLUMN())</f>
        <v>130.91032899999999</v>
      </c>
    </row>
    <row r="303" spans="1:6" x14ac:dyDescent="0.25">
      <c r="A303" s="5">
        <f>INDEX('Paste Calib Data'!$1:$1048576,MATCH($A$290,'Paste Calib Data'!$A:$A,0)+(ROW()-ROW($A$290)-1),COLUMN())</f>
        <v>2600</v>
      </c>
      <c r="B303" s="7">
        <f>INDEX('Paste Calib Data'!$1:$1048576,MATCH($A$290,'Paste Calib Data'!$A:$A,0)+(ROW()-ROW($A$290)-1),COLUMN())</f>
        <v>131.18206799999999</v>
      </c>
      <c r="C303" s="7">
        <f>INDEX('Paste Calib Data'!$1:$1048576,MATCH($A$290,'Paste Calib Data'!$A:$A,0)+(ROW()-ROW($A$290)-1),COLUMN())</f>
        <v>131.18206799999999</v>
      </c>
      <c r="D303" s="7">
        <f>INDEX('Paste Calib Data'!$1:$1048576,MATCH($A$290,'Paste Calib Data'!$A:$A,0)+(ROW()-ROW($A$290)-1),COLUMN())</f>
        <v>131.18206799999999</v>
      </c>
      <c r="E303" s="7">
        <f>INDEX('Paste Calib Data'!$1:$1048576,MATCH($A$290,'Paste Calib Data'!$A:$A,0)+(ROW()-ROW($A$290)-1),COLUMN())</f>
        <v>131.18206799999999</v>
      </c>
      <c r="F303" s="7">
        <f>INDEX('Paste Calib Data'!$1:$1048576,MATCH($A$290,'Paste Calib Data'!$A:$A,0)+(ROW()-ROW($A$290)-1),COLUMN())</f>
        <v>131.18206799999999</v>
      </c>
    </row>
    <row r="304" spans="1:6" x14ac:dyDescent="0.25">
      <c r="A304" s="5">
        <f>INDEX('Paste Calib Data'!$1:$1048576,MATCH($A$290,'Paste Calib Data'!$A:$A,0)+(ROW()-ROW($A$290)-1),COLUMN())</f>
        <v>2700</v>
      </c>
      <c r="B304" s="7">
        <f>INDEX('Paste Calib Data'!$1:$1048576,MATCH($A$290,'Paste Calib Data'!$A:$A,0)+(ROW()-ROW($A$290)-1),COLUMN())</f>
        <v>133.28804600000001</v>
      </c>
      <c r="C304" s="7">
        <f>INDEX('Paste Calib Data'!$1:$1048576,MATCH($A$290,'Paste Calib Data'!$A:$A,0)+(ROW()-ROW($A$290)-1),COLUMN())</f>
        <v>133.28804600000001</v>
      </c>
      <c r="D304" s="7">
        <f>INDEX('Paste Calib Data'!$1:$1048576,MATCH($A$290,'Paste Calib Data'!$A:$A,0)+(ROW()-ROW($A$290)-1),COLUMN())</f>
        <v>133.28804600000001</v>
      </c>
      <c r="E304" s="7">
        <f>INDEX('Paste Calib Data'!$1:$1048576,MATCH($A$290,'Paste Calib Data'!$A:$A,0)+(ROW()-ROW($A$290)-1),COLUMN())</f>
        <v>133.28804600000001</v>
      </c>
      <c r="F304" s="7">
        <f>INDEX('Paste Calib Data'!$1:$1048576,MATCH($A$290,'Paste Calib Data'!$A:$A,0)+(ROW()-ROW($A$290)-1),COLUMN())</f>
        <v>133.28804600000001</v>
      </c>
    </row>
    <row r="305" spans="1:6" x14ac:dyDescent="0.25">
      <c r="A305" s="5">
        <f>INDEX('Paste Calib Data'!$1:$1048576,MATCH($A$290,'Paste Calib Data'!$A:$A,0)+(ROW()-ROW($A$290)-1),COLUMN())</f>
        <v>2800</v>
      </c>
      <c r="B305" s="7">
        <f>INDEX('Paste Calib Data'!$1:$1048576,MATCH($A$290,'Paste Calib Data'!$A:$A,0)+(ROW()-ROW($A$290)-1),COLUMN())</f>
        <v>134.71467699999999</v>
      </c>
      <c r="C305" s="7">
        <f>INDEX('Paste Calib Data'!$1:$1048576,MATCH($A$290,'Paste Calib Data'!$A:$A,0)+(ROW()-ROW($A$290)-1),COLUMN())</f>
        <v>134.71467699999999</v>
      </c>
      <c r="D305" s="7">
        <f>INDEX('Paste Calib Data'!$1:$1048576,MATCH($A$290,'Paste Calib Data'!$A:$A,0)+(ROW()-ROW($A$290)-1),COLUMN())</f>
        <v>134.71467699999999</v>
      </c>
      <c r="E305" s="7">
        <f>INDEX('Paste Calib Data'!$1:$1048576,MATCH($A$290,'Paste Calib Data'!$A:$A,0)+(ROW()-ROW($A$290)-1),COLUMN())</f>
        <v>134.71467699999999</v>
      </c>
      <c r="F305" s="7">
        <f>INDEX('Paste Calib Data'!$1:$1048576,MATCH($A$290,'Paste Calib Data'!$A:$A,0)+(ROW()-ROW($A$290)-1),COLUMN())</f>
        <v>134.71467699999999</v>
      </c>
    </row>
    <row r="306" spans="1:6" x14ac:dyDescent="0.25">
      <c r="A306" s="5">
        <f>INDEX('Paste Calib Data'!$1:$1048576,MATCH($A$290,'Paste Calib Data'!$A:$A,0)+(ROW()-ROW($A$290)-1),COLUMN())</f>
        <v>2900</v>
      </c>
      <c r="B306" s="7">
        <f>INDEX('Paste Calib Data'!$1:$1048576,MATCH($A$290,'Paste Calib Data'!$A:$A,0)+(ROW()-ROW($A$290)-1),COLUMN())</f>
        <v>135.12228500000001</v>
      </c>
      <c r="C306" s="7">
        <f>INDEX('Paste Calib Data'!$1:$1048576,MATCH($A$290,'Paste Calib Data'!$A:$A,0)+(ROW()-ROW($A$290)-1),COLUMN())</f>
        <v>135.12228500000001</v>
      </c>
      <c r="D306" s="7">
        <f>INDEX('Paste Calib Data'!$1:$1048576,MATCH($A$290,'Paste Calib Data'!$A:$A,0)+(ROW()-ROW($A$290)-1),COLUMN())</f>
        <v>135.12228500000001</v>
      </c>
      <c r="E306" s="7">
        <f>INDEX('Paste Calib Data'!$1:$1048576,MATCH($A$290,'Paste Calib Data'!$A:$A,0)+(ROW()-ROW($A$290)-1),COLUMN())</f>
        <v>135.12228500000001</v>
      </c>
      <c r="F306" s="7">
        <f>INDEX('Paste Calib Data'!$1:$1048576,MATCH($A$290,'Paste Calib Data'!$A:$A,0)+(ROW()-ROW($A$290)-1),COLUMN())</f>
        <v>135.12228500000001</v>
      </c>
    </row>
    <row r="307" spans="1:6" x14ac:dyDescent="0.25">
      <c r="A307" s="5">
        <f>INDEX('Paste Calib Data'!$1:$1048576,MATCH($A$290,'Paste Calib Data'!$A:$A,0)+(ROW()-ROW($A$290)-1),COLUMN())</f>
        <v>2925</v>
      </c>
      <c r="B307" s="7">
        <f>INDEX('Paste Calib Data'!$1:$1048576,MATCH($A$290,'Paste Calib Data'!$A:$A,0)+(ROW()-ROW($A$290)-1),COLUMN())</f>
        <v>135.86956799999999</v>
      </c>
      <c r="C307" s="7">
        <f>INDEX('Paste Calib Data'!$1:$1048576,MATCH($A$290,'Paste Calib Data'!$A:$A,0)+(ROW()-ROW($A$290)-1),COLUMN())</f>
        <v>135.86956799999999</v>
      </c>
      <c r="D307" s="7">
        <f>INDEX('Paste Calib Data'!$1:$1048576,MATCH($A$290,'Paste Calib Data'!$A:$A,0)+(ROW()-ROW($A$290)-1),COLUMN())</f>
        <v>135.86956799999999</v>
      </c>
      <c r="E307" s="7">
        <f>INDEX('Paste Calib Data'!$1:$1048576,MATCH($A$290,'Paste Calib Data'!$A:$A,0)+(ROW()-ROW($A$290)-1),COLUMN())</f>
        <v>135.86956799999999</v>
      </c>
      <c r="F307" s="7">
        <f>INDEX('Paste Calib Data'!$1:$1048576,MATCH($A$290,'Paste Calib Data'!$A:$A,0)+(ROW()-ROW($A$290)-1),COLUMN())</f>
        <v>135.86956799999999</v>
      </c>
    </row>
    <row r="308" spans="1:6" x14ac:dyDescent="0.25">
      <c r="A308" s="28">
        <f>A307+1</f>
        <v>2926</v>
      </c>
      <c r="B308" s="27">
        <f>B307</f>
        <v>135.86956799999999</v>
      </c>
      <c r="C308" s="27">
        <f t="shared" ref="C308:F308" si="147">C307</f>
        <v>135.86956799999999</v>
      </c>
      <c r="D308" s="27">
        <f t="shared" si="147"/>
        <v>135.86956799999999</v>
      </c>
      <c r="E308" s="27">
        <f t="shared" si="147"/>
        <v>135.86956799999999</v>
      </c>
      <c r="F308" s="27">
        <f t="shared" si="147"/>
        <v>135.86956799999999</v>
      </c>
    </row>
    <row r="310" spans="1:6" x14ac:dyDescent="0.25">
      <c r="A310" s="33" t="s">
        <v>196</v>
      </c>
      <c r="B310" s="45" t="str">
        <f>INDEX('Paste Calib Data'!$1:$1048576,MATCH($A$310,'Paste Calib Data'!$A:$A,0)+(ROW()-ROW($A$310)),COLUMN())</f>
        <v>Fuel Limiter, Table Selection 2</v>
      </c>
      <c r="C310" s="45"/>
      <c r="D310" s="45"/>
      <c r="E310" s="45"/>
      <c r="F310" s="45"/>
    </row>
    <row r="311" spans="1:6" x14ac:dyDescent="0.25">
      <c r="A311" s="5"/>
      <c r="B311" s="5" t="str">
        <f>INDEX('Paste Calib Data'!$1:$1048576,MATCH($A$310,'Paste Calib Data'!$A:$A,0)+(ROW()-ROW($A$310)),COLUMN())</f>
        <v>Base Table</v>
      </c>
      <c r="C311" s="5"/>
      <c r="D311" s="5"/>
      <c r="E311" s="5"/>
      <c r="F311" s="5"/>
    </row>
    <row r="312" spans="1:6" x14ac:dyDescent="0.25">
      <c r="A312" s="5" t="str">
        <f>INDEX('Paste Calib Data'!$1:$1048576,MATCH($A$310,'Paste Calib Data'!$A:$A,0)+(ROW()-ROW($A$310)),COLUMN())</f>
        <v>RPM</v>
      </c>
      <c r="B312" s="5">
        <f>INDEX('Paste Calib Data'!$1:$1048576,MATCH($A$310,'Paste Calib Data'!$A:$A,0)+(ROW()-ROW($A$310)),COLUMN())</f>
        <v>0</v>
      </c>
      <c r="C312" s="5">
        <f>INDEX('Paste Calib Data'!$1:$1048576,MATCH($A$310,'Paste Calib Data'!$A:$A,0)+(ROW()-ROW($A$310)),COLUMN())</f>
        <v>1</v>
      </c>
      <c r="D312" s="5">
        <f>INDEX('Paste Calib Data'!$1:$1048576,MATCH($A$310,'Paste Calib Data'!$A:$A,0)+(ROW()-ROW($A$310)),COLUMN())</f>
        <v>2</v>
      </c>
      <c r="E312" s="5">
        <f>INDEX('Paste Calib Data'!$1:$1048576,MATCH($A$310,'Paste Calib Data'!$A:$A,0)+(ROW()-ROW($A$310)),COLUMN())</f>
        <v>3</v>
      </c>
      <c r="F312" s="5">
        <f>INDEX('Paste Calib Data'!$1:$1048576,MATCH($A$310,'Paste Calib Data'!$A:$A,0)+(ROW()-ROW($A$310)),COLUMN())</f>
        <v>4</v>
      </c>
    </row>
    <row r="313" spans="1:6" x14ac:dyDescent="0.25">
      <c r="A313" s="28">
        <f>A314-1</f>
        <v>749</v>
      </c>
      <c r="B313" s="27">
        <f>B314</f>
        <v>88.519020999999995</v>
      </c>
      <c r="C313" s="27">
        <f t="shared" ref="C313:F313" si="148">C314</f>
        <v>88.519020999999995</v>
      </c>
      <c r="D313" s="27">
        <f t="shared" si="148"/>
        <v>69.972825</v>
      </c>
      <c r="E313" s="27">
        <f t="shared" si="148"/>
        <v>69.972825</v>
      </c>
      <c r="F313" s="27">
        <f t="shared" si="148"/>
        <v>69.972825</v>
      </c>
    </row>
    <row r="314" spans="1:6" x14ac:dyDescent="0.25">
      <c r="A314" s="5">
        <f>INDEX('Paste Calib Data'!$1:$1048576,MATCH($A$310,'Paste Calib Data'!$A:$A,0)+(ROW()-ROW($A$310)-1),COLUMN())</f>
        <v>750</v>
      </c>
      <c r="B314" s="7">
        <f>INDEX('Paste Calib Data'!$1:$1048576,MATCH($A$310,'Paste Calib Data'!$A:$A,0)+(ROW()-ROW($A$310)-1),COLUMN())</f>
        <v>88.519020999999995</v>
      </c>
      <c r="C314" s="7">
        <f>INDEX('Paste Calib Data'!$1:$1048576,MATCH($A$310,'Paste Calib Data'!$A:$A,0)+(ROW()-ROW($A$310)-1),COLUMN())</f>
        <v>88.519020999999995</v>
      </c>
      <c r="D314" s="7">
        <f>INDEX('Paste Calib Data'!$1:$1048576,MATCH($A$310,'Paste Calib Data'!$A:$A,0)+(ROW()-ROW($A$310)-1),COLUMN())</f>
        <v>69.972825</v>
      </c>
      <c r="E314" s="7">
        <f>INDEX('Paste Calib Data'!$1:$1048576,MATCH($A$310,'Paste Calib Data'!$A:$A,0)+(ROW()-ROW($A$310)-1),COLUMN())</f>
        <v>69.972825</v>
      </c>
      <c r="F314" s="7">
        <f>INDEX('Paste Calib Data'!$1:$1048576,MATCH($A$310,'Paste Calib Data'!$A:$A,0)+(ROW()-ROW($A$310)-1),COLUMN())</f>
        <v>69.972825</v>
      </c>
    </row>
    <row r="315" spans="1:6" x14ac:dyDescent="0.25">
      <c r="A315" s="5">
        <f>INDEX('Paste Calib Data'!$1:$1048576,MATCH($A$310,'Paste Calib Data'!$A:$A,0)+(ROW()-ROW($A$310)-1),COLUMN())</f>
        <v>800</v>
      </c>
      <c r="B315" s="7">
        <f>INDEX('Paste Calib Data'!$1:$1048576,MATCH($A$310,'Paste Calib Data'!$A:$A,0)+(ROW()-ROW($A$310)-1),COLUMN())</f>
        <v>92.798912000000001</v>
      </c>
      <c r="C315" s="7">
        <f>INDEX('Paste Calib Data'!$1:$1048576,MATCH($A$310,'Paste Calib Data'!$A:$A,0)+(ROW()-ROW($A$310)-1),COLUMN())</f>
        <v>92.798912000000001</v>
      </c>
      <c r="D315" s="7">
        <f>INDEX('Paste Calib Data'!$1:$1048576,MATCH($A$310,'Paste Calib Data'!$A:$A,0)+(ROW()-ROW($A$310)-1),COLUMN())</f>
        <v>69.972825</v>
      </c>
      <c r="E315" s="7">
        <f>INDEX('Paste Calib Data'!$1:$1048576,MATCH($A$310,'Paste Calib Data'!$A:$A,0)+(ROW()-ROW($A$310)-1),COLUMN())</f>
        <v>69.972825</v>
      </c>
      <c r="F315" s="7">
        <f>INDEX('Paste Calib Data'!$1:$1048576,MATCH($A$310,'Paste Calib Data'!$A:$A,0)+(ROW()-ROW($A$310)-1),COLUMN())</f>
        <v>69.972825</v>
      </c>
    </row>
    <row r="316" spans="1:6" x14ac:dyDescent="0.25">
      <c r="A316" s="5">
        <f>INDEX('Paste Calib Data'!$1:$1048576,MATCH($A$310,'Paste Calib Data'!$A:$A,0)+(ROW()-ROW($A$310)-1),COLUMN())</f>
        <v>900</v>
      </c>
      <c r="B316" s="7">
        <f>INDEX('Paste Calib Data'!$1:$1048576,MATCH($A$310,'Paste Calib Data'!$A:$A,0)+(ROW()-ROW($A$310)-1),COLUMN())</f>
        <v>100.475543</v>
      </c>
      <c r="C316" s="7">
        <f>INDEX('Paste Calib Data'!$1:$1048576,MATCH($A$310,'Paste Calib Data'!$A:$A,0)+(ROW()-ROW($A$310)-1),COLUMN())</f>
        <v>100.475543</v>
      </c>
      <c r="D316" s="7">
        <f>INDEX('Paste Calib Data'!$1:$1048576,MATCH($A$310,'Paste Calib Data'!$A:$A,0)+(ROW()-ROW($A$310)-1),COLUMN())</f>
        <v>69.972825</v>
      </c>
      <c r="E316" s="7">
        <f>INDEX('Paste Calib Data'!$1:$1048576,MATCH($A$310,'Paste Calib Data'!$A:$A,0)+(ROW()-ROW($A$310)-1),COLUMN())</f>
        <v>69.972825</v>
      </c>
      <c r="F316" s="7">
        <f>INDEX('Paste Calib Data'!$1:$1048576,MATCH($A$310,'Paste Calib Data'!$A:$A,0)+(ROW()-ROW($A$310)-1),COLUMN())</f>
        <v>69.972825</v>
      </c>
    </row>
    <row r="317" spans="1:6" x14ac:dyDescent="0.25">
      <c r="A317" s="5">
        <f>INDEX('Paste Calib Data'!$1:$1048576,MATCH($A$310,'Paste Calib Data'!$A:$A,0)+(ROW()-ROW($A$310)-1),COLUMN())</f>
        <v>1000</v>
      </c>
      <c r="B317" s="7">
        <f>INDEX('Paste Calib Data'!$1:$1048576,MATCH($A$310,'Paste Calib Data'!$A:$A,0)+(ROW()-ROW($A$310)-1),COLUMN())</f>
        <v>101.970108</v>
      </c>
      <c r="C317" s="7">
        <f>INDEX('Paste Calib Data'!$1:$1048576,MATCH($A$310,'Paste Calib Data'!$A:$A,0)+(ROW()-ROW($A$310)-1),COLUMN())</f>
        <v>101.970108</v>
      </c>
      <c r="D317" s="7">
        <f>INDEX('Paste Calib Data'!$1:$1048576,MATCH($A$310,'Paste Calib Data'!$A:$A,0)+(ROW()-ROW($A$310)-1),COLUMN())</f>
        <v>68.002717000000004</v>
      </c>
      <c r="E317" s="7">
        <f>INDEX('Paste Calib Data'!$1:$1048576,MATCH($A$310,'Paste Calib Data'!$A:$A,0)+(ROW()-ROW($A$310)-1),COLUMN())</f>
        <v>68.002717000000004</v>
      </c>
      <c r="F317" s="7">
        <f>INDEX('Paste Calib Data'!$1:$1048576,MATCH($A$310,'Paste Calib Data'!$A:$A,0)+(ROW()-ROW($A$310)-1),COLUMN())</f>
        <v>68.002717000000004</v>
      </c>
    </row>
    <row r="318" spans="1:6" x14ac:dyDescent="0.25">
      <c r="A318" s="5">
        <f>INDEX('Paste Calib Data'!$1:$1048576,MATCH($A$310,'Paste Calib Data'!$A:$A,0)+(ROW()-ROW($A$310)-1),COLUMN())</f>
        <v>1200</v>
      </c>
      <c r="B318" s="7">
        <f>INDEX('Paste Calib Data'!$1:$1048576,MATCH($A$310,'Paste Calib Data'!$A:$A,0)+(ROW()-ROW($A$310)-1),COLUMN())</f>
        <v>109.918477</v>
      </c>
      <c r="C318" s="7">
        <f>INDEX('Paste Calib Data'!$1:$1048576,MATCH($A$310,'Paste Calib Data'!$A:$A,0)+(ROW()-ROW($A$310)-1),COLUMN())</f>
        <v>109.918477</v>
      </c>
      <c r="D318" s="7">
        <f>INDEX('Paste Calib Data'!$1:$1048576,MATCH($A$310,'Paste Calib Data'!$A:$A,0)+(ROW()-ROW($A$310)-1),COLUMN())</f>
        <v>84.986412000000001</v>
      </c>
      <c r="E318" s="7">
        <f>INDEX('Paste Calib Data'!$1:$1048576,MATCH($A$310,'Paste Calib Data'!$A:$A,0)+(ROW()-ROW($A$310)-1),COLUMN())</f>
        <v>81.997281999999998</v>
      </c>
      <c r="F318" s="7">
        <f>INDEX('Paste Calib Data'!$1:$1048576,MATCH($A$310,'Paste Calib Data'!$A:$A,0)+(ROW()-ROW($A$310)-1),COLUMN())</f>
        <v>76.970107999999996</v>
      </c>
    </row>
    <row r="319" spans="1:6" x14ac:dyDescent="0.25">
      <c r="A319" s="5">
        <f>INDEX('Paste Calib Data'!$1:$1048576,MATCH($A$310,'Paste Calib Data'!$A:$A,0)+(ROW()-ROW($A$310)-1),COLUMN())</f>
        <v>1380</v>
      </c>
      <c r="B319" s="7">
        <f>INDEX('Paste Calib Data'!$1:$1048576,MATCH($A$310,'Paste Calib Data'!$A:$A,0)+(ROW()-ROW($A$310)-1),COLUMN())</f>
        <v>112.160325</v>
      </c>
      <c r="C319" s="7">
        <f>INDEX('Paste Calib Data'!$1:$1048576,MATCH($A$310,'Paste Calib Data'!$A:$A,0)+(ROW()-ROW($A$310)-1),COLUMN())</f>
        <v>111.820651</v>
      </c>
      <c r="D319" s="7">
        <f>INDEX('Paste Calib Data'!$1:$1048576,MATCH($A$310,'Paste Calib Data'!$A:$A,0)+(ROW()-ROW($A$310)-1),COLUMN())</f>
        <v>101.222825</v>
      </c>
      <c r="E319" s="7">
        <f>INDEX('Paste Calib Data'!$1:$1048576,MATCH($A$310,'Paste Calib Data'!$A:$A,0)+(ROW()-ROW($A$310)-1),COLUMN())</f>
        <v>96.399456000000001</v>
      </c>
      <c r="F319" s="7">
        <f>INDEX('Paste Calib Data'!$1:$1048576,MATCH($A$310,'Paste Calib Data'!$A:$A,0)+(ROW()-ROW($A$310)-1),COLUMN())</f>
        <v>95.923912000000001</v>
      </c>
    </row>
    <row r="320" spans="1:6" x14ac:dyDescent="0.25">
      <c r="A320" s="5">
        <f>INDEX('Paste Calib Data'!$1:$1048576,MATCH($A$310,'Paste Calib Data'!$A:$A,0)+(ROW()-ROW($A$310)-1),COLUMN())</f>
        <v>1600</v>
      </c>
      <c r="B320" s="7">
        <f>INDEX('Paste Calib Data'!$1:$1048576,MATCH($A$310,'Paste Calib Data'!$A:$A,0)+(ROW()-ROW($A$310)-1),COLUMN())</f>
        <v>121.46738999999999</v>
      </c>
      <c r="C320" s="7">
        <f>INDEX('Paste Calib Data'!$1:$1048576,MATCH($A$310,'Paste Calib Data'!$A:$A,0)+(ROW()-ROW($A$310)-1),COLUMN())</f>
        <v>119.90488999999999</v>
      </c>
      <c r="D320" s="7">
        <f>INDEX('Paste Calib Data'!$1:$1048576,MATCH($A$310,'Paste Calib Data'!$A:$A,0)+(ROW()-ROW($A$310)-1),COLUMN())</f>
        <v>120.788042</v>
      </c>
      <c r="E320" s="7">
        <f>INDEX('Paste Calib Data'!$1:$1048576,MATCH($A$310,'Paste Calib Data'!$A:$A,0)+(ROW()-ROW($A$310)-1),COLUMN())</f>
        <v>121.059782</v>
      </c>
      <c r="F320" s="7">
        <f>INDEX('Paste Calib Data'!$1:$1048576,MATCH($A$310,'Paste Calib Data'!$A:$A,0)+(ROW()-ROW($A$310)-1),COLUMN())</f>
        <v>119.633151</v>
      </c>
    </row>
    <row r="321" spans="1:6" x14ac:dyDescent="0.25">
      <c r="A321" s="5">
        <f>INDEX('Paste Calib Data'!$1:$1048576,MATCH($A$310,'Paste Calib Data'!$A:$A,0)+(ROW()-ROW($A$310)-1),COLUMN())</f>
        <v>1700</v>
      </c>
      <c r="B321" s="7">
        <f>INDEX('Paste Calib Data'!$1:$1048576,MATCH($A$310,'Paste Calib Data'!$A:$A,0)+(ROW()-ROW($A$310)-1),COLUMN())</f>
        <v>123.02988999999999</v>
      </c>
      <c r="C321" s="7">
        <f>INDEX('Paste Calib Data'!$1:$1048576,MATCH($A$310,'Paste Calib Data'!$A:$A,0)+(ROW()-ROW($A$310)-1),COLUMN())</f>
        <v>120.720108</v>
      </c>
      <c r="D321" s="7">
        <f>INDEX('Paste Calib Data'!$1:$1048576,MATCH($A$310,'Paste Calib Data'!$A:$A,0)+(ROW()-ROW($A$310)-1),COLUMN())</f>
        <v>122.894021</v>
      </c>
      <c r="E321" s="7">
        <f>INDEX('Paste Calib Data'!$1:$1048576,MATCH($A$310,'Paste Calib Data'!$A:$A,0)+(ROW()-ROW($A$310)-1),COLUMN())</f>
        <v>123.02988999999999</v>
      </c>
      <c r="F321" s="7">
        <f>INDEX('Paste Calib Data'!$1:$1048576,MATCH($A$310,'Paste Calib Data'!$A:$A,0)+(ROW()-ROW($A$310)-1),COLUMN())</f>
        <v>118.682064</v>
      </c>
    </row>
    <row r="322" spans="1:6" x14ac:dyDescent="0.25">
      <c r="A322" s="5">
        <f>INDEX('Paste Calib Data'!$1:$1048576,MATCH($A$310,'Paste Calib Data'!$A:$A,0)+(ROW()-ROW($A$310)-1),COLUMN())</f>
        <v>1800</v>
      </c>
      <c r="B322" s="7">
        <f>INDEX('Paste Calib Data'!$1:$1048576,MATCH($A$310,'Paste Calib Data'!$A:$A,0)+(ROW()-ROW($A$310)-1),COLUMN())</f>
        <v>125.407608</v>
      </c>
      <c r="C322" s="7">
        <f>INDEX('Paste Calib Data'!$1:$1048576,MATCH($A$310,'Paste Calib Data'!$A:$A,0)+(ROW()-ROW($A$310)-1),COLUMN())</f>
        <v>122.282608</v>
      </c>
      <c r="D322" s="7">
        <f>INDEX('Paste Calib Data'!$1:$1048576,MATCH($A$310,'Paste Calib Data'!$A:$A,0)+(ROW()-ROW($A$310)-1),COLUMN())</f>
        <v>124.999999</v>
      </c>
      <c r="E322" s="7">
        <f>INDEX('Paste Calib Data'!$1:$1048576,MATCH($A$310,'Paste Calib Data'!$A:$A,0)+(ROW()-ROW($A$310)-1),COLUMN())</f>
        <v>124.999999</v>
      </c>
      <c r="F322" s="7">
        <f>INDEX('Paste Calib Data'!$1:$1048576,MATCH($A$310,'Paste Calib Data'!$A:$A,0)+(ROW()-ROW($A$310)-1),COLUMN())</f>
        <v>117.730977</v>
      </c>
    </row>
    <row r="323" spans="1:6" x14ac:dyDescent="0.25">
      <c r="A323" s="5">
        <f>INDEX('Paste Calib Data'!$1:$1048576,MATCH($A$310,'Paste Calib Data'!$A:$A,0)+(ROW()-ROW($A$310)-1),COLUMN())</f>
        <v>1900</v>
      </c>
      <c r="B323" s="7">
        <f>INDEX('Paste Calib Data'!$1:$1048576,MATCH($A$310,'Paste Calib Data'!$A:$A,0)+(ROW()-ROW($A$310)-1),COLUMN())</f>
        <v>128.19293400000001</v>
      </c>
      <c r="C323" s="7">
        <f>INDEX('Paste Calib Data'!$1:$1048576,MATCH($A$310,'Paste Calib Data'!$A:$A,0)+(ROW()-ROW($A$310)-1),COLUMN())</f>
        <v>123.709238</v>
      </c>
      <c r="D323" s="7">
        <f>INDEX('Paste Calib Data'!$1:$1048576,MATCH($A$310,'Paste Calib Data'!$A:$A,0)+(ROW()-ROW($A$310)-1),COLUMN())</f>
        <v>125.475542</v>
      </c>
      <c r="E323" s="7">
        <f>INDEX('Paste Calib Data'!$1:$1048576,MATCH($A$310,'Paste Calib Data'!$A:$A,0)+(ROW()-ROW($A$310)-1),COLUMN())</f>
        <v>124.796195</v>
      </c>
      <c r="F323" s="7">
        <f>INDEX('Paste Calib Data'!$1:$1048576,MATCH($A$310,'Paste Calib Data'!$A:$A,0)+(ROW()-ROW($A$310)-1),COLUMN())</f>
        <v>119.225542</v>
      </c>
    </row>
    <row r="324" spans="1:6" x14ac:dyDescent="0.25">
      <c r="A324" s="5">
        <f>INDEX('Paste Calib Data'!$1:$1048576,MATCH($A$310,'Paste Calib Data'!$A:$A,0)+(ROW()-ROW($A$310)-1),COLUMN())</f>
        <v>2000</v>
      </c>
      <c r="B324" s="7">
        <f>INDEX('Paste Calib Data'!$1:$1048576,MATCH($A$310,'Paste Calib Data'!$A:$A,0)+(ROW()-ROW($A$310)-1),COLUMN())</f>
        <v>130.027173</v>
      </c>
      <c r="C324" s="7">
        <f>INDEX('Paste Calib Data'!$1:$1048576,MATCH($A$310,'Paste Calib Data'!$A:$A,0)+(ROW()-ROW($A$310)-1),COLUMN())</f>
        <v>126.76630299999999</v>
      </c>
      <c r="D324" s="7">
        <f>INDEX('Paste Calib Data'!$1:$1048576,MATCH($A$310,'Paste Calib Data'!$A:$A,0)+(ROW()-ROW($A$310)-1),COLUMN())</f>
        <v>126.019021</v>
      </c>
      <c r="E324" s="7">
        <f>INDEX('Paste Calib Data'!$1:$1048576,MATCH($A$310,'Paste Calib Data'!$A:$A,0)+(ROW()-ROW($A$310)-1),COLUMN())</f>
        <v>124.524455</v>
      </c>
      <c r="F324" s="7">
        <f>INDEX('Paste Calib Data'!$1:$1048576,MATCH($A$310,'Paste Calib Data'!$A:$A,0)+(ROW()-ROW($A$310)-1),COLUMN())</f>
        <v>120.720108</v>
      </c>
    </row>
    <row r="325" spans="1:6" x14ac:dyDescent="0.25">
      <c r="A325" s="5">
        <f>INDEX('Paste Calib Data'!$1:$1048576,MATCH($A$310,'Paste Calib Data'!$A:$A,0)+(ROW()-ROW($A$310)-1),COLUMN())</f>
        <v>2100</v>
      </c>
      <c r="B325" s="7">
        <f>INDEX('Paste Calib Data'!$1:$1048576,MATCH($A$310,'Paste Calib Data'!$A:$A,0)+(ROW()-ROW($A$310)-1),COLUMN())</f>
        <v>134.51086799999999</v>
      </c>
      <c r="C325" s="7">
        <f>INDEX('Paste Calib Data'!$1:$1048576,MATCH($A$310,'Paste Calib Data'!$A:$A,0)+(ROW()-ROW($A$310)-1),COLUMN())</f>
        <v>133.83152100000001</v>
      </c>
      <c r="D325" s="7">
        <f>INDEX('Paste Calib Data'!$1:$1048576,MATCH($A$310,'Paste Calib Data'!$A:$A,0)+(ROW()-ROW($A$310)-1),COLUMN())</f>
        <v>130.027173</v>
      </c>
      <c r="E325" s="7">
        <f>INDEX('Paste Calib Data'!$1:$1048576,MATCH($A$310,'Paste Calib Data'!$A:$A,0)+(ROW()-ROW($A$310)-1),COLUMN())</f>
        <v>125.883151</v>
      </c>
      <c r="F325" s="7">
        <f>INDEX('Paste Calib Data'!$1:$1048576,MATCH($A$310,'Paste Calib Data'!$A:$A,0)+(ROW()-ROW($A$310)-1),COLUMN())</f>
        <v>120.312499</v>
      </c>
    </row>
    <row r="326" spans="1:6" x14ac:dyDescent="0.25">
      <c r="A326" s="5">
        <f>INDEX('Paste Calib Data'!$1:$1048576,MATCH($A$310,'Paste Calib Data'!$A:$A,0)+(ROW()-ROW($A$310)-1),COLUMN())</f>
        <v>2200</v>
      </c>
      <c r="B326" s="7">
        <f>INDEX('Paste Calib Data'!$1:$1048576,MATCH($A$310,'Paste Calib Data'!$A:$A,0)+(ROW()-ROW($A$310)-1),COLUMN())</f>
        <v>136.209238</v>
      </c>
      <c r="C326" s="7">
        <f>INDEX('Paste Calib Data'!$1:$1048576,MATCH($A$310,'Paste Calib Data'!$A:$A,0)+(ROW()-ROW($A$310)-1),COLUMN())</f>
        <v>134.986412</v>
      </c>
      <c r="D326" s="7">
        <f>INDEX('Paste Calib Data'!$1:$1048576,MATCH($A$310,'Paste Calib Data'!$A:$A,0)+(ROW()-ROW($A$310)-1),COLUMN())</f>
        <v>133.96738999999999</v>
      </c>
      <c r="E326" s="7">
        <f>INDEX('Paste Calib Data'!$1:$1048576,MATCH($A$310,'Paste Calib Data'!$A:$A,0)+(ROW()-ROW($A$310)-1),COLUMN())</f>
        <v>127.24184700000001</v>
      </c>
      <c r="F326" s="7">
        <f>INDEX('Paste Calib Data'!$1:$1048576,MATCH($A$310,'Paste Calib Data'!$A:$A,0)+(ROW()-ROW($A$310)-1),COLUMN())</f>
        <v>119.836955</v>
      </c>
    </row>
    <row r="327" spans="1:6" x14ac:dyDescent="0.25">
      <c r="A327" s="5">
        <f>INDEX('Paste Calib Data'!$1:$1048576,MATCH($A$310,'Paste Calib Data'!$A:$A,0)+(ROW()-ROW($A$310)-1),COLUMN())</f>
        <v>2600</v>
      </c>
      <c r="B327" s="7">
        <f>INDEX('Paste Calib Data'!$1:$1048576,MATCH($A$310,'Paste Calib Data'!$A:$A,0)+(ROW()-ROW($A$310)-1),COLUMN())</f>
        <v>136.68478099999999</v>
      </c>
      <c r="C327" s="7">
        <f>INDEX('Paste Calib Data'!$1:$1048576,MATCH($A$310,'Paste Calib Data'!$A:$A,0)+(ROW()-ROW($A$310)-1),COLUMN())</f>
        <v>134.51086799999999</v>
      </c>
      <c r="D327" s="7">
        <f>INDEX('Paste Calib Data'!$1:$1048576,MATCH($A$310,'Paste Calib Data'!$A:$A,0)+(ROW()-ROW($A$310)-1),COLUMN())</f>
        <v>120.99184700000001</v>
      </c>
      <c r="E327" s="7">
        <f>INDEX('Paste Calib Data'!$1:$1048576,MATCH($A$310,'Paste Calib Data'!$A:$A,0)+(ROW()-ROW($A$310)-1),COLUMN())</f>
        <v>112.975542</v>
      </c>
      <c r="F327" s="7">
        <f>INDEX('Paste Calib Data'!$1:$1048576,MATCH($A$310,'Paste Calib Data'!$A:$A,0)+(ROW()-ROW($A$310)-1),COLUMN())</f>
        <v>109.171195</v>
      </c>
    </row>
    <row r="328" spans="1:6" x14ac:dyDescent="0.25">
      <c r="A328" s="5">
        <f>INDEX('Paste Calib Data'!$1:$1048576,MATCH($A$310,'Paste Calib Data'!$A:$A,0)+(ROW()-ROW($A$310)-1),COLUMN())</f>
        <v>2700</v>
      </c>
      <c r="B328" s="7">
        <f>INDEX('Paste Calib Data'!$1:$1048576,MATCH($A$310,'Paste Calib Data'!$A:$A,0)+(ROW()-ROW($A$310)-1),COLUMN())</f>
        <v>138.17934700000001</v>
      </c>
      <c r="C328" s="7">
        <f>INDEX('Paste Calib Data'!$1:$1048576,MATCH($A$310,'Paste Calib Data'!$A:$A,0)+(ROW()-ROW($A$310)-1),COLUMN())</f>
        <v>136.00543400000001</v>
      </c>
      <c r="D328" s="7">
        <f>INDEX('Paste Calib Data'!$1:$1048576,MATCH($A$310,'Paste Calib Data'!$A:$A,0)+(ROW()-ROW($A$310)-1),COLUMN())</f>
        <v>123.30162900000001</v>
      </c>
      <c r="E328" s="7">
        <f>INDEX('Paste Calib Data'!$1:$1048576,MATCH($A$310,'Paste Calib Data'!$A:$A,0)+(ROW()-ROW($A$310)-1),COLUMN())</f>
        <v>109.714673</v>
      </c>
      <c r="F328" s="7">
        <f>INDEX('Paste Calib Data'!$1:$1048576,MATCH($A$310,'Paste Calib Data'!$A:$A,0)+(ROW()-ROW($A$310)-1),COLUMN())</f>
        <v>104.687499</v>
      </c>
    </row>
    <row r="329" spans="1:6" x14ac:dyDescent="0.25">
      <c r="A329" s="5">
        <f>INDEX('Paste Calib Data'!$1:$1048576,MATCH($A$310,'Paste Calib Data'!$A:$A,0)+(ROW()-ROW($A$310)-1),COLUMN())</f>
        <v>2800</v>
      </c>
      <c r="B329" s="7">
        <f>INDEX('Paste Calib Data'!$1:$1048576,MATCH($A$310,'Paste Calib Data'!$A:$A,0)+(ROW()-ROW($A$310)-1),COLUMN())</f>
        <v>141.44021599999999</v>
      </c>
      <c r="C329" s="7">
        <f>INDEX('Paste Calib Data'!$1:$1048576,MATCH($A$310,'Paste Calib Data'!$A:$A,0)+(ROW()-ROW($A$310)-1),COLUMN())</f>
        <v>140.42119400000001</v>
      </c>
      <c r="D329" s="7">
        <f>INDEX('Paste Calib Data'!$1:$1048576,MATCH($A$310,'Paste Calib Data'!$A:$A,0)+(ROW()-ROW($A$310)-1),COLUMN())</f>
        <v>125.67934700000001</v>
      </c>
      <c r="E329" s="7">
        <f>INDEX('Paste Calib Data'!$1:$1048576,MATCH($A$310,'Paste Calib Data'!$A:$A,0)+(ROW()-ROW($A$310)-1),COLUMN())</f>
        <v>106.385869</v>
      </c>
      <c r="F329" s="7">
        <f>INDEX('Paste Calib Data'!$1:$1048576,MATCH($A$310,'Paste Calib Data'!$A:$A,0)+(ROW()-ROW($A$310)-1),COLUMN())</f>
        <v>100.20380299999999</v>
      </c>
    </row>
    <row r="330" spans="1:6" x14ac:dyDescent="0.25">
      <c r="A330" s="5">
        <f>INDEX('Paste Calib Data'!$1:$1048576,MATCH($A$310,'Paste Calib Data'!$A:$A,0)+(ROW()-ROW($A$310)-1),COLUMN())</f>
        <v>2900</v>
      </c>
      <c r="B330" s="7">
        <f>INDEX('Paste Calib Data'!$1:$1048576,MATCH($A$310,'Paste Calib Data'!$A:$A,0)+(ROW()-ROW($A$310)-1),COLUMN())</f>
        <v>141.10054199999999</v>
      </c>
      <c r="C330" s="7">
        <f>INDEX('Paste Calib Data'!$1:$1048576,MATCH($A$310,'Paste Calib Data'!$A:$A,0)+(ROW()-ROW($A$310)-1),COLUMN())</f>
        <v>141.10054199999999</v>
      </c>
      <c r="D330" s="7">
        <f>INDEX('Paste Calib Data'!$1:$1048576,MATCH($A$310,'Paste Calib Data'!$A:$A,0)+(ROW()-ROW($A$310)-1),COLUMN())</f>
        <v>123.50543399999999</v>
      </c>
      <c r="E330" s="7">
        <f>INDEX('Paste Calib Data'!$1:$1048576,MATCH($A$310,'Paste Calib Data'!$A:$A,0)+(ROW()-ROW($A$310)-1),COLUMN())</f>
        <v>106.521738</v>
      </c>
      <c r="F330" s="7">
        <f>INDEX('Paste Calib Data'!$1:$1048576,MATCH($A$310,'Paste Calib Data'!$A:$A,0)+(ROW()-ROW($A$310)-1),COLUMN())</f>
        <v>98.029889999999995</v>
      </c>
    </row>
    <row r="331" spans="1:6" x14ac:dyDescent="0.25">
      <c r="A331" s="5">
        <f>INDEX('Paste Calib Data'!$1:$1048576,MATCH($A$310,'Paste Calib Data'!$A:$A,0)+(ROW()-ROW($A$310)-1),COLUMN())</f>
        <v>3000</v>
      </c>
      <c r="B331" s="7">
        <f>INDEX('Paste Calib Data'!$1:$1048576,MATCH($A$310,'Paste Calib Data'!$A:$A,0)+(ROW()-ROW($A$310)-1),COLUMN())</f>
        <v>130.36684700000001</v>
      </c>
      <c r="C331" s="7">
        <f>INDEX('Paste Calib Data'!$1:$1048576,MATCH($A$310,'Paste Calib Data'!$A:$A,0)+(ROW()-ROW($A$310)-1),COLUMN())</f>
        <v>130.230977</v>
      </c>
      <c r="D331" s="7">
        <f>INDEX('Paste Calib Data'!$1:$1048576,MATCH($A$310,'Paste Calib Data'!$A:$A,0)+(ROW()-ROW($A$310)-1),COLUMN())</f>
        <v>113.994564</v>
      </c>
      <c r="E331" s="7">
        <f>INDEX('Paste Calib Data'!$1:$1048576,MATCH($A$310,'Paste Calib Data'!$A:$A,0)+(ROW()-ROW($A$310)-1),COLUMN())</f>
        <v>101.970108</v>
      </c>
      <c r="F331" s="7">
        <f>INDEX('Paste Calib Data'!$1:$1048576,MATCH($A$310,'Paste Calib Data'!$A:$A,0)+(ROW()-ROW($A$310)-1),COLUMN())</f>
        <v>94.701086000000004</v>
      </c>
    </row>
    <row r="332" spans="1:6" x14ac:dyDescent="0.25">
      <c r="A332" s="5">
        <f>INDEX('Paste Calib Data'!$1:$1048576,MATCH($A$310,'Paste Calib Data'!$A:$A,0)+(ROW()-ROW($A$310)-1),COLUMN())</f>
        <v>3100</v>
      </c>
      <c r="B332" s="7">
        <f>INDEX('Paste Calib Data'!$1:$1048576,MATCH($A$310,'Paste Calib Data'!$A:$A,0)+(ROW()-ROW($A$310)-1),COLUMN())</f>
        <v>117.527173</v>
      </c>
      <c r="C332" s="7">
        <f>INDEX('Paste Calib Data'!$1:$1048576,MATCH($A$310,'Paste Calib Data'!$A:$A,0)+(ROW()-ROW($A$310)-1),COLUMN())</f>
        <v>117.527173</v>
      </c>
      <c r="D332" s="7">
        <f>INDEX('Paste Calib Data'!$1:$1048576,MATCH($A$310,'Paste Calib Data'!$A:$A,0)+(ROW()-ROW($A$310)-1),COLUMN())</f>
        <v>104.75543399999999</v>
      </c>
      <c r="E332" s="7">
        <f>INDEX('Paste Calib Data'!$1:$1048576,MATCH($A$310,'Paste Calib Data'!$A:$A,0)+(ROW()-ROW($A$310)-1),COLUMN())</f>
        <v>97.486412000000001</v>
      </c>
      <c r="F332" s="7">
        <f>INDEX('Paste Calib Data'!$1:$1048576,MATCH($A$310,'Paste Calib Data'!$A:$A,0)+(ROW()-ROW($A$310)-1),COLUMN())</f>
        <v>87.499999000000003</v>
      </c>
    </row>
    <row r="333" spans="1:6" x14ac:dyDescent="0.25">
      <c r="A333" s="5">
        <f>INDEX('Paste Calib Data'!$1:$1048576,MATCH($A$310,'Paste Calib Data'!$A:$A,0)+(ROW()-ROW($A$310)-1),COLUMN())</f>
        <v>3220</v>
      </c>
      <c r="B333" s="7">
        <f>INDEX('Paste Calib Data'!$1:$1048576,MATCH($A$310,'Paste Calib Data'!$A:$A,0)+(ROW()-ROW($A$310)-1),COLUMN())</f>
        <v>98.029889999999995</v>
      </c>
      <c r="C333" s="7">
        <f>INDEX('Paste Calib Data'!$1:$1048576,MATCH($A$310,'Paste Calib Data'!$A:$A,0)+(ROW()-ROW($A$310)-1),COLUMN())</f>
        <v>98.029889999999995</v>
      </c>
      <c r="D333" s="7">
        <f>INDEX('Paste Calib Data'!$1:$1048576,MATCH($A$310,'Paste Calib Data'!$A:$A,0)+(ROW()-ROW($A$310)-1),COLUMN())</f>
        <v>93.478260000000006</v>
      </c>
      <c r="E333" s="7">
        <f>INDEX('Paste Calib Data'!$1:$1048576,MATCH($A$310,'Paste Calib Data'!$A:$A,0)+(ROW()-ROW($A$310)-1),COLUMN())</f>
        <v>91.915760000000006</v>
      </c>
      <c r="F333" s="7">
        <f>INDEX('Paste Calib Data'!$1:$1048576,MATCH($A$310,'Paste Calib Data'!$A:$A,0)+(ROW()-ROW($A$310)-1),COLUMN())</f>
        <v>78.804347000000007</v>
      </c>
    </row>
    <row r="334" spans="1:6" x14ac:dyDescent="0.25">
      <c r="A334" s="5">
        <f>INDEX('Paste Calib Data'!$1:$1048576,MATCH($A$310,'Paste Calib Data'!$A:$A,0)+(ROW()-ROW($A$310)-1),COLUMN())</f>
        <v>3600</v>
      </c>
      <c r="B334" s="7">
        <f>INDEX('Paste Calib Data'!$1:$1048576,MATCH($A$310,'Paste Calib Data'!$A:$A,0)+(ROW()-ROW($A$310)-1),COLUMN())</f>
        <v>69.972825</v>
      </c>
      <c r="C334" s="7">
        <f>INDEX('Paste Calib Data'!$1:$1048576,MATCH($A$310,'Paste Calib Data'!$A:$A,0)+(ROW()-ROW($A$310)-1),COLUMN())</f>
        <v>69.972825</v>
      </c>
      <c r="D334" s="7">
        <f>INDEX('Paste Calib Data'!$1:$1048576,MATCH($A$310,'Paste Calib Data'!$A:$A,0)+(ROW()-ROW($A$310)-1),COLUMN())</f>
        <v>69.972825</v>
      </c>
      <c r="E334" s="7">
        <f>INDEX('Paste Calib Data'!$1:$1048576,MATCH($A$310,'Paste Calib Data'!$A:$A,0)+(ROW()-ROW($A$310)-1),COLUMN())</f>
        <v>69.972825</v>
      </c>
      <c r="F334" s="7">
        <f>INDEX('Paste Calib Data'!$1:$1048576,MATCH($A$310,'Paste Calib Data'!$A:$A,0)+(ROW()-ROW($A$310)-1),COLUMN())</f>
        <v>69.972825</v>
      </c>
    </row>
    <row r="335" spans="1:6" x14ac:dyDescent="0.25">
      <c r="A335" s="28">
        <f>A334+1</f>
        <v>3601</v>
      </c>
      <c r="B335" s="27">
        <f>B334</f>
        <v>69.972825</v>
      </c>
      <c r="C335" s="27">
        <f t="shared" ref="C335:F335" si="149">C334</f>
        <v>69.972825</v>
      </c>
      <c r="D335" s="27">
        <f t="shared" si="149"/>
        <v>69.972825</v>
      </c>
      <c r="E335" s="27">
        <f t="shared" si="149"/>
        <v>69.972825</v>
      </c>
      <c r="F335" s="27">
        <f t="shared" si="149"/>
        <v>69.972825</v>
      </c>
    </row>
    <row r="337" spans="1:6" x14ac:dyDescent="0.25">
      <c r="A337" s="33" t="s">
        <v>202</v>
      </c>
      <c r="B337" s="45" t="str">
        <f>INDEX('Paste Calib Data'!$1:$1048576,MATCH($A$337,'Paste Calib Data'!$A:$A,0)+(ROW()-ROW($A$337)),COLUMN())</f>
        <v>Fuel Limiter, Torque</v>
      </c>
      <c r="C337" s="45"/>
      <c r="D337" s="45"/>
      <c r="E337" s="45"/>
      <c r="F337" s="45"/>
    </row>
    <row r="338" spans="1:6" x14ac:dyDescent="0.25">
      <c r="A338" s="5"/>
      <c r="B338" s="5" t="str">
        <f>INDEX('Paste Calib Data'!$1:$1048576,MATCH($A$337,'Paste Calib Data'!$A:$A,0)+(ROW()-ROW($A$337)),COLUMN())</f>
        <v>Base Table</v>
      </c>
      <c r="C338" s="5"/>
      <c r="D338" s="5"/>
      <c r="E338" s="5"/>
      <c r="F338" s="5"/>
    </row>
    <row r="339" spans="1:6" x14ac:dyDescent="0.25">
      <c r="A339" s="5" t="str">
        <f>INDEX('Paste Calib Data'!$1:$1048576,MATCH($A$337,'Paste Calib Data'!$A:$A,0)+(ROW()-ROW($A$337)),COLUMN())</f>
        <v>RPM</v>
      </c>
      <c r="B339" s="21">
        <f>INDEX('Paste Calib Data'!$1:$1048576,MATCH($A$337,'Paste Calib Data'!$A:$A,0)+(ROW()-ROW($A$337)),COLUMN())</f>
        <v>0</v>
      </c>
      <c r="C339" s="21">
        <f>INDEX('Paste Calib Data'!$1:$1048576,MATCH($A$337,'Paste Calib Data'!$A:$A,0)+(ROW()-ROW($A$337)),COLUMN())</f>
        <v>1</v>
      </c>
      <c r="D339" s="21">
        <f>INDEX('Paste Calib Data'!$1:$1048576,MATCH($A$337,'Paste Calib Data'!$A:$A,0)+(ROW()-ROW($A$337)),COLUMN())</f>
        <v>2</v>
      </c>
      <c r="E339" s="21">
        <f>INDEX('Paste Calib Data'!$1:$1048576,MATCH($A$337,'Paste Calib Data'!$A:$A,0)+(ROW()-ROW($A$337)),COLUMN())</f>
        <v>3</v>
      </c>
      <c r="F339" s="21">
        <f>INDEX('Paste Calib Data'!$1:$1048576,MATCH($A$337,'Paste Calib Data'!$A:$A,0)+(ROW()-ROW($A$337)),COLUMN())</f>
        <v>3.9998999999999998</v>
      </c>
    </row>
    <row r="340" spans="1:6" x14ac:dyDescent="0.25">
      <c r="A340" s="28">
        <f>A341-1</f>
        <v>799</v>
      </c>
      <c r="B340" s="32">
        <f>B341</f>
        <v>385.25778600000001</v>
      </c>
      <c r="C340" s="32">
        <f t="shared" ref="C340:F340" si="150">C341</f>
        <v>385.25778600000001</v>
      </c>
      <c r="D340" s="32">
        <f t="shared" si="150"/>
        <v>300.200872</v>
      </c>
      <c r="E340" s="32">
        <f t="shared" si="150"/>
        <v>295.19752399999999</v>
      </c>
      <c r="F340" s="32">
        <f t="shared" si="150"/>
        <v>290.19417600000003</v>
      </c>
    </row>
    <row r="341" spans="1:6" x14ac:dyDescent="0.25">
      <c r="A341" s="5">
        <f>INDEX('Paste Calib Data'!$1:$1048576,MATCH($A$337,'Paste Calib Data'!$A:$A,0)+(ROW()-ROW($A$337)-1),COLUMN())</f>
        <v>800</v>
      </c>
      <c r="B341" s="12">
        <f>INDEX('Paste Calib Data'!$1:$1048576,MATCH($A$337,'Paste Calib Data'!$A:$A,0)+(ROW()-ROW($A$337)-1),COLUMN())</f>
        <v>385.25778600000001</v>
      </c>
      <c r="C341" s="12">
        <f>INDEX('Paste Calib Data'!$1:$1048576,MATCH($A$337,'Paste Calib Data'!$A:$A,0)+(ROW()-ROW($A$337)-1),COLUMN())</f>
        <v>385.25778600000001</v>
      </c>
      <c r="D341" s="12">
        <f>INDEX('Paste Calib Data'!$1:$1048576,MATCH($A$337,'Paste Calib Data'!$A:$A,0)+(ROW()-ROW($A$337)-1),COLUMN())</f>
        <v>300.200872</v>
      </c>
      <c r="E341" s="12">
        <f>INDEX('Paste Calib Data'!$1:$1048576,MATCH($A$337,'Paste Calib Data'!$A:$A,0)+(ROW()-ROW($A$337)-1),COLUMN())</f>
        <v>295.19752399999999</v>
      </c>
      <c r="F341" s="12">
        <f>INDEX('Paste Calib Data'!$1:$1048576,MATCH($A$337,'Paste Calib Data'!$A:$A,0)+(ROW()-ROW($A$337)-1),COLUMN())</f>
        <v>290.19417600000003</v>
      </c>
    </row>
    <row r="342" spans="1:6" x14ac:dyDescent="0.25">
      <c r="A342" s="5">
        <f>INDEX('Paste Calib Data'!$1:$1048576,MATCH($A$337,'Paste Calib Data'!$A:$A,0)+(ROW()-ROW($A$337)-1),COLUMN())</f>
        <v>1000</v>
      </c>
      <c r="B342" s="12">
        <f>INDEX('Paste Calib Data'!$1:$1048576,MATCH($A$337,'Paste Calib Data'!$A:$A,0)+(ROW()-ROW($A$337)-1),COLUMN())</f>
        <v>441.29528199999999</v>
      </c>
      <c r="C342" s="12">
        <f>INDEX('Paste Calib Data'!$1:$1048576,MATCH($A$337,'Paste Calib Data'!$A:$A,0)+(ROW()-ROW($A$337)-1),COLUMN())</f>
        <v>441.29528199999999</v>
      </c>
      <c r="D342" s="12">
        <f>INDEX('Paste Calib Data'!$1:$1048576,MATCH($A$337,'Paste Calib Data'!$A:$A,0)+(ROW()-ROW($A$337)-1),COLUMN())</f>
        <v>270.18078500000001</v>
      </c>
      <c r="E342" s="12">
        <f>INDEX('Paste Calib Data'!$1:$1048576,MATCH($A$337,'Paste Calib Data'!$A:$A,0)+(ROW()-ROW($A$337)-1),COLUMN())</f>
        <v>265.177437</v>
      </c>
      <c r="F342" s="12">
        <f>INDEX('Paste Calib Data'!$1:$1048576,MATCH($A$337,'Paste Calib Data'!$A:$A,0)+(ROW()-ROW($A$337)-1),COLUMN())</f>
        <v>260.17408899999998</v>
      </c>
    </row>
    <row r="343" spans="1:6" x14ac:dyDescent="0.25">
      <c r="A343" s="5">
        <f>INDEX('Paste Calib Data'!$1:$1048576,MATCH($A$337,'Paste Calib Data'!$A:$A,0)+(ROW()-ROW($A$337)-1),COLUMN())</f>
        <v>1200</v>
      </c>
      <c r="B343" s="12">
        <f>INDEX('Paste Calib Data'!$1:$1048576,MATCH($A$337,'Paste Calib Data'!$A:$A,0)+(ROW()-ROW($A$337)-1),COLUMN())</f>
        <v>497.33277800000002</v>
      </c>
      <c r="C343" s="12">
        <f>INDEX('Paste Calib Data'!$1:$1048576,MATCH($A$337,'Paste Calib Data'!$A:$A,0)+(ROW()-ROW($A$337)-1),COLUMN())</f>
        <v>497.33277800000002</v>
      </c>
      <c r="D343" s="12">
        <f>INDEX('Paste Calib Data'!$1:$1048576,MATCH($A$337,'Paste Calib Data'!$A:$A,0)+(ROW()-ROW($A$337)-1),COLUMN())</f>
        <v>365.244394</v>
      </c>
      <c r="E343" s="12">
        <f>INDEX('Paste Calib Data'!$1:$1048576,MATCH($A$337,'Paste Calib Data'!$A:$A,0)+(ROW()-ROW($A$337)-1),COLUMN())</f>
        <v>338.226316</v>
      </c>
      <c r="F343" s="12">
        <f>INDEX('Paste Calib Data'!$1:$1048576,MATCH($A$337,'Paste Calib Data'!$A:$A,0)+(ROW()-ROW($A$337)-1),COLUMN())</f>
        <v>300.200872</v>
      </c>
    </row>
    <row r="344" spans="1:6" x14ac:dyDescent="0.25">
      <c r="A344" s="5">
        <f>INDEX('Paste Calib Data'!$1:$1048576,MATCH($A$337,'Paste Calib Data'!$A:$A,0)+(ROW()-ROW($A$337)-1),COLUMN())</f>
        <v>1400</v>
      </c>
      <c r="B344" s="12">
        <f>INDEX('Paste Calib Data'!$1:$1048576,MATCH($A$337,'Paste Calib Data'!$A:$A,0)+(ROW()-ROW($A$337)-1),COLUMN())</f>
        <v>555.37161300000002</v>
      </c>
      <c r="C344" s="12">
        <f>INDEX('Paste Calib Data'!$1:$1048576,MATCH($A$337,'Paste Calib Data'!$A:$A,0)+(ROW()-ROW($A$337)-1),COLUMN())</f>
        <v>555.37161300000002</v>
      </c>
      <c r="D344" s="12">
        <f>INDEX('Paste Calib Data'!$1:$1048576,MATCH($A$337,'Paste Calib Data'!$A:$A,0)+(ROW()-ROW($A$337)-1),COLUMN())</f>
        <v>477.31938600000001</v>
      </c>
      <c r="E344" s="12">
        <f>INDEX('Paste Calib Data'!$1:$1048576,MATCH($A$337,'Paste Calib Data'!$A:$A,0)+(ROW()-ROW($A$337)-1),COLUMN())</f>
        <v>445.29795999999999</v>
      </c>
      <c r="F344" s="12">
        <f>INDEX('Paste Calib Data'!$1:$1048576,MATCH($A$337,'Paste Calib Data'!$A:$A,0)+(ROW()-ROW($A$337)-1),COLUMN())</f>
        <v>420.28122100000002</v>
      </c>
    </row>
    <row r="345" spans="1:6" x14ac:dyDescent="0.25">
      <c r="A345" s="5">
        <f>INDEX('Paste Calib Data'!$1:$1048576,MATCH($A$337,'Paste Calib Data'!$A:$A,0)+(ROW()-ROW($A$337)-1),COLUMN())</f>
        <v>1600</v>
      </c>
      <c r="B345" s="12">
        <f>INDEX('Paste Calib Data'!$1:$1048576,MATCH($A$337,'Paste Calib Data'!$A:$A,0)+(ROW()-ROW($A$337)-1),COLUMN())</f>
        <v>600.40174400000001</v>
      </c>
      <c r="C345" s="12">
        <f>INDEX('Paste Calib Data'!$1:$1048576,MATCH($A$337,'Paste Calib Data'!$A:$A,0)+(ROW()-ROW($A$337)-1),COLUMN())</f>
        <v>600.40174400000001</v>
      </c>
      <c r="D345" s="12">
        <f>INDEX('Paste Calib Data'!$1:$1048576,MATCH($A$337,'Paste Calib Data'!$A:$A,0)+(ROW()-ROW($A$337)-1),COLUMN())</f>
        <v>588.39370899999994</v>
      </c>
      <c r="E345" s="12">
        <f>INDEX('Paste Calib Data'!$1:$1048576,MATCH($A$337,'Paste Calib Data'!$A:$A,0)+(ROW()-ROW($A$337)-1),COLUMN())</f>
        <v>584.391031</v>
      </c>
      <c r="F345" s="12">
        <f>INDEX('Paste Calib Data'!$1:$1048576,MATCH($A$337,'Paste Calib Data'!$A:$A,0)+(ROW()-ROW($A$337)-1),COLUMN())</f>
        <v>558.37362199999995</v>
      </c>
    </row>
    <row r="346" spans="1:6" x14ac:dyDescent="0.25">
      <c r="A346" s="5">
        <f>INDEX('Paste Calib Data'!$1:$1048576,MATCH($A$337,'Paste Calib Data'!$A:$A,0)+(ROW()-ROW($A$337)-1),COLUMN())</f>
        <v>1700</v>
      </c>
      <c r="B346" s="12">
        <f>INDEX('Paste Calib Data'!$1:$1048576,MATCH($A$337,'Paste Calib Data'!$A:$A,0)+(ROW()-ROW($A$337)-1),COLUMN())</f>
        <v>600.40174400000001</v>
      </c>
      <c r="C346" s="12">
        <f>INDEX('Paste Calib Data'!$1:$1048576,MATCH($A$337,'Paste Calib Data'!$A:$A,0)+(ROW()-ROW($A$337)-1),COLUMN())</f>
        <v>600.40174400000001</v>
      </c>
      <c r="D346" s="12">
        <f>INDEX('Paste Calib Data'!$1:$1048576,MATCH($A$337,'Paste Calib Data'!$A:$A,0)+(ROW()-ROW($A$337)-1),COLUMN())</f>
        <v>577.38634400000001</v>
      </c>
      <c r="E346" s="12">
        <f>INDEX('Paste Calib Data'!$1:$1048576,MATCH($A$337,'Paste Calib Data'!$A:$A,0)+(ROW()-ROW($A$337)-1),COLUMN())</f>
        <v>571.38232600000003</v>
      </c>
      <c r="F346" s="12">
        <f>INDEX('Paste Calib Data'!$1:$1048576,MATCH($A$337,'Paste Calib Data'!$A:$A,0)+(ROW()-ROW($A$337)-1),COLUMN())</f>
        <v>531.35554300000001</v>
      </c>
    </row>
    <row r="347" spans="1:6" x14ac:dyDescent="0.25">
      <c r="A347" s="5">
        <f>INDEX('Paste Calib Data'!$1:$1048576,MATCH($A$337,'Paste Calib Data'!$A:$A,0)+(ROW()-ROW($A$337)-1),COLUMN())</f>
        <v>1800</v>
      </c>
      <c r="B347" s="12">
        <f>INDEX('Paste Calib Data'!$1:$1048576,MATCH($A$337,'Paste Calib Data'!$A:$A,0)+(ROW()-ROW($A$337)-1),COLUMN())</f>
        <v>599.40107399999999</v>
      </c>
      <c r="C347" s="12">
        <f>INDEX('Paste Calib Data'!$1:$1048576,MATCH($A$337,'Paste Calib Data'!$A:$A,0)+(ROW()-ROW($A$337)-1),COLUMN())</f>
        <v>599.40107399999999</v>
      </c>
      <c r="D347" s="12">
        <f>INDEX('Paste Calib Data'!$1:$1048576,MATCH($A$337,'Paste Calib Data'!$A:$A,0)+(ROW()-ROW($A$337)-1),COLUMN())</f>
        <v>598.40040499999998</v>
      </c>
      <c r="E347" s="12">
        <f>INDEX('Paste Calib Data'!$1:$1048576,MATCH($A$337,'Paste Calib Data'!$A:$A,0)+(ROW()-ROW($A$337)-1),COLUMN())</f>
        <v>598.40040499999998</v>
      </c>
      <c r="F347" s="12">
        <f>INDEX('Paste Calib Data'!$1:$1048576,MATCH($A$337,'Paste Calib Data'!$A:$A,0)+(ROW()-ROW($A$337)-1),COLUMN())</f>
        <v>528.35353399999997</v>
      </c>
    </row>
    <row r="348" spans="1:6" x14ac:dyDescent="0.25">
      <c r="A348" s="5">
        <f>INDEX('Paste Calib Data'!$1:$1048576,MATCH($A$337,'Paste Calib Data'!$A:$A,0)+(ROW()-ROW($A$337)-1),COLUMN())</f>
        <v>1900</v>
      </c>
      <c r="B348" s="12">
        <f>INDEX('Paste Calib Data'!$1:$1048576,MATCH($A$337,'Paste Calib Data'!$A:$A,0)+(ROW()-ROW($A$337)-1),COLUMN())</f>
        <v>598.40040499999998</v>
      </c>
      <c r="C348" s="12">
        <f>INDEX('Paste Calib Data'!$1:$1048576,MATCH($A$337,'Paste Calib Data'!$A:$A,0)+(ROW()-ROW($A$337)-1),COLUMN())</f>
        <v>598.40040499999998</v>
      </c>
      <c r="D348" s="12">
        <f>INDEX('Paste Calib Data'!$1:$1048576,MATCH($A$337,'Paste Calib Data'!$A:$A,0)+(ROW()-ROW($A$337)-1),COLUMN())</f>
        <v>598.40040499999998</v>
      </c>
      <c r="E348" s="12">
        <f>INDEX('Paste Calib Data'!$1:$1048576,MATCH($A$337,'Paste Calib Data'!$A:$A,0)+(ROW()-ROW($A$337)-1),COLUMN())</f>
        <v>596.39906499999995</v>
      </c>
      <c r="F348" s="12">
        <f>INDEX('Paste Calib Data'!$1:$1048576,MATCH($A$337,'Paste Calib Data'!$A:$A,0)+(ROW()-ROW($A$337)-1),COLUMN())</f>
        <v>538.36023</v>
      </c>
    </row>
    <row r="349" spans="1:6" x14ac:dyDescent="0.25">
      <c r="A349" s="5">
        <f>INDEX('Paste Calib Data'!$1:$1048576,MATCH($A$337,'Paste Calib Data'!$A:$A,0)+(ROW()-ROW($A$337)-1),COLUMN())</f>
        <v>2000</v>
      </c>
      <c r="B349" s="12">
        <f>INDEX('Paste Calib Data'!$1:$1048576,MATCH($A$337,'Paste Calib Data'!$A:$A,0)+(ROW()-ROW($A$337)-1),COLUMN())</f>
        <v>597.39973499999996</v>
      </c>
      <c r="C349" s="12">
        <f>INDEX('Paste Calib Data'!$1:$1048576,MATCH($A$337,'Paste Calib Data'!$A:$A,0)+(ROW()-ROW($A$337)-1),COLUMN())</f>
        <v>597.39973499999996</v>
      </c>
      <c r="D349" s="12">
        <f>INDEX('Paste Calib Data'!$1:$1048576,MATCH($A$337,'Paste Calib Data'!$A:$A,0)+(ROW()-ROW($A$337)-1),COLUMN())</f>
        <v>589.39437799999996</v>
      </c>
      <c r="E349" s="12">
        <f>INDEX('Paste Calib Data'!$1:$1048576,MATCH($A$337,'Paste Calib Data'!$A:$A,0)+(ROW()-ROW($A$337)-1),COLUMN())</f>
        <v>586.39237000000003</v>
      </c>
      <c r="F349" s="12">
        <f>INDEX('Paste Calib Data'!$1:$1048576,MATCH($A$337,'Paste Calib Data'!$A:$A,0)+(ROW()-ROW($A$337)-1),COLUMN())</f>
        <v>535.35822199999996</v>
      </c>
    </row>
    <row r="350" spans="1:6" x14ac:dyDescent="0.25">
      <c r="A350" s="5">
        <f>INDEX('Paste Calib Data'!$1:$1048576,MATCH($A$337,'Paste Calib Data'!$A:$A,0)+(ROW()-ROW($A$337)-1),COLUMN())</f>
        <v>2100</v>
      </c>
      <c r="B350" s="12">
        <f>INDEX('Paste Calib Data'!$1:$1048576,MATCH($A$337,'Paste Calib Data'!$A:$A,0)+(ROW()-ROW($A$337)-1),COLUMN())</f>
        <v>596.39906499999995</v>
      </c>
      <c r="C350" s="12">
        <f>INDEX('Paste Calib Data'!$1:$1048576,MATCH($A$337,'Paste Calib Data'!$A:$A,0)+(ROW()-ROW($A$337)-1),COLUMN())</f>
        <v>596.39906499999995</v>
      </c>
      <c r="D350" s="12">
        <f>INDEX('Paste Calib Data'!$1:$1048576,MATCH($A$337,'Paste Calib Data'!$A:$A,0)+(ROW()-ROW($A$337)-1),COLUMN())</f>
        <v>582.38969099999997</v>
      </c>
      <c r="E350" s="12">
        <f>INDEX('Paste Calib Data'!$1:$1048576,MATCH($A$337,'Paste Calib Data'!$A:$A,0)+(ROW()-ROW($A$337)-1),COLUMN())</f>
        <v>571.38232600000003</v>
      </c>
      <c r="F350" s="12">
        <f>INDEX('Paste Calib Data'!$1:$1048576,MATCH($A$337,'Paste Calib Data'!$A:$A,0)+(ROW()-ROW($A$337)-1),COLUMN())</f>
        <v>526.35219500000005</v>
      </c>
    </row>
    <row r="351" spans="1:6" x14ac:dyDescent="0.25">
      <c r="A351" s="5">
        <f>INDEX('Paste Calib Data'!$1:$1048576,MATCH($A$337,'Paste Calib Data'!$A:$A,0)+(ROW()-ROW($A$337)-1),COLUMN())</f>
        <v>2200</v>
      </c>
      <c r="B351" s="12">
        <f>INDEX('Paste Calib Data'!$1:$1048576,MATCH($A$337,'Paste Calib Data'!$A:$A,0)+(ROW()-ROW($A$337)-1),COLUMN())</f>
        <v>595.39839600000005</v>
      </c>
      <c r="C351" s="12">
        <f>INDEX('Paste Calib Data'!$1:$1048576,MATCH($A$337,'Paste Calib Data'!$A:$A,0)+(ROW()-ROW($A$337)-1),COLUMN())</f>
        <v>595.39839600000005</v>
      </c>
      <c r="D351" s="12">
        <f>INDEX('Paste Calib Data'!$1:$1048576,MATCH($A$337,'Paste Calib Data'!$A:$A,0)+(ROW()-ROW($A$337)-1),COLUMN())</f>
        <v>581.38902199999995</v>
      </c>
      <c r="E351" s="12">
        <f>INDEX('Paste Calib Data'!$1:$1048576,MATCH($A$337,'Paste Calib Data'!$A:$A,0)+(ROW()-ROW($A$337)-1),COLUMN())</f>
        <v>570.38165700000002</v>
      </c>
      <c r="F351" s="12">
        <f>INDEX('Paste Calib Data'!$1:$1048576,MATCH($A$337,'Paste Calib Data'!$A:$A,0)+(ROW()-ROW($A$337)-1),COLUMN())</f>
        <v>525.35152600000004</v>
      </c>
    </row>
    <row r="352" spans="1:6" x14ac:dyDescent="0.25">
      <c r="A352" s="5">
        <f>INDEX('Paste Calib Data'!$1:$1048576,MATCH($A$337,'Paste Calib Data'!$A:$A,0)+(ROW()-ROW($A$337)-1),COLUMN())</f>
        <v>2300</v>
      </c>
      <c r="B352" s="12">
        <f>INDEX('Paste Calib Data'!$1:$1048576,MATCH($A$337,'Paste Calib Data'!$A:$A,0)+(ROW()-ROW($A$337)-1),COLUMN())</f>
        <v>595.39839600000005</v>
      </c>
      <c r="C352" s="12">
        <f>INDEX('Paste Calib Data'!$1:$1048576,MATCH($A$337,'Paste Calib Data'!$A:$A,0)+(ROW()-ROW($A$337)-1),COLUMN())</f>
        <v>595.39839600000005</v>
      </c>
      <c r="D352" s="12">
        <f>INDEX('Paste Calib Data'!$1:$1048576,MATCH($A$337,'Paste Calib Data'!$A:$A,0)+(ROW()-ROW($A$337)-1),COLUMN())</f>
        <v>595.39839600000005</v>
      </c>
      <c r="E352" s="12">
        <f>INDEX('Paste Calib Data'!$1:$1048576,MATCH($A$337,'Paste Calib Data'!$A:$A,0)+(ROW()-ROW($A$337)-1),COLUMN())</f>
        <v>572.38299600000005</v>
      </c>
      <c r="F352" s="12">
        <f>INDEX('Paste Calib Data'!$1:$1048576,MATCH($A$337,'Paste Calib Data'!$A:$A,0)+(ROW()-ROW($A$337)-1),COLUMN())</f>
        <v>510.34148199999998</v>
      </c>
    </row>
    <row r="353" spans="1:19" x14ac:dyDescent="0.25">
      <c r="A353" s="5">
        <f>INDEX('Paste Calib Data'!$1:$1048576,MATCH($A$337,'Paste Calib Data'!$A:$A,0)+(ROW()-ROW($A$337)-1),COLUMN())</f>
        <v>2400</v>
      </c>
      <c r="B353" s="12">
        <f>INDEX('Paste Calib Data'!$1:$1048576,MATCH($A$337,'Paste Calib Data'!$A:$A,0)+(ROW()-ROW($A$337)-1),COLUMN())</f>
        <v>594.39772600000003</v>
      </c>
      <c r="C353" s="12">
        <f>INDEX('Paste Calib Data'!$1:$1048576,MATCH($A$337,'Paste Calib Data'!$A:$A,0)+(ROW()-ROW($A$337)-1),COLUMN())</f>
        <v>594.39772600000003</v>
      </c>
      <c r="D353" s="12">
        <f>INDEX('Paste Calib Data'!$1:$1048576,MATCH($A$337,'Paste Calib Data'!$A:$A,0)+(ROW()-ROW($A$337)-1),COLUMN())</f>
        <v>576.38567399999999</v>
      </c>
      <c r="E353" s="12">
        <f>INDEX('Paste Calib Data'!$1:$1048576,MATCH($A$337,'Paste Calib Data'!$A:$A,0)+(ROW()-ROW($A$337)-1),COLUMN())</f>
        <v>542.36290899999995</v>
      </c>
      <c r="F353" s="12">
        <f>INDEX('Paste Calib Data'!$1:$1048576,MATCH($A$337,'Paste Calib Data'!$A:$A,0)+(ROW()-ROW($A$337)-1),COLUMN())</f>
        <v>484.324073</v>
      </c>
    </row>
    <row r="354" spans="1:19" x14ac:dyDescent="0.25">
      <c r="A354" s="5">
        <f>INDEX('Paste Calib Data'!$1:$1048576,MATCH($A$337,'Paste Calib Data'!$A:$A,0)+(ROW()-ROW($A$337)-1),COLUMN())</f>
        <v>2500</v>
      </c>
      <c r="B354" s="12">
        <f>INDEX('Paste Calib Data'!$1:$1048576,MATCH($A$337,'Paste Calib Data'!$A:$A,0)+(ROW()-ROW($A$337)-1),COLUMN())</f>
        <v>593.39705700000002</v>
      </c>
      <c r="C354" s="12">
        <f>INDEX('Paste Calib Data'!$1:$1048576,MATCH($A$337,'Paste Calib Data'!$A:$A,0)+(ROW()-ROW($A$337)-1),COLUMN())</f>
        <v>593.39705700000002</v>
      </c>
      <c r="D354" s="12">
        <f>INDEX('Paste Calib Data'!$1:$1048576,MATCH($A$337,'Paste Calib Data'!$A:$A,0)+(ROW()-ROW($A$337)-1),COLUMN())</f>
        <v>547.36625600000002</v>
      </c>
      <c r="E354" s="12">
        <f>INDEX('Paste Calib Data'!$1:$1048576,MATCH($A$337,'Paste Calib Data'!$A:$A,0)+(ROW()-ROW($A$337)-1),COLUMN())</f>
        <v>509.34081300000003</v>
      </c>
      <c r="F354" s="12">
        <f>INDEX('Paste Calib Data'!$1:$1048576,MATCH($A$337,'Paste Calib Data'!$A:$A,0)+(ROW()-ROW($A$337)-1),COLUMN())</f>
        <v>467.31269099999997</v>
      </c>
    </row>
    <row r="355" spans="1:19" x14ac:dyDescent="0.25">
      <c r="A355" s="5">
        <f>INDEX('Paste Calib Data'!$1:$1048576,MATCH($A$337,'Paste Calib Data'!$A:$A,0)+(ROW()-ROW($A$337)-1),COLUMN())</f>
        <v>2600</v>
      </c>
      <c r="B355" s="12">
        <f>INDEX('Paste Calib Data'!$1:$1048576,MATCH($A$337,'Paste Calib Data'!$A:$A,0)+(ROW()-ROW($A$337)-1),COLUMN())</f>
        <v>592.396387</v>
      </c>
      <c r="C355" s="12">
        <f>INDEX('Paste Calib Data'!$1:$1048576,MATCH($A$337,'Paste Calib Data'!$A:$A,0)+(ROW()-ROW($A$337)-1),COLUMN())</f>
        <v>592.396387</v>
      </c>
      <c r="D355" s="12">
        <f>INDEX('Paste Calib Data'!$1:$1048576,MATCH($A$337,'Paste Calib Data'!$A:$A,0)+(ROW()-ROW($A$337)-1),COLUMN())</f>
        <v>525.35152600000004</v>
      </c>
      <c r="E355" s="12">
        <f>INDEX('Paste Calib Data'!$1:$1048576,MATCH($A$337,'Paste Calib Data'!$A:$A,0)+(ROW()-ROW($A$337)-1),COLUMN())</f>
        <v>478.32005600000002</v>
      </c>
      <c r="F355" s="12">
        <f>INDEX('Paste Calib Data'!$1:$1048576,MATCH($A$337,'Paste Calib Data'!$A:$A,0)+(ROW()-ROW($A$337)-1),COLUMN())</f>
        <v>455.30465600000002</v>
      </c>
    </row>
    <row r="356" spans="1:19" x14ac:dyDescent="0.25">
      <c r="A356" s="5">
        <f>INDEX('Paste Calib Data'!$1:$1048576,MATCH($A$337,'Paste Calib Data'!$A:$A,0)+(ROW()-ROW($A$337)-1),COLUMN())</f>
        <v>2700</v>
      </c>
      <c r="B356" s="12">
        <f>INDEX('Paste Calib Data'!$1:$1048576,MATCH($A$337,'Paste Calib Data'!$A:$A,0)+(ROW()-ROW($A$337)-1),COLUMN())</f>
        <v>591.39571799999999</v>
      </c>
      <c r="C356" s="12">
        <f>INDEX('Paste Calib Data'!$1:$1048576,MATCH($A$337,'Paste Calib Data'!$A:$A,0)+(ROW()-ROW($A$337)-1),COLUMN())</f>
        <v>591.39571799999999</v>
      </c>
      <c r="D356" s="12">
        <f>INDEX('Paste Calib Data'!$1:$1048576,MATCH($A$337,'Paste Calib Data'!$A:$A,0)+(ROW()-ROW($A$337)-1),COLUMN())</f>
        <v>509.34081300000003</v>
      </c>
      <c r="E356" s="12">
        <f>INDEX('Paste Calib Data'!$1:$1048576,MATCH($A$337,'Paste Calib Data'!$A:$A,0)+(ROW()-ROW($A$337)-1),COLUMN())</f>
        <v>456.30532499999998</v>
      </c>
      <c r="F356" s="12">
        <f>INDEX('Paste Calib Data'!$1:$1048576,MATCH($A$337,'Paste Calib Data'!$A:$A,0)+(ROW()-ROW($A$337)-1),COLUMN())</f>
        <v>423.28322900000001</v>
      </c>
    </row>
    <row r="357" spans="1:19" x14ac:dyDescent="0.25">
      <c r="A357" s="5">
        <f>INDEX('Paste Calib Data'!$1:$1048576,MATCH($A$337,'Paste Calib Data'!$A:$A,0)+(ROW()-ROW($A$337)-1),COLUMN())</f>
        <v>2800</v>
      </c>
      <c r="B357" s="12">
        <f>INDEX('Paste Calib Data'!$1:$1048576,MATCH($A$337,'Paste Calib Data'!$A:$A,0)+(ROW()-ROW($A$337)-1),COLUMN())</f>
        <v>590.39504799999997</v>
      </c>
      <c r="C357" s="12">
        <f>INDEX('Paste Calib Data'!$1:$1048576,MATCH($A$337,'Paste Calib Data'!$A:$A,0)+(ROW()-ROW($A$337)-1),COLUMN())</f>
        <v>590.39504799999997</v>
      </c>
      <c r="D357" s="12">
        <f>INDEX('Paste Calib Data'!$1:$1048576,MATCH($A$337,'Paste Calib Data'!$A:$A,0)+(ROW()-ROW($A$337)-1),COLUMN())</f>
        <v>500.33478600000001</v>
      </c>
      <c r="E357" s="12">
        <f>INDEX('Paste Calib Data'!$1:$1048576,MATCH($A$337,'Paste Calib Data'!$A:$A,0)+(ROW()-ROW($A$337)-1),COLUMN())</f>
        <v>428.28657700000002</v>
      </c>
      <c r="F357" s="12">
        <f>INDEX('Paste Calib Data'!$1:$1048576,MATCH($A$337,'Paste Calib Data'!$A:$A,0)+(ROW()-ROW($A$337)-1),COLUMN())</f>
        <v>388.259794</v>
      </c>
    </row>
    <row r="358" spans="1:19" x14ac:dyDescent="0.25">
      <c r="A358" s="5">
        <f>INDEX('Paste Calib Data'!$1:$1048576,MATCH($A$337,'Paste Calib Data'!$A:$A,0)+(ROW()-ROW($A$337)-1),COLUMN())</f>
        <v>2900</v>
      </c>
      <c r="B358" s="12">
        <f>INDEX('Paste Calib Data'!$1:$1048576,MATCH($A$337,'Paste Calib Data'!$A:$A,0)+(ROW()-ROW($A$337)-1),COLUMN())</f>
        <v>589.39437799999996</v>
      </c>
      <c r="C358" s="12">
        <f>INDEX('Paste Calib Data'!$1:$1048576,MATCH($A$337,'Paste Calib Data'!$A:$A,0)+(ROW()-ROW($A$337)-1),COLUMN())</f>
        <v>589.39437799999996</v>
      </c>
      <c r="D358" s="12">
        <f>INDEX('Paste Calib Data'!$1:$1048576,MATCH($A$337,'Paste Calib Data'!$A:$A,0)+(ROW()-ROW($A$337)-1),COLUMN())</f>
        <v>487.32608199999999</v>
      </c>
      <c r="E358" s="12">
        <f>INDEX('Paste Calib Data'!$1:$1048576,MATCH($A$337,'Paste Calib Data'!$A:$A,0)+(ROW()-ROW($A$337)-1),COLUMN())</f>
        <v>413.27653400000003</v>
      </c>
      <c r="F358" s="12">
        <f>INDEX('Paste Calib Data'!$1:$1048576,MATCH($A$337,'Paste Calib Data'!$A:$A,0)+(ROW()-ROW($A$337)-1),COLUMN())</f>
        <v>356.23836799999998</v>
      </c>
    </row>
    <row r="359" spans="1:19" x14ac:dyDescent="0.25">
      <c r="A359" s="5">
        <f>INDEX('Paste Calib Data'!$1:$1048576,MATCH($A$337,'Paste Calib Data'!$A:$A,0)+(ROW()-ROW($A$337)-1),COLUMN())</f>
        <v>3000</v>
      </c>
      <c r="B359" s="12">
        <f>INDEX('Paste Calib Data'!$1:$1048576,MATCH($A$337,'Paste Calib Data'!$A:$A,0)+(ROW()-ROW($A$337)-1),COLUMN())</f>
        <v>491.32875999999999</v>
      </c>
      <c r="C359" s="12">
        <f>INDEX('Paste Calib Data'!$1:$1048576,MATCH($A$337,'Paste Calib Data'!$A:$A,0)+(ROW()-ROW($A$337)-1),COLUMN())</f>
        <v>491.32875999999999</v>
      </c>
      <c r="D359" s="12">
        <f>INDEX('Paste Calib Data'!$1:$1048576,MATCH($A$337,'Paste Calib Data'!$A:$A,0)+(ROW()-ROW($A$337)-1),COLUMN())</f>
        <v>440.29461199999997</v>
      </c>
      <c r="E359" s="12">
        <f>INDEX('Paste Calib Data'!$1:$1048576,MATCH($A$337,'Paste Calib Data'!$A:$A,0)+(ROW()-ROW($A$337)-1),COLUMN())</f>
        <v>392.262473</v>
      </c>
      <c r="F359" s="12">
        <f>INDEX('Paste Calib Data'!$1:$1048576,MATCH($A$337,'Paste Calib Data'!$A:$A,0)+(ROW()-ROW($A$337)-1),COLUMN())</f>
        <v>348.23301099999998</v>
      </c>
    </row>
    <row r="360" spans="1:19" x14ac:dyDescent="0.25">
      <c r="A360" s="5">
        <f>INDEX('Paste Calib Data'!$1:$1048576,MATCH($A$337,'Paste Calib Data'!$A:$A,0)+(ROW()-ROW($A$337)-1),COLUMN())</f>
        <v>3200</v>
      </c>
      <c r="B360" s="12">
        <f>INDEX('Paste Calib Data'!$1:$1048576,MATCH($A$337,'Paste Calib Data'!$A:$A,0)+(ROW()-ROW($A$337)-1),COLUMN())</f>
        <v>295.19752399999999</v>
      </c>
      <c r="C360" s="12">
        <f>INDEX('Paste Calib Data'!$1:$1048576,MATCH($A$337,'Paste Calib Data'!$A:$A,0)+(ROW()-ROW($A$337)-1),COLUMN())</f>
        <v>295.19752399999999</v>
      </c>
      <c r="D360" s="12">
        <f>INDEX('Paste Calib Data'!$1:$1048576,MATCH($A$337,'Paste Calib Data'!$A:$A,0)+(ROW()-ROW($A$337)-1),COLUMN())</f>
        <v>328.21962000000002</v>
      </c>
      <c r="E360" s="12">
        <f>INDEX('Paste Calib Data'!$1:$1048576,MATCH($A$337,'Paste Calib Data'!$A:$A,0)+(ROW()-ROW($A$337)-1),COLUMN())</f>
        <v>307.20555899999999</v>
      </c>
      <c r="F360" s="12">
        <f>INDEX('Paste Calib Data'!$1:$1048576,MATCH($A$337,'Paste Calib Data'!$A:$A,0)+(ROW()-ROW($A$337)-1),COLUMN())</f>
        <v>247.16538499999999</v>
      </c>
    </row>
    <row r="361" spans="1:19" x14ac:dyDescent="0.25">
      <c r="A361" s="5">
        <f>INDEX('Paste Calib Data'!$1:$1048576,MATCH($A$337,'Paste Calib Data'!$A:$A,0)+(ROW()-ROW($A$337)-1),COLUMN())</f>
        <v>3500</v>
      </c>
      <c r="B361" s="12">
        <f>INDEX('Paste Calib Data'!$1:$1048576,MATCH($A$337,'Paste Calib Data'!$A:$A,0)+(ROW()-ROW($A$337)-1),COLUMN())</f>
        <v>1.0006699999999999</v>
      </c>
      <c r="C361" s="12">
        <f>INDEX('Paste Calib Data'!$1:$1048576,MATCH($A$337,'Paste Calib Data'!$A:$A,0)+(ROW()-ROW($A$337)-1),COLUMN())</f>
        <v>1.0006699999999999</v>
      </c>
      <c r="D361" s="12">
        <f>INDEX('Paste Calib Data'!$1:$1048576,MATCH($A$337,'Paste Calib Data'!$A:$A,0)+(ROW()-ROW($A$337)-1),COLUMN())</f>
        <v>1.0006699999999999</v>
      </c>
      <c r="E361" s="12">
        <f>INDEX('Paste Calib Data'!$1:$1048576,MATCH($A$337,'Paste Calib Data'!$A:$A,0)+(ROW()-ROW($A$337)-1),COLUMN())</f>
        <v>1.0006699999999999</v>
      </c>
      <c r="F361" s="12">
        <f>INDEX('Paste Calib Data'!$1:$1048576,MATCH($A$337,'Paste Calib Data'!$A:$A,0)+(ROW()-ROW($A$337)-1),COLUMN())</f>
        <v>1.0006699999999999</v>
      </c>
    </row>
    <row r="362" spans="1:19" x14ac:dyDescent="0.25">
      <c r="A362" s="28">
        <f>A361+1</f>
        <v>3501</v>
      </c>
      <c r="B362" s="27">
        <f>B361</f>
        <v>1.0006699999999999</v>
      </c>
      <c r="C362" s="27">
        <f t="shared" ref="C362:F362" si="151">C361</f>
        <v>1.0006699999999999</v>
      </c>
      <c r="D362" s="27">
        <f t="shared" si="151"/>
        <v>1.0006699999999999</v>
      </c>
      <c r="E362" s="27">
        <f t="shared" si="151"/>
        <v>1.0006699999999999</v>
      </c>
      <c r="F362" s="27">
        <f t="shared" si="151"/>
        <v>1.0006699999999999</v>
      </c>
    </row>
    <row r="364" spans="1:19" x14ac:dyDescent="0.25">
      <c r="A364" s="33" t="s">
        <v>212</v>
      </c>
      <c r="B364" s="45" t="str">
        <f>INDEX('Paste Calib Data'!$1:$1048576,MATCH($A$364,'Paste Calib Data'!$A:$A,0)+(ROW()-ROW($A$364)),COLUMN())</f>
        <v>Equivalence Ratio Limit</v>
      </c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1:19" x14ac:dyDescent="0.25">
      <c r="A365" s="5"/>
      <c r="B365" s="5" t="str">
        <f>INDEX('Paste Calib Data'!$1:$1048576,MATCH($A$364,'Paste Calib Data'!$A:$A,0)+(ROW()-ROW($A$364)),COLUMN())</f>
        <v>mm3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x14ac:dyDescent="0.25">
      <c r="A366" s="5" t="str">
        <f>INDEX('Paste Calib Data'!$1:$1048576,MATCH($A$364,'Paste Calib Data'!$A:$A,0)+(ROW()-ROW($A$364)),COLUMN())</f>
        <v>RPM</v>
      </c>
      <c r="B366" s="28">
        <f>C366-1</f>
        <v>-1</v>
      </c>
      <c r="C366" s="5">
        <f>INDEX('Paste Calib Data'!$1:$1048576,MATCH($A$364,'Paste Calib Data'!$A:$A,0)+(ROW()-ROW($A$364)),COLUMN()-1)</f>
        <v>0</v>
      </c>
      <c r="D366" s="5">
        <f>INDEX('Paste Calib Data'!$1:$1048576,MATCH($A$364,'Paste Calib Data'!$A:$A,0)+(ROW()-ROW($A$364)),COLUMN()-1)</f>
        <v>10</v>
      </c>
      <c r="E366" s="5">
        <f>INDEX('Paste Calib Data'!$1:$1048576,MATCH($A$364,'Paste Calib Data'!$A:$A,0)+(ROW()-ROW($A$364)),COLUMN()-1)</f>
        <v>20</v>
      </c>
      <c r="F366" s="5">
        <f>INDEX('Paste Calib Data'!$1:$1048576,MATCH($A$364,'Paste Calib Data'!$A:$A,0)+(ROW()-ROW($A$364)),COLUMN()-1)</f>
        <v>30</v>
      </c>
      <c r="G366" s="5">
        <f>INDEX('Paste Calib Data'!$1:$1048576,MATCH($A$364,'Paste Calib Data'!$A:$A,0)+(ROW()-ROW($A$364)),COLUMN()-1)</f>
        <v>40</v>
      </c>
      <c r="H366" s="5">
        <f>INDEX('Paste Calib Data'!$1:$1048576,MATCH($A$364,'Paste Calib Data'!$A:$A,0)+(ROW()-ROW($A$364)),COLUMN()-1)</f>
        <v>50</v>
      </c>
      <c r="I366" s="5">
        <f>INDEX('Paste Calib Data'!$1:$1048576,MATCH($A$364,'Paste Calib Data'!$A:$A,0)+(ROW()-ROW($A$364)),COLUMN()-1)</f>
        <v>60</v>
      </c>
      <c r="J366" s="5">
        <f>INDEX('Paste Calib Data'!$1:$1048576,MATCH($A$364,'Paste Calib Data'!$A:$A,0)+(ROW()-ROW($A$364)),COLUMN()-1)</f>
        <v>70</v>
      </c>
      <c r="K366" s="5">
        <f>INDEX('Paste Calib Data'!$1:$1048576,MATCH($A$364,'Paste Calib Data'!$A:$A,0)+(ROW()-ROW($A$364)),COLUMN()-1)</f>
        <v>80</v>
      </c>
      <c r="L366" s="5">
        <f>INDEX('Paste Calib Data'!$1:$1048576,MATCH($A$364,'Paste Calib Data'!$A:$A,0)+(ROW()-ROW($A$364)),COLUMN()-1)</f>
        <v>90</v>
      </c>
      <c r="M366" s="5">
        <f>INDEX('Paste Calib Data'!$1:$1048576,MATCH($A$364,'Paste Calib Data'!$A:$A,0)+(ROW()-ROW($A$364)),COLUMN()-1)</f>
        <v>100</v>
      </c>
      <c r="N366" s="5">
        <f>INDEX('Paste Calib Data'!$1:$1048576,MATCH($A$364,'Paste Calib Data'!$A:$A,0)+(ROW()-ROW($A$364)),COLUMN()-1)</f>
        <v>110</v>
      </c>
      <c r="O366" s="5">
        <f>INDEX('Paste Calib Data'!$1:$1048576,MATCH($A$364,'Paste Calib Data'!$A:$A,0)+(ROW()-ROW($A$364)),COLUMN()-1)</f>
        <v>120</v>
      </c>
      <c r="P366" s="5">
        <f>INDEX('Paste Calib Data'!$1:$1048576,MATCH($A$364,'Paste Calib Data'!$A:$A,0)+(ROW()-ROW($A$364)),COLUMN()-1)</f>
        <v>130</v>
      </c>
      <c r="Q366" s="5">
        <f>INDEX('Paste Calib Data'!$1:$1048576,MATCH($A$364,'Paste Calib Data'!$A:$A,0)+(ROW()-ROW($A$364)),COLUMN()-1)</f>
        <v>140</v>
      </c>
      <c r="R366" s="5">
        <f>INDEX('Paste Calib Data'!$1:$1048576,MATCH($A$364,'Paste Calib Data'!$A:$A,0)+(ROW()-ROW($A$364)),COLUMN()-1)</f>
        <v>150</v>
      </c>
      <c r="S366" s="28">
        <f>R366+1</f>
        <v>151</v>
      </c>
    </row>
    <row r="367" spans="1:19" x14ac:dyDescent="0.25">
      <c r="A367" s="28">
        <f>A368-1</f>
        <v>1399</v>
      </c>
      <c r="B367" s="31">
        <f>B368</f>
        <v>2</v>
      </c>
      <c r="C367" s="31">
        <f t="shared" ref="C367:S367" si="152">C368</f>
        <v>2</v>
      </c>
      <c r="D367" s="31">
        <f t="shared" si="152"/>
        <v>2</v>
      </c>
      <c r="E367" s="31">
        <f t="shared" si="152"/>
        <v>2</v>
      </c>
      <c r="F367" s="31">
        <f t="shared" si="152"/>
        <v>2</v>
      </c>
      <c r="G367" s="31">
        <f t="shared" si="152"/>
        <v>2</v>
      </c>
      <c r="H367" s="31">
        <f t="shared" si="152"/>
        <v>2</v>
      </c>
      <c r="I367" s="31">
        <f t="shared" si="152"/>
        <v>1</v>
      </c>
      <c r="J367" s="31">
        <f t="shared" si="152"/>
        <v>0.890625</v>
      </c>
      <c r="K367" s="31">
        <f t="shared" si="152"/>
        <v>0.984375</v>
      </c>
      <c r="L367" s="31">
        <f t="shared" si="152"/>
        <v>0.97656299999999996</v>
      </c>
      <c r="M367" s="31">
        <f t="shared" si="152"/>
        <v>0.92968799999999996</v>
      </c>
      <c r="N367" s="31">
        <f t="shared" si="152"/>
        <v>0.9375</v>
      </c>
      <c r="O367" s="31">
        <f t="shared" si="152"/>
        <v>0.9375</v>
      </c>
      <c r="P367" s="31">
        <f t="shared" si="152"/>
        <v>0.9375</v>
      </c>
      <c r="Q367" s="31">
        <f t="shared" si="152"/>
        <v>0.9375</v>
      </c>
      <c r="R367" s="31">
        <f t="shared" si="152"/>
        <v>0.9375</v>
      </c>
      <c r="S367" s="31">
        <f t="shared" si="152"/>
        <v>0.9375</v>
      </c>
    </row>
    <row r="368" spans="1:19" x14ac:dyDescent="0.25">
      <c r="A368" s="5">
        <f>INDEX('Paste Calib Data'!$1:$1048576,MATCH($A$364,'Paste Calib Data'!$A:$A,0)+(ROW()-ROW($A$364)-1),COLUMN())</f>
        <v>1400</v>
      </c>
      <c r="B368" s="31">
        <f>C368</f>
        <v>2</v>
      </c>
      <c r="C368" s="19">
        <f>INDEX('Paste Calib Data'!$1:$1048576,MATCH($A$364,'Paste Calib Data'!$A:$A,0)+(ROW()-ROW($A$364)-1),COLUMN()-1)</f>
        <v>2</v>
      </c>
      <c r="D368" s="19">
        <f>INDEX('Paste Calib Data'!$1:$1048576,MATCH($A$364,'Paste Calib Data'!$A:$A,0)+(ROW()-ROW($A$364)-1),COLUMN()-1)</f>
        <v>2</v>
      </c>
      <c r="E368" s="19">
        <f>INDEX('Paste Calib Data'!$1:$1048576,MATCH($A$364,'Paste Calib Data'!$A:$A,0)+(ROW()-ROW($A$364)-1),COLUMN()-1)</f>
        <v>2</v>
      </c>
      <c r="F368" s="19">
        <f>INDEX('Paste Calib Data'!$1:$1048576,MATCH($A$364,'Paste Calib Data'!$A:$A,0)+(ROW()-ROW($A$364)-1),COLUMN()-1)</f>
        <v>2</v>
      </c>
      <c r="G368" s="19">
        <f>INDEX('Paste Calib Data'!$1:$1048576,MATCH($A$364,'Paste Calib Data'!$A:$A,0)+(ROW()-ROW($A$364)-1),COLUMN()-1)</f>
        <v>2</v>
      </c>
      <c r="H368" s="19">
        <f>INDEX('Paste Calib Data'!$1:$1048576,MATCH($A$364,'Paste Calib Data'!$A:$A,0)+(ROW()-ROW($A$364)-1),COLUMN()-1)</f>
        <v>2</v>
      </c>
      <c r="I368" s="19">
        <f>INDEX('Paste Calib Data'!$1:$1048576,MATCH($A$364,'Paste Calib Data'!$A:$A,0)+(ROW()-ROW($A$364)-1),COLUMN()-1)</f>
        <v>1</v>
      </c>
      <c r="J368" s="19">
        <f>INDEX('Paste Calib Data'!$1:$1048576,MATCH($A$364,'Paste Calib Data'!$A:$A,0)+(ROW()-ROW($A$364)-1),COLUMN()-1)</f>
        <v>0.890625</v>
      </c>
      <c r="K368" s="19">
        <f>INDEX('Paste Calib Data'!$1:$1048576,MATCH($A$364,'Paste Calib Data'!$A:$A,0)+(ROW()-ROW($A$364)-1),COLUMN()-1)</f>
        <v>0.984375</v>
      </c>
      <c r="L368" s="19">
        <f>INDEX('Paste Calib Data'!$1:$1048576,MATCH($A$364,'Paste Calib Data'!$A:$A,0)+(ROW()-ROW($A$364)-1),COLUMN()-1)</f>
        <v>0.97656299999999996</v>
      </c>
      <c r="M368" s="19">
        <f>INDEX('Paste Calib Data'!$1:$1048576,MATCH($A$364,'Paste Calib Data'!$A:$A,0)+(ROW()-ROW($A$364)-1),COLUMN()-1)</f>
        <v>0.92968799999999996</v>
      </c>
      <c r="N368" s="19">
        <f>INDEX('Paste Calib Data'!$1:$1048576,MATCH($A$364,'Paste Calib Data'!$A:$A,0)+(ROW()-ROW($A$364)-1),COLUMN()-1)</f>
        <v>0.9375</v>
      </c>
      <c r="O368" s="19">
        <f>INDEX('Paste Calib Data'!$1:$1048576,MATCH($A$364,'Paste Calib Data'!$A:$A,0)+(ROW()-ROW($A$364)-1),COLUMN()-1)</f>
        <v>0.9375</v>
      </c>
      <c r="P368" s="19">
        <f>INDEX('Paste Calib Data'!$1:$1048576,MATCH($A$364,'Paste Calib Data'!$A:$A,0)+(ROW()-ROW($A$364)-1),COLUMN()-1)</f>
        <v>0.9375</v>
      </c>
      <c r="Q368" s="19">
        <f>INDEX('Paste Calib Data'!$1:$1048576,MATCH($A$364,'Paste Calib Data'!$A:$A,0)+(ROW()-ROW($A$364)-1),COLUMN()-1)</f>
        <v>0.9375</v>
      </c>
      <c r="R368" s="19">
        <f>INDEX('Paste Calib Data'!$1:$1048576,MATCH($A$364,'Paste Calib Data'!$A:$A,0)+(ROW()-ROW($A$364)-1),COLUMN()-1)</f>
        <v>0.9375</v>
      </c>
      <c r="S368" s="31">
        <f>R368</f>
        <v>0.9375</v>
      </c>
    </row>
    <row r="369" spans="1:19" x14ac:dyDescent="0.25">
      <c r="A369" s="5">
        <f>INDEX('Paste Calib Data'!$1:$1048576,MATCH($A$364,'Paste Calib Data'!$A:$A,0)+(ROW()-ROW($A$364)-1),COLUMN())</f>
        <v>1500</v>
      </c>
      <c r="B369" s="31">
        <f t="shared" ref="B369:B386" si="153">C369</f>
        <v>2</v>
      </c>
      <c r="C369" s="19">
        <f>INDEX('Paste Calib Data'!$1:$1048576,MATCH($A$364,'Paste Calib Data'!$A:$A,0)+(ROW()-ROW($A$364)-1),COLUMN()-1)</f>
        <v>2</v>
      </c>
      <c r="D369" s="19">
        <f>INDEX('Paste Calib Data'!$1:$1048576,MATCH($A$364,'Paste Calib Data'!$A:$A,0)+(ROW()-ROW($A$364)-1),COLUMN()-1)</f>
        <v>2</v>
      </c>
      <c r="E369" s="19">
        <f>INDEX('Paste Calib Data'!$1:$1048576,MATCH($A$364,'Paste Calib Data'!$A:$A,0)+(ROW()-ROW($A$364)-1),COLUMN()-1)</f>
        <v>2</v>
      </c>
      <c r="F369" s="19">
        <f>INDEX('Paste Calib Data'!$1:$1048576,MATCH($A$364,'Paste Calib Data'!$A:$A,0)+(ROW()-ROW($A$364)-1),COLUMN()-1)</f>
        <v>2</v>
      </c>
      <c r="G369" s="19">
        <f>INDEX('Paste Calib Data'!$1:$1048576,MATCH($A$364,'Paste Calib Data'!$A:$A,0)+(ROW()-ROW($A$364)-1),COLUMN()-1)</f>
        <v>2</v>
      </c>
      <c r="H369" s="19">
        <f>INDEX('Paste Calib Data'!$1:$1048576,MATCH($A$364,'Paste Calib Data'!$A:$A,0)+(ROW()-ROW($A$364)-1),COLUMN()-1)</f>
        <v>2</v>
      </c>
      <c r="I369" s="19">
        <f>INDEX('Paste Calib Data'!$1:$1048576,MATCH($A$364,'Paste Calib Data'!$A:$A,0)+(ROW()-ROW($A$364)-1),COLUMN()-1)</f>
        <v>1</v>
      </c>
      <c r="J369" s="19">
        <f>INDEX('Paste Calib Data'!$1:$1048576,MATCH($A$364,'Paste Calib Data'!$A:$A,0)+(ROW()-ROW($A$364)-1),COLUMN()-1)</f>
        <v>0.86718799999999996</v>
      </c>
      <c r="K369" s="19">
        <f>INDEX('Paste Calib Data'!$1:$1048576,MATCH($A$364,'Paste Calib Data'!$A:$A,0)+(ROW()-ROW($A$364)-1),COLUMN()-1)</f>
        <v>0.953125</v>
      </c>
      <c r="L369" s="19">
        <f>INDEX('Paste Calib Data'!$1:$1048576,MATCH($A$364,'Paste Calib Data'!$A:$A,0)+(ROW()-ROW($A$364)-1),COLUMN()-1)</f>
        <v>0.96093799999999996</v>
      </c>
      <c r="M369" s="19">
        <f>INDEX('Paste Calib Data'!$1:$1048576,MATCH($A$364,'Paste Calib Data'!$A:$A,0)+(ROW()-ROW($A$364)-1),COLUMN()-1)</f>
        <v>0.9375</v>
      </c>
      <c r="N369" s="19">
        <f>INDEX('Paste Calib Data'!$1:$1048576,MATCH($A$364,'Paste Calib Data'!$A:$A,0)+(ROW()-ROW($A$364)-1),COLUMN()-1)</f>
        <v>0.91406299999999996</v>
      </c>
      <c r="O369" s="19">
        <f>INDEX('Paste Calib Data'!$1:$1048576,MATCH($A$364,'Paste Calib Data'!$A:$A,0)+(ROW()-ROW($A$364)-1),COLUMN()-1)</f>
        <v>0.91406299999999996</v>
      </c>
      <c r="P369" s="19">
        <f>INDEX('Paste Calib Data'!$1:$1048576,MATCH($A$364,'Paste Calib Data'!$A:$A,0)+(ROW()-ROW($A$364)-1),COLUMN()-1)</f>
        <v>0.91406299999999996</v>
      </c>
      <c r="Q369" s="19">
        <f>INDEX('Paste Calib Data'!$1:$1048576,MATCH($A$364,'Paste Calib Data'!$A:$A,0)+(ROW()-ROW($A$364)-1),COLUMN()-1)</f>
        <v>0.91406299999999996</v>
      </c>
      <c r="R369" s="19">
        <f>INDEX('Paste Calib Data'!$1:$1048576,MATCH($A$364,'Paste Calib Data'!$A:$A,0)+(ROW()-ROW($A$364)-1),COLUMN()-1)</f>
        <v>0.91406299999999996</v>
      </c>
      <c r="S369" s="31">
        <f t="shared" ref="S369:S386" si="154">R369</f>
        <v>0.91406299999999996</v>
      </c>
    </row>
    <row r="370" spans="1:19" x14ac:dyDescent="0.25">
      <c r="A370" s="5">
        <f>INDEX('Paste Calib Data'!$1:$1048576,MATCH($A$364,'Paste Calib Data'!$A:$A,0)+(ROW()-ROW($A$364)-1),COLUMN())</f>
        <v>1600</v>
      </c>
      <c r="B370" s="31">
        <f t="shared" si="153"/>
        <v>2</v>
      </c>
      <c r="C370" s="19">
        <f>INDEX('Paste Calib Data'!$1:$1048576,MATCH($A$364,'Paste Calib Data'!$A:$A,0)+(ROW()-ROW($A$364)-1),COLUMN()-1)</f>
        <v>2</v>
      </c>
      <c r="D370" s="19">
        <f>INDEX('Paste Calib Data'!$1:$1048576,MATCH($A$364,'Paste Calib Data'!$A:$A,0)+(ROW()-ROW($A$364)-1),COLUMN()-1)</f>
        <v>2</v>
      </c>
      <c r="E370" s="19">
        <f>INDEX('Paste Calib Data'!$1:$1048576,MATCH($A$364,'Paste Calib Data'!$A:$A,0)+(ROW()-ROW($A$364)-1),COLUMN()-1)</f>
        <v>2</v>
      </c>
      <c r="F370" s="19">
        <f>INDEX('Paste Calib Data'!$1:$1048576,MATCH($A$364,'Paste Calib Data'!$A:$A,0)+(ROW()-ROW($A$364)-1),COLUMN()-1)</f>
        <v>2</v>
      </c>
      <c r="G370" s="19">
        <f>INDEX('Paste Calib Data'!$1:$1048576,MATCH($A$364,'Paste Calib Data'!$A:$A,0)+(ROW()-ROW($A$364)-1),COLUMN()-1)</f>
        <v>2</v>
      </c>
      <c r="H370" s="19">
        <f>INDEX('Paste Calib Data'!$1:$1048576,MATCH($A$364,'Paste Calib Data'!$A:$A,0)+(ROW()-ROW($A$364)-1),COLUMN()-1)</f>
        <v>2</v>
      </c>
      <c r="I370" s="19">
        <f>INDEX('Paste Calib Data'!$1:$1048576,MATCH($A$364,'Paste Calib Data'!$A:$A,0)+(ROW()-ROW($A$364)-1),COLUMN()-1)</f>
        <v>1</v>
      </c>
      <c r="J370" s="19">
        <f>INDEX('Paste Calib Data'!$1:$1048576,MATCH($A$364,'Paste Calib Data'!$A:$A,0)+(ROW()-ROW($A$364)-1),COLUMN()-1)</f>
        <v>0.859375</v>
      </c>
      <c r="K370" s="19">
        <f>INDEX('Paste Calib Data'!$1:$1048576,MATCH($A$364,'Paste Calib Data'!$A:$A,0)+(ROW()-ROW($A$364)-1),COLUMN()-1)</f>
        <v>0.9375</v>
      </c>
      <c r="L370" s="19">
        <f>INDEX('Paste Calib Data'!$1:$1048576,MATCH($A$364,'Paste Calib Data'!$A:$A,0)+(ROW()-ROW($A$364)-1),COLUMN()-1)</f>
        <v>0.921875</v>
      </c>
      <c r="M370" s="19">
        <f>INDEX('Paste Calib Data'!$1:$1048576,MATCH($A$364,'Paste Calib Data'!$A:$A,0)+(ROW()-ROW($A$364)-1),COLUMN()-1)</f>
        <v>0.89843799999999996</v>
      </c>
      <c r="N370" s="19">
        <f>INDEX('Paste Calib Data'!$1:$1048576,MATCH($A$364,'Paste Calib Data'!$A:$A,0)+(ROW()-ROW($A$364)-1),COLUMN()-1)</f>
        <v>0.88281299999999996</v>
      </c>
      <c r="O370" s="19">
        <f>INDEX('Paste Calib Data'!$1:$1048576,MATCH($A$364,'Paste Calib Data'!$A:$A,0)+(ROW()-ROW($A$364)-1),COLUMN()-1)</f>
        <v>0.84375</v>
      </c>
      <c r="P370" s="19">
        <f>INDEX('Paste Calib Data'!$1:$1048576,MATCH($A$364,'Paste Calib Data'!$A:$A,0)+(ROW()-ROW($A$364)-1),COLUMN()-1)</f>
        <v>0.84375</v>
      </c>
      <c r="Q370" s="19">
        <f>INDEX('Paste Calib Data'!$1:$1048576,MATCH($A$364,'Paste Calib Data'!$A:$A,0)+(ROW()-ROW($A$364)-1),COLUMN()-1)</f>
        <v>0.84375</v>
      </c>
      <c r="R370" s="19">
        <f>INDEX('Paste Calib Data'!$1:$1048576,MATCH($A$364,'Paste Calib Data'!$A:$A,0)+(ROW()-ROW($A$364)-1),COLUMN()-1)</f>
        <v>0.84375</v>
      </c>
      <c r="S370" s="31">
        <f t="shared" si="154"/>
        <v>0.84375</v>
      </c>
    </row>
    <row r="371" spans="1:19" x14ac:dyDescent="0.25">
      <c r="A371" s="5">
        <f>INDEX('Paste Calib Data'!$1:$1048576,MATCH($A$364,'Paste Calib Data'!$A:$A,0)+(ROW()-ROW($A$364)-1),COLUMN())</f>
        <v>1700</v>
      </c>
      <c r="B371" s="31">
        <f t="shared" si="153"/>
        <v>2</v>
      </c>
      <c r="C371" s="19">
        <f>INDEX('Paste Calib Data'!$1:$1048576,MATCH($A$364,'Paste Calib Data'!$A:$A,0)+(ROW()-ROW($A$364)-1),COLUMN()-1)</f>
        <v>2</v>
      </c>
      <c r="D371" s="19">
        <f>INDEX('Paste Calib Data'!$1:$1048576,MATCH($A$364,'Paste Calib Data'!$A:$A,0)+(ROW()-ROW($A$364)-1),COLUMN()-1)</f>
        <v>2</v>
      </c>
      <c r="E371" s="19">
        <f>INDEX('Paste Calib Data'!$1:$1048576,MATCH($A$364,'Paste Calib Data'!$A:$A,0)+(ROW()-ROW($A$364)-1),COLUMN()-1)</f>
        <v>2</v>
      </c>
      <c r="F371" s="19">
        <f>INDEX('Paste Calib Data'!$1:$1048576,MATCH($A$364,'Paste Calib Data'!$A:$A,0)+(ROW()-ROW($A$364)-1),COLUMN()-1)</f>
        <v>2</v>
      </c>
      <c r="G371" s="19">
        <f>INDEX('Paste Calib Data'!$1:$1048576,MATCH($A$364,'Paste Calib Data'!$A:$A,0)+(ROW()-ROW($A$364)-1),COLUMN()-1)</f>
        <v>2</v>
      </c>
      <c r="H371" s="19">
        <f>INDEX('Paste Calib Data'!$1:$1048576,MATCH($A$364,'Paste Calib Data'!$A:$A,0)+(ROW()-ROW($A$364)-1),COLUMN()-1)</f>
        <v>2</v>
      </c>
      <c r="I371" s="19">
        <f>INDEX('Paste Calib Data'!$1:$1048576,MATCH($A$364,'Paste Calib Data'!$A:$A,0)+(ROW()-ROW($A$364)-1),COLUMN()-1)</f>
        <v>1</v>
      </c>
      <c r="J371" s="19">
        <f>INDEX('Paste Calib Data'!$1:$1048576,MATCH($A$364,'Paste Calib Data'!$A:$A,0)+(ROW()-ROW($A$364)-1),COLUMN()-1)</f>
        <v>0.83593799999999996</v>
      </c>
      <c r="K371" s="19">
        <f>INDEX('Paste Calib Data'!$1:$1048576,MATCH($A$364,'Paste Calib Data'!$A:$A,0)+(ROW()-ROW($A$364)-1),COLUMN()-1)</f>
        <v>0.859375</v>
      </c>
      <c r="L371" s="19">
        <f>INDEX('Paste Calib Data'!$1:$1048576,MATCH($A$364,'Paste Calib Data'!$A:$A,0)+(ROW()-ROW($A$364)-1),COLUMN()-1)</f>
        <v>0.921875</v>
      </c>
      <c r="M371" s="19">
        <f>INDEX('Paste Calib Data'!$1:$1048576,MATCH($A$364,'Paste Calib Data'!$A:$A,0)+(ROW()-ROW($A$364)-1),COLUMN()-1)</f>
        <v>0.875</v>
      </c>
      <c r="N371" s="19">
        <f>INDEX('Paste Calib Data'!$1:$1048576,MATCH($A$364,'Paste Calib Data'!$A:$A,0)+(ROW()-ROW($A$364)-1),COLUMN()-1)</f>
        <v>0.83593799999999996</v>
      </c>
      <c r="O371" s="19">
        <f>INDEX('Paste Calib Data'!$1:$1048576,MATCH($A$364,'Paste Calib Data'!$A:$A,0)+(ROW()-ROW($A$364)-1),COLUMN()-1)</f>
        <v>0.78906299999999996</v>
      </c>
      <c r="P371" s="19">
        <f>INDEX('Paste Calib Data'!$1:$1048576,MATCH($A$364,'Paste Calib Data'!$A:$A,0)+(ROW()-ROW($A$364)-1),COLUMN()-1)</f>
        <v>0.78906299999999996</v>
      </c>
      <c r="Q371" s="19">
        <f>INDEX('Paste Calib Data'!$1:$1048576,MATCH($A$364,'Paste Calib Data'!$A:$A,0)+(ROW()-ROW($A$364)-1),COLUMN()-1)</f>
        <v>0.78906299999999996</v>
      </c>
      <c r="R371" s="19">
        <f>INDEX('Paste Calib Data'!$1:$1048576,MATCH($A$364,'Paste Calib Data'!$A:$A,0)+(ROW()-ROW($A$364)-1),COLUMN()-1)</f>
        <v>0.78906299999999996</v>
      </c>
      <c r="S371" s="31">
        <f t="shared" si="154"/>
        <v>0.78906299999999996</v>
      </c>
    </row>
    <row r="372" spans="1:19" x14ac:dyDescent="0.25">
      <c r="A372" s="5">
        <f>INDEX('Paste Calib Data'!$1:$1048576,MATCH($A$364,'Paste Calib Data'!$A:$A,0)+(ROW()-ROW($A$364)-1),COLUMN())</f>
        <v>1800</v>
      </c>
      <c r="B372" s="31">
        <f t="shared" si="153"/>
        <v>2</v>
      </c>
      <c r="C372" s="19">
        <f>INDEX('Paste Calib Data'!$1:$1048576,MATCH($A$364,'Paste Calib Data'!$A:$A,0)+(ROW()-ROW($A$364)-1),COLUMN()-1)</f>
        <v>2</v>
      </c>
      <c r="D372" s="19">
        <f>INDEX('Paste Calib Data'!$1:$1048576,MATCH($A$364,'Paste Calib Data'!$A:$A,0)+(ROW()-ROW($A$364)-1),COLUMN()-1)</f>
        <v>2</v>
      </c>
      <c r="E372" s="19">
        <f>INDEX('Paste Calib Data'!$1:$1048576,MATCH($A$364,'Paste Calib Data'!$A:$A,0)+(ROW()-ROW($A$364)-1),COLUMN()-1)</f>
        <v>2</v>
      </c>
      <c r="F372" s="19">
        <f>INDEX('Paste Calib Data'!$1:$1048576,MATCH($A$364,'Paste Calib Data'!$A:$A,0)+(ROW()-ROW($A$364)-1),COLUMN()-1)</f>
        <v>2</v>
      </c>
      <c r="G372" s="19">
        <f>INDEX('Paste Calib Data'!$1:$1048576,MATCH($A$364,'Paste Calib Data'!$A:$A,0)+(ROW()-ROW($A$364)-1),COLUMN()-1)</f>
        <v>2</v>
      </c>
      <c r="H372" s="19">
        <f>INDEX('Paste Calib Data'!$1:$1048576,MATCH($A$364,'Paste Calib Data'!$A:$A,0)+(ROW()-ROW($A$364)-1),COLUMN()-1)</f>
        <v>2</v>
      </c>
      <c r="I372" s="19">
        <f>INDEX('Paste Calib Data'!$1:$1048576,MATCH($A$364,'Paste Calib Data'!$A:$A,0)+(ROW()-ROW($A$364)-1),COLUMN()-1)</f>
        <v>1</v>
      </c>
      <c r="J372" s="19">
        <f>INDEX('Paste Calib Data'!$1:$1048576,MATCH($A$364,'Paste Calib Data'!$A:$A,0)+(ROW()-ROW($A$364)-1),COLUMN()-1)</f>
        <v>0.82031299999999996</v>
      </c>
      <c r="K372" s="19">
        <f>INDEX('Paste Calib Data'!$1:$1048576,MATCH($A$364,'Paste Calib Data'!$A:$A,0)+(ROW()-ROW($A$364)-1),COLUMN()-1)</f>
        <v>0.921875</v>
      </c>
      <c r="L372" s="19">
        <f>INDEX('Paste Calib Data'!$1:$1048576,MATCH($A$364,'Paste Calib Data'!$A:$A,0)+(ROW()-ROW($A$364)-1),COLUMN()-1)</f>
        <v>0.828125</v>
      </c>
      <c r="M372" s="19">
        <f>INDEX('Paste Calib Data'!$1:$1048576,MATCH($A$364,'Paste Calib Data'!$A:$A,0)+(ROW()-ROW($A$364)-1),COLUMN()-1)</f>
        <v>0.8125</v>
      </c>
      <c r="N372" s="19">
        <f>INDEX('Paste Calib Data'!$1:$1048576,MATCH($A$364,'Paste Calib Data'!$A:$A,0)+(ROW()-ROW($A$364)-1),COLUMN()-1)</f>
        <v>0.8125</v>
      </c>
      <c r="O372" s="19">
        <f>INDEX('Paste Calib Data'!$1:$1048576,MATCH($A$364,'Paste Calib Data'!$A:$A,0)+(ROW()-ROW($A$364)-1),COLUMN()-1)</f>
        <v>0.77343799999999996</v>
      </c>
      <c r="P372" s="19">
        <f>INDEX('Paste Calib Data'!$1:$1048576,MATCH($A$364,'Paste Calib Data'!$A:$A,0)+(ROW()-ROW($A$364)-1),COLUMN()-1)</f>
        <v>0.77343799999999996</v>
      </c>
      <c r="Q372" s="19">
        <f>INDEX('Paste Calib Data'!$1:$1048576,MATCH($A$364,'Paste Calib Data'!$A:$A,0)+(ROW()-ROW($A$364)-1),COLUMN()-1)</f>
        <v>0.77343799999999996</v>
      </c>
      <c r="R372" s="19">
        <f>INDEX('Paste Calib Data'!$1:$1048576,MATCH($A$364,'Paste Calib Data'!$A:$A,0)+(ROW()-ROW($A$364)-1),COLUMN()-1)</f>
        <v>0.77343799999999996</v>
      </c>
      <c r="S372" s="31">
        <f t="shared" si="154"/>
        <v>0.77343799999999996</v>
      </c>
    </row>
    <row r="373" spans="1:19" x14ac:dyDescent="0.25">
      <c r="A373" s="5">
        <f>INDEX('Paste Calib Data'!$1:$1048576,MATCH($A$364,'Paste Calib Data'!$A:$A,0)+(ROW()-ROW($A$364)-1),COLUMN())</f>
        <v>1900</v>
      </c>
      <c r="B373" s="31">
        <f t="shared" si="153"/>
        <v>2</v>
      </c>
      <c r="C373" s="19">
        <f>INDEX('Paste Calib Data'!$1:$1048576,MATCH($A$364,'Paste Calib Data'!$A:$A,0)+(ROW()-ROW($A$364)-1),COLUMN()-1)</f>
        <v>2</v>
      </c>
      <c r="D373" s="19">
        <f>INDEX('Paste Calib Data'!$1:$1048576,MATCH($A$364,'Paste Calib Data'!$A:$A,0)+(ROW()-ROW($A$364)-1),COLUMN()-1)</f>
        <v>2</v>
      </c>
      <c r="E373" s="19">
        <f>INDEX('Paste Calib Data'!$1:$1048576,MATCH($A$364,'Paste Calib Data'!$A:$A,0)+(ROW()-ROW($A$364)-1),COLUMN()-1)</f>
        <v>2</v>
      </c>
      <c r="F373" s="19">
        <f>INDEX('Paste Calib Data'!$1:$1048576,MATCH($A$364,'Paste Calib Data'!$A:$A,0)+(ROW()-ROW($A$364)-1),COLUMN()-1)</f>
        <v>2</v>
      </c>
      <c r="G373" s="19">
        <f>INDEX('Paste Calib Data'!$1:$1048576,MATCH($A$364,'Paste Calib Data'!$A:$A,0)+(ROW()-ROW($A$364)-1),COLUMN()-1)</f>
        <v>2</v>
      </c>
      <c r="H373" s="19">
        <f>INDEX('Paste Calib Data'!$1:$1048576,MATCH($A$364,'Paste Calib Data'!$A:$A,0)+(ROW()-ROW($A$364)-1),COLUMN()-1)</f>
        <v>2</v>
      </c>
      <c r="I373" s="19">
        <f>INDEX('Paste Calib Data'!$1:$1048576,MATCH($A$364,'Paste Calib Data'!$A:$A,0)+(ROW()-ROW($A$364)-1),COLUMN()-1)</f>
        <v>1</v>
      </c>
      <c r="J373" s="19">
        <f>INDEX('Paste Calib Data'!$1:$1048576,MATCH($A$364,'Paste Calib Data'!$A:$A,0)+(ROW()-ROW($A$364)-1),COLUMN()-1)</f>
        <v>0.80468799999999996</v>
      </c>
      <c r="K373" s="19">
        <f>INDEX('Paste Calib Data'!$1:$1048576,MATCH($A$364,'Paste Calib Data'!$A:$A,0)+(ROW()-ROW($A$364)-1),COLUMN()-1)</f>
        <v>0.84375</v>
      </c>
      <c r="L373" s="19">
        <f>INDEX('Paste Calib Data'!$1:$1048576,MATCH($A$364,'Paste Calib Data'!$A:$A,0)+(ROW()-ROW($A$364)-1),COLUMN()-1)</f>
        <v>0.8125</v>
      </c>
      <c r="M373" s="19">
        <f>INDEX('Paste Calib Data'!$1:$1048576,MATCH($A$364,'Paste Calib Data'!$A:$A,0)+(ROW()-ROW($A$364)-1),COLUMN()-1)</f>
        <v>0.78125</v>
      </c>
      <c r="N373" s="19">
        <f>INDEX('Paste Calib Data'!$1:$1048576,MATCH($A$364,'Paste Calib Data'!$A:$A,0)+(ROW()-ROW($A$364)-1),COLUMN()-1)</f>
        <v>0.78906299999999996</v>
      </c>
      <c r="O373" s="19">
        <f>INDEX('Paste Calib Data'!$1:$1048576,MATCH($A$364,'Paste Calib Data'!$A:$A,0)+(ROW()-ROW($A$364)-1),COLUMN()-1)</f>
        <v>0.75781299999999996</v>
      </c>
      <c r="P373" s="19">
        <f>INDEX('Paste Calib Data'!$1:$1048576,MATCH($A$364,'Paste Calib Data'!$A:$A,0)+(ROW()-ROW($A$364)-1),COLUMN()-1)</f>
        <v>0.75781299999999996</v>
      </c>
      <c r="Q373" s="19">
        <f>INDEX('Paste Calib Data'!$1:$1048576,MATCH($A$364,'Paste Calib Data'!$A:$A,0)+(ROW()-ROW($A$364)-1),COLUMN()-1)</f>
        <v>0.75781299999999996</v>
      </c>
      <c r="R373" s="19">
        <f>INDEX('Paste Calib Data'!$1:$1048576,MATCH($A$364,'Paste Calib Data'!$A:$A,0)+(ROW()-ROW($A$364)-1),COLUMN()-1)</f>
        <v>0.75781299999999996</v>
      </c>
      <c r="S373" s="31">
        <f t="shared" si="154"/>
        <v>0.75781299999999996</v>
      </c>
    </row>
    <row r="374" spans="1:19" x14ac:dyDescent="0.25">
      <c r="A374" s="5">
        <f>INDEX('Paste Calib Data'!$1:$1048576,MATCH($A$364,'Paste Calib Data'!$A:$A,0)+(ROW()-ROW($A$364)-1),COLUMN())</f>
        <v>2000</v>
      </c>
      <c r="B374" s="31">
        <f t="shared" si="153"/>
        <v>2</v>
      </c>
      <c r="C374" s="19">
        <f>INDEX('Paste Calib Data'!$1:$1048576,MATCH($A$364,'Paste Calib Data'!$A:$A,0)+(ROW()-ROW($A$364)-1),COLUMN()-1)</f>
        <v>2</v>
      </c>
      <c r="D374" s="19">
        <f>INDEX('Paste Calib Data'!$1:$1048576,MATCH($A$364,'Paste Calib Data'!$A:$A,0)+(ROW()-ROW($A$364)-1),COLUMN()-1)</f>
        <v>2</v>
      </c>
      <c r="E374" s="19">
        <f>INDEX('Paste Calib Data'!$1:$1048576,MATCH($A$364,'Paste Calib Data'!$A:$A,0)+(ROW()-ROW($A$364)-1),COLUMN()-1)</f>
        <v>2</v>
      </c>
      <c r="F374" s="19">
        <f>INDEX('Paste Calib Data'!$1:$1048576,MATCH($A$364,'Paste Calib Data'!$A:$A,0)+(ROW()-ROW($A$364)-1),COLUMN()-1)</f>
        <v>2</v>
      </c>
      <c r="G374" s="19">
        <f>INDEX('Paste Calib Data'!$1:$1048576,MATCH($A$364,'Paste Calib Data'!$A:$A,0)+(ROW()-ROW($A$364)-1),COLUMN()-1)</f>
        <v>2</v>
      </c>
      <c r="H374" s="19">
        <f>INDEX('Paste Calib Data'!$1:$1048576,MATCH($A$364,'Paste Calib Data'!$A:$A,0)+(ROW()-ROW($A$364)-1),COLUMN()-1)</f>
        <v>2</v>
      </c>
      <c r="I374" s="19">
        <f>INDEX('Paste Calib Data'!$1:$1048576,MATCH($A$364,'Paste Calib Data'!$A:$A,0)+(ROW()-ROW($A$364)-1),COLUMN()-1)</f>
        <v>1</v>
      </c>
      <c r="J374" s="19">
        <f>INDEX('Paste Calib Data'!$1:$1048576,MATCH($A$364,'Paste Calib Data'!$A:$A,0)+(ROW()-ROW($A$364)-1),COLUMN()-1)</f>
        <v>0.796875</v>
      </c>
      <c r="K374" s="19">
        <f>INDEX('Paste Calib Data'!$1:$1048576,MATCH($A$364,'Paste Calib Data'!$A:$A,0)+(ROW()-ROW($A$364)-1),COLUMN()-1)</f>
        <v>0.83593799999999996</v>
      </c>
      <c r="L374" s="19">
        <f>INDEX('Paste Calib Data'!$1:$1048576,MATCH($A$364,'Paste Calib Data'!$A:$A,0)+(ROW()-ROW($A$364)-1),COLUMN()-1)</f>
        <v>0.796875</v>
      </c>
      <c r="M374" s="19">
        <f>INDEX('Paste Calib Data'!$1:$1048576,MATCH($A$364,'Paste Calib Data'!$A:$A,0)+(ROW()-ROW($A$364)-1),COLUMN()-1)</f>
        <v>0.765625</v>
      </c>
      <c r="N374" s="19">
        <f>INDEX('Paste Calib Data'!$1:$1048576,MATCH($A$364,'Paste Calib Data'!$A:$A,0)+(ROW()-ROW($A$364)-1),COLUMN()-1)</f>
        <v>0.765625</v>
      </c>
      <c r="O374" s="19">
        <f>INDEX('Paste Calib Data'!$1:$1048576,MATCH($A$364,'Paste Calib Data'!$A:$A,0)+(ROW()-ROW($A$364)-1),COLUMN()-1)</f>
        <v>0.75</v>
      </c>
      <c r="P374" s="19">
        <f>INDEX('Paste Calib Data'!$1:$1048576,MATCH($A$364,'Paste Calib Data'!$A:$A,0)+(ROW()-ROW($A$364)-1),COLUMN()-1)</f>
        <v>0.75</v>
      </c>
      <c r="Q374" s="19">
        <f>INDEX('Paste Calib Data'!$1:$1048576,MATCH($A$364,'Paste Calib Data'!$A:$A,0)+(ROW()-ROW($A$364)-1),COLUMN()-1)</f>
        <v>0.75</v>
      </c>
      <c r="R374" s="19">
        <f>INDEX('Paste Calib Data'!$1:$1048576,MATCH($A$364,'Paste Calib Data'!$A:$A,0)+(ROW()-ROW($A$364)-1),COLUMN()-1)</f>
        <v>0.75</v>
      </c>
      <c r="S374" s="31">
        <f t="shared" si="154"/>
        <v>0.75</v>
      </c>
    </row>
    <row r="375" spans="1:19" x14ac:dyDescent="0.25">
      <c r="A375" s="5">
        <f>INDEX('Paste Calib Data'!$1:$1048576,MATCH($A$364,'Paste Calib Data'!$A:$A,0)+(ROW()-ROW($A$364)-1),COLUMN())</f>
        <v>2100</v>
      </c>
      <c r="B375" s="31">
        <f t="shared" si="153"/>
        <v>2</v>
      </c>
      <c r="C375" s="19">
        <f>INDEX('Paste Calib Data'!$1:$1048576,MATCH($A$364,'Paste Calib Data'!$A:$A,0)+(ROW()-ROW($A$364)-1),COLUMN()-1)</f>
        <v>2</v>
      </c>
      <c r="D375" s="19">
        <f>INDEX('Paste Calib Data'!$1:$1048576,MATCH($A$364,'Paste Calib Data'!$A:$A,0)+(ROW()-ROW($A$364)-1),COLUMN()-1)</f>
        <v>2</v>
      </c>
      <c r="E375" s="19">
        <f>INDEX('Paste Calib Data'!$1:$1048576,MATCH($A$364,'Paste Calib Data'!$A:$A,0)+(ROW()-ROW($A$364)-1),COLUMN()-1)</f>
        <v>2</v>
      </c>
      <c r="F375" s="19">
        <f>INDEX('Paste Calib Data'!$1:$1048576,MATCH($A$364,'Paste Calib Data'!$A:$A,0)+(ROW()-ROW($A$364)-1),COLUMN()-1)</f>
        <v>2</v>
      </c>
      <c r="G375" s="19">
        <f>INDEX('Paste Calib Data'!$1:$1048576,MATCH($A$364,'Paste Calib Data'!$A:$A,0)+(ROW()-ROW($A$364)-1),COLUMN()-1)</f>
        <v>2</v>
      </c>
      <c r="H375" s="19">
        <f>INDEX('Paste Calib Data'!$1:$1048576,MATCH($A$364,'Paste Calib Data'!$A:$A,0)+(ROW()-ROW($A$364)-1),COLUMN()-1)</f>
        <v>2</v>
      </c>
      <c r="I375" s="19">
        <f>INDEX('Paste Calib Data'!$1:$1048576,MATCH($A$364,'Paste Calib Data'!$A:$A,0)+(ROW()-ROW($A$364)-1),COLUMN()-1)</f>
        <v>1</v>
      </c>
      <c r="J375" s="19">
        <f>INDEX('Paste Calib Data'!$1:$1048576,MATCH($A$364,'Paste Calib Data'!$A:$A,0)+(ROW()-ROW($A$364)-1),COLUMN()-1)</f>
        <v>0.78125</v>
      </c>
      <c r="K375" s="19">
        <f>INDEX('Paste Calib Data'!$1:$1048576,MATCH($A$364,'Paste Calib Data'!$A:$A,0)+(ROW()-ROW($A$364)-1),COLUMN()-1)</f>
        <v>0.80468799999999996</v>
      </c>
      <c r="L375" s="19">
        <f>INDEX('Paste Calib Data'!$1:$1048576,MATCH($A$364,'Paste Calib Data'!$A:$A,0)+(ROW()-ROW($A$364)-1),COLUMN()-1)</f>
        <v>0.77343799999999996</v>
      </c>
      <c r="M375" s="19">
        <f>INDEX('Paste Calib Data'!$1:$1048576,MATCH($A$364,'Paste Calib Data'!$A:$A,0)+(ROW()-ROW($A$364)-1),COLUMN()-1)</f>
        <v>0.75781299999999996</v>
      </c>
      <c r="N375" s="19">
        <f>INDEX('Paste Calib Data'!$1:$1048576,MATCH($A$364,'Paste Calib Data'!$A:$A,0)+(ROW()-ROW($A$364)-1),COLUMN()-1)</f>
        <v>0.75</v>
      </c>
      <c r="O375" s="19">
        <f>INDEX('Paste Calib Data'!$1:$1048576,MATCH($A$364,'Paste Calib Data'!$A:$A,0)+(ROW()-ROW($A$364)-1),COLUMN()-1)</f>
        <v>0.71875</v>
      </c>
      <c r="P375" s="19">
        <f>INDEX('Paste Calib Data'!$1:$1048576,MATCH($A$364,'Paste Calib Data'!$A:$A,0)+(ROW()-ROW($A$364)-1),COLUMN()-1)</f>
        <v>0.74218799999999996</v>
      </c>
      <c r="Q375" s="19">
        <f>INDEX('Paste Calib Data'!$1:$1048576,MATCH($A$364,'Paste Calib Data'!$A:$A,0)+(ROW()-ROW($A$364)-1),COLUMN()-1)</f>
        <v>0.74218799999999996</v>
      </c>
      <c r="R375" s="19">
        <f>INDEX('Paste Calib Data'!$1:$1048576,MATCH($A$364,'Paste Calib Data'!$A:$A,0)+(ROW()-ROW($A$364)-1),COLUMN()-1)</f>
        <v>0.74218799999999996</v>
      </c>
      <c r="S375" s="31">
        <f t="shared" si="154"/>
        <v>0.74218799999999996</v>
      </c>
    </row>
    <row r="376" spans="1:19" x14ac:dyDescent="0.25">
      <c r="A376" s="5">
        <f>INDEX('Paste Calib Data'!$1:$1048576,MATCH($A$364,'Paste Calib Data'!$A:$A,0)+(ROW()-ROW($A$364)-1),COLUMN())</f>
        <v>2200</v>
      </c>
      <c r="B376" s="31">
        <f t="shared" si="153"/>
        <v>2</v>
      </c>
      <c r="C376" s="19">
        <f>INDEX('Paste Calib Data'!$1:$1048576,MATCH($A$364,'Paste Calib Data'!$A:$A,0)+(ROW()-ROW($A$364)-1),COLUMN()-1)</f>
        <v>2</v>
      </c>
      <c r="D376" s="19">
        <f>INDEX('Paste Calib Data'!$1:$1048576,MATCH($A$364,'Paste Calib Data'!$A:$A,0)+(ROW()-ROW($A$364)-1),COLUMN()-1)</f>
        <v>2</v>
      </c>
      <c r="E376" s="19">
        <f>INDEX('Paste Calib Data'!$1:$1048576,MATCH($A$364,'Paste Calib Data'!$A:$A,0)+(ROW()-ROW($A$364)-1),COLUMN()-1)</f>
        <v>2</v>
      </c>
      <c r="F376" s="19">
        <f>INDEX('Paste Calib Data'!$1:$1048576,MATCH($A$364,'Paste Calib Data'!$A:$A,0)+(ROW()-ROW($A$364)-1),COLUMN()-1)</f>
        <v>2</v>
      </c>
      <c r="G376" s="19">
        <f>INDEX('Paste Calib Data'!$1:$1048576,MATCH($A$364,'Paste Calib Data'!$A:$A,0)+(ROW()-ROW($A$364)-1),COLUMN()-1)</f>
        <v>2</v>
      </c>
      <c r="H376" s="19">
        <f>INDEX('Paste Calib Data'!$1:$1048576,MATCH($A$364,'Paste Calib Data'!$A:$A,0)+(ROW()-ROW($A$364)-1),COLUMN()-1)</f>
        <v>2</v>
      </c>
      <c r="I376" s="19">
        <f>INDEX('Paste Calib Data'!$1:$1048576,MATCH($A$364,'Paste Calib Data'!$A:$A,0)+(ROW()-ROW($A$364)-1),COLUMN()-1)</f>
        <v>1</v>
      </c>
      <c r="J376" s="19">
        <f>INDEX('Paste Calib Data'!$1:$1048576,MATCH($A$364,'Paste Calib Data'!$A:$A,0)+(ROW()-ROW($A$364)-1),COLUMN()-1)</f>
        <v>0.75781299999999996</v>
      </c>
      <c r="K376" s="19">
        <f>INDEX('Paste Calib Data'!$1:$1048576,MATCH($A$364,'Paste Calib Data'!$A:$A,0)+(ROW()-ROW($A$364)-1),COLUMN()-1)</f>
        <v>0.77343799999999996</v>
      </c>
      <c r="L376" s="19">
        <f>INDEX('Paste Calib Data'!$1:$1048576,MATCH($A$364,'Paste Calib Data'!$A:$A,0)+(ROW()-ROW($A$364)-1),COLUMN()-1)</f>
        <v>0.74218799999999996</v>
      </c>
      <c r="M376" s="19">
        <f>INDEX('Paste Calib Data'!$1:$1048576,MATCH($A$364,'Paste Calib Data'!$A:$A,0)+(ROW()-ROW($A$364)-1),COLUMN()-1)</f>
        <v>0.734375</v>
      </c>
      <c r="N376" s="19">
        <f>INDEX('Paste Calib Data'!$1:$1048576,MATCH($A$364,'Paste Calib Data'!$A:$A,0)+(ROW()-ROW($A$364)-1),COLUMN()-1)</f>
        <v>0.71875</v>
      </c>
      <c r="O376" s="19">
        <f>INDEX('Paste Calib Data'!$1:$1048576,MATCH($A$364,'Paste Calib Data'!$A:$A,0)+(ROW()-ROW($A$364)-1),COLUMN()-1)</f>
        <v>0.71093799999999996</v>
      </c>
      <c r="P376" s="19">
        <f>INDEX('Paste Calib Data'!$1:$1048576,MATCH($A$364,'Paste Calib Data'!$A:$A,0)+(ROW()-ROW($A$364)-1),COLUMN()-1)</f>
        <v>0.71093799999999996</v>
      </c>
      <c r="Q376" s="19">
        <f>INDEX('Paste Calib Data'!$1:$1048576,MATCH($A$364,'Paste Calib Data'!$A:$A,0)+(ROW()-ROW($A$364)-1),COLUMN()-1)</f>
        <v>0.71093799999999996</v>
      </c>
      <c r="R376" s="19">
        <f>INDEX('Paste Calib Data'!$1:$1048576,MATCH($A$364,'Paste Calib Data'!$A:$A,0)+(ROW()-ROW($A$364)-1),COLUMN()-1)</f>
        <v>0.71093799999999996</v>
      </c>
      <c r="S376" s="31">
        <f t="shared" si="154"/>
        <v>0.71093799999999996</v>
      </c>
    </row>
    <row r="377" spans="1:19" x14ac:dyDescent="0.25">
      <c r="A377" s="5">
        <f>INDEX('Paste Calib Data'!$1:$1048576,MATCH($A$364,'Paste Calib Data'!$A:$A,0)+(ROW()-ROW($A$364)-1),COLUMN())</f>
        <v>2300</v>
      </c>
      <c r="B377" s="31">
        <f t="shared" si="153"/>
        <v>2</v>
      </c>
      <c r="C377" s="19">
        <f>INDEX('Paste Calib Data'!$1:$1048576,MATCH($A$364,'Paste Calib Data'!$A:$A,0)+(ROW()-ROW($A$364)-1),COLUMN()-1)</f>
        <v>2</v>
      </c>
      <c r="D377" s="19">
        <f>INDEX('Paste Calib Data'!$1:$1048576,MATCH($A$364,'Paste Calib Data'!$A:$A,0)+(ROW()-ROW($A$364)-1),COLUMN()-1)</f>
        <v>2</v>
      </c>
      <c r="E377" s="19">
        <f>INDEX('Paste Calib Data'!$1:$1048576,MATCH($A$364,'Paste Calib Data'!$A:$A,0)+(ROW()-ROW($A$364)-1),COLUMN()-1)</f>
        <v>2</v>
      </c>
      <c r="F377" s="19">
        <f>INDEX('Paste Calib Data'!$1:$1048576,MATCH($A$364,'Paste Calib Data'!$A:$A,0)+(ROW()-ROW($A$364)-1),COLUMN()-1)</f>
        <v>2</v>
      </c>
      <c r="G377" s="19">
        <f>INDEX('Paste Calib Data'!$1:$1048576,MATCH($A$364,'Paste Calib Data'!$A:$A,0)+(ROW()-ROW($A$364)-1),COLUMN()-1)</f>
        <v>2</v>
      </c>
      <c r="H377" s="19">
        <f>INDEX('Paste Calib Data'!$1:$1048576,MATCH($A$364,'Paste Calib Data'!$A:$A,0)+(ROW()-ROW($A$364)-1),COLUMN()-1)</f>
        <v>2</v>
      </c>
      <c r="I377" s="19">
        <f>INDEX('Paste Calib Data'!$1:$1048576,MATCH($A$364,'Paste Calib Data'!$A:$A,0)+(ROW()-ROW($A$364)-1),COLUMN()-1)</f>
        <v>1</v>
      </c>
      <c r="J377" s="19">
        <f>INDEX('Paste Calib Data'!$1:$1048576,MATCH($A$364,'Paste Calib Data'!$A:$A,0)+(ROW()-ROW($A$364)-1),COLUMN()-1)</f>
        <v>0.734375</v>
      </c>
      <c r="K377" s="19">
        <f>INDEX('Paste Calib Data'!$1:$1048576,MATCH($A$364,'Paste Calib Data'!$A:$A,0)+(ROW()-ROW($A$364)-1),COLUMN()-1)</f>
        <v>0.734375</v>
      </c>
      <c r="L377" s="19">
        <f>INDEX('Paste Calib Data'!$1:$1048576,MATCH($A$364,'Paste Calib Data'!$A:$A,0)+(ROW()-ROW($A$364)-1),COLUMN()-1)</f>
        <v>0.71875</v>
      </c>
      <c r="M377" s="19">
        <f>INDEX('Paste Calib Data'!$1:$1048576,MATCH($A$364,'Paste Calib Data'!$A:$A,0)+(ROW()-ROW($A$364)-1),COLUMN()-1)</f>
        <v>0.71093799999999996</v>
      </c>
      <c r="N377" s="19">
        <f>INDEX('Paste Calib Data'!$1:$1048576,MATCH($A$364,'Paste Calib Data'!$A:$A,0)+(ROW()-ROW($A$364)-1),COLUMN()-1)</f>
        <v>0.703125</v>
      </c>
      <c r="O377" s="19">
        <f>INDEX('Paste Calib Data'!$1:$1048576,MATCH($A$364,'Paste Calib Data'!$A:$A,0)+(ROW()-ROW($A$364)-1),COLUMN()-1)</f>
        <v>0.703125</v>
      </c>
      <c r="P377" s="19">
        <f>INDEX('Paste Calib Data'!$1:$1048576,MATCH($A$364,'Paste Calib Data'!$A:$A,0)+(ROW()-ROW($A$364)-1),COLUMN()-1)</f>
        <v>0.703125</v>
      </c>
      <c r="Q377" s="19">
        <f>INDEX('Paste Calib Data'!$1:$1048576,MATCH($A$364,'Paste Calib Data'!$A:$A,0)+(ROW()-ROW($A$364)-1),COLUMN()-1)</f>
        <v>0.703125</v>
      </c>
      <c r="R377" s="19">
        <f>INDEX('Paste Calib Data'!$1:$1048576,MATCH($A$364,'Paste Calib Data'!$A:$A,0)+(ROW()-ROW($A$364)-1),COLUMN()-1)</f>
        <v>0.703125</v>
      </c>
      <c r="S377" s="31">
        <f t="shared" si="154"/>
        <v>0.703125</v>
      </c>
    </row>
    <row r="378" spans="1:19" x14ac:dyDescent="0.25">
      <c r="A378" s="5">
        <f>INDEX('Paste Calib Data'!$1:$1048576,MATCH($A$364,'Paste Calib Data'!$A:$A,0)+(ROW()-ROW($A$364)-1),COLUMN())</f>
        <v>2400</v>
      </c>
      <c r="B378" s="31">
        <f t="shared" si="153"/>
        <v>2</v>
      </c>
      <c r="C378" s="19">
        <f>INDEX('Paste Calib Data'!$1:$1048576,MATCH($A$364,'Paste Calib Data'!$A:$A,0)+(ROW()-ROW($A$364)-1),COLUMN()-1)</f>
        <v>2</v>
      </c>
      <c r="D378" s="19">
        <f>INDEX('Paste Calib Data'!$1:$1048576,MATCH($A$364,'Paste Calib Data'!$A:$A,0)+(ROW()-ROW($A$364)-1),COLUMN()-1)</f>
        <v>2</v>
      </c>
      <c r="E378" s="19">
        <f>INDEX('Paste Calib Data'!$1:$1048576,MATCH($A$364,'Paste Calib Data'!$A:$A,0)+(ROW()-ROW($A$364)-1),COLUMN()-1)</f>
        <v>2</v>
      </c>
      <c r="F378" s="19">
        <f>INDEX('Paste Calib Data'!$1:$1048576,MATCH($A$364,'Paste Calib Data'!$A:$A,0)+(ROW()-ROW($A$364)-1),COLUMN()-1)</f>
        <v>2</v>
      </c>
      <c r="G378" s="19">
        <f>INDEX('Paste Calib Data'!$1:$1048576,MATCH($A$364,'Paste Calib Data'!$A:$A,0)+(ROW()-ROW($A$364)-1),COLUMN()-1)</f>
        <v>2</v>
      </c>
      <c r="H378" s="19">
        <f>INDEX('Paste Calib Data'!$1:$1048576,MATCH($A$364,'Paste Calib Data'!$A:$A,0)+(ROW()-ROW($A$364)-1),COLUMN()-1)</f>
        <v>2</v>
      </c>
      <c r="I378" s="19">
        <f>INDEX('Paste Calib Data'!$1:$1048576,MATCH($A$364,'Paste Calib Data'!$A:$A,0)+(ROW()-ROW($A$364)-1),COLUMN()-1)</f>
        <v>1</v>
      </c>
      <c r="J378" s="19">
        <f>INDEX('Paste Calib Data'!$1:$1048576,MATCH($A$364,'Paste Calib Data'!$A:$A,0)+(ROW()-ROW($A$364)-1),COLUMN()-1)</f>
        <v>0.71875</v>
      </c>
      <c r="K378" s="19">
        <f>INDEX('Paste Calib Data'!$1:$1048576,MATCH($A$364,'Paste Calib Data'!$A:$A,0)+(ROW()-ROW($A$364)-1),COLUMN()-1)</f>
        <v>0.71875</v>
      </c>
      <c r="L378" s="19">
        <f>INDEX('Paste Calib Data'!$1:$1048576,MATCH($A$364,'Paste Calib Data'!$A:$A,0)+(ROW()-ROW($A$364)-1),COLUMN()-1)</f>
        <v>0.69531299999999996</v>
      </c>
      <c r="M378" s="19">
        <f>INDEX('Paste Calib Data'!$1:$1048576,MATCH($A$364,'Paste Calib Data'!$A:$A,0)+(ROW()-ROW($A$364)-1),COLUMN()-1)</f>
        <v>0.703125</v>
      </c>
      <c r="N378" s="19">
        <f>INDEX('Paste Calib Data'!$1:$1048576,MATCH($A$364,'Paste Calib Data'!$A:$A,0)+(ROW()-ROW($A$364)-1),COLUMN()-1)</f>
        <v>0.69531299999999996</v>
      </c>
      <c r="O378" s="19">
        <f>INDEX('Paste Calib Data'!$1:$1048576,MATCH($A$364,'Paste Calib Data'!$A:$A,0)+(ROW()-ROW($A$364)-1),COLUMN()-1)</f>
        <v>0.71093799999999996</v>
      </c>
      <c r="P378" s="19">
        <f>INDEX('Paste Calib Data'!$1:$1048576,MATCH($A$364,'Paste Calib Data'!$A:$A,0)+(ROW()-ROW($A$364)-1),COLUMN()-1)</f>
        <v>0.703125</v>
      </c>
      <c r="Q378" s="19">
        <f>INDEX('Paste Calib Data'!$1:$1048576,MATCH($A$364,'Paste Calib Data'!$A:$A,0)+(ROW()-ROW($A$364)-1),COLUMN()-1)</f>
        <v>0.703125</v>
      </c>
      <c r="R378" s="19">
        <f>INDEX('Paste Calib Data'!$1:$1048576,MATCH($A$364,'Paste Calib Data'!$A:$A,0)+(ROW()-ROW($A$364)-1),COLUMN()-1)</f>
        <v>0.703125</v>
      </c>
      <c r="S378" s="31">
        <f t="shared" si="154"/>
        <v>0.703125</v>
      </c>
    </row>
    <row r="379" spans="1:19" x14ac:dyDescent="0.25">
      <c r="A379" s="5">
        <f>INDEX('Paste Calib Data'!$1:$1048576,MATCH($A$364,'Paste Calib Data'!$A:$A,0)+(ROW()-ROW($A$364)-1),COLUMN())</f>
        <v>2500</v>
      </c>
      <c r="B379" s="31">
        <f t="shared" si="153"/>
        <v>2</v>
      </c>
      <c r="C379" s="19">
        <f>INDEX('Paste Calib Data'!$1:$1048576,MATCH($A$364,'Paste Calib Data'!$A:$A,0)+(ROW()-ROW($A$364)-1),COLUMN()-1)</f>
        <v>2</v>
      </c>
      <c r="D379" s="19">
        <f>INDEX('Paste Calib Data'!$1:$1048576,MATCH($A$364,'Paste Calib Data'!$A:$A,0)+(ROW()-ROW($A$364)-1),COLUMN()-1)</f>
        <v>2</v>
      </c>
      <c r="E379" s="19">
        <f>INDEX('Paste Calib Data'!$1:$1048576,MATCH($A$364,'Paste Calib Data'!$A:$A,0)+(ROW()-ROW($A$364)-1),COLUMN()-1)</f>
        <v>2</v>
      </c>
      <c r="F379" s="19">
        <f>INDEX('Paste Calib Data'!$1:$1048576,MATCH($A$364,'Paste Calib Data'!$A:$A,0)+(ROW()-ROW($A$364)-1),COLUMN()-1)</f>
        <v>2</v>
      </c>
      <c r="G379" s="19">
        <f>INDEX('Paste Calib Data'!$1:$1048576,MATCH($A$364,'Paste Calib Data'!$A:$A,0)+(ROW()-ROW($A$364)-1),COLUMN()-1)</f>
        <v>2</v>
      </c>
      <c r="H379" s="19">
        <f>INDEX('Paste Calib Data'!$1:$1048576,MATCH($A$364,'Paste Calib Data'!$A:$A,0)+(ROW()-ROW($A$364)-1),COLUMN()-1)</f>
        <v>2</v>
      </c>
      <c r="I379" s="19">
        <f>INDEX('Paste Calib Data'!$1:$1048576,MATCH($A$364,'Paste Calib Data'!$A:$A,0)+(ROW()-ROW($A$364)-1),COLUMN()-1)</f>
        <v>1</v>
      </c>
      <c r="J379" s="19">
        <f>INDEX('Paste Calib Data'!$1:$1048576,MATCH($A$364,'Paste Calib Data'!$A:$A,0)+(ROW()-ROW($A$364)-1),COLUMN()-1)</f>
        <v>0.703125</v>
      </c>
      <c r="K379" s="19">
        <f>INDEX('Paste Calib Data'!$1:$1048576,MATCH($A$364,'Paste Calib Data'!$A:$A,0)+(ROW()-ROW($A$364)-1),COLUMN()-1)</f>
        <v>0.703125</v>
      </c>
      <c r="L379" s="19">
        <f>INDEX('Paste Calib Data'!$1:$1048576,MATCH($A$364,'Paste Calib Data'!$A:$A,0)+(ROW()-ROW($A$364)-1),COLUMN()-1)</f>
        <v>0.69531299999999996</v>
      </c>
      <c r="M379" s="19">
        <f>INDEX('Paste Calib Data'!$1:$1048576,MATCH($A$364,'Paste Calib Data'!$A:$A,0)+(ROW()-ROW($A$364)-1),COLUMN()-1)</f>
        <v>0.69531299999999996</v>
      </c>
      <c r="N379" s="19">
        <f>INDEX('Paste Calib Data'!$1:$1048576,MATCH($A$364,'Paste Calib Data'!$A:$A,0)+(ROW()-ROW($A$364)-1),COLUMN()-1)</f>
        <v>0.6875</v>
      </c>
      <c r="O379" s="19">
        <f>INDEX('Paste Calib Data'!$1:$1048576,MATCH($A$364,'Paste Calib Data'!$A:$A,0)+(ROW()-ROW($A$364)-1),COLUMN()-1)</f>
        <v>0.72656299999999996</v>
      </c>
      <c r="P379" s="19">
        <f>INDEX('Paste Calib Data'!$1:$1048576,MATCH($A$364,'Paste Calib Data'!$A:$A,0)+(ROW()-ROW($A$364)-1),COLUMN()-1)</f>
        <v>0.734375</v>
      </c>
      <c r="Q379" s="19">
        <f>INDEX('Paste Calib Data'!$1:$1048576,MATCH($A$364,'Paste Calib Data'!$A:$A,0)+(ROW()-ROW($A$364)-1),COLUMN()-1)</f>
        <v>0.734375</v>
      </c>
      <c r="R379" s="19">
        <f>INDEX('Paste Calib Data'!$1:$1048576,MATCH($A$364,'Paste Calib Data'!$A:$A,0)+(ROW()-ROW($A$364)-1),COLUMN()-1)</f>
        <v>0.734375</v>
      </c>
      <c r="S379" s="31">
        <f t="shared" si="154"/>
        <v>0.734375</v>
      </c>
    </row>
    <row r="380" spans="1:19" x14ac:dyDescent="0.25">
      <c r="A380" s="5">
        <f>INDEX('Paste Calib Data'!$1:$1048576,MATCH($A$364,'Paste Calib Data'!$A:$A,0)+(ROW()-ROW($A$364)-1),COLUMN())</f>
        <v>2600</v>
      </c>
      <c r="B380" s="31">
        <f t="shared" si="153"/>
        <v>2</v>
      </c>
      <c r="C380" s="19">
        <f>INDEX('Paste Calib Data'!$1:$1048576,MATCH($A$364,'Paste Calib Data'!$A:$A,0)+(ROW()-ROW($A$364)-1),COLUMN()-1)</f>
        <v>2</v>
      </c>
      <c r="D380" s="19">
        <f>INDEX('Paste Calib Data'!$1:$1048576,MATCH($A$364,'Paste Calib Data'!$A:$A,0)+(ROW()-ROW($A$364)-1),COLUMN()-1)</f>
        <v>2</v>
      </c>
      <c r="E380" s="19">
        <f>INDEX('Paste Calib Data'!$1:$1048576,MATCH($A$364,'Paste Calib Data'!$A:$A,0)+(ROW()-ROW($A$364)-1),COLUMN()-1)</f>
        <v>2</v>
      </c>
      <c r="F380" s="19">
        <f>INDEX('Paste Calib Data'!$1:$1048576,MATCH($A$364,'Paste Calib Data'!$A:$A,0)+(ROW()-ROW($A$364)-1),COLUMN()-1)</f>
        <v>2</v>
      </c>
      <c r="G380" s="19">
        <f>INDEX('Paste Calib Data'!$1:$1048576,MATCH($A$364,'Paste Calib Data'!$A:$A,0)+(ROW()-ROW($A$364)-1),COLUMN()-1)</f>
        <v>2</v>
      </c>
      <c r="H380" s="19">
        <f>INDEX('Paste Calib Data'!$1:$1048576,MATCH($A$364,'Paste Calib Data'!$A:$A,0)+(ROW()-ROW($A$364)-1),COLUMN()-1)</f>
        <v>2</v>
      </c>
      <c r="I380" s="19">
        <f>INDEX('Paste Calib Data'!$1:$1048576,MATCH($A$364,'Paste Calib Data'!$A:$A,0)+(ROW()-ROW($A$364)-1),COLUMN()-1)</f>
        <v>1</v>
      </c>
      <c r="J380" s="19">
        <f>INDEX('Paste Calib Data'!$1:$1048576,MATCH($A$364,'Paste Calib Data'!$A:$A,0)+(ROW()-ROW($A$364)-1),COLUMN()-1)</f>
        <v>0.6875</v>
      </c>
      <c r="K380" s="19">
        <f>INDEX('Paste Calib Data'!$1:$1048576,MATCH($A$364,'Paste Calib Data'!$A:$A,0)+(ROW()-ROW($A$364)-1),COLUMN()-1)</f>
        <v>0.71093799999999996</v>
      </c>
      <c r="L380" s="19">
        <f>INDEX('Paste Calib Data'!$1:$1048576,MATCH($A$364,'Paste Calib Data'!$A:$A,0)+(ROW()-ROW($A$364)-1),COLUMN()-1)</f>
        <v>0.69531299999999996</v>
      </c>
      <c r="M380" s="19">
        <f>INDEX('Paste Calib Data'!$1:$1048576,MATCH($A$364,'Paste Calib Data'!$A:$A,0)+(ROW()-ROW($A$364)-1),COLUMN()-1)</f>
        <v>0.6875</v>
      </c>
      <c r="N380" s="19">
        <f>INDEX('Paste Calib Data'!$1:$1048576,MATCH($A$364,'Paste Calib Data'!$A:$A,0)+(ROW()-ROW($A$364)-1),COLUMN()-1)</f>
        <v>0.6875</v>
      </c>
      <c r="O380" s="19">
        <f>INDEX('Paste Calib Data'!$1:$1048576,MATCH($A$364,'Paste Calib Data'!$A:$A,0)+(ROW()-ROW($A$364)-1),COLUMN()-1)</f>
        <v>0.71875</v>
      </c>
      <c r="P380" s="19">
        <f>INDEX('Paste Calib Data'!$1:$1048576,MATCH($A$364,'Paste Calib Data'!$A:$A,0)+(ROW()-ROW($A$364)-1),COLUMN()-1)</f>
        <v>0.72656299999999996</v>
      </c>
      <c r="Q380" s="19">
        <f>INDEX('Paste Calib Data'!$1:$1048576,MATCH($A$364,'Paste Calib Data'!$A:$A,0)+(ROW()-ROW($A$364)-1),COLUMN()-1)</f>
        <v>0.72656299999999996</v>
      </c>
      <c r="R380" s="19">
        <f>INDEX('Paste Calib Data'!$1:$1048576,MATCH($A$364,'Paste Calib Data'!$A:$A,0)+(ROW()-ROW($A$364)-1),COLUMN()-1)</f>
        <v>0.72656299999999996</v>
      </c>
      <c r="S380" s="31">
        <f t="shared" si="154"/>
        <v>0.72656299999999996</v>
      </c>
    </row>
    <row r="381" spans="1:19" x14ac:dyDescent="0.25">
      <c r="A381" s="5">
        <f>INDEX('Paste Calib Data'!$1:$1048576,MATCH($A$364,'Paste Calib Data'!$A:$A,0)+(ROW()-ROW($A$364)-1),COLUMN())</f>
        <v>2700</v>
      </c>
      <c r="B381" s="31">
        <f t="shared" si="153"/>
        <v>2</v>
      </c>
      <c r="C381" s="19">
        <f>INDEX('Paste Calib Data'!$1:$1048576,MATCH($A$364,'Paste Calib Data'!$A:$A,0)+(ROW()-ROW($A$364)-1),COLUMN()-1)</f>
        <v>2</v>
      </c>
      <c r="D381" s="19">
        <f>INDEX('Paste Calib Data'!$1:$1048576,MATCH($A$364,'Paste Calib Data'!$A:$A,0)+(ROW()-ROW($A$364)-1),COLUMN()-1)</f>
        <v>2</v>
      </c>
      <c r="E381" s="19">
        <f>INDEX('Paste Calib Data'!$1:$1048576,MATCH($A$364,'Paste Calib Data'!$A:$A,0)+(ROW()-ROW($A$364)-1),COLUMN()-1)</f>
        <v>2</v>
      </c>
      <c r="F381" s="19">
        <f>INDEX('Paste Calib Data'!$1:$1048576,MATCH($A$364,'Paste Calib Data'!$A:$A,0)+(ROW()-ROW($A$364)-1),COLUMN()-1)</f>
        <v>2</v>
      </c>
      <c r="G381" s="19">
        <f>INDEX('Paste Calib Data'!$1:$1048576,MATCH($A$364,'Paste Calib Data'!$A:$A,0)+(ROW()-ROW($A$364)-1),COLUMN()-1)</f>
        <v>2</v>
      </c>
      <c r="H381" s="19">
        <f>INDEX('Paste Calib Data'!$1:$1048576,MATCH($A$364,'Paste Calib Data'!$A:$A,0)+(ROW()-ROW($A$364)-1),COLUMN()-1)</f>
        <v>2</v>
      </c>
      <c r="I381" s="19">
        <f>INDEX('Paste Calib Data'!$1:$1048576,MATCH($A$364,'Paste Calib Data'!$A:$A,0)+(ROW()-ROW($A$364)-1),COLUMN()-1)</f>
        <v>1</v>
      </c>
      <c r="J381" s="19">
        <f>INDEX('Paste Calib Data'!$1:$1048576,MATCH($A$364,'Paste Calib Data'!$A:$A,0)+(ROW()-ROW($A$364)-1),COLUMN()-1)</f>
        <v>0.67968799999999996</v>
      </c>
      <c r="K381" s="19">
        <f>INDEX('Paste Calib Data'!$1:$1048576,MATCH($A$364,'Paste Calib Data'!$A:$A,0)+(ROW()-ROW($A$364)-1),COLUMN()-1)</f>
        <v>0.71093799999999996</v>
      </c>
      <c r="L381" s="19">
        <f>INDEX('Paste Calib Data'!$1:$1048576,MATCH($A$364,'Paste Calib Data'!$A:$A,0)+(ROW()-ROW($A$364)-1),COLUMN()-1)</f>
        <v>0.71093799999999996</v>
      </c>
      <c r="M381" s="19">
        <f>INDEX('Paste Calib Data'!$1:$1048576,MATCH($A$364,'Paste Calib Data'!$A:$A,0)+(ROW()-ROW($A$364)-1),COLUMN()-1)</f>
        <v>0.703125</v>
      </c>
      <c r="N381" s="19">
        <f>INDEX('Paste Calib Data'!$1:$1048576,MATCH($A$364,'Paste Calib Data'!$A:$A,0)+(ROW()-ROW($A$364)-1),COLUMN()-1)</f>
        <v>0.69531299999999996</v>
      </c>
      <c r="O381" s="19">
        <f>INDEX('Paste Calib Data'!$1:$1048576,MATCH($A$364,'Paste Calib Data'!$A:$A,0)+(ROW()-ROW($A$364)-1),COLUMN()-1)</f>
        <v>0.71875</v>
      </c>
      <c r="P381" s="19">
        <f>INDEX('Paste Calib Data'!$1:$1048576,MATCH($A$364,'Paste Calib Data'!$A:$A,0)+(ROW()-ROW($A$364)-1),COLUMN()-1)</f>
        <v>0.71875</v>
      </c>
      <c r="Q381" s="19">
        <f>INDEX('Paste Calib Data'!$1:$1048576,MATCH($A$364,'Paste Calib Data'!$A:$A,0)+(ROW()-ROW($A$364)-1),COLUMN()-1)</f>
        <v>0.71875</v>
      </c>
      <c r="R381" s="19">
        <f>INDEX('Paste Calib Data'!$1:$1048576,MATCH($A$364,'Paste Calib Data'!$A:$A,0)+(ROW()-ROW($A$364)-1),COLUMN()-1)</f>
        <v>0.71875</v>
      </c>
      <c r="S381" s="31">
        <f t="shared" si="154"/>
        <v>0.71875</v>
      </c>
    </row>
    <row r="382" spans="1:19" x14ac:dyDescent="0.25">
      <c r="A382" s="5">
        <f>INDEX('Paste Calib Data'!$1:$1048576,MATCH($A$364,'Paste Calib Data'!$A:$A,0)+(ROW()-ROW($A$364)-1),COLUMN())</f>
        <v>2800</v>
      </c>
      <c r="B382" s="31">
        <f t="shared" si="153"/>
        <v>2</v>
      </c>
      <c r="C382" s="19">
        <f>INDEX('Paste Calib Data'!$1:$1048576,MATCH($A$364,'Paste Calib Data'!$A:$A,0)+(ROW()-ROW($A$364)-1),COLUMN()-1)</f>
        <v>2</v>
      </c>
      <c r="D382" s="19">
        <f>INDEX('Paste Calib Data'!$1:$1048576,MATCH($A$364,'Paste Calib Data'!$A:$A,0)+(ROW()-ROW($A$364)-1),COLUMN()-1)</f>
        <v>2</v>
      </c>
      <c r="E382" s="19">
        <f>INDEX('Paste Calib Data'!$1:$1048576,MATCH($A$364,'Paste Calib Data'!$A:$A,0)+(ROW()-ROW($A$364)-1),COLUMN()-1)</f>
        <v>2</v>
      </c>
      <c r="F382" s="19">
        <f>INDEX('Paste Calib Data'!$1:$1048576,MATCH($A$364,'Paste Calib Data'!$A:$A,0)+(ROW()-ROW($A$364)-1),COLUMN()-1)</f>
        <v>2</v>
      </c>
      <c r="G382" s="19">
        <f>INDEX('Paste Calib Data'!$1:$1048576,MATCH($A$364,'Paste Calib Data'!$A:$A,0)+(ROW()-ROW($A$364)-1),COLUMN()-1)</f>
        <v>2</v>
      </c>
      <c r="H382" s="19">
        <f>INDEX('Paste Calib Data'!$1:$1048576,MATCH($A$364,'Paste Calib Data'!$A:$A,0)+(ROW()-ROW($A$364)-1),COLUMN()-1)</f>
        <v>2</v>
      </c>
      <c r="I382" s="19">
        <f>INDEX('Paste Calib Data'!$1:$1048576,MATCH($A$364,'Paste Calib Data'!$A:$A,0)+(ROW()-ROW($A$364)-1),COLUMN()-1)</f>
        <v>1</v>
      </c>
      <c r="J382" s="19">
        <f>INDEX('Paste Calib Data'!$1:$1048576,MATCH($A$364,'Paste Calib Data'!$A:$A,0)+(ROW()-ROW($A$364)-1),COLUMN()-1)</f>
        <v>0.671875</v>
      </c>
      <c r="K382" s="19">
        <f>INDEX('Paste Calib Data'!$1:$1048576,MATCH($A$364,'Paste Calib Data'!$A:$A,0)+(ROW()-ROW($A$364)-1),COLUMN()-1)</f>
        <v>0.71875</v>
      </c>
      <c r="L382" s="19">
        <f>INDEX('Paste Calib Data'!$1:$1048576,MATCH($A$364,'Paste Calib Data'!$A:$A,0)+(ROW()-ROW($A$364)-1),COLUMN()-1)</f>
        <v>0.71875</v>
      </c>
      <c r="M382" s="19">
        <f>INDEX('Paste Calib Data'!$1:$1048576,MATCH($A$364,'Paste Calib Data'!$A:$A,0)+(ROW()-ROW($A$364)-1),COLUMN()-1)</f>
        <v>0.703125</v>
      </c>
      <c r="N382" s="19">
        <f>INDEX('Paste Calib Data'!$1:$1048576,MATCH($A$364,'Paste Calib Data'!$A:$A,0)+(ROW()-ROW($A$364)-1),COLUMN()-1)</f>
        <v>0.6875</v>
      </c>
      <c r="O382" s="19">
        <f>INDEX('Paste Calib Data'!$1:$1048576,MATCH($A$364,'Paste Calib Data'!$A:$A,0)+(ROW()-ROW($A$364)-1),COLUMN()-1)</f>
        <v>0.640625</v>
      </c>
      <c r="P382" s="19">
        <f>INDEX('Paste Calib Data'!$1:$1048576,MATCH($A$364,'Paste Calib Data'!$A:$A,0)+(ROW()-ROW($A$364)-1),COLUMN()-1)</f>
        <v>0.71875</v>
      </c>
      <c r="Q382" s="19">
        <f>INDEX('Paste Calib Data'!$1:$1048576,MATCH($A$364,'Paste Calib Data'!$A:$A,0)+(ROW()-ROW($A$364)-1),COLUMN()-1)</f>
        <v>0.71875</v>
      </c>
      <c r="R382" s="19">
        <f>INDEX('Paste Calib Data'!$1:$1048576,MATCH($A$364,'Paste Calib Data'!$A:$A,0)+(ROW()-ROW($A$364)-1),COLUMN()-1)</f>
        <v>0.71875</v>
      </c>
      <c r="S382" s="31">
        <f t="shared" si="154"/>
        <v>0.71875</v>
      </c>
    </row>
    <row r="383" spans="1:19" x14ac:dyDescent="0.25">
      <c r="A383" s="5">
        <f>INDEX('Paste Calib Data'!$1:$1048576,MATCH($A$364,'Paste Calib Data'!$A:$A,0)+(ROW()-ROW($A$364)-1),COLUMN())</f>
        <v>2900</v>
      </c>
      <c r="B383" s="31">
        <f t="shared" si="153"/>
        <v>2</v>
      </c>
      <c r="C383" s="19">
        <f>INDEX('Paste Calib Data'!$1:$1048576,MATCH($A$364,'Paste Calib Data'!$A:$A,0)+(ROW()-ROW($A$364)-1),COLUMN()-1)</f>
        <v>2</v>
      </c>
      <c r="D383" s="19">
        <f>INDEX('Paste Calib Data'!$1:$1048576,MATCH($A$364,'Paste Calib Data'!$A:$A,0)+(ROW()-ROW($A$364)-1),COLUMN()-1)</f>
        <v>2</v>
      </c>
      <c r="E383" s="19">
        <f>INDEX('Paste Calib Data'!$1:$1048576,MATCH($A$364,'Paste Calib Data'!$A:$A,0)+(ROW()-ROW($A$364)-1),COLUMN()-1)</f>
        <v>2</v>
      </c>
      <c r="F383" s="19">
        <f>INDEX('Paste Calib Data'!$1:$1048576,MATCH($A$364,'Paste Calib Data'!$A:$A,0)+(ROW()-ROW($A$364)-1),COLUMN()-1)</f>
        <v>2</v>
      </c>
      <c r="G383" s="19">
        <f>INDEX('Paste Calib Data'!$1:$1048576,MATCH($A$364,'Paste Calib Data'!$A:$A,0)+(ROW()-ROW($A$364)-1),COLUMN()-1)</f>
        <v>2</v>
      </c>
      <c r="H383" s="19">
        <f>INDEX('Paste Calib Data'!$1:$1048576,MATCH($A$364,'Paste Calib Data'!$A:$A,0)+(ROW()-ROW($A$364)-1),COLUMN()-1)</f>
        <v>2</v>
      </c>
      <c r="I383" s="19">
        <f>INDEX('Paste Calib Data'!$1:$1048576,MATCH($A$364,'Paste Calib Data'!$A:$A,0)+(ROW()-ROW($A$364)-1),COLUMN()-1)</f>
        <v>1</v>
      </c>
      <c r="J383" s="19">
        <f>INDEX('Paste Calib Data'!$1:$1048576,MATCH($A$364,'Paste Calib Data'!$A:$A,0)+(ROW()-ROW($A$364)-1),COLUMN()-1)</f>
        <v>0.66406299999999996</v>
      </c>
      <c r="K383" s="19">
        <f>INDEX('Paste Calib Data'!$1:$1048576,MATCH($A$364,'Paste Calib Data'!$A:$A,0)+(ROW()-ROW($A$364)-1),COLUMN()-1)</f>
        <v>0.69531299999999996</v>
      </c>
      <c r="L383" s="19">
        <f>INDEX('Paste Calib Data'!$1:$1048576,MATCH($A$364,'Paste Calib Data'!$A:$A,0)+(ROW()-ROW($A$364)-1),COLUMN()-1)</f>
        <v>0.703125</v>
      </c>
      <c r="M383" s="19">
        <f>INDEX('Paste Calib Data'!$1:$1048576,MATCH($A$364,'Paste Calib Data'!$A:$A,0)+(ROW()-ROW($A$364)-1),COLUMN()-1)</f>
        <v>0.703125</v>
      </c>
      <c r="N383" s="19">
        <f>INDEX('Paste Calib Data'!$1:$1048576,MATCH($A$364,'Paste Calib Data'!$A:$A,0)+(ROW()-ROW($A$364)-1),COLUMN()-1)</f>
        <v>0.67968799999999996</v>
      </c>
      <c r="O383" s="19">
        <f>INDEX('Paste Calib Data'!$1:$1048576,MATCH($A$364,'Paste Calib Data'!$A:$A,0)+(ROW()-ROW($A$364)-1),COLUMN()-1)</f>
        <v>0.734375</v>
      </c>
      <c r="P383" s="19">
        <f>INDEX('Paste Calib Data'!$1:$1048576,MATCH($A$364,'Paste Calib Data'!$A:$A,0)+(ROW()-ROW($A$364)-1),COLUMN()-1)</f>
        <v>0.734375</v>
      </c>
      <c r="Q383" s="19">
        <f>INDEX('Paste Calib Data'!$1:$1048576,MATCH($A$364,'Paste Calib Data'!$A:$A,0)+(ROW()-ROW($A$364)-1),COLUMN()-1)</f>
        <v>0.734375</v>
      </c>
      <c r="R383" s="19">
        <f>INDEX('Paste Calib Data'!$1:$1048576,MATCH($A$364,'Paste Calib Data'!$A:$A,0)+(ROW()-ROW($A$364)-1),COLUMN()-1)</f>
        <v>0.734375</v>
      </c>
      <c r="S383" s="31">
        <f t="shared" si="154"/>
        <v>0.734375</v>
      </c>
    </row>
    <row r="384" spans="1:19" x14ac:dyDescent="0.25">
      <c r="A384" s="5">
        <f>INDEX('Paste Calib Data'!$1:$1048576,MATCH($A$364,'Paste Calib Data'!$A:$A,0)+(ROW()-ROW($A$364)-1),COLUMN())</f>
        <v>3000</v>
      </c>
      <c r="B384" s="31">
        <f t="shared" si="153"/>
        <v>2</v>
      </c>
      <c r="C384" s="19">
        <f>INDEX('Paste Calib Data'!$1:$1048576,MATCH($A$364,'Paste Calib Data'!$A:$A,0)+(ROW()-ROW($A$364)-1),COLUMN()-1)</f>
        <v>2</v>
      </c>
      <c r="D384" s="19">
        <f>INDEX('Paste Calib Data'!$1:$1048576,MATCH($A$364,'Paste Calib Data'!$A:$A,0)+(ROW()-ROW($A$364)-1),COLUMN()-1)</f>
        <v>2</v>
      </c>
      <c r="E384" s="19">
        <f>INDEX('Paste Calib Data'!$1:$1048576,MATCH($A$364,'Paste Calib Data'!$A:$A,0)+(ROW()-ROW($A$364)-1),COLUMN()-1)</f>
        <v>2</v>
      </c>
      <c r="F384" s="19">
        <f>INDEX('Paste Calib Data'!$1:$1048576,MATCH($A$364,'Paste Calib Data'!$A:$A,0)+(ROW()-ROW($A$364)-1),COLUMN()-1)</f>
        <v>2</v>
      </c>
      <c r="G384" s="19">
        <f>INDEX('Paste Calib Data'!$1:$1048576,MATCH($A$364,'Paste Calib Data'!$A:$A,0)+(ROW()-ROW($A$364)-1),COLUMN()-1)</f>
        <v>2</v>
      </c>
      <c r="H384" s="19">
        <f>INDEX('Paste Calib Data'!$1:$1048576,MATCH($A$364,'Paste Calib Data'!$A:$A,0)+(ROW()-ROW($A$364)-1),COLUMN()-1)</f>
        <v>2</v>
      </c>
      <c r="I384" s="19">
        <f>INDEX('Paste Calib Data'!$1:$1048576,MATCH($A$364,'Paste Calib Data'!$A:$A,0)+(ROW()-ROW($A$364)-1),COLUMN()-1)</f>
        <v>1</v>
      </c>
      <c r="J384" s="19">
        <f>INDEX('Paste Calib Data'!$1:$1048576,MATCH($A$364,'Paste Calib Data'!$A:$A,0)+(ROW()-ROW($A$364)-1),COLUMN()-1)</f>
        <v>0.64843799999999996</v>
      </c>
      <c r="K384" s="19">
        <f>INDEX('Paste Calib Data'!$1:$1048576,MATCH($A$364,'Paste Calib Data'!$A:$A,0)+(ROW()-ROW($A$364)-1),COLUMN()-1)</f>
        <v>0.671875</v>
      </c>
      <c r="L384" s="19">
        <f>INDEX('Paste Calib Data'!$1:$1048576,MATCH($A$364,'Paste Calib Data'!$A:$A,0)+(ROW()-ROW($A$364)-1),COLUMN()-1)</f>
        <v>0.703125</v>
      </c>
      <c r="M384" s="19">
        <f>INDEX('Paste Calib Data'!$1:$1048576,MATCH($A$364,'Paste Calib Data'!$A:$A,0)+(ROW()-ROW($A$364)-1),COLUMN()-1)</f>
        <v>0.71875</v>
      </c>
      <c r="N384" s="19">
        <f>INDEX('Paste Calib Data'!$1:$1048576,MATCH($A$364,'Paste Calib Data'!$A:$A,0)+(ROW()-ROW($A$364)-1),COLUMN()-1)</f>
        <v>0.69531299999999996</v>
      </c>
      <c r="O384" s="19">
        <f>INDEX('Paste Calib Data'!$1:$1048576,MATCH($A$364,'Paste Calib Data'!$A:$A,0)+(ROW()-ROW($A$364)-1),COLUMN()-1)</f>
        <v>0.69531299999999996</v>
      </c>
      <c r="P384" s="19">
        <f>INDEX('Paste Calib Data'!$1:$1048576,MATCH($A$364,'Paste Calib Data'!$A:$A,0)+(ROW()-ROW($A$364)-1),COLUMN()-1)</f>
        <v>0.69531299999999996</v>
      </c>
      <c r="Q384" s="19">
        <f>INDEX('Paste Calib Data'!$1:$1048576,MATCH($A$364,'Paste Calib Data'!$A:$A,0)+(ROW()-ROW($A$364)-1),COLUMN()-1)</f>
        <v>0.69531299999999996</v>
      </c>
      <c r="R384" s="19">
        <f>INDEX('Paste Calib Data'!$1:$1048576,MATCH($A$364,'Paste Calib Data'!$A:$A,0)+(ROW()-ROW($A$364)-1),COLUMN()-1)</f>
        <v>0.69531299999999996</v>
      </c>
      <c r="S384" s="31">
        <f t="shared" si="154"/>
        <v>0.69531299999999996</v>
      </c>
    </row>
    <row r="385" spans="1:19" x14ac:dyDescent="0.25">
      <c r="A385" s="5">
        <f>INDEX('Paste Calib Data'!$1:$1048576,MATCH($A$364,'Paste Calib Data'!$A:$A,0)+(ROW()-ROW($A$364)-1),COLUMN())</f>
        <v>3100</v>
      </c>
      <c r="B385" s="31">
        <f t="shared" si="153"/>
        <v>2</v>
      </c>
      <c r="C385" s="19">
        <f>INDEX('Paste Calib Data'!$1:$1048576,MATCH($A$364,'Paste Calib Data'!$A:$A,0)+(ROW()-ROW($A$364)-1),COLUMN()-1)</f>
        <v>2</v>
      </c>
      <c r="D385" s="19">
        <f>INDEX('Paste Calib Data'!$1:$1048576,MATCH($A$364,'Paste Calib Data'!$A:$A,0)+(ROW()-ROW($A$364)-1),COLUMN()-1)</f>
        <v>2</v>
      </c>
      <c r="E385" s="19">
        <f>INDEX('Paste Calib Data'!$1:$1048576,MATCH($A$364,'Paste Calib Data'!$A:$A,0)+(ROW()-ROW($A$364)-1),COLUMN()-1)</f>
        <v>2</v>
      </c>
      <c r="F385" s="19">
        <f>INDEX('Paste Calib Data'!$1:$1048576,MATCH($A$364,'Paste Calib Data'!$A:$A,0)+(ROW()-ROW($A$364)-1),COLUMN()-1)</f>
        <v>2</v>
      </c>
      <c r="G385" s="19">
        <f>INDEX('Paste Calib Data'!$1:$1048576,MATCH($A$364,'Paste Calib Data'!$A:$A,0)+(ROW()-ROW($A$364)-1),COLUMN()-1)</f>
        <v>2</v>
      </c>
      <c r="H385" s="19">
        <f>INDEX('Paste Calib Data'!$1:$1048576,MATCH($A$364,'Paste Calib Data'!$A:$A,0)+(ROW()-ROW($A$364)-1),COLUMN()-1)</f>
        <v>2</v>
      </c>
      <c r="I385" s="19">
        <f>INDEX('Paste Calib Data'!$1:$1048576,MATCH($A$364,'Paste Calib Data'!$A:$A,0)+(ROW()-ROW($A$364)-1),COLUMN()-1)</f>
        <v>1</v>
      </c>
      <c r="J385" s="19">
        <f>INDEX('Paste Calib Data'!$1:$1048576,MATCH($A$364,'Paste Calib Data'!$A:$A,0)+(ROW()-ROW($A$364)-1),COLUMN()-1)</f>
        <v>0.640625</v>
      </c>
      <c r="K385" s="19">
        <f>INDEX('Paste Calib Data'!$1:$1048576,MATCH($A$364,'Paste Calib Data'!$A:$A,0)+(ROW()-ROW($A$364)-1),COLUMN()-1)</f>
        <v>0.671875</v>
      </c>
      <c r="L385" s="19">
        <f>INDEX('Paste Calib Data'!$1:$1048576,MATCH($A$364,'Paste Calib Data'!$A:$A,0)+(ROW()-ROW($A$364)-1),COLUMN()-1)</f>
        <v>0.69531299999999996</v>
      </c>
      <c r="M385" s="19">
        <f>INDEX('Paste Calib Data'!$1:$1048576,MATCH($A$364,'Paste Calib Data'!$A:$A,0)+(ROW()-ROW($A$364)-1),COLUMN()-1)</f>
        <v>0.69531299999999996</v>
      </c>
      <c r="N385" s="19">
        <f>INDEX('Paste Calib Data'!$1:$1048576,MATCH($A$364,'Paste Calib Data'!$A:$A,0)+(ROW()-ROW($A$364)-1),COLUMN()-1)</f>
        <v>0.66406299999999996</v>
      </c>
      <c r="O385" s="19">
        <f>INDEX('Paste Calib Data'!$1:$1048576,MATCH($A$364,'Paste Calib Data'!$A:$A,0)+(ROW()-ROW($A$364)-1),COLUMN()-1)</f>
        <v>0.66406299999999996</v>
      </c>
      <c r="P385" s="19">
        <f>INDEX('Paste Calib Data'!$1:$1048576,MATCH($A$364,'Paste Calib Data'!$A:$A,0)+(ROW()-ROW($A$364)-1),COLUMN()-1)</f>
        <v>0.66406299999999996</v>
      </c>
      <c r="Q385" s="19">
        <f>INDEX('Paste Calib Data'!$1:$1048576,MATCH($A$364,'Paste Calib Data'!$A:$A,0)+(ROW()-ROW($A$364)-1),COLUMN()-1)</f>
        <v>0.66406299999999996</v>
      </c>
      <c r="R385" s="19">
        <f>INDEX('Paste Calib Data'!$1:$1048576,MATCH($A$364,'Paste Calib Data'!$A:$A,0)+(ROW()-ROW($A$364)-1),COLUMN()-1)</f>
        <v>0.66406299999999996</v>
      </c>
      <c r="S385" s="31">
        <f t="shared" si="154"/>
        <v>0.66406299999999996</v>
      </c>
    </row>
    <row r="386" spans="1:19" x14ac:dyDescent="0.25">
      <c r="A386" s="5">
        <f>INDEX('Paste Calib Data'!$1:$1048576,MATCH($A$364,'Paste Calib Data'!$A:$A,0)+(ROW()-ROW($A$364)-1),COLUMN())</f>
        <v>3200</v>
      </c>
      <c r="B386" s="31">
        <f t="shared" si="153"/>
        <v>2</v>
      </c>
      <c r="C386" s="19">
        <f>INDEX('Paste Calib Data'!$1:$1048576,MATCH($A$364,'Paste Calib Data'!$A:$A,0)+(ROW()-ROW($A$364)-1),COLUMN()-1)</f>
        <v>2</v>
      </c>
      <c r="D386" s="19">
        <f>INDEX('Paste Calib Data'!$1:$1048576,MATCH($A$364,'Paste Calib Data'!$A:$A,0)+(ROW()-ROW($A$364)-1),COLUMN()-1)</f>
        <v>2</v>
      </c>
      <c r="E386" s="19">
        <f>INDEX('Paste Calib Data'!$1:$1048576,MATCH($A$364,'Paste Calib Data'!$A:$A,0)+(ROW()-ROW($A$364)-1),COLUMN()-1)</f>
        <v>2</v>
      </c>
      <c r="F386" s="19">
        <f>INDEX('Paste Calib Data'!$1:$1048576,MATCH($A$364,'Paste Calib Data'!$A:$A,0)+(ROW()-ROW($A$364)-1),COLUMN()-1)</f>
        <v>2</v>
      </c>
      <c r="G386" s="19">
        <f>INDEX('Paste Calib Data'!$1:$1048576,MATCH($A$364,'Paste Calib Data'!$A:$A,0)+(ROW()-ROW($A$364)-1),COLUMN()-1)</f>
        <v>2</v>
      </c>
      <c r="H386" s="19">
        <f>INDEX('Paste Calib Data'!$1:$1048576,MATCH($A$364,'Paste Calib Data'!$A:$A,0)+(ROW()-ROW($A$364)-1),COLUMN()-1)</f>
        <v>2</v>
      </c>
      <c r="I386" s="19">
        <f>INDEX('Paste Calib Data'!$1:$1048576,MATCH($A$364,'Paste Calib Data'!$A:$A,0)+(ROW()-ROW($A$364)-1),COLUMN()-1)</f>
        <v>1</v>
      </c>
      <c r="J386" s="19">
        <f>INDEX('Paste Calib Data'!$1:$1048576,MATCH($A$364,'Paste Calib Data'!$A:$A,0)+(ROW()-ROW($A$364)-1),COLUMN()-1)</f>
        <v>0.65625</v>
      </c>
      <c r="K386" s="19">
        <f>INDEX('Paste Calib Data'!$1:$1048576,MATCH($A$364,'Paste Calib Data'!$A:$A,0)+(ROW()-ROW($A$364)-1),COLUMN()-1)</f>
        <v>0.66406299999999996</v>
      </c>
      <c r="L386" s="19">
        <f>INDEX('Paste Calib Data'!$1:$1048576,MATCH($A$364,'Paste Calib Data'!$A:$A,0)+(ROW()-ROW($A$364)-1),COLUMN()-1)</f>
        <v>0.67968799999999996</v>
      </c>
      <c r="M386" s="19">
        <f>INDEX('Paste Calib Data'!$1:$1048576,MATCH($A$364,'Paste Calib Data'!$A:$A,0)+(ROW()-ROW($A$364)-1),COLUMN()-1)</f>
        <v>0.671875</v>
      </c>
      <c r="N386" s="19">
        <f>INDEX('Paste Calib Data'!$1:$1048576,MATCH($A$364,'Paste Calib Data'!$A:$A,0)+(ROW()-ROW($A$364)-1),COLUMN()-1)</f>
        <v>0.65625</v>
      </c>
      <c r="O386" s="19">
        <f>INDEX('Paste Calib Data'!$1:$1048576,MATCH($A$364,'Paste Calib Data'!$A:$A,0)+(ROW()-ROW($A$364)-1),COLUMN()-1)</f>
        <v>0.65625</v>
      </c>
      <c r="P386" s="19">
        <f>INDEX('Paste Calib Data'!$1:$1048576,MATCH($A$364,'Paste Calib Data'!$A:$A,0)+(ROW()-ROW($A$364)-1),COLUMN()-1)</f>
        <v>0.65625</v>
      </c>
      <c r="Q386" s="19">
        <f>INDEX('Paste Calib Data'!$1:$1048576,MATCH($A$364,'Paste Calib Data'!$A:$A,0)+(ROW()-ROW($A$364)-1),COLUMN()-1)</f>
        <v>0.65625</v>
      </c>
      <c r="R386" s="19">
        <f>INDEX('Paste Calib Data'!$1:$1048576,MATCH($A$364,'Paste Calib Data'!$A:$A,0)+(ROW()-ROW($A$364)-1),COLUMN()-1)</f>
        <v>0.65625</v>
      </c>
      <c r="S386" s="31">
        <f t="shared" si="154"/>
        <v>0.65625</v>
      </c>
    </row>
    <row r="387" spans="1:19" x14ac:dyDescent="0.25">
      <c r="A387" s="28">
        <f>A386+1</f>
        <v>3201</v>
      </c>
      <c r="B387" s="31">
        <f>B386</f>
        <v>2</v>
      </c>
      <c r="C387" s="31">
        <f>C386</f>
        <v>2</v>
      </c>
      <c r="D387" s="31">
        <f t="shared" ref="D387:S387" si="155">D386</f>
        <v>2</v>
      </c>
      <c r="E387" s="31">
        <f t="shared" si="155"/>
        <v>2</v>
      </c>
      <c r="F387" s="31">
        <f t="shared" si="155"/>
        <v>2</v>
      </c>
      <c r="G387" s="31">
        <f t="shared" si="155"/>
        <v>2</v>
      </c>
      <c r="H387" s="31">
        <f t="shared" si="155"/>
        <v>2</v>
      </c>
      <c r="I387" s="31">
        <f t="shared" si="155"/>
        <v>1</v>
      </c>
      <c r="J387" s="31">
        <f t="shared" si="155"/>
        <v>0.65625</v>
      </c>
      <c r="K387" s="31">
        <f t="shared" si="155"/>
        <v>0.66406299999999996</v>
      </c>
      <c r="L387" s="31">
        <f t="shared" si="155"/>
        <v>0.67968799999999996</v>
      </c>
      <c r="M387" s="31">
        <f t="shared" si="155"/>
        <v>0.671875</v>
      </c>
      <c r="N387" s="31">
        <f t="shared" si="155"/>
        <v>0.65625</v>
      </c>
      <c r="O387" s="31">
        <f t="shared" si="155"/>
        <v>0.65625</v>
      </c>
      <c r="P387" s="31">
        <f t="shared" si="155"/>
        <v>0.65625</v>
      </c>
      <c r="Q387" s="31">
        <f t="shared" si="155"/>
        <v>0.65625</v>
      </c>
      <c r="R387" s="31">
        <f t="shared" si="155"/>
        <v>0.65625</v>
      </c>
      <c r="S387" s="31">
        <f t="shared" si="155"/>
        <v>0.65625</v>
      </c>
    </row>
    <row r="388" spans="1:19" x14ac:dyDescent="0.25">
      <c r="A388" s="35"/>
    </row>
    <row r="389" spans="1:19" x14ac:dyDescent="0.25">
      <c r="A389" s="33" t="s">
        <v>303</v>
      </c>
      <c r="B389" s="12">
        <f>INDEX('Paste Calib Data'!$1:$1048576,MATCH($A$389,'Paste Calib Data'!$A:$A,0)+(ROW()-ROW($A$389)),COLUMN())</f>
        <v>40</v>
      </c>
      <c r="C389" s="5" t="str">
        <f>INDEX('Paste Calib Data'!$1:$1048576,MATCH($A$389,'Paste Calib Data'!$A:$A,0)+(ROW()-ROW($A$389)),COLUMN())</f>
        <v>Degrees</v>
      </c>
      <c r="D389" s="5" t="str">
        <f>INDEX('Paste Calib Data'!$1:$1048576,MATCH($A$389,'Paste Calib Data'!$A:$A,0)+(ROW()-ROW($A$389)),COLUMN())</f>
        <v>Injection Latest Shutoff</v>
      </c>
    </row>
    <row r="390" spans="1:19" x14ac:dyDescent="0.25">
      <c r="A390" s="33" t="s">
        <v>306</v>
      </c>
      <c r="B390" s="12">
        <f>INDEX('Paste Calib Data'!$1:$1048576,MATCH($A$390,'Paste Calib Data'!$A:$A,0)+(ROW()-ROW($A$390)),COLUMN())</f>
        <v>-40.039062999999999</v>
      </c>
      <c r="C390" s="5" t="str">
        <f>INDEX('Paste Calib Data'!$1:$1048576,MATCH($A$390,'Paste Calib Data'!$A:$A,0)+(ROW()-ROW($A$390)),COLUMN())</f>
        <v>Degrees</v>
      </c>
      <c r="D390" s="5" t="str">
        <f>INDEX('Paste Calib Data'!$1:$1048576,MATCH($A$390,'Paste Calib Data'!$A:$A,0)+(ROW()-ROW($A$390)),COLUMN())</f>
        <v>Injection Earliest Shutoff</v>
      </c>
    </row>
    <row r="391" spans="1:19" x14ac:dyDescent="0.25">
      <c r="A391" s="33" t="s">
        <v>308</v>
      </c>
      <c r="B391" s="20">
        <f>INDEX('Paste Calib Data'!$1:$1048576,MATCH($A$391,'Paste Calib Data'!$A:$A,0)+(ROW()-ROW($A$391)),COLUMN())</f>
        <v>250</v>
      </c>
      <c r="C391" s="5" t="str">
        <f>INDEX('Paste Calib Data'!$1:$1048576,MATCH($A$391,'Paste Calib Data'!$A:$A,0)+(ROW()-ROW($A$391)),COLUMN())</f>
        <v>Microseconds</v>
      </c>
      <c r="D391" s="5" t="str">
        <f>INDEX('Paste Calib Data'!$1:$1048576,MATCH($A$391,'Paste Calib Data'!$A:$A,0)+(ROW()-ROW($A$391)),COLUMN())</f>
        <v>Minimum Time, Pilot to Main</v>
      </c>
    </row>
    <row r="392" spans="1:19" x14ac:dyDescent="0.25">
      <c r="A392" s="33" t="s">
        <v>311</v>
      </c>
      <c r="B392" s="20">
        <f>INDEX('Paste Calib Data'!$1:$1048576,MATCH($A$392,'Paste Calib Data'!$A:$A,0)+(ROW()-ROW($A$392)),COLUMN())</f>
        <v>600</v>
      </c>
      <c r="C392" s="5" t="str">
        <f>INDEX('Paste Calib Data'!$1:$1048576,MATCH($A$392,'Paste Calib Data'!$A:$A,0)+(ROW()-ROW($A$392)),COLUMN())</f>
        <v>Microseconds</v>
      </c>
      <c r="D392" s="5" t="str">
        <f>INDEX('Paste Calib Data'!$1:$1048576,MATCH($A$392,'Paste Calib Data'!$A:$A,0)+(ROW()-ROW($A$392)),COLUMN())</f>
        <v>Minimum Time, Main to Post</v>
      </c>
    </row>
    <row r="394" spans="1:19" x14ac:dyDescent="0.25">
      <c r="A394" s="33" t="s">
        <v>242</v>
      </c>
      <c r="B394" s="45" t="str">
        <f>INDEX('Paste Calib Data'!$1:$1048576,MATCH($A$394,'Paste Calib Data'!$A:$A,0)+(ROW()-ROW($A$394)),COLUMN())</f>
        <v>Timing, Coolant Temp Adjust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</row>
    <row r="395" spans="1:19" x14ac:dyDescent="0.25">
      <c r="A395" s="5"/>
      <c r="B395" s="5" t="str">
        <f>INDEX('Paste Calib Data'!$1:$1048576,MATCH($A$394,'Paste Calib Data'!$A:$A,0)+(ROW()-ROW($A$394)),COLUMN())</f>
        <v>mm3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9" x14ac:dyDescent="0.25">
      <c r="A396" s="5" t="str">
        <f>INDEX('Paste Calib Data'!$1:$1048576,MATCH($A$394,'Paste Calib Data'!$A:$A,0)+(ROW()-ROW($A$394)),COLUMN())</f>
        <v>RPM</v>
      </c>
      <c r="B396" s="28">
        <f>C396-1</f>
        <v>-1</v>
      </c>
      <c r="C396" s="5">
        <f>INDEX('Paste Calib Data'!$1:$1048576,MATCH($A$394,'Paste Calib Data'!$A:$A,0)+(ROW()-ROW($A$394)),COLUMN()-1)</f>
        <v>0</v>
      </c>
      <c r="D396" s="5">
        <f>INDEX('Paste Calib Data'!$1:$1048576,MATCH($A$394,'Paste Calib Data'!$A:$A,0)+(ROW()-ROW($A$394)),COLUMN()-1)</f>
        <v>11</v>
      </c>
      <c r="E396" s="5">
        <f>INDEX('Paste Calib Data'!$1:$1048576,MATCH($A$394,'Paste Calib Data'!$A:$A,0)+(ROW()-ROW($A$394)),COLUMN()-1)</f>
        <v>22</v>
      </c>
      <c r="F396" s="5">
        <f>INDEX('Paste Calib Data'!$1:$1048576,MATCH($A$394,'Paste Calib Data'!$A:$A,0)+(ROW()-ROW($A$394)),COLUMN()-1)</f>
        <v>32</v>
      </c>
      <c r="G396" s="5">
        <f>INDEX('Paste Calib Data'!$1:$1048576,MATCH($A$394,'Paste Calib Data'!$A:$A,0)+(ROW()-ROW($A$394)),COLUMN()-1)</f>
        <v>43</v>
      </c>
      <c r="H396" s="5">
        <f>INDEX('Paste Calib Data'!$1:$1048576,MATCH($A$394,'Paste Calib Data'!$A:$A,0)+(ROW()-ROW($A$394)),COLUMN()-1)</f>
        <v>54</v>
      </c>
      <c r="I396" s="5">
        <f>INDEX('Paste Calib Data'!$1:$1048576,MATCH($A$394,'Paste Calib Data'!$A:$A,0)+(ROW()-ROW($A$394)),COLUMN()-1)</f>
        <v>65</v>
      </c>
      <c r="J396" s="5">
        <f>INDEX('Paste Calib Data'!$1:$1048576,MATCH($A$394,'Paste Calib Data'!$A:$A,0)+(ROW()-ROW($A$394)),COLUMN()-1)</f>
        <v>76</v>
      </c>
      <c r="K396" s="5">
        <f>INDEX('Paste Calib Data'!$1:$1048576,MATCH($A$394,'Paste Calib Data'!$A:$A,0)+(ROW()-ROW($A$394)),COLUMN()-1)</f>
        <v>83</v>
      </c>
      <c r="L396" s="5">
        <f>INDEX('Paste Calib Data'!$1:$1048576,MATCH($A$394,'Paste Calib Data'!$A:$A,0)+(ROW()-ROW($A$394)),COLUMN()-1)</f>
        <v>95</v>
      </c>
      <c r="M396" s="5">
        <f>INDEX('Paste Calib Data'!$1:$1048576,MATCH($A$394,'Paste Calib Data'!$A:$A,0)+(ROW()-ROW($A$394)),COLUMN()-1)</f>
        <v>115</v>
      </c>
      <c r="N396" s="28">
        <f>M396+1</f>
        <v>116</v>
      </c>
    </row>
    <row r="397" spans="1:19" x14ac:dyDescent="0.25">
      <c r="A397" s="28">
        <f>A398-1</f>
        <v>649</v>
      </c>
      <c r="B397" s="27">
        <f>B398</f>
        <v>4.9609379999999996</v>
      </c>
      <c r="C397" s="27">
        <f t="shared" ref="C397:N397" si="156">C398</f>
        <v>4.9609379999999996</v>
      </c>
      <c r="D397" s="27">
        <f t="shared" si="156"/>
        <v>4.9609379999999996</v>
      </c>
      <c r="E397" s="27">
        <f t="shared" si="156"/>
        <v>4.9609379999999996</v>
      </c>
      <c r="F397" s="27">
        <f t="shared" si="156"/>
        <v>4.9609379999999996</v>
      </c>
      <c r="G397" s="27">
        <f t="shared" si="156"/>
        <v>4.9609379999999996</v>
      </c>
      <c r="H397" s="27">
        <f t="shared" si="156"/>
        <v>2.96875</v>
      </c>
      <c r="I397" s="27">
        <f t="shared" si="156"/>
        <v>1.4453130000000001</v>
      </c>
      <c r="J397" s="27">
        <f t="shared" si="156"/>
        <v>3.9063000000000001E-2</v>
      </c>
      <c r="K397" s="27">
        <f t="shared" si="156"/>
        <v>3.9063000000000001E-2</v>
      </c>
      <c r="L397" s="27">
        <f t="shared" si="156"/>
        <v>3.9063000000000001E-2</v>
      </c>
      <c r="M397" s="27">
        <f t="shared" si="156"/>
        <v>3.9063000000000001E-2</v>
      </c>
      <c r="N397" s="27">
        <f t="shared" si="156"/>
        <v>3.9063000000000001E-2</v>
      </c>
    </row>
    <row r="398" spans="1:19" x14ac:dyDescent="0.25">
      <c r="A398" s="5">
        <f>INDEX('Paste Calib Data'!$1:$1048576,MATCH($A$394,'Paste Calib Data'!$A:$A,0)+(ROW()-ROW($A$394)-1),COLUMN())</f>
        <v>650</v>
      </c>
      <c r="B398" s="27">
        <f t="shared" ref="B398:B409" si="157">C398</f>
        <v>4.9609379999999996</v>
      </c>
      <c r="C398" s="7">
        <f>INDEX('Paste Calib Data'!$1:$1048576,MATCH($A$394,'Paste Calib Data'!$A:$A,0)+(ROW()-ROW($A$394)-1),COLUMN()-1)</f>
        <v>4.9609379999999996</v>
      </c>
      <c r="D398" s="7">
        <f>INDEX('Paste Calib Data'!$1:$1048576,MATCH($A$394,'Paste Calib Data'!$A:$A,0)+(ROW()-ROW($A$394)-1),COLUMN()-1)</f>
        <v>4.9609379999999996</v>
      </c>
      <c r="E398" s="7">
        <f>INDEX('Paste Calib Data'!$1:$1048576,MATCH($A$394,'Paste Calib Data'!$A:$A,0)+(ROW()-ROW($A$394)-1),COLUMN()-1)</f>
        <v>4.9609379999999996</v>
      </c>
      <c r="F398" s="7">
        <f>INDEX('Paste Calib Data'!$1:$1048576,MATCH($A$394,'Paste Calib Data'!$A:$A,0)+(ROW()-ROW($A$394)-1),COLUMN()-1)</f>
        <v>4.9609379999999996</v>
      </c>
      <c r="G398" s="7">
        <f>INDEX('Paste Calib Data'!$1:$1048576,MATCH($A$394,'Paste Calib Data'!$A:$A,0)+(ROW()-ROW($A$394)-1),COLUMN()-1)</f>
        <v>4.9609379999999996</v>
      </c>
      <c r="H398" s="7">
        <f>INDEX('Paste Calib Data'!$1:$1048576,MATCH($A$394,'Paste Calib Data'!$A:$A,0)+(ROW()-ROW($A$394)-1),COLUMN()-1)</f>
        <v>2.96875</v>
      </c>
      <c r="I398" s="7">
        <f>INDEX('Paste Calib Data'!$1:$1048576,MATCH($A$394,'Paste Calib Data'!$A:$A,0)+(ROW()-ROW($A$394)-1),COLUMN()-1)</f>
        <v>1.4453130000000001</v>
      </c>
      <c r="J398" s="7">
        <f>INDEX('Paste Calib Data'!$1:$1048576,MATCH($A$394,'Paste Calib Data'!$A:$A,0)+(ROW()-ROW($A$394)-1),COLUMN()-1)</f>
        <v>3.9063000000000001E-2</v>
      </c>
      <c r="K398" s="7">
        <f>INDEX('Paste Calib Data'!$1:$1048576,MATCH($A$394,'Paste Calib Data'!$A:$A,0)+(ROW()-ROW($A$394)-1),COLUMN()-1)</f>
        <v>3.9063000000000001E-2</v>
      </c>
      <c r="L398" s="7">
        <f>INDEX('Paste Calib Data'!$1:$1048576,MATCH($A$394,'Paste Calib Data'!$A:$A,0)+(ROW()-ROW($A$394)-1),COLUMN()-1)</f>
        <v>3.9063000000000001E-2</v>
      </c>
      <c r="M398" s="7">
        <f>INDEX('Paste Calib Data'!$1:$1048576,MATCH($A$394,'Paste Calib Data'!$A:$A,0)+(ROW()-ROW($A$394)-1),COLUMN()-1)</f>
        <v>3.9063000000000001E-2</v>
      </c>
      <c r="N398" s="27">
        <f>M398</f>
        <v>3.9063000000000001E-2</v>
      </c>
    </row>
    <row r="399" spans="1:19" x14ac:dyDescent="0.25">
      <c r="A399" s="5">
        <f>INDEX('Paste Calib Data'!$1:$1048576,MATCH($A$394,'Paste Calib Data'!$A:$A,0)+(ROW()-ROW($A$394)-1),COLUMN())</f>
        <v>1000</v>
      </c>
      <c r="B399" s="27">
        <f t="shared" si="157"/>
        <v>4.9609379999999996</v>
      </c>
      <c r="C399" s="7">
        <f>INDEX('Paste Calib Data'!$1:$1048576,MATCH($A$394,'Paste Calib Data'!$A:$A,0)+(ROW()-ROW($A$394)-1),COLUMN()-1)</f>
        <v>4.9609379999999996</v>
      </c>
      <c r="D399" s="7">
        <f>INDEX('Paste Calib Data'!$1:$1048576,MATCH($A$394,'Paste Calib Data'!$A:$A,0)+(ROW()-ROW($A$394)-1),COLUMN()-1)</f>
        <v>4.9609379999999996</v>
      </c>
      <c r="E399" s="7">
        <f>INDEX('Paste Calib Data'!$1:$1048576,MATCH($A$394,'Paste Calib Data'!$A:$A,0)+(ROW()-ROW($A$394)-1),COLUMN()-1)</f>
        <v>4.9609379999999996</v>
      </c>
      <c r="F399" s="7">
        <f>INDEX('Paste Calib Data'!$1:$1048576,MATCH($A$394,'Paste Calib Data'!$A:$A,0)+(ROW()-ROW($A$394)-1),COLUMN()-1)</f>
        <v>4.9609379999999996</v>
      </c>
      <c r="G399" s="7">
        <f>INDEX('Paste Calib Data'!$1:$1048576,MATCH($A$394,'Paste Calib Data'!$A:$A,0)+(ROW()-ROW($A$394)-1),COLUMN()-1)</f>
        <v>4.9609379999999996</v>
      </c>
      <c r="H399" s="7">
        <f>INDEX('Paste Calib Data'!$1:$1048576,MATCH($A$394,'Paste Calib Data'!$A:$A,0)+(ROW()-ROW($A$394)-1),COLUMN()-1)</f>
        <v>2.96875</v>
      </c>
      <c r="I399" s="7">
        <f>INDEX('Paste Calib Data'!$1:$1048576,MATCH($A$394,'Paste Calib Data'!$A:$A,0)+(ROW()-ROW($A$394)-1),COLUMN()-1)</f>
        <v>1.4453130000000001</v>
      </c>
      <c r="J399" s="7">
        <f>INDEX('Paste Calib Data'!$1:$1048576,MATCH($A$394,'Paste Calib Data'!$A:$A,0)+(ROW()-ROW($A$394)-1),COLUMN()-1)</f>
        <v>3.9063000000000001E-2</v>
      </c>
      <c r="K399" s="7">
        <f>INDEX('Paste Calib Data'!$1:$1048576,MATCH($A$394,'Paste Calib Data'!$A:$A,0)+(ROW()-ROW($A$394)-1),COLUMN()-1)</f>
        <v>3.9063000000000001E-2</v>
      </c>
      <c r="L399" s="7">
        <f>INDEX('Paste Calib Data'!$1:$1048576,MATCH($A$394,'Paste Calib Data'!$A:$A,0)+(ROW()-ROW($A$394)-1),COLUMN()-1)</f>
        <v>3.9063000000000001E-2</v>
      </c>
      <c r="M399" s="7">
        <f>INDEX('Paste Calib Data'!$1:$1048576,MATCH($A$394,'Paste Calib Data'!$A:$A,0)+(ROW()-ROW($A$394)-1),COLUMN()-1)</f>
        <v>3.9063000000000001E-2</v>
      </c>
      <c r="N399" s="27">
        <f t="shared" ref="N399:N410" si="158">M399</f>
        <v>3.9063000000000001E-2</v>
      </c>
    </row>
    <row r="400" spans="1:19" x14ac:dyDescent="0.25">
      <c r="A400" s="5">
        <f>INDEX('Paste Calib Data'!$1:$1048576,MATCH($A$394,'Paste Calib Data'!$A:$A,0)+(ROW()-ROW($A$394)-1),COLUMN())</f>
        <v>1200</v>
      </c>
      <c r="B400" s="27">
        <f t="shared" si="157"/>
        <v>4.9609379999999996</v>
      </c>
      <c r="C400" s="7">
        <f>INDEX('Paste Calib Data'!$1:$1048576,MATCH($A$394,'Paste Calib Data'!$A:$A,0)+(ROW()-ROW($A$394)-1),COLUMN()-1)</f>
        <v>4.9609379999999996</v>
      </c>
      <c r="D400" s="7">
        <f>INDEX('Paste Calib Data'!$1:$1048576,MATCH($A$394,'Paste Calib Data'!$A:$A,0)+(ROW()-ROW($A$394)-1),COLUMN()-1)</f>
        <v>4.9609379999999996</v>
      </c>
      <c r="E400" s="7">
        <f>INDEX('Paste Calib Data'!$1:$1048576,MATCH($A$394,'Paste Calib Data'!$A:$A,0)+(ROW()-ROW($A$394)-1),COLUMN()-1)</f>
        <v>4.9609379999999996</v>
      </c>
      <c r="F400" s="7">
        <f>INDEX('Paste Calib Data'!$1:$1048576,MATCH($A$394,'Paste Calib Data'!$A:$A,0)+(ROW()-ROW($A$394)-1),COLUMN()-1)</f>
        <v>4.9609379999999996</v>
      </c>
      <c r="G400" s="7">
        <f>INDEX('Paste Calib Data'!$1:$1048576,MATCH($A$394,'Paste Calib Data'!$A:$A,0)+(ROW()-ROW($A$394)-1),COLUMN()-1)</f>
        <v>4.9609379999999996</v>
      </c>
      <c r="H400" s="7">
        <f>INDEX('Paste Calib Data'!$1:$1048576,MATCH($A$394,'Paste Calib Data'!$A:$A,0)+(ROW()-ROW($A$394)-1),COLUMN()-1)</f>
        <v>2.96875</v>
      </c>
      <c r="I400" s="7">
        <f>INDEX('Paste Calib Data'!$1:$1048576,MATCH($A$394,'Paste Calib Data'!$A:$A,0)+(ROW()-ROW($A$394)-1),COLUMN()-1)</f>
        <v>1.4453130000000001</v>
      </c>
      <c r="J400" s="7">
        <f>INDEX('Paste Calib Data'!$1:$1048576,MATCH($A$394,'Paste Calib Data'!$A:$A,0)+(ROW()-ROW($A$394)-1),COLUMN()-1)</f>
        <v>3.9063000000000001E-2</v>
      </c>
      <c r="K400" s="7">
        <f>INDEX('Paste Calib Data'!$1:$1048576,MATCH($A$394,'Paste Calib Data'!$A:$A,0)+(ROW()-ROW($A$394)-1),COLUMN()-1)</f>
        <v>3.9063000000000001E-2</v>
      </c>
      <c r="L400" s="7">
        <f>INDEX('Paste Calib Data'!$1:$1048576,MATCH($A$394,'Paste Calib Data'!$A:$A,0)+(ROW()-ROW($A$394)-1),COLUMN()-1)</f>
        <v>3.9063000000000001E-2</v>
      </c>
      <c r="M400" s="7">
        <f>INDEX('Paste Calib Data'!$1:$1048576,MATCH($A$394,'Paste Calib Data'!$A:$A,0)+(ROW()-ROW($A$394)-1),COLUMN()-1)</f>
        <v>3.9063000000000001E-2</v>
      </c>
      <c r="N400" s="27">
        <f t="shared" si="158"/>
        <v>3.9063000000000001E-2</v>
      </c>
    </row>
    <row r="401" spans="1:14" x14ac:dyDescent="0.25">
      <c r="A401" s="5">
        <f>INDEX('Paste Calib Data'!$1:$1048576,MATCH($A$394,'Paste Calib Data'!$A:$A,0)+(ROW()-ROW($A$394)-1),COLUMN())</f>
        <v>1400</v>
      </c>
      <c r="B401" s="27">
        <f t="shared" si="157"/>
        <v>4.9609379999999996</v>
      </c>
      <c r="C401" s="7">
        <f>INDEX('Paste Calib Data'!$1:$1048576,MATCH($A$394,'Paste Calib Data'!$A:$A,0)+(ROW()-ROW($A$394)-1),COLUMN()-1)</f>
        <v>4.9609379999999996</v>
      </c>
      <c r="D401" s="7">
        <f>INDEX('Paste Calib Data'!$1:$1048576,MATCH($A$394,'Paste Calib Data'!$A:$A,0)+(ROW()-ROW($A$394)-1),COLUMN()-1)</f>
        <v>4.9609379999999996</v>
      </c>
      <c r="E401" s="7">
        <f>INDEX('Paste Calib Data'!$1:$1048576,MATCH($A$394,'Paste Calib Data'!$A:$A,0)+(ROW()-ROW($A$394)-1),COLUMN()-1)</f>
        <v>4.9609379999999996</v>
      </c>
      <c r="F401" s="7">
        <f>INDEX('Paste Calib Data'!$1:$1048576,MATCH($A$394,'Paste Calib Data'!$A:$A,0)+(ROW()-ROW($A$394)-1),COLUMN()-1)</f>
        <v>4.9609379999999996</v>
      </c>
      <c r="G401" s="7">
        <f>INDEX('Paste Calib Data'!$1:$1048576,MATCH($A$394,'Paste Calib Data'!$A:$A,0)+(ROW()-ROW($A$394)-1),COLUMN()-1)</f>
        <v>4.9609379999999996</v>
      </c>
      <c r="H401" s="7">
        <f>INDEX('Paste Calib Data'!$1:$1048576,MATCH($A$394,'Paste Calib Data'!$A:$A,0)+(ROW()-ROW($A$394)-1),COLUMN()-1)</f>
        <v>4.0234379999999996</v>
      </c>
      <c r="I401" s="7">
        <f>INDEX('Paste Calib Data'!$1:$1048576,MATCH($A$394,'Paste Calib Data'!$A:$A,0)+(ROW()-ROW($A$394)-1),COLUMN()-1)</f>
        <v>2.03125</v>
      </c>
      <c r="J401" s="7">
        <f>INDEX('Paste Calib Data'!$1:$1048576,MATCH($A$394,'Paste Calib Data'!$A:$A,0)+(ROW()-ROW($A$394)-1),COLUMN()-1)</f>
        <v>2.03125</v>
      </c>
      <c r="K401" s="7">
        <f>INDEX('Paste Calib Data'!$1:$1048576,MATCH($A$394,'Paste Calib Data'!$A:$A,0)+(ROW()-ROW($A$394)-1),COLUMN()-1)</f>
        <v>0.97656299999999996</v>
      </c>
      <c r="L401" s="7">
        <f>INDEX('Paste Calib Data'!$1:$1048576,MATCH($A$394,'Paste Calib Data'!$A:$A,0)+(ROW()-ROW($A$394)-1),COLUMN()-1)</f>
        <v>0.97656299999999996</v>
      </c>
      <c r="M401" s="7">
        <f>INDEX('Paste Calib Data'!$1:$1048576,MATCH($A$394,'Paste Calib Data'!$A:$A,0)+(ROW()-ROW($A$394)-1),COLUMN()-1)</f>
        <v>3.9063000000000001E-2</v>
      </c>
      <c r="N401" s="27">
        <f t="shared" si="158"/>
        <v>3.9063000000000001E-2</v>
      </c>
    </row>
    <row r="402" spans="1:14" x14ac:dyDescent="0.25">
      <c r="A402" s="5">
        <f>INDEX('Paste Calib Data'!$1:$1048576,MATCH($A$394,'Paste Calib Data'!$A:$A,0)+(ROW()-ROW($A$394)-1),COLUMN())</f>
        <v>1600</v>
      </c>
      <c r="B402" s="27">
        <f t="shared" si="157"/>
        <v>4.9609379999999996</v>
      </c>
      <c r="C402" s="7">
        <f>INDEX('Paste Calib Data'!$1:$1048576,MATCH($A$394,'Paste Calib Data'!$A:$A,0)+(ROW()-ROW($A$394)-1),COLUMN()-1)</f>
        <v>4.9609379999999996</v>
      </c>
      <c r="D402" s="7">
        <f>INDEX('Paste Calib Data'!$1:$1048576,MATCH($A$394,'Paste Calib Data'!$A:$A,0)+(ROW()-ROW($A$394)-1),COLUMN()-1)</f>
        <v>4.9609379999999996</v>
      </c>
      <c r="E402" s="7">
        <f>INDEX('Paste Calib Data'!$1:$1048576,MATCH($A$394,'Paste Calib Data'!$A:$A,0)+(ROW()-ROW($A$394)-1),COLUMN()-1)</f>
        <v>4.9609379999999996</v>
      </c>
      <c r="F402" s="7">
        <f>INDEX('Paste Calib Data'!$1:$1048576,MATCH($A$394,'Paste Calib Data'!$A:$A,0)+(ROW()-ROW($A$394)-1),COLUMN()-1)</f>
        <v>4.9609379999999996</v>
      </c>
      <c r="G402" s="7">
        <f>INDEX('Paste Calib Data'!$1:$1048576,MATCH($A$394,'Paste Calib Data'!$A:$A,0)+(ROW()-ROW($A$394)-1),COLUMN()-1)</f>
        <v>4.0234379999999996</v>
      </c>
      <c r="H402" s="7">
        <f>INDEX('Paste Calib Data'!$1:$1048576,MATCH($A$394,'Paste Calib Data'!$A:$A,0)+(ROW()-ROW($A$394)-1),COLUMN()-1)</f>
        <v>4.0234379999999996</v>
      </c>
      <c r="I402" s="7">
        <f>INDEX('Paste Calib Data'!$1:$1048576,MATCH($A$394,'Paste Calib Data'!$A:$A,0)+(ROW()-ROW($A$394)-1),COLUMN()-1)</f>
        <v>2.03125</v>
      </c>
      <c r="J402" s="7">
        <f>INDEX('Paste Calib Data'!$1:$1048576,MATCH($A$394,'Paste Calib Data'!$A:$A,0)+(ROW()-ROW($A$394)-1),COLUMN()-1)</f>
        <v>2.03125</v>
      </c>
      <c r="K402" s="7">
        <f>INDEX('Paste Calib Data'!$1:$1048576,MATCH($A$394,'Paste Calib Data'!$A:$A,0)+(ROW()-ROW($A$394)-1),COLUMN()-1)</f>
        <v>0.97656299999999996</v>
      </c>
      <c r="L402" s="7">
        <f>INDEX('Paste Calib Data'!$1:$1048576,MATCH($A$394,'Paste Calib Data'!$A:$A,0)+(ROW()-ROW($A$394)-1),COLUMN()-1)</f>
        <v>0.97656299999999996</v>
      </c>
      <c r="M402" s="7">
        <f>INDEX('Paste Calib Data'!$1:$1048576,MATCH($A$394,'Paste Calib Data'!$A:$A,0)+(ROW()-ROW($A$394)-1),COLUMN()-1)</f>
        <v>0.97656299999999996</v>
      </c>
      <c r="N402" s="27">
        <f t="shared" si="158"/>
        <v>0.97656299999999996</v>
      </c>
    </row>
    <row r="403" spans="1:14" x14ac:dyDescent="0.25">
      <c r="A403" s="5">
        <f>INDEX('Paste Calib Data'!$1:$1048576,MATCH($A$394,'Paste Calib Data'!$A:$A,0)+(ROW()-ROW($A$394)-1),COLUMN())</f>
        <v>1800</v>
      </c>
      <c r="B403" s="27">
        <f t="shared" si="157"/>
        <v>4.9609379999999996</v>
      </c>
      <c r="C403" s="7">
        <f>INDEX('Paste Calib Data'!$1:$1048576,MATCH($A$394,'Paste Calib Data'!$A:$A,0)+(ROW()-ROW($A$394)-1),COLUMN()-1)</f>
        <v>4.9609379999999996</v>
      </c>
      <c r="D403" s="7">
        <f>INDEX('Paste Calib Data'!$1:$1048576,MATCH($A$394,'Paste Calib Data'!$A:$A,0)+(ROW()-ROW($A$394)-1),COLUMN()-1)</f>
        <v>4.9609379999999996</v>
      </c>
      <c r="E403" s="7">
        <f>INDEX('Paste Calib Data'!$1:$1048576,MATCH($A$394,'Paste Calib Data'!$A:$A,0)+(ROW()-ROW($A$394)-1),COLUMN()-1)</f>
        <v>4.9609379999999996</v>
      </c>
      <c r="F403" s="7">
        <f>INDEX('Paste Calib Data'!$1:$1048576,MATCH($A$394,'Paste Calib Data'!$A:$A,0)+(ROW()-ROW($A$394)-1),COLUMN()-1)</f>
        <v>4.9609379999999996</v>
      </c>
      <c r="G403" s="7">
        <f>INDEX('Paste Calib Data'!$1:$1048576,MATCH($A$394,'Paste Calib Data'!$A:$A,0)+(ROW()-ROW($A$394)-1),COLUMN()-1)</f>
        <v>4.0234379999999996</v>
      </c>
      <c r="H403" s="7">
        <f>INDEX('Paste Calib Data'!$1:$1048576,MATCH($A$394,'Paste Calib Data'!$A:$A,0)+(ROW()-ROW($A$394)-1),COLUMN()-1)</f>
        <v>4.0234379999999996</v>
      </c>
      <c r="I403" s="7">
        <f>INDEX('Paste Calib Data'!$1:$1048576,MATCH($A$394,'Paste Calib Data'!$A:$A,0)+(ROW()-ROW($A$394)-1),COLUMN()-1)</f>
        <v>2.03125</v>
      </c>
      <c r="J403" s="7">
        <f>INDEX('Paste Calib Data'!$1:$1048576,MATCH($A$394,'Paste Calib Data'!$A:$A,0)+(ROW()-ROW($A$394)-1),COLUMN()-1)</f>
        <v>2.03125</v>
      </c>
      <c r="K403" s="7">
        <f>INDEX('Paste Calib Data'!$1:$1048576,MATCH($A$394,'Paste Calib Data'!$A:$A,0)+(ROW()-ROW($A$394)-1),COLUMN()-1)</f>
        <v>2.03125</v>
      </c>
      <c r="L403" s="7">
        <f>INDEX('Paste Calib Data'!$1:$1048576,MATCH($A$394,'Paste Calib Data'!$A:$A,0)+(ROW()-ROW($A$394)-1),COLUMN()-1)</f>
        <v>0.97656299999999996</v>
      </c>
      <c r="M403" s="7">
        <f>INDEX('Paste Calib Data'!$1:$1048576,MATCH($A$394,'Paste Calib Data'!$A:$A,0)+(ROW()-ROW($A$394)-1),COLUMN()-1)</f>
        <v>0.97656299999999996</v>
      </c>
      <c r="N403" s="27">
        <f t="shared" si="158"/>
        <v>0.97656299999999996</v>
      </c>
    </row>
    <row r="404" spans="1:14" x14ac:dyDescent="0.25">
      <c r="A404" s="5">
        <f>INDEX('Paste Calib Data'!$1:$1048576,MATCH($A$394,'Paste Calib Data'!$A:$A,0)+(ROW()-ROW($A$394)-1),COLUMN())</f>
        <v>2000</v>
      </c>
      <c r="B404" s="27">
        <f t="shared" si="157"/>
        <v>4.9609379999999996</v>
      </c>
      <c r="C404" s="7">
        <f>INDEX('Paste Calib Data'!$1:$1048576,MATCH($A$394,'Paste Calib Data'!$A:$A,0)+(ROW()-ROW($A$394)-1),COLUMN()-1)</f>
        <v>4.9609379999999996</v>
      </c>
      <c r="D404" s="7">
        <f>INDEX('Paste Calib Data'!$1:$1048576,MATCH($A$394,'Paste Calib Data'!$A:$A,0)+(ROW()-ROW($A$394)-1),COLUMN()-1)</f>
        <v>4.9609379999999996</v>
      </c>
      <c r="E404" s="7">
        <f>INDEX('Paste Calib Data'!$1:$1048576,MATCH($A$394,'Paste Calib Data'!$A:$A,0)+(ROW()-ROW($A$394)-1),COLUMN()-1)</f>
        <v>4.9609379999999996</v>
      </c>
      <c r="F404" s="7">
        <f>INDEX('Paste Calib Data'!$1:$1048576,MATCH($A$394,'Paste Calib Data'!$A:$A,0)+(ROW()-ROW($A$394)-1),COLUMN()-1)</f>
        <v>4.9609379999999996</v>
      </c>
      <c r="G404" s="7">
        <f>INDEX('Paste Calib Data'!$1:$1048576,MATCH($A$394,'Paste Calib Data'!$A:$A,0)+(ROW()-ROW($A$394)-1),COLUMN()-1)</f>
        <v>4.0234379999999996</v>
      </c>
      <c r="H404" s="7">
        <f>INDEX('Paste Calib Data'!$1:$1048576,MATCH($A$394,'Paste Calib Data'!$A:$A,0)+(ROW()-ROW($A$394)-1),COLUMN()-1)</f>
        <v>4.0234379999999996</v>
      </c>
      <c r="I404" s="7">
        <f>INDEX('Paste Calib Data'!$1:$1048576,MATCH($A$394,'Paste Calib Data'!$A:$A,0)+(ROW()-ROW($A$394)-1),COLUMN()-1)</f>
        <v>2.03125</v>
      </c>
      <c r="J404" s="7">
        <f>INDEX('Paste Calib Data'!$1:$1048576,MATCH($A$394,'Paste Calib Data'!$A:$A,0)+(ROW()-ROW($A$394)-1),COLUMN()-1)</f>
        <v>2.03125</v>
      </c>
      <c r="K404" s="7">
        <f>INDEX('Paste Calib Data'!$1:$1048576,MATCH($A$394,'Paste Calib Data'!$A:$A,0)+(ROW()-ROW($A$394)-1),COLUMN()-1)</f>
        <v>2.03125</v>
      </c>
      <c r="L404" s="7">
        <f>INDEX('Paste Calib Data'!$1:$1048576,MATCH($A$394,'Paste Calib Data'!$A:$A,0)+(ROW()-ROW($A$394)-1),COLUMN()-1)</f>
        <v>0.97656299999999996</v>
      </c>
      <c r="M404" s="7">
        <f>INDEX('Paste Calib Data'!$1:$1048576,MATCH($A$394,'Paste Calib Data'!$A:$A,0)+(ROW()-ROW($A$394)-1),COLUMN()-1)</f>
        <v>0.97656299999999996</v>
      </c>
      <c r="N404" s="27">
        <f t="shared" si="158"/>
        <v>0.97656299999999996</v>
      </c>
    </row>
    <row r="405" spans="1:14" x14ac:dyDescent="0.25">
      <c r="A405" s="5">
        <f>INDEX('Paste Calib Data'!$1:$1048576,MATCH($A$394,'Paste Calib Data'!$A:$A,0)+(ROW()-ROW($A$394)-1),COLUMN())</f>
        <v>2200</v>
      </c>
      <c r="B405" s="27">
        <f t="shared" si="157"/>
        <v>4.9609379999999996</v>
      </c>
      <c r="C405" s="7">
        <f>INDEX('Paste Calib Data'!$1:$1048576,MATCH($A$394,'Paste Calib Data'!$A:$A,0)+(ROW()-ROW($A$394)-1),COLUMN()-1)</f>
        <v>4.9609379999999996</v>
      </c>
      <c r="D405" s="7">
        <f>INDEX('Paste Calib Data'!$1:$1048576,MATCH($A$394,'Paste Calib Data'!$A:$A,0)+(ROW()-ROW($A$394)-1),COLUMN()-1)</f>
        <v>4.9609379999999996</v>
      </c>
      <c r="E405" s="7">
        <f>INDEX('Paste Calib Data'!$1:$1048576,MATCH($A$394,'Paste Calib Data'!$A:$A,0)+(ROW()-ROW($A$394)-1),COLUMN()-1)</f>
        <v>4.9609379999999996</v>
      </c>
      <c r="F405" s="7">
        <f>INDEX('Paste Calib Data'!$1:$1048576,MATCH($A$394,'Paste Calib Data'!$A:$A,0)+(ROW()-ROW($A$394)-1),COLUMN()-1)</f>
        <v>4.9609379999999996</v>
      </c>
      <c r="G405" s="7">
        <f>INDEX('Paste Calib Data'!$1:$1048576,MATCH($A$394,'Paste Calib Data'!$A:$A,0)+(ROW()-ROW($A$394)-1),COLUMN()-1)</f>
        <v>4.0234379999999996</v>
      </c>
      <c r="H405" s="7">
        <f>INDEX('Paste Calib Data'!$1:$1048576,MATCH($A$394,'Paste Calib Data'!$A:$A,0)+(ROW()-ROW($A$394)-1),COLUMN()-1)</f>
        <v>4.0234379999999996</v>
      </c>
      <c r="I405" s="7">
        <f>INDEX('Paste Calib Data'!$1:$1048576,MATCH($A$394,'Paste Calib Data'!$A:$A,0)+(ROW()-ROW($A$394)-1),COLUMN()-1)</f>
        <v>2.96875</v>
      </c>
      <c r="J405" s="7">
        <f>INDEX('Paste Calib Data'!$1:$1048576,MATCH($A$394,'Paste Calib Data'!$A:$A,0)+(ROW()-ROW($A$394)-1),COLUMN()-1)</f>
        <v>2.03125</v>
      </c>
      <c r="K405" s="7">
        <f>INDEX('Paste Calib Data'!$1:$1048576,MATCH($A$394,'Paste Calib Data'!$A:$A,0)+(ROW()-ROW($A$394)-1),COLUMN()-1)</f>
        <v>2.03125</v>
      </c>
      <c r="L405" s="7">
        <f>INDEX('Paste Calib Data'!$1:$1048576,MATCH($A$394,'Paste Calib Data'!$A:$A,0)+(ROW()-ROW($A$394)-1),COLUMN()-1)</f>
        <v>0.97656299999999996</v>
      </c>
      <c r="M405" s="7">
        <f>INDEX('Paste Calib Data'!$1:$1048576,MATCH($A$394,'Paste Calib Data'!$A:$A,0)+(ROW()-ROW($A$394)-1),COLUMN()-1)</f>
        <v>0.97656299999999996</v>
      </c>
      <c r="N405" s="27">
        <f t="shared" si="158"/>
        <v>0.97656299999999996</v>
      </c>
    </row>
    <row r="406" spans="1:14" x14ac:dyDescent="0.25">
      <c r="A406" s="5">
        <f>INDEX('Paste Calib Data'!$1:$1048576,MATCH($A$394,'Paste Calib Data'!$A:$A,0)+(ROW()-ROW($A$394)-1),COLUMN())</f>
        <v>2400</v>
      </c>
      <c r="B406" s="27">
        <f t="shared" si="157"/>
        <v>4.9609379999999996</v>
      </c>
      <c r="C406" s="7">
        <f>INDEX('Paste Calib Data'!$1:$1048576,MATCH($A$394,'Paste Calib Data'!$A:$A,0)+(ROW()-ROW($A$394)-1),COLUMN()-1)</f>
        <v>4.9609379999999996</v>
      </c>
      <c r="D406" s="7">
        <f>INDEX('Paste Calib Data'!$1:$1048576,MATCH($A$394,'Paste Calib Data'!$A:$A,0)+(ROW()-ROW($A$394)-1),COLUMN()-1)</f>
        <v>4.9609379999999996</v>
      </c>
      <c r="E406" s="7">
        <f>INDEX('Paste Calib Data'!$1:$1048576,MATCH($A$394,'Paste Calib Data'!$A:$A,0)+(ROW()-ROW($A$394)-1),COLUMN()-1)</f>
        <v>4.9609379999999996</v>
      </c>
      <c r="F406" s="7">
        <f>INDEX('Paste Calib Data'!$1:$1048576,MATCH($A$394,'Paste Calib Data'!$A:$A,0)+(ROW()-ROW($A$394)-1),COLUMN()-1)</f>
        <v>4.9609379999999996</v>
      </c>
      <c r="G406" s="7">
        <f>INDEX('Paste Calib Data'!$1:$1048576,MATCH($A$394,'Paste Calib Data'!$A:$A,0)+(ROW()-ROW($A$394)-1),COLUMN()-1)</f>
        <v>4.0234379999999996</v>
      </c>
      <c r="H406" s="7">
        <f>INDEX('Paste Calib Data'!$1:$1048576,MATCH($A$394,'Paste Calib Data'!$A:$A,0)+(ROW()-ROW($A$394)-1),COLUMN()-1)</f>
        <v>4.0234379999999996</v>
      </c>
      <c r="I406" s="7">
        <f>INDEX('Paste Calib Data'!$1:$1048576,MATCH($A$394,'Paste Calib Data'!$A:$A,0)+(ROW()-ROW($A$394)-1),COLUMN()-1)</f>
        <v>2.96875</v>
      </c>
      <c r="J406" s="7">
        <f>INDEX('Paste Calib Data'!$1:$1048576,MATCH($A$394,'Paste Calib Data'!$A:$A,0)+(ROW()-ROW($A$394)-1),COLUMN()-1)</f>
        <v>2.96875</v>
      </c>
      <c r="K406" s="7">
        <f>INDEX('Paste Calib Data'!$1:$1048576,MATCH($A$394,'Paste Calib Data'!$A:$A,0)+(ROW()-ROW($A$394)-1),COLUMN()-1)</f>
        <v>2.03125</v>
      </c>
      <c r="L406" s="7">
        <f>INDEX('Paste Calib Data'!$1:$1048576,MATCH($A$394,'Paste Calib Data'!$A:$A,0)+(ROW()-ROW($A$394)-1),COLUMN()-1)</f>
        <v>0.97656299999999996</v>
      </c>
      <c r="M406" s="7">
        <f>INDEX('Paste Calib Data'!$1:$1048576,MATCH($A$394,'Paste Calib Data'!$A:$A,0)+(ROW()-ROW($A$394)-1),COLUMN()-1)</f>
        <v>0.97656299999999996</v>
      </c>
      <c r="N406" s="27">
        <f t="shared" si="158"/>
        <v>0.97656299999999996</v>
      </c>
    </row>
    <row r="407" spans="1:14" x14ac:dyDescent="0.25">
      <c r="A407" s="5">
        <f>INDEX('Paste Calib Data'!$1:$1048576,MATCH($A$394,'Paste Calib Data'!$A:$A,0)+(ROW()-ROW($A$394)-1),COLUMN())</f>
        <v>2600</v>
      </c>
      <c r="B407" s="27">
        <f t="shared" si="157"/>
        <v>4.9609379999999996</v>
      </c>
      <c r="C407" s="7">
        <f>INDEX('Paste Calib Data'!$1:$1048576,MATCH($A$394,'Paste Calib Data'!$A:$A,0)+(ROW()-ROW($A$394)-1),COLUMN()-1)</f>
        <v>4.9609379999999996</v>
      </c>
      <c r="D407" s="7">
        <f>INDEX('Paste Calib Data'!$1:$1048576,MATCH($A$394,'Paste Calib Data'!$A:$A,0)+(ROW()-ROW($A$394)-1),COLUMN()-1)</f>
        <v>4.9609379999999996</v>
      </c>
      <c r="E407" s="7">
        <f>INDEX('Paste Calib Data'!$1:$1048576,MATCH($A$394,'Paste Calib Data'!$A:$A,0)+(ROW()-ROW($A$394)-1),COLUMN()-1)</f>
        <v>4.9609379999999996</v>
      </c>
      <c r="F407" s="7">
        <f>INDEX('Paste Calib Data'!$1:$1048576,MATCH($A$394,'Paste Calib Data'!$A:$A,0)+(ROW()-ROW($A$394)-1),COLUMN()-1)</f>
        <v>4.9609379999999996</v>
      </c>
      <c r="G407" s="7">
        <f>INDEX('Paste Calib Data'!$1:$1048576,MATCH($A$394,'Paste Calib Data'!$A:$A,0)+(ROW()-ROW($A$394)-1),COLUMN()-1)</f>
        <v>4.9609379999999996</v>
      </c>
      <c r="H407" s="7">
        <f>INDEX('Paste Calib Data'!$1:$1048576,MATCH($A$394,'Paste Calib Data'!$A:$A,0)+(ROW()-ROW($A$394)-1),COLUMN()-1)</f>
        <v>4.9609379999999996</v>
      </c>
      <c r="I407" s="7">
        <f>INDEX('Paste Calib Data'!$1:$1048576,MATCH($A$394,'Paste Calib Data'!$A:$A,0)+(ROW()-ROW($A$394)-1),COLUMN()-1)</f>
        <v>4.0234379999999996</v>
      </c>
      <c r="J407" s="7">
        <f>INDEX('Paste Calib Data'!$1:$1048576,MATCH($A$394,'Paste Calib Data'!$A:$A,0)+(ROW()-ROW($A$394)-1),COLUMN()-1)</f>
        <v>2.96875</v>
      </c>
      <c r="K407" s="7">
        <f>INDEX('Paste Calib Data'!$1:$1048576,MATCH($A$394,'Paste Calib Data'!$A:$A,0)+(ROW()-ROW($A$394)-1),COLUMN()-1)</f>
        <v>2.03125</v>
      </c>
      <c r="L407" s="7">
        <f>INDEX('Paste Calib Data'!$1:$1048576,MATCH($A$394,'Paste Calib Data'!$A:$A,0)+(ROW()-ROW($A$394)-1),COLUMN()-1)</f>
        <v>0.97656299999999996</v>
      </c>
      <c r="M407" s="7">
        <f>INDEX('Paste Calib Data'!$1:$1048576,MATCH($A$394,'Paste Calib Data'!$A:$A,0)+(ROW()-ROW($A$394)-1),COLUMN()-1)</f>
        <v>0.97656299999999996</v>
      </c>
      <c r="N407" s="27">
        <f t="shared" si="158"/>
        <v>0.97656299999999996</v>
      </c>
    </row>
    <row r="408" spans="1:14" x14ac:dyDescent="0.25">
      <c r="A408" s="5">
        <f>INDEX('Paste Calib Data'!$1:$1048576,MATCH($A$394,'Paste Calib Data'!$A:$A,0)+(ROW()-ROW($A$394)-1),COLUMN())</f>
        <v>2800</v>
      </c>
      <c r="B408" s="27">
        <f t="shared" si="157"/>
        <v>4.9609379999999996</v>
      </c>
      <c r="C408" s="7">
        <f>INDEX('Paste Calib Data'!$1:$1048576,MATCH($A$394,'Paste Calib Data'!$A:$A,0)+(ROW()-ROW($A$394)-1),COLUMN()-1)</f>
        <v>4.9609379999999996</v>
      </c>
      <c r="D408" s="7">
        <f>INDEX('Paste Calib Data'!$1:$1048576,MATCH($A$394,'Paste Calib Data'!$A:$A,0)+(ROW()-ROW($A$394)-1),COLUMN()-1)</f>
        <v>4.9609379999999996</v>
      </c>
      <c r="E408" s="7">
        <f>INDEX('Paste Calib Data'!$1:$1048576,MATCH($A$394,'Paste Calib Data'!$A:$A,0)+(ROW()-ROW($A$394)-1),COLUMN()-1)</f>
        <v>4.9609379999999996</v>
      </c>
      <c r="F408" s="7">
        <f>INDEX('Paste Calib Data'!$1:$1048576,MATCH($A$394,'Paste Calib Data'!$A:$A,0)+(ROW()-ROW($A$394)-1),COLUMN()-1)</f>
        <v>4.9609379999999996</v>
      </c>
      <c r="G408" s="7">
        <f>INDEX('Paste Calib Data'!$1:$1048576,MATCH($A$394,'Paste Calib Data'!$A:$A,0)+(ROW()-ROW($A$394)-1),COLUMN()-1)</f>
        <v>4.9609379999999996</v>
      </c>
      <c r="H408" s="7">
        <f>INDEX('Paste Calib Data'!$1:$1048576,MATCH($A$394,'Paste Calib Data'!$A:$A,0)+(ROW()-ROW($A$394)-1),COLUMN()-1)</f>
        <v>4.9609379999999996</v>
      </c>
      <c r="I408" s="7">
        <f>INDEX('Paste Calib Data'!$1:$1048576,MATCH($A$394,'Paste Calib Data'!$A:$A,0)+(ROW()-ROW($A$394)-1),COLUMN()-1)</f>
        <v>4.9609379999999996</v>
      </c>
      <c r="J408" s="7">
        <f>INDEX('Paste Calib Data'!$1:$1048576,MATCH($A$394,'Paste Calib Data'!$A:$A,0)+(ROW()-ROW($A$394)-1),COLUMN()-1)</f>
        <v>4.0234379999999996</v>
      </c>
      <c r="K408" s="7">
        <f>INDEX('Paste Calib Data'!$1:$1048576,MATCH($A$394,'Paste Calib Data'!$A:$A,0)+(ROW()-ROW($A$394)-1),COLUMN()-1)</f>
        <v>2.03125</v>
      </c>
      <c r="L408" s="7">
        <f>INDEX('Paste Calib Data'!$1:$1048576,MATCH($A$394,'Paste Calib Data'!$A:$A,0)+(ROW()-ROW($A$394)-1),COLUMN()-1)</f>
        <v>2.03125</v>
      </c>
      <c r="M408" s="7">
        <f>INDEX('Paste Calib Data'!$1:$1048576,MATCH($A$394,'Paste Calib Data'!$A:$A,0)+(ROW()-ROW($A$394)-1),COLUMN()-1)</f>
        <v>0.97656299999999996</v>
      </c>
      <c r="N408" s="27">
        <f t="shared" si="158"/>
        <v>0.97656299999999996</v>
      </c>
    </row>
    <row r="409" spans="1:14" x14ac:dyDescent="0.25">
      <c r="A409" s="5">
        <f>INDEX('Paste Calib Data'!$1:$1048576,MATCH($A$394,'Paste Calib Data'!$A:$A,0)+(ROW()-ROW($A$394)-1),COLUMN())</f>
        <v>3000</v>
      </c>
      <c r="B409" s="27">
        <f t="shared" si="157"/>
        <v>6.015625</v>
      </c>
      <c r="C409" s="7">
        <f>INDEX('Paste Calib Data'!$1:$1048576,MATCH($A$394,'Paste Calib Data'!$A:$A,0)+(ROW()-ROW($A$394)-1),COLUMN()-1)</f>
        <v>6.015625</v>
      </c>
      <c r="D409" s="7">
        <f>INDEX('Paste Calib Data'!$1:$1048576,MATCH($A$394,'Paste Calib Data'!$A:$A,0)+(ROW()-ROW($A$394)-1),COLUMN()-1)</f>
        <v>6.015625</v>
      </c>
      <c r="E409" s="7">
        <f>INDEX('Paste Calib Data'!$1:$1048576,MATCH($A$394,'Paste Calib Data'!$A:$A,0)+(ROW()-ROW($A$394)-1),COLUMN()-1)</f>
        <v>6.015625</v>
      </c>
      <c r="F409" s="7">
        <f>INDEX('Paste Calib Data'!$1:$1048576,MATCH($A$394,'Paste Calib Data'!$A:$A,0)+(ROW()-ROW($A$394)-1),COLUMN()-1)</f>
        <v>4.9609379999999996</v>
      </c>
      <c r="G409" s="7">
        <f>INDEX('Paste Calib Data'!$1:$1048576,MATCH($A$394,'Paste Calib Data'!$A:$A,0)+(ROW()-ROW($A$394)-1),COLUMN()-1)</f>
        <v>4.9609379999999996</v>
      </c>
      <c r="H409" s="7">
        <f>INDEX('Paste Calib Data'!$1:$1048576,MATCH($A$394,'Paste Calib Data'!$A:$A,0)+(ROW()-ROW($A$394)-1),COLUMN()-1)</f>
        <v>4.9609379999999996</v>
      </c>
      <c r="I409" s="7">
        <f>INDEX('Paste Calib Data'!$1:$1048576,MATCH($A$394,'Paste Calib Data'!$A:$A,0)+(ROW()-ROW($A$394)-1),COLUMN()-1)</f>
        <v>4.9609379999999996</v>
      </c>
      <c r="J409" s="7">
        <f>INDEX('Paste Calib Data'!$1:$1048576,MATCH($A$394,'Paste Calib Data'!$A:$A,0)+(ROW()-ROW($A$394)-1),COLUMN()-1)</f>
        <v>4.9609379999999996</v>
      </c>
      <c r="K409" s="7">
        <f>INDEX('Paste Calib Data'!$1:$1048576,MATCH($A$394,'Paste Calib Data'!$A:$A,0)+(ROW()-ROW($A$394)-1),COLUMN()-1)</f>
        <v>2.03125</v>
      </c>
      <c r="L409" s="7">
        <f>INDEX('Paste Calib Data'!$1:$1048576,MATCH($A$394,'Paste Calib Data'!$A:$A,0)+(ROW()-ROW($A$394)-1),COLUMN()-1)</f>
        <v>2.03125</v>
      </c>
      <c r="M409" s="7">
        <f>INDEX('Paste Calib Data'!$1:$1048576,MATCH($A$394,'Paste Calib Data'!$A:$A,0)+(ROW()-ROW($A$394)-1),COLUMN()-1)</f>
        <v>0.97656299999999996</v>
      </c>
      <c r="N409" s="27">
        <f t="shared" si="158"/>
        <v>0.97656299999999996</v>
      </c>
    </row>
    <row r="410" spans="1:14" x14ac:dyDescent="0.25">
      <c r="A410" s="5">
        <f>INDEX('Paste Calib Data'!$1:$1048576,MATCH($A$394,'Paste Calib Data'!$A:$A,0)+(ROW()-ROW($A$394)-1),COLUMN())</f>
        <v>3200</v>
      </c>
      <c r="B410" s="27">
        <f>C410</f>
        <v>6.015625</v>
      </c>
      <c r="C410" s="7">
        <f>INDEX('Paste Calib Data'!$1:$1048576,MATCH($A$394,'Paste Calib Data'!$A:$A,0)+(ROW()-ROW($A$394)-1),COLUMN()-1)</f>
        <v>6.015625</v>
      </c>
      <c r="D410" s="7">
        <f>INDEX('Paste Calib Data'!$1:$1048576,MATCH($A$394,'Paste Calib Data'!$A:$A,0)+(ROW()-ROW($A$394)-1),COLUMN()-1)</f>
        <v>6.015625</v>
      </c>
      <c r="E410" s="7">
        <f>INDEX('Paste Calib Data'!$1:$1048576,MATCH($A$394,'Paste Calib Data'!$A:$A,0)+(ROW()-ROW($A$394)-1),COLUMN()-1)</f>
        <v>6.015625</v>
      </c>
      <c r="F410" s="7">
        <f>INDEX('Paste Calib Data'!$1:$1048576,MATCH($A$394,'Paste Calib Data'!$A:$A,0)+(ROW()-ROW($A$394)-1),COLUMN()-1)</f>
        <v>6.015625</v>
      </c>
      <c r="G410" s="7">
        <f>INDEX('Paste Calib Data'!$1:$1048576,MATCH($A$394,'Paste Calib Data'!$A:$A,0)+(ROW()-ROW($A$394)-1),COLUMN()-1)</f>
        <v>6.015625</v>
      </c>
      <c r="H410" s="7">
        <f>INDEX('Paste Calib Data'!$1:$1048576,MATCH($A$394,'Paste Calib Data'!$A:$A,0)+(ROW()-ROW($A$394)-1),COLUMN()-1)</f>
        <v>6.015625</v>
      </c>
      <c r="I410" s="7">
        <f>INDEX('Paste Calib Data'!$1:$1048576,MATCH($A$394,'Paste Calib Data'!$A:$A,0)+(ROW()-ROW($A$394)-1),COLUMN()-1)</f>
        <v>6.015625</v>
      </c>
      <c r="J410" s="7">
        <f>INDEX('Paste Calib Data'!$1:$1048576,MATCH($A$394,'Paste Calib Data'!$A:$A,0)+(ROW()-ROW($A$394)-1),COLUMN()-1)</f>
        <v>8.0078130000000005</v>
      </c>
      <c r="K410" s="7">
        <f>INDEX('Paste Calib Data'!$1:$1048576,MATCH($A$394,'Paste Calib Data'!$A:$A,0)+(ROW()-ROW($A$394)-1),COLUMN()-1)</f>
        <v>4.9609379999999996</v>
      </c>
      <c r="L410" s="7">
        <f>INDEX('Paste Calib Data'!$1:$1048576,MATCH($A$394,'Paste Calib Data'!$A:$A,0)+(ROW()-ROW($A$394)-1),COLUMN()-1)</f>
        <v>2.03125</v>
      </c>
      <c r="M410" s="7">
        <f>INDEX('Paste Calib Data'!$1:$1048576,MATCH($A$394,'Paste Calib Data'!$A:$A,0)+(ROW()-ROW($A$394)-1),COLUMN()-1)</f>
        <v>0.97656299999999996</v>
      </c>
      <c r="N410" s="27">
        <f t="shared" si="158"/>
        <v>0.97656299999999996</v>
      </c>
    </row>
    <row r="411" spans="1:14" x14ac:dyDescent="0.25">
      <c r="A411" s="28">
        <f>A410+1</f>
        <v>3201</v>
      </c>
      <c r="B411" s="27">
        <f>B410</f>
        <v>6.015625</v>
      </c>
      <c r="C411" s="27">
        <f>C410</f>
        <v>6.015625</v>
      </c>
      <c r="D411" s="27">
        <f t="shared" ref="D411:N411" si="159">D410</f>
        <v>6.015625</v>
      </c>
      <c r="E411" s="27">
        <f t="shared" si="159"/>
        <v>6.015625</v>
      </c>
      <c r="F411" s="27">
        <f t="shared" si="159"/>
        <v>6.015625</v>
      </c>
      <c r="G411" s="27">
        <f t="shared" si="159"/>
        <v>6.015625</v>
      </c>
      <c r="H411" s="27">
        <f t="shared" si="159"/>
        <v>6.015625</v>
      </c>
      <c r="I411" s="27">
        <f t="shared" si="159"/>
        <v>6.015625</v>
      </c>
      <c r="J411" s="27">
        <f t="shared" si="159"/>
        <v>8.0078130000000005</v>
      </c>
      <c r="K411" s="27">
        <f t="shared" si="159"/>
        <v>4.9609379999999996</v>
      </c>
      <c r="L411" s="27">
        <f t="shared" si="159"/>
        <v>2.03125</v>
      </c>
      <c r="M411" s="27">
        <f t="shared" si="159"/>
        <v>0.97656299999999996</v>
      </c>
      <c r="N411" s="27">
        <f t="shared" si="159"/>
        <v>0.97656299999999996</v>
      </c>
    </row>
    <row r="413" spans="1:14" x14ac:dyDescent="0.25">
      <c r="A413" s="33" t="s">
        <v>248</v>
      </c>
      <c r="B413" s="45" t="str">
        <f>INDEX('Paste Calib Data'!$1:$1048576,MATCH($A$413,'Paste Calib Data'!$A:$A,0)+(ROW()-ROW($A$413)),COLUMN())</f>
        <v>Timing, Coolant Temp Adjust Multiplier</v>
      </c>
      <c r="C413" s="45"/>
      <c r="D413" s="45"/>
      <c r="E413" s="45"/>
      <c r="F413" s="45"/>
      <c r="G413" s="45"/>
      <c r="H413" s="45"/>
      <c r="I413" s="45"/>
      <c r="J413" s="45"/>
      <c r="K413" s="45"/>
    </row>
    <row r="414" spans="1:14" x14ac:dyDescent="0.25">
      <c r="A414" s="5"/>
      <c r="B414" s="5" t="str">
        <f>INDEX('Paste Calib Data'!$1:$1048576,MATCH($A$413,'Paste Calib Data'!$A:$A,0)+(ROW()-ROW($A$413)),COLUMN())</f>
        <v>IAT °F</v>
      </c>
      <c r="C414" s="5"/>
      <c r="D414" s="5"/>
      <c r="E414" s="5"/>
      <c r="F414" s="5"/>
      <c r="G414" s="5"/>
      <c r="H414" s="5"/>
      <c r="I414" s="5"/>
      <c r="J414" s="5"/>
      <c r="K414" s="5"/>
    </row>
    <row r="415" spans="1:14" x14ac:dyDescent="0.25">
      <c r="A415" s="5" t="str">
        <f>INDEX('Paste Calib Data'!$1:$1048576,MATCH($A$413,'Paste Calib Data'!$A:$A,0)+(ROW()-ROW($A$413)),COLUMN())</f>
        <v>ECT °F</v>
      </c>
      <c r="B415" s="28">
        <f>C415-1</f>
        <v>-21</v>
      </c>
      <c r="C415" s="5">
        <f>INDEX('Paste Calib Data'!$1:$1048576,MATCH($A$413,'Paste Calib Data'!$A:$A,0)+(ROW()-ROW($A$413)),COLUMN()-1)</f>
        <v>-20</v>
      </c>
      <c r="D415" s="5">
        <f>INDEX('Paste Calib Data'!$1:$1048576,MATCH($A$413,'Paste Calib Data'!$A:$A,0)+(ROW()-ROW($A$413)),COLUMN()-1)</f>
        <v>-10</v>
      </c>
      <c r="E415" s="5">
        <f>INDEX('Paste Calib Data'!$1:$1048576,MATCH($A$413,'Paste Calib Data'!$A:$A,0)+(ROW()-ROW($A$413)),COLUMN()-1)</f>
        <v>0</v>
      </c>
      <c r="F415" s="5">
        <f>INDEX('Paste Calib Data'!$1:$1048576,MATCH($A$413,'Paste Calib Data'!$A:$A,0)+(ROW()-ROW($A$413)),COLUMN()-1)</f>
        <v>20</v>
      </c>
      <c r="G415" s="5">
        <f>INDEX('Paste Calib Data'!$1:$1048576,MATCH($A$413,'Paste Calib Data'!$A:$A,0)+(ROW()-ROW($A$413)),COLUMN()-1)</f>
        <v>60</v>
      </c>
      <c r="H415" s="5">
        <f>INDEX('Paste Calib Data'!$1:$1048576,MATCH($A$413,'Paste Calib Data'!$A:$A,0)+(ROW()-ROW($A$413)),COLUMN()-1)</f>
        <v>70</v>
      </c>
      <c r="I415" s="5">
        <f>INDEX('Paste Calib Data'!$1:$1048576,MATCH($A$413,'Paste Calib Data'!$A:$A,0)+(ROW()-ROW($A$413)),COLUMN()-1)</f>
        <v>80</v>
      </c>
      <c r="J415" s="5">
        <f>INDEX('Paste Calib Data'!$1:$1048576,MATCH($A$413,'Paste Calib Data'!$A:$A,0)+(ROW()-ROW($A$413)),COLUMN()-1)</f>
        <v>90</v>
      </c>
      <c r="K415" s="28">
        <f>J415+1</f>
        <v>91</v>
      </c>
    </row>
    <row r="416" spans="1:14" x14ac:dyDescent="0.25">
      <c r="A416" s="28">
        <f>A417-1</f>
        <v>-21</v>
      </c>
      <c r="B416" s="31">
        <f>B417</f>
        <v>1.0000020000000001</v>
      </c>
      <c r="C416" s="31">
        <f t="shared" ref="C416:K416" si="160">C417</f>
        <v>1.0000020000000001</v>
      </c>
      <c r="D416" s="31">
        <f t="shared" si="160"/>
        <v>1.0000020000000001</v>
      </c>
      <c r="E416" s="31">
        <f t="shared" si="160"/>
        <v>1.0000020000000001</v>
      </c>
      <c r="F416" s="31">
        <f t="shared" si="160"/>
        <v>1.0000020000000001</v>
      </c>
      <c r="G416" s="31">
        <f t="shared" si="160"/>
        <v>1.0000020000000001</v>
      </c>
      <c r="H416" s="31">
        <f t="shared" si="160"/>
        <v>1.0000020000000001</v>
      </c>
      <c r="I416" s="31">
        <f t="shared" si="160"/>
        <v>1.0000020000000001</v>
      </c>
      <c r="J416" s="31">
        <f t="shared" si="160"/>
        <v>0.80005000000000004</v>
      </c>
      <c r="K416" s="31">
        <f t="shared" si="160"/>
        <v>0.80005000000000004</v>
      </c>
    </row>
    <row r="417" spans="1:14" x14ac:dyDescent="0.25">
      <c r="A417" s="5">
        <f>INDEX('Paste Calib Data'!$1:$1048576,MATCH($A$413,'Paste Calib Data'!$A:$A,0)+(ROW()-ROW($A$413)-1),COLUMN())</f>
        <v>-20</v>
      </c>
      <c r="B417" s="31">
        <f t="shared" ref="B417:B423" si="161">C417</f>
        <v>1.0000020000000001</v>
      </c>
      <c r="C417" s="19">
        <f>INDEX('Paste Calib Data'!$1:$1048576,MATCH($A$413,'Paste Calib Data'!$A:$A,0)+(ROW()-ROW($A$413)-1),COLUMN()-1)</f>
        <v>1.0000020000000001</v>
      </c>
      <c r="D417" s="19">
        <f>INDEX('Paste Calib Data'!$1:$1048576,MATCH($A$413,'Paste Calib Data'!$A:$A,0)+(ROW()-ROW($A$413)-1),COLUMN()-1)</f>
        <v>1.0000020000000001</v>
      </c>
      <c r="E417" s="19">
        <f>INDEX('Paste Calib Data'!$1:$1048576,MATCH($A$413,'Paste Calib Data'!$A:$A,0)+(ROW()-ROW($A$413)-1),COLUMN()-1)</f>
        <v>1.0000020000000001</v>
      </c>
      <c r="F417" s="19">
        <f>INDEX('Paste Calib Data'!$1:$1048576,MATCH($A$413,'Paste Calib Data'!$A:$A,0)+(ROW()-ROW($A$413)-1),COLUMN()-1)</f>
        <v>1.0000020000000001</v>
      </c>
      <c r="G417" s="19">
        <f>INDEX('Paste Calib Data'!$1:$1048576,MATCH($A$413,'Paste Calib Data'!$A:$A,0)+(ROW()-ROW($A$413)-1),COLUMN()-1)</f>
        <v>1.0000020000000001</v>
      </c>
      <c r="H417" s="19">
        <f>INDEX('Paste Calib Data'!$1:$1048576,MATCH($A$413,'Paste Calib Data'!$A:$A,0)+(ROW()-ROW($A$413)-1),COLUMN()-1)</f>
        <v>1.0000020000000001</v>
      </c>
      <c r="I417" s="19">
        <f>INDEX('Paste Calib Data'!$1:$1048576,MATCH($A$413,'Paste Calib Data'!$A:$A,0)+(ROW()-ROW($A$413)-1),COLUMN()-1)</f>
        <v>1.0000020000000001</v>
      </c>
      <c r="J417" s="19">
        <f>INDEX('Paste Calib Data'!$1:$1048576,MATCH($A$413,'Paste Calib Data'!$A:$A,0)+(ROW()-ROW($A$413)-1),COLUMN()-1)</f>
        <v>0.80005000000000004</v>
      </c>
      <c r="K417" s="31">
        <f>J417</f>
        <v>0.80005000000000004</v>
      </c>
    </row>
    <row r="418" spans="1:14" x14ac:dyDescent="0.25">
      <c r="A418" s="5">
        <f>INDEX('Paste Calib Data'!$1:$1048576,MATCH($A$413,'Paste Calib Data'!$A:$A,0)+(ROW()-ROW($A$413)-1),COLUMN())</f>
        <v>0</v>
      </c>
      <c r="B418" s="31">
        <f t="shared" si="161"/>
        <v>1.0000020000000001</v>
      </c>
      <c r="C418" s="19">
        <f>INDEX('Paste Calib Data'!$1:$1048576,MATCH($A$413,'Paste Calib Data'!$A:$A,0)+(ROW()-ROW($A$413)-1),COLUMN()-1)</f>
        <v>1.0000020000000001</v>
      </c>
      <c r="D418" s="19">
        <f>INDEX('Paste Calib Data'!$1:$1048576,MATCH($A$413,'Paste Calib Data'!$A:$A,0)+(ROW()-ROW($A$413)-1),COLUMN()-1)</f>
        <v>1.0000020000000001</v>
      </c>
      <c r="E418" s="19">
        <f>INDEX('Paste Calib Data'!$1:$1048576,MATCH($A$413,'Paste Calib Data'!$A:$A,0)+(ROW()-ROW($A$413)-1),COLUMN()-1)</f>
        <v>0.91992300000000005</v>
      </c>
      <c r="F418" s="19">
        <f>INDEX('Paste Calib Data'!$1:$1048576,MATCH($A$413,'Paste Calib Data'!$A:$A,0)+(ROW()-ROW($A$413)-1),COLUMN()-1)</f>
        <v>0.91992300000000005</v>
      </c>
      <c r="G418" s="19">
        <f>INDEX('Paste Calib Data'!$1:$1048576,MATCH($A$413,'Paste Calib Data'!$A:$A,0)+(ROW()-ROW($A$413)-1),COLUMN()-1)</f>
        <v>0.91992300000000005</v>
      </c>
      <c r="H418" s="19">
        <f>INDEX('Paste Calib Data'!$1:$1048576,MATCH($A$413,'Paste Calib Data'!$A:$A,0)+(ROW()-ROW($A$413)-1),COLUMN()-1)</f>
        <v>0.89990400000000004</v>
      </c>
      <c r="I418" s="19">
        <f>INDEX('Paste Calib Data'!$1:$1048576,MATCH($A$413,'Paste Calib Data'!$A:$A,0)+(ROW()-ROW($A$413)-1),COLUMN()-1)</f>
        <v>0.89990400000000004</v>
      </c>
      <c r="J418" s="19">
        <f>INDEX('Paste Calib Data'!$1:$1048576,MATCH($A$413,'Paste Calib Data'!$A:$A,0)+(ROW()-ROW($A$413)-1),COLUMN()-1)</f>
        <v>0.80005000000000004</v>
      </c>
      <c r="K418" s="31">
        <f t="shared" ref="K418:K424" si="162">J418</f>
        <v>0.80005000000000004</v>
      </c>
    </row>
    <row r="419" spans="1:14" x14ac:dyDescent="0.25">
      <c r="A419" s="5">
        <f>INDEX('Paste Calib Data'!$1:$1048576,MATCH($A$413,'Paste Calib Data'!$A:$A,0)+(ROW()-ROW($A$413)-1),COLUMN())</f>
        <v>15</v>
      </c>
      <c r="B419" s="31">
        <f t="shared" si="161"/>
        <v>0.96997199999999995</v>
      </c>
      <c r="C419" s="19">
        <f>INDEX('Paste Calib Data'!$1:$1048576,MATCH($A$413,'Paste Calib Data'!$A:$A,0)+(ROW()-ROW($A$413)-1),COLUMN()-1)</f>
        <v>0.96997199999999995</v>
      </c>
      <c r="D419" s="19">
        <f>INDEX('Paste Calib Data'!$1:$1048576,MATCH($A$413,'Paste Calib Data'!$A:$A,0)+(ROW()-ROW($A$413)-1),COLUMN()-1)</f>
        <v>0.94995300000000005</v>
      </c>
      <c r="E419" s="19">
        <f>INDEX('Paste Calib Data'!$1:$1048576,MATCH($A$413,'Paste Calib Data'!$A:$A,0)+(ROW()-ROW($A$413)-1),COLUMN()-1)</f>
        <v>0.88989399999999996</v>
      </c>
      <c r="F419" s="19">
        <f>INDEX('Paste Calib Data'!$1:$1048576,MATCH($A$413,'Paste Calib Data'!$A:$A,0)+(ROW()-ROW($A$413)-1),COLUMN()-1)</f>
        <v>0.88989399999999996</v>
      </c>
      <c r="G419" s="19">
        <f>INDEX('Paste Calib Data'!$1:$1048576,MATCH($A$413,'Paste Calib Data'!$A:$A,0)+(ROW()-ROW($A$413)-1),COLUMN()-1)</f>
        <v>0.88989399999999996</v>
      </c>
      <c r="H419" s="19">
        <f>INDEX('Paste Calib Data'!$1:$1048576,MATCH($A$413,'Paste Calib Data'!$A:$A,0)+(ROW()-ROW($A$413)-1),COLUMN()-1)</f>
        <v>0.82006999999999997</v>
      </c>
      <c r="I419" s="19">
        <f>INDEX('Paste Calib Data'!$1:$1048576,MATCH($A$413,'Paste Calib Data'!$A:$A,0)+(ROW()-ROW($A$413)-1),COLUMN()-1)</f>
        <v>0.80005000000000004</v>
      </c>
      <c r="J419" s="19">
        <f>INDEX('Paste Calib Data'!$1:$1048576,MATCH($A$413,'Paste Calib Data'!$A:$A,0)+(ROW()-ROW($A$413)-1),COLUMN()-1)</f>
        <v>0.69995200000000002</v>
      </c>
      <c r="K419" s="31">
        <f t="shared" si="162"/>
        <v>0.69995200000000002</v>
      </c>
    </row>
    <row r="420" spans="1:14" x14ac:dyDescent="0.25">
      <c r="A420" s="5">
        <f>INDEX('Paste Calib Data'!$1:$1048576,MATCH($A$413,'Paste Calib Data'!$A:$A,0)+(ROW()-ROW($A$413)-1),COLUMN())</f>
        <v>30</v>
      </c>
      <c r="B420" s="31">
        <f t="shared" si="161"/>
        <v>0.94995300000000005</v>
      </c>
      <c r="C420" s="19">
        <f>INDEX('Paste Calib Data'!$1:$1048576,MATCH($A$413,'Paste Calib Data'!$A:$A,0)+(ROW()-ROW($A$413)-1),COLUMN()-1)</f>
        <v>0.94995300000000005</v>
      </c>
      <c r="D420" s="19">
        <f>INDEX('Paste Calib Data'!$1:$1048576,MATCH($A$413,'Paste Calib Data'!$A:$A,0)+(ROW()-ROW($A$413)-1),COLUMN()-1)</f>
        <v>0.91992300000000005</v>
      </c>
      <c r="E420" s="19">
        <f>INDEX('Paste Calib Data'!$1:$1048576,MATCH($A$413,'Paste Calib Data'!$A:$A,0)+(ROW()-ROW($A$413)-1),COLUMN()-1)</f>
        <v>0.86010900000000001</v>
      </c>
      <c r="F420" s="19">
        <f>INDEX('Paste Calib Data'!$1:$1048576,MATCH($A$413,'Paste Calib Data'!$A:$A,0)+(ROW()-ROW($A$413)-1),COLUMN()-1)</f>
        <v>0.78003</v>
      </c>
      <c r="G420" s="19">
        <f>INDEX('Paste Calib Data'!$1:$1048576,MATCH($A$413,'Paste Calib Data'!$A:$A,0)+(ROW()-ROW($A$413)-1),COLUMN()-1)</f>
        <v>0.75000100000000003</v>
      </c>
      <c r="H420" s="19">
        <f>INDEX('Paste Calib Data'!$1:$1048576,MATCH($A$413,'Paste Calib Data'!$A:$A,0)+(ROW()-ROW($A$413)-1),COLUMN()-1)</f>
        <v>0.75000100000000003</v>
      </c>
      <c r="I420" s="19">
        <f>INDEX('Paste Calib Data'!$1:$1048576,MATCH($A$413,'Paste Calib Data'!$A:$A,0)+(ROW()-ROW($A$413)-1),COLUMN()-1)</f>
        <v>0.75000100000000003</v>
      </c>
      <c r="J420" s="19">
        <f>INDEX('Paste Calib Data'!$1:$1048576,MATCH($A$413,'Paste Calib Data'!$A:$A,0)+(ROW()-ROW($A$413)-1),COLUMN()-1)</f>
        <v>0.67993300000000001</v>
      </c>
      <c r="K420" s="31">
        <f t="shared" si="162"/>
        <v>0.67993300000000001</v>
      </c>
    </row>
    <row r="421" spans="1:14" x14ac:dyDescent="0.25">
      <c r="A421" s="5">
        <f>INDEX('Paste Calib Data'!$1:$1048576,MATCH($A$413,'Paste Calib Data'!$A:$A,0)+(ROW()-ROW($A$413)-1),COLUMN())</f>
        <v>90</v>
      </c>
      <c r="B421" s="31">
        <f t="shared" si="161"/>
        <v>0.92993300000000001</v>
      </c>
      <c r="C421" s="19">
        <f>INDEX('Paste Calib Data'!$1:$1048576,MATCH($A$413,'Paste Calib Data'!$A:$A,0)+(ROW()-ROW($A$413)-1),COLUMN()-1)</f>
        <v>0.92993300000000001</v>
      </c>
      <c r="D421" s="19">
        <f>INDEX('Paste Calib Data'!$1:$1048576,MATCH($A$413,'Paste Calib Data'!$A:$A,0)+(ROW()-ROW($A$413)-1),COLUMN()-1)</f>
        <v>0.89990400000000004</v>
      </c>
      <c r="E421" s="19">
        <f>INDEX('Paste Calib Data'!$1:$1048576,MATCH($A$413,'Paste Calib Data'!$A:$A,0)+(ROW()-ROW($A$413)-1),COLUMN()-1)</f>
        <v>0.82006999999999997</v>
      </c>
      <c r="F421" s="19">
        <f>INDEX('Paste Calib Data'!$1:$1048576,MATCH($A$413,'Paste Calib Data'!$A:$A,0)+(ROW()-ROW($A$413)-1),COLUMN()-1)</f>
        <v>0.75000100000000003</v>
      </c>
      <c r="G421" s="19">
        <f>INDEX('Paste Calib Data'!$1:$1048576,MATCH($A$413,'Paste Calib Data'!$A:$A,0)+(ROW()-ROW($A$413)-1),COLUMN()-1)</f>
        <v>0.71997199999999995</v>
      </c>
      <c r="H421" s="19">
        <f>INDEX('Paste Calib Data'!$1:$1048576,MATCH($A$413,'Paste Calib Data'!$A:$A,0)+(ROW()-ROW($A$413)-1),COLUMN()-1)</f>
        <v>0.69995200000000002</v>
      </c>
      <c r="I421" s="19">
        <f>INDEX('Paste Calib Data'!$1:$1048576,MATCH($A$413,'Paste Calib Data'!$A:$A,0)+(ROW()-ROW($A$413)-1),COLUMN()-1)</f>
        <v>0.69995200000000002</v>
      </c>
      <c r="J421" s="19">
        <f>INDEX('Paste Calib Data'!$1:$1048576,MATCH($A$413,'Paste Calib Data'!$A:$A,0)+(ROW()-ROW($A$413)-1),COLUMN()-1)</f>
        <v>0.64990300000000001</v>
      </c>
      <c r="K421" s="31">
        <f t="shared" si="162"/>
        <v>0.64990300000000001</v>
      </c>
    </row>
    <row r="422" spans="1:14" x14ac:dyDescent="0.25">
      <c r="A422" s="5">
        <f>INDEX('Paste Calib Data'!$1:$1048576,MATCH($A$413,'Paste Calib Data'!$A:$A,0)+(ROW()-ROW($A$413)-1),COLUMN())</f>
        <v>100</v>
      </c>
      <c r="B422" s="31">
        <f t="shared" si="161"/>
        <v>0.91992300000000005</v>
      </c>
      <c r="C422" s="19">
        <f>INDEX('Paste Calib Data'!$1:$1048576,MATCH($A$413,'Paste Calib Data'!$A:$A,0)+(ROW()-ROW($A$413)-1),COLUMN()-1)</f>
        <v>0.91992300000000005</v>
      </c>
      <c r="D422" s="19">
        <f>INDEX('Paste Calib Data'!$1:$1048576,MATCH($A$413,'Paste Calib Data'!$A:$A,0)+(ROW()-ROW($A$413)-1),COLUMN()-1)</f>
        <v>0.85009900000000005</v>
      </c>
      <c r="E422" s="19">
        <f>INDEX('Paste Calib Data'!$1:$1048576,MATCH($A$413,'Paste Calib Data'!$A:$A,0)+(ROW()-ROW($A$413)-1),COLUMN()-1)</f>
        <v>0.78003</v>
      </c>
      <c r="F422" s="19">
        <f>INDEX('Paste Calib Data'!$1:$1048576,MATCH($A$413,'Paste Calib Data'!$A:$A,0)+(ROW()-ROW($A$413)-1),COLUMN()-1)</f>
        <v>0.72998200000000002</v>
      </c>
      <c r="G422" s="19">
        <f>INDEX('Paste Calib Data'!$1:$1048576,MATCH($A$413,'Paste Calib Data'!$A:$A,0)+(ROW()-ROW($A$413)-1),COLUMN()-1)</f>
        <v>0.69995200000000002</v>
      </c>
      <c r="H422" s="19">
        <f>INDEX('Paste Calib Data'!$1:$1048576,MATCH($A$413,'Paste Calib Data'!$A:$A,0)+(ROW()-ROW($A$413)-1),COLUMN()-1)</f>
        <v>0.60009900000000005</v>
      </c>
      <c r="I422" s="19">
        <f>INDEX('Paste Calib Data'!$1:$1048576,MATCH($A$413,'Paste Calib Data'!$A:$A,0)+(ROW()-ROW($A$413)-1),COLUMN()-1)</f>
        <v>0.55005000000000004</v>
      </c>
      <c r="J422" s="19">
        <f>INDEX('Paste Calib Data'!$1:$1048576,MATCH($A$413,'Paste Calib Data'!$A:$A,0)+(ROW()-ROW($A$413)-1),COLUMN()-1)</f>
        <v>0.50000100000000003</v>
      </c>
      <c r="K422" s="31">
        <f t="shared" si="162"/>
        <v>0.50000100000000003</v>
      </c>
    </row>
    <row r="423" spans="1:14" x14ac:dyDescent="0.25">
      <c r="A423" s="5">
        <f>INDEX('Paste Calib Data'!$1:$1048576,MATCH($A$413,'Paste Calib Data'!$A:$A,0)+(ROW()-ROW($A$413)-1),COLUMN())</f>
        <v>130</v>
      </c>
      <c r="B423" s="31">
        <f t="shared" si="161"/>
        <v>0.88989399999999996</v>
      </c>
      <c r="C423" s="19">
        <f>INDEX('Paste Calib Data'!$1:$1048576,MATCH($A$413,'Paste Calib Data'!$A:$A,0)+(ROW()-ROW($A$413)-1),COLUMN()-1)</f>
        <v>0.88989399999999996</v>
      </c>
      <c r="D423" s="19">
        <f>INDEX('Paste Calib Data'!$1:$1048576,MATCH($A$413,'Paste Calib Data'!$A:$A,0)+(ROW()-ROW($A$413)-1),COLUMN()-1)</f>
        <v>0.78003</v>
      </c>
      <c r="E423" s="19">
        <f>INDEX('Paste Calib Data'!$1:$1048576,MATCH($A$413,'Paste Calib Data'!$A:$A,0)+(ROW()-ROW($A$413)-1),COLUMN()-1)</f>
        <v>0.69995200000000002</v>
      </c>
      <c r="F423" s="19">
        <f>INDEX('Paste Calib Data'!$1:$1048576,MATCH($A$413,'Paste Calib Data'!$A:$A,0)+(ROW()-ROW($A$413)-1),COLUMN()-1)</f>
        <v>0.65991299999999997</v>
      </c>
      <c r="G423" s="19">
        <f>INDEX('Paste Calib Data'!$1:$1048576,MATCH($A$413,'Paste Calib Data'!$A:$A,0)+(ROW()-ROW($A$413)-1),COLUMN()-1)</f>
        <v>0.64990300000000001</v>
      </c>
      <c r="H423" s="19">
        <f>INDEX('Paste Calib Data'!$1:$1048576,MATCH($A$413,'Paste Calib Data'!$A:$A,0)+(ROW()-ROW($A$413)-1),COLUMN()-1)</f>
        <v>0.50000100000000003</v>
      </c>
      <c r="I423" s="19">
        <f>INDEX('Paste Calib Data'!$1:$1048576,MATCH($A$413,'Paste Calib Data'!$A:$A,0)+(ROW()-ROW($A$413)-1),COLUMN()-1)</f>
        <v>0.50000100000000003</v>
      </c>
      <c r="J423" s="19">
        <f>INDEX('Paste Calib Data'!$1:$1048576,MATCH($A$413,'Paste Calib Data'!$A:$A,0)+(ROW()-ROW($A$413)-1),COLUMN()-1)</f>
        <v>0.39990300000000001</v>
      </c>
      <c r="K423" s="31">
        <f t="shared" si="162"/>
        <v>0.39990300000000001</v>
      </c>
    </row>
    <row r="424" spans="1:14" x14ac:dyDescent="0.25">
      <c r="A424" s="5">
        <f>INDEX('Paste Calib Data'!$1:$1048576,MATCH($A$413,'Paste Calib Data'!$A:$A,0)+(ROW()-ROW($A$413)-1),COLUMN())</f>
        <v>160</v>
      </c>
      <c r="B424" s="31">
        <f>C424</f>
        <v>0.82006999999999997</v>
      </c>
      <c r="C424" s="19">
        <f>INDEX('Paste Calib Data'!$1:$1048576,MATCH($A$413,'Paste Calib Data'!$A:$A,0)+(ROW()-ROW($A$413)-1),COLUMN()-1)</f>
        <v>0.82006999999999997</v>
      </c>
      <c r="D424" s="19">
        <f>INDEX('Paste Calib Data'!$1:$1048576,MATCH($A$413,'Paste Calib Data'!$A:$A,0)+(ROW()-ROW($A$413)-1),COLUMN()-1)</f>
        <v>0.71997199999999995</v>
      </c>
      <c r="E424" s="19">
        <f>INDEX('Paste Calib Data'!$1:$1048576,MATCH($A$413,'Paste Calib Data'!$A:$A,0)+(ROW()-ROW($A$413)-1),COLUMN()-1)</f>
        <v>0.64990300000000001</v>
      </c>
      <c r="F424" s="19">
        <f>INDEX('Paste Calib Data'!$1:$1048576,MATCH($A$413,'Paste Calib Data'!$A:$A,0)+(ROW()-ROW($A$413)-1),COLUMN()-1)</f>
        <v>0.55005000000000004</v>
      </c>
      <c r="G424" s="19">
        <f>INDEX('Paste Calib Data'!$1:$1048576,MATCH($A$413,'Paste Calib Data'!$A:$A,0)+(ROW()-ROW($A$413)-1),COLUMN()-1)</f>
        <v>0.36010799999999998</v>
      </c>
      <c r="H424" s="19">
        <f>INDEX('Paste Calib Data'!$1:$1048576,MATCH($A$413,'Paste Calib Data'!$A:$A,0)+(ROW()-ROW($A$413)-1),COLUMN()-1)</f>
        <v>0.30004900000000001</v>
      </c>
      <c r="I424" s="19">
        <f>INDEX('Paste Calib Data'!$1:$1048576,MATCH($A$413,'Paste Calib Data'!$A:$A,0)+(ROW()-ROW($A$413)-1),COLUMN()-1)</f>
        <v>0.30004900000000001</v>
      </c>
      <c r="J424" s="19">
        <f>INDEX('Paste Calib Data'!$1:$1048576,MATCH($A$413,'Paste Calib Data'!$A:$A,0)+(ROW()-ROW($A$413)-1),COLUMN()-1)</f>
        <v>0.30004900000000001</v>
      </c>
      <c r="K424" s="31">
        <f t="shared" si="162"/>
        <v>0.30004900000000001</v>
      </c>
    </row>
    <row r="425" spans="1:14" x14ac:dyDescent="0.25">
      <c r="A425" s="28">
        <f>A424+1</f>
        <v>161</v>
      </c>
      <c r="B425" s="31">
        <f>B424</f>
        <v>0.82006999999999997</v>
      </c>
      <c r="C425" s="31">
        <f>C424</f>
        <v>0.82006999999999997</v>
      </c>
      <c r="D425" s="31">
        <f t="shared" ref="D425:K425" si="163">D424</f>
        <v>0.71997199999999995</v>
      </c>
      <c r="E425" s="31">
        <f t="shared" si="163"/>
        <v>0.64990300000000001</v>
      </c>
      <c r="F425" s="31">
        <f t="shared" si="163"/>
        <v>0.55005000000000004</v>
      </c>
      <c r="G425" s="31">
        <f t="shared" si="163"/>
        <v>0.36010799999999998</v>
      </c>
      <c r="H425" s="31">
        <f t="shared" si="163"/>
        <v>0.30004900000000001</v>
      </c>
      <c r="I425" s="31">
        <f t="shared" si="163"/>
        <v>0.30004900000000001</v>
      </c>
      <c r="J425" s="31">
        <f t="shared" si="163"/>
        <v>0.30004900000000001</v>
      </c>
      <c r="K425" s="31">
        <f t="shared" si="163"/>
        <v>0.30004900000000001</v>
      </c>
    </row>
    <row r="427" spans="1:14" x14ac:dyDescent="0.25">
      <c r="A427" s="33" t="s">
        <v>254</v>
      </c>
      <c r="B427" s="45" t="str">
        <f>INDEX('Paste Calib Data'!$1:$1048576,MATCH($A$427,'Paste Calib Data'!$A:$A,0)+(ROW()-ROW($A$427)),COLUMN())</f>
        <v>Timing, Intake Air Temp Adjust</v>
      </c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</row>
    <row r="428" spans="1:14" x14ac:dyDescent="0.25">
      <c r="A428" s="5"/>
      <c r="B428" s="5" t="str">
        <f>INDEX('Paste Calib Data'!$1:$1048576,MATCH($A$427,'Paste Calib Data'!$A:$A,0)+(ROW()-ROW($A$427)),COLUMN())</f>
        <v>mm3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x14ac:dyDescent="0.25">
      <c r="A429" s="5" t="str">
        <f>INDEX('Paste Calib Data'!$1:$1048576,MATCH($A$427,'Paste Calib Data'!$A:$A,0)+(ROW()-ROW($A$427)),COLUMN())</f>
        <v>RPM</v>
      </c>
      <c r="B429" s="28">
        <f>C429-1</f>
        <v>-1</v>
      </c>
      <c r="C429" s="5">
        <f>INDEX('Paste Calib Data'!$1:$1048576,MATCH($A$427,'Paste Calib Data'!$A:$A,0)+(ROW()-ROW($A$427)),COLUMN()-1)</f>
        <v>0</v>
      </c>
      <c r="D429" s="5">
        <f>INDEX('Paste Calib Data'!$1:$1048576,MATCH($A$427,'Paste Calib Data'!$A:$A,0)+(ROW()-ROW($A$427)),COLUMN()-1)</f>
        <v>11</v>
      </c>
      <c r="E429" s="5">
        <f>INDEX('Paste Calib Data'!$1:$1048576,MATCH($A$427,'Paste Calib Data'!$A:$A,0)+(ROW()-ROW($A$427)),COLUMN()-1)</f>
        <v>22</v>
      </c>
      <c r="F429" s="5">
        <f>INDEX('Paste Calib Data'!$1:$1048576,MATCH($A$427,'Paste Calib Data'!$A:$A,0)+(ROW()-ROW($A$427)),COLUMN()-1)</f>
        <v>32</v>
      </c>
      <c r="G429" s="5">
        <f>INDEX('Paste Calib Data'!$1:$1048576,MATCH($A$427,'Paste Calib Data'!$A:$A,0)+(ROW()-ROW($A$427)),COLUMN()-1)</f>
        <v>43</v>
      </c>
      <c r="H429" s="5">
        <f>INDEX('Paste Calib Data'!$1:$1048576,MATCH($A$427,'Paste Calib Data'!$A:$A,0)+(ROW()-ROW($A$427)),COLUMN()-1)</f>
        <v>54</v>
      </c>
      <c r="I429" s="5">
        <f>INDEX('Paste Calib Data'!$1:$1048576,MATCH($A$427,'Paste Calib Data'!$A:$A,0)+(ROW()-ROW($A$427)),COLUMN()-1)</f>
        <v>65</v>
      </c>
      <c r="J429" s="5">
        <f>INDEX('Paste Calib Data'!$1:$1048576,MATCH($A$427,'Paste Calib Data'!$A:$A,0)+(ROW()-ROW($A$427)),COLUMN()-1)</f>
        <v>76</v>
      </c>
      <c r="K429" s="5">
        <f>INDEX('Paste Calib Data'!$1:$1048576,MATCH($A$427,'Paste Calib Data'!$A:$A,0)+(ROW()-ROW($A$427)),COLUMN()-1)</f>
        <v>83</v>
      </c>
      <c r="L429" s="5">
        <f>INDEX('Paste Calib Data'!$1:$1048576,MATCH($A$427,'Paste Calib Data'!$A:$A,0)+(ROW()-ROW($A$427)),COLUMN()-1)</f>
        <v>95</v>
      </c>
      <c r="M429" s="5">
        <f>INDEX('Paste Calib Data'!$1:$1048576,MATCH($A$427,'Paste Calib Data'!$A:$A,0)+(ROW()-ROW($A$427)),COLUMN()-1)</f>
        <v>115</v>
      </c>
      <c r="N429" s="28">
        <f>M429+1</f>
        <v>116</v>
      </c>
    </row>
    <row r="430" spans="1:14" x14ac:dyDescent="0.25">
      <c r="A430" s="28">
        <f>A431-1</f>
        <v>649</v>
      </c>
      <c r="B430" s="27">
        <f>B431</f>
        <v>6.015625</v>
      </c>
      <c r="C430" s="27">
        <f t="shared" ref="C430:N430" si="164">C431</f>
        <v>6.015625</v>
      </c>
      <c r="D430" s="27">
        <f t="shared" si="164"/>
        <v>6.015625</v>
      </c>
      <c r="E430" s="27">
        <f t="shared" si="164"/>
        <v>6.015625</v>
      </c>
      <c r="F430" s="27">
        <f t="shared" si="164"/>
        <v>6.015625</v>
      </c>
      <c r="G430" s="27">
        <f t="shared" si="164"/>
        <v>6.015625</v>
      </c>
      <c r="H430" s="27">
        <f t="shared" si="164"/>
        <v>6.015625</v>
      </c>
      <c r="I430" s="27">
        <f t="shared" si="164"/>
        <v>6.015625</v>
      </c>
      <c r="J430" s="27">
        <f t="shared" si="164"/>
        <v>2.96875</v>
      </c>
      <c r="K430" s="27">
        <f t="shared" si="164"/>
        <v>2.96875</v>
      </c>
      <c r="L430" s="27">
        <f t="shared" si="164"/>
        <v>3.9063000000000001E-2</v>
      </c>
      <c r="M430" s="27">
        <f t="shared" si="164"/>
        <v>3.9063000000000001E-2</v>
      </c>
      <c r="N430" s="27">
        <f t="shared" si="164"/>
        <v>3.9063000000000001E-2</v>
      </c>
    </row>
    <row r="431" spans="1:14" x14ac:dyDescent="0.25">
      <c r="A431" s="5">
        <f>INDEX('Paste Calib Data'!$1:$1048576,MATCH($A$427,'Paste Calib Data'!$A:$A,0)+(ROW()-ROW($A$427)-1),COLUMN())</f>
        <v>650</v>
      </c>
      <c r="B431" s="27">
        <f>C431</f>
        <v>6.015625</v>
      </c>
      <c r="C431" s="7">
        <f>INDEX('Paste Calib Data'!$1:$1048576,MATCH($A$427,'Paste Calib Data'!$A:$A,0)+(ROW()-ROW($A$427)-1),COLUMN()-1)</f>
        <v>6.015625</v>
      </c>
      <c r="D431" s="7">
        <f>INDEX('Paste Calib Data'!$1:$1048576,MATCH($A$427,'Paste Calib Data'!$A:$A,0)+(ROW()-ROW($A$427)-1),COLUMN()-1)</f>
        <v>6.015625</v>
      </c>
      <c r="E431" s="7">
        <f>INDEX('Paste Calib Data'!$1:$1048576,MATCH($A$427,'Paste Calib Data'!$A:$A,0)+(ROW()-ROW($A$427)-1),COLUMN()-1)</f>
        <v>6.015625</v>
      </c>
      <c r="F431" s="7">
        <f>INDEX('Paste Calib Data'!$1:$1048576,MATCH($A$427,'Paste Calib Data'!$A:$A,0)+(ROW()-ROW($A$427)-1),COLUMN()-1)</f>
        <v>6.015625</v>
      </c>
      <c r="G431" s="7">
        <f>INDEX('Paste Calib Data'!$1:$1048576,MATCH($A$427,'Paste Calib Data'!$A:$A,0)+(ROW()-ROW($A$427)-1),COLUMN()-1)</f>
        <v>6.015625</v>
      </c>
      <c r="H431" s="7">
        <f>INDEX('Paste Calib Data'!$1:$1048576,MATCH($A$427,'Paste Calib Data'!$A:$A,0)+(ROW()-ROW($A$427)-1),COLUMN()-1)</f>
        <v>6.015625</v>
      </c>
      <c r="I431" s="7">
        <f>INDEX('Paste Calib Data'!$1:$1048576,MATCH($A$427,'Paste Calib Data'!$A:$A,0)+(ROW()-ROW($A$427)-1),COLUMN()-1)</f>
        <v>6.015625</v>
      </c>
      <c r="J431" s="7">
        <f>INDEX('Paste Calib Data'!$1:$1048576,MATCH($A$427,'Paste Calib Data'!$A:$A,0)+(ROW()-ROW($A$427)-1),COLUMN()-1)</f>
        <v>2.96875</v>
      </c>
      <c r="K431" s="7">
        <f>INDEX('Paste Calib Data'!$1:$1048576,MATCH($A$427,'Paste Calib Data'!$A:$A,0)+(ROW()-ROW($A$427)-1),COLUMN()-1)</f>
        <v>2.96875</v>
      </c>
      <c r="L431" s="7">
        <f>INDEX('Paste Calib Data'!$1:$1048576,MATCH($A$427,'Paste Calib Data'!$A:$A,0)+(ROW()-ROW($A$427)-1),COLUMN()-1)</f>
        <v>3.9063000000000001E-2</v>
      </c>
      <c r="M431" s="7">
        <f>INDEX('Paste Calib Data'!$1:$1048576,MATCH($A$427,'Paste Calib Data'!$A:$A,0)+(ROW()-ROW($A$427)-1),COLUMN()-1)</f>
        <v>3.9063000000000001E-2</v>
      </c>
      <c r="N431" s="27">
        <f>M431</f>
        <v>3.9063000000000001E-2</v>
      </c>
    </row>
    <row r="432" spans="1:14" x14ac:dyDescent="0.25">
      <c r="A432" s="5">
        <f>INDEX('Paste Calib Data'!$1:$1048576,MATCH($A$427,'Paste Calib Data'!$A:$A,0)+(ROW()-ROW($A$427)-1),COLUMN())</f>
        <v>1000</v>
      </c>
      <c r="B432" s="27">
        <f t="shared" ref="B432:B443" si="165">C432</f>
        <v>8.0078130000000005</v>
      </c>
      <c r="C432" s="7">
        <f>INDEX('Paste Calib Data'!$1:$1048576,MATCH($A$427,'Paste Calib Data'!$A:$A,0)+(ROW()-ROW($A$427)-1),COLUMN()-1)</f>
        <v>8.0078130000000005</v>
      </c>
      <c r="D432" s="7">
        <f>INDEX('Paste Calib Data'!$1:$1048576,MATCH($A$427,'Paste Calib Data'!$A:$A,0)+(ROW()-ROW($A$427)-1),COLUMN()-1)</f>
        <v>8.0078130000000005</v>
      </c>
      <c r="E432" s="7">
        <f>INDEX('Paste Calib Data'!$1:$1048576,MATCH($A$427,'Paste Calib Data'!$A:$A,0)+(ROW()-ROW($A$427)-1),COLUMN()-1)</f>
        <v>8.0078130000000005</v>
      </c>
      <c r="F432" s="7">
        <f>INDEX('Paste Calib Data'!$1:$1048576,MATCH($A$427,'Paste Calib Data'!$A:$A,0)+(ROW()-ROW($A$427)-1),COLUMN()-1)</f>
        <v>8.0078130000000005</v>
      </c>
      <c r="G432" s="7">
        <f>INDEX('Paste Calib Data'!$1:$1048576,MATCH($A$427,'Paste Calib Data'!$A:$A,0)+(ROW()-ROW($A$427)-1),COLUMN()-1)</f>
        <v>4.9609379999999996</v>
      </c>
      <c r="H432" s="7">
        <f>INDEX('Paste Calib Data'!$1:$1048576,MATCH($A$427,'Paste Calib Data'!$A:$A,0)+(ROW()-ROW($A$427)-1),COLUMN()-1)</f>
        <v>4.9609379999999996</v>
      </c>
      <c r="I432" s="7">
        <f>INDEX('Paste Calib Data'!$1:$1048576,MATCH($A$427,'Paste Calib Data'!$A:$A,0)+(ROW()-ROW($A$427)-1),COLUMN()-1)</f>
        <v>4.9609379999999996</v>
      </c>
      <c r="J432" s="7">
        <f>INDEX('Paste Calib Data'!$1:$1048576,MATCH($A$427,'Paste Calib Data'!$A:$A,0)+(ROW()-ROW($A$427)-1),COLUMN()-1)</f>
        <v>4.0234379999999996</v>
      </c>
      <c r="K432" s="7">
        <f>INDEX('Paste Calib Data'!$1:$1048576,MATCH($A$427,'Paste Calib Data'!$A:$A,0)+(ROW()-ROW($A$427)-1),COLUMN()-1)</f>
        <v>2.96875</v>
      </c>
      <c r="L432" s="7">
        <f>INDEX('Paste Calib Data'!$1:$1048576,MATCH($A$427,'Paste Calib Data'!$A:$A,0)+(ROW()-ROW($A$427)-1),COLUMN()-1)</f>
        <v>3.9063000000000001E-2</v>
      </c>
      <c r="M432" s="7">
        <f>INDEX('Paste Calib Data'!$1:$1048576,MATCH($A$427,'Paste Calib Data'!$A:$A,0)+(ROW()-ROW($A$427)-1),COLUMN()-1)</f>
        <v>3.9063000000000001E-2</v>
      </c>
      <c r="N432" s="27">
        <f t="shared" ref="N432:N443" si="166">M432</f>
        <v>3.9063000000000001E-2</v>
      </c>
    </row>
    <row r="433" spans="1:14" x14ac:dyDescent="0.25">
      <c r="A433" s="5">
        <f>INDEX('Paste Calib Data'!$1:$1048576,MATCH($A$427,'Paste Calib Data'!$A:$A,0)+(ROW()-ROW($A$427)-1),COLUMN())</f>
        <v>1200</v>
      </c>
      <c r="B433" s="27">
        <f t="shared" si="165"/>
        <v>8.0078130000000005</v>
      </c>
      <c r="C433" s="7">
        <f>INDEX('Paste Calib Data'!$1:$1048576,MATCH($A$427,'Paste Calib Data'!$A:$A,0)+(ROW()-ROW($A$427)-1),COLUMN()-1)</f>
        <v>8.0078130000000005</v>
      </c>
      <c r="D433" s="7">
        <f>INDEX('Paste Calib Data'!$1:$1048576,MATCH($A$427,'Paste Calib Data'!$A:$A,0)+(ROW()-ROW($A$427)-1),COLUMN()-1)</f>
        <v>8.0078130000000005</v>
      </c>
      <c r="E433" s="7">
        <f>INDEX('Paste Calib Data'!$1:$1048576,MATCH($A$427,'Paste Calib Data'!$A:$A,0)+(ROW()-ROW($A$427)-1),COLUMN()-1)</f>
        <v>8.0078130000000005</v>
      </c>
      <c r="F433" s="7">
        <f>INDEX('Paste Calib Data'!$1:$1048576,MATCH($A$427,'Paste Calib Data'!$A:$A,0)+(ROW()-ROW($A$427)-1),COLUMN()-1)</f>
        <v>8.0078130000000005</v>
      </c>
      <c r="G433" s="7">
        <f>INDEX('Paste Calib Data'!$1:$1048576,MATCH($A$427,'Paste Calib Data'!$A:$A,0)+(ROW()-ROW($A$427)-1),COLUMN()-1)</f>
        <v>4.9609379999999996</v>
      </c>
      <c r="H433" s="7">
        <f>INDEX('Paste Calib Data'!$1:$1048576,MATCH($A$427,'Paste Calib Data'!$A:$A,0)+(ROW()-ROW($A$427)-1),COLUMN()-1)</f>
        <v>4.9609379999999996</v>
      </c>
      <c r="I433" s="7">
        <f>INDEX('Paste Calib Data'!$1:$1048576,MATCH($A$427,'Paste Calib Data'!$A:$A,0)+(ROW()-ROW($A$427)-1),COLUMN()-1)</f>
        <v>4.9609379999999996</v>
      </c>
      <c r="J433" s="7">
        <f>INDEX('Paste Calib Data'!$1:$1048576,MATCH($A$427,'Paste Calib Data'!$A:$A,0)+(ROW()-ROW($A$427)-1),COLUMN()-1)</f>
        <v>4.0234379999999996</v>
      </c>
      <c r="K433" s="7">
        <f>INDEX('Paste Calib Data'!$1:$1048576,MATCH($A$427,'Paste Calib Data'!$A:$A,0)+(ROW()-ROW($A$427)-1),COLUMN()-1)</f>
        <v>2.96875</v>
      </c>
      <c r="L433" s="7">
        <f>INDEX('Paste Calib Data'!$1:$1048576,MATCH($A$427,'Paste Calib Data'!$A:$A,0)+(ROW()-ROW($A$427)-1),COLUMN()-1)</f>
        <v>3.9063000000000001E-2</v>
      </c>
      <c r="M433" s="7">
        <f>INDEX('Paste Calib Data'!$1:$1048576,MATCH($A$427,'Paste Calib Data'!$A:$A,0)+(ROW()-ROW($A$427)-1),COLUMN()-1)</f>
        <v>3.9063000000000001E-2</v>
      </c>
      <c r="N433" s="27">
        <f t="shared" si="166"/>
        <v>3.9063000000000001E-2</v>
      </c>
    </row>
    <row r="434" spans="1:14" x14ac:dyDescent="0.25">
      <c r="A434" s="5">
        <f>INDEX('Paste Calib Data'!$1:$1048576,MATCH($A$427,'Paste Calib Data'!$A:$A,0)+(ROW()-ROW($A$427)-1),COLUMN())</f>
        <v>1400</v>
      </c>
      <c r="B434" s="27">
        <f t="shared" si="165"/>
        <v>8.0078130000000005</v>
      </c>
      <c r="C434" s="7">
        <f>INDEX('Paste Calib Data'!$1:$1048576,MATCH($A$427,'Paste Calib Data'!$A:$A,0)+(ROW()-ROW($A$427)-1),COLUMN()-1)</f>
        <v>8.0078130000000005</v>
      </c>
      <c r="D434" s="7">
        <f>INDEX('Paste Calib Data'!$1:$1048576,MATCH($A$427,'Paste Calib Data'!$A:$A,0)+(ROW()-ROW($A$427)-1),COLUMN()-1)</f>
        <v>8.0078130000000005</v>
      </c>
      <c r="E434" s="7">
        <f>INDEX('Paste Calib Data'!$1:$1048576,MATCH($A$427,'Paste Calib Data'!$A:$A,0)+(ROW()-ROW($A$427)-1),COLUMN()-1)</f>
        <v>8.0078130000000005</v>
      </c>
      <c r="F434" s="7">
        <f>INDEX('Paste Calib Data'!$1:$1048576,MATCH($A$427,'Paste Calib Data'!$A:$A,0)+(ROW()-ROW($A$427)-1),COLUMN()-1)</f>
        <v>8.0078130000000005</v>
      </c>
      <c r="G434" s="7">
        <f>INDEX('Paste Calib Data'!$1:$1048576,MATCH($A$427,'Paste Calib Data'!$A:$A,0)+(ROW()-ROW($A$427)-1),COLUMN()-1)</f>
        <v>4.9609379999999996</v>
      </c>
      <c r="H434" s="7">
        <f>INDEX('Paste Calib Data'!$1:$1048576,MATCH($A$427,'Paste Calib Data'!$A:$A,0)+(ROW()-ROW($A$427)-1),COLUMN()-1)</f>
        <v>4.9609379999999996</v>
      </c>
      <c r="I434" s="7">
        <f>INDEX('Paste Calib Data'!$1:$1048576,MATCH($A$427,'Paste Calib Data'!$A:$A,0)+(ROW()-ROW($A$427)-1),COLUMN()-1)</f>
        <v>4.9609379999999996</v>
      </c>
      <c r="J434" s="7">
        <f>INDEX('Paste Calib Data'!$1:$1048576,MATCH($A$427,'Paste Calib Data'!$A:$A,0)+(ROW()-ROW($A$427)-1),COLUMN()-1)</f>
        <v>4.0234379999999996</v>
      </c>
      <c r="K434" s="7">
        <f>INDEX('Paste Calib Data'!$1:$1048576,MATCH($A$427,'Paste Calib Data'!$A:$A,0)+(ROW()-ROW($A$427)-1),COLUMN()-1)</f>
        <v>2.96875</v>
      </c>
      <c r="L434" s="7">
        <f>INDEX('Paste Calib Data'!$1:$1048576,MATCH($A$427,'Paste Calib Data'!$A:$A,0)+(ROW()-ROW($A$427)-1),COLUMN()-1)</f>
        <v>3.9063000000000001E-2</v>
      </c>
      <c r="M434" s="7">
        <f>INDEX('Paste Calib Data'!$1:$1048576,MATCH($A$427,'Paste Calib Data'!$A:$A,0)+(ROW()-ROW($A$427)-1),COLUMN()-1)</f>
        <v>3.9063000000000001E-2</v>
      </c>
      <c r="N434" s="27">
        <f t="shared" si="166"/>
        <v>3.9063000000000001E-2</v>
      </c>
    </row>
    <row r="435" spans="1:14" x14ac:dyDescent="0.25">
      <c r="A435" s="5">
        <f>INDEX('Paste Calib Data'!$1:$1048576,MATCH($A$427,'Paste Calib Data'!$A:$A,0)+(ROW()-ROW($A$427)-1),COLUMN())</f>
        <v>1600</v>
      </c>
      <c r="B435" s="27">
        <f t="shared" si="165"/>
        <v>8.0078130000000005</v>
      </c>
      <c r="C435" s="7">
        <f>INDEX('Paste Calib Data'!$1:$1048576,MATCH($A$427,'Paste Calib Data'!$A:$A,0)+(ROW()-ROW($A$427)-1),COLUMN()-1)</f>
        <v>8.0078130000000005</v>
      </c>
      <c r="D435" s="7">
        <f>INDEX('Paste Calib Data'!$1:$1048576,MATCH($A$427,'Paste Calib Data'!$A:$A,0)+(ROW()-ROW($A$427)-1),COLUMN()-1)</f>
        <v>8.0078130000000005</v>
      </c>
      <c r="E435" s="7">
        <f>INDEX('Paste Calib Data'!$1:$1048576,MATCH($A$427,'Paste Calib Data'!$A:$A,0)+(ROW()-ROW($A$427)-1),COLUMN()-1)</f>
        <v>8.0078130000000005</v>
      </c>
      <c r="F435" s="7">
        <f>INDEX('Paste Calib Data'!$1:$1048576,MATCH($A$427,'Paste Calib Data'!$A:$A,0)+(ROW()-ROW($A$427)-1),COLUMN()-1)</f>
        <v>8.0078130000000005</v>
      </c>
      <c r="G435" s="7">
        <f>INDEX('Paste Calib Data'!$1:$1048576,MATCH($A$427,'Paste Calib Data'!$A:$A,0)+(ROW()-ROW($A$427)-1),COLUMN()-1)</f>
        <v>4.9609379999999996</v>
      </c>
      <c r="H435" s="7">
        <f>INDEX('Paste Calib Data'!$1:$1048576,MATCH($A$427,'Paste Calib Data'!$A:$A,0)+(ROW()-ROW($A$427)-1),COLUMN()-1)</f>
        <v>4.9609379999999996</v>
      </c>
      <c r="I435" s="7">
        <f>INDEX('Paste Calib Data'!$1:$1048576,MATCH($A$427,'Paste Calib Data'!$A:$A,0)+(ROW()-ROW($A$427)-1),COLUMN()-1)</f>
        <v>4.9609379999999996</v>
      </c>
      <c r="J435" s="7">
        <f>INDEX('Paste Calib Data'!$1:$1048576,MATCH($A$427,'Paste Calib Data'!$A:$A,0)+(ROW()-ROW($A$427)-1),COLUMN()-1)</f>
        <v>4.0234379999999996</v>
      </c>
      <c r="K435" s="7">
        <f>INDEX('Paste Calib Data'!$1:$1048576,MATCH($A$427,'Paste Calib Data'!$A:$A,0)+(ROW()-ROW($A$427)-1),COLUMN()-1)</f>
        <v>2.96875</v>
      </c>
      <c r="L435" s="7">
        <f>INDEX('Paste Calib Data'!$1:$1048576,MATCH($A$427,'Paste Calib Data'!$A:$A,0)+(ROW()-ROW($A$427)-1),COLUMN()-1)</f>
        <v>3.9063000000000001E-2</v>
      </c>
      <c r="M435" s="7">
        <f>INDEX('Paste Calib Data'!$1:$1048576,MATCH($A$427,'Paste Calib Data'!$A:$A,0)+(ROW()-ROW($A$427)-1),COLUMN()-1)</f>
        <v>3.9063000000000001E-2</v>
      </c>
      <c r="N435" s="27">
        <f t="shared" si="166"/>
        <v>3.9063000000000001E-2</v>
      </c>
    </row>
    <row r="436" spans="1:14" x14ac:dyDescent="0.25">
      <c r="A436" s="5">
        <f>INDEX('Paste Calib Data'!$1:$1048576,MATCH($A$427,'Paste Calib Data'!$A:$A,0)+(ROW()-ROW($A$427)-1),COLUMN())</f>
        <v>1800</v>
      </c>
      <c r="B436" s="27">
        <f t="shared" si="165"/>
        <v>8.0078130000000005</v>
      </c>
      <c r="C436" s="7">
        <f>INDEX('Paste Calib Data'!$1:$1048576,MATCH($A$427,'Paste Calib Data'!$A:$A,0)+(ROW()-ROW($A$427)-1),COLUMN()-1)</f>
        <v>8.0078130000000005</v>
      </c>
      <c r="D436" s="7">
        <f>INDEX('Paste Calib Data'!$1:$1048576,MATCH($A$427,'Paste Calib Data'!$A:$A,0)+(ROW()-ROW($A$427)-1),COLUMN()-1)</f>
        <v>8.0078130000000005</v>
      </c>
      <c r="E436" s="7">
        <f>INDEX('Paste Calib Data'!$1:$1048576,MATCH($A$427,'Paste Calib Data'!$A:$A,0)+(ROW()-ROW($A$427)-1),COLUMN()-1)</f>
        <v>8.0078130000000005</v>
      </c>
      <c r="F436" s="7">
        <f>INDEX('Paste Calib Data'!$1:$1048576,MATCH($A$427,'Paste Calib Data'!$A:$A,0)+(ROW()-ROW($A$427)-1),COLUMN()-1)</f>
        <v>8.0078130000000005</v>
      </c>
      <c r="G436" s="7">
        <f>INDEX('Paste Calib Data'!$1:$1048576,MATCH($A$427,'Paste Calib Data'!$A:$A,0)+(ROW()-ROW($A$427)-1),COLUMN()-1)</f>
        <v>4.9609379999999996</v>
      </c>
      <c r="H436" s="7">
        <f>INDEX('Paste Calib Data'!$1:$1048576,MATCH($A$427,'Paste Calib Data'!$A:$A,0)+(ROW()-ROW($A$427)-1),COLUMN()-1)</f>
        <v>4.9609379999999996</v>
      </c>
      <c r="I436" s="7">
        <f>INDEX('Paste Calib Data'!$1:$1048576,MATCH($A$427,'Paste Calib Data'!$A:$A,0)+(ROW()-ROW($A$427)-1),COLUMN()-1)</f>
        <v>4.9609379999999996</v>
      </c>
      <c r="J436" s="7">
        <f>INDEX('Paste Calib Data'!$1:$1048576,MATCH($A$427,'Paste Calib Data'!$A:$A,0)+(ROW()-ROW($A$427)-1),COLUMN()-1)</f>
        <v>4.0234379999999996</v>
      </c>
      <c r="K436" s="7">
        <f>INDEX('Paste Calib Data'!$1:$1048576,MATCH($A$427,'Paste Calib Data'!$A:$A,0)+(ROW()-ROW($A$427)-1),COLUMN()-1)</f>
        <v>2.96875</v>
      </c>
      <c r="L436" s="7">
        <f>INDEX('Paste Calib Data'!$1:$1048576,MATCH($A$427,'Paste Calib Data'!$A:$A,0)+(ROW()-ROW($A$427)-1),COLUMN()-1)</f>
        <v>3.9063000000000001E-2</v>
      </c>
      <c r="M436" s="7">
        <f>INDEX('Paste Calib Data'!$1:$1048576,MATCH($A$427,'Paste Calib Data'!$A:$A,0)+(ROW()-ROW($A$427)-1),COLUMN()-1)</f>
        <v>3.9063000000000001E-2</v>
      </c>
      <c r="N436" s="27">
        <f t="shared" si="166"/>
        <v>3.9063000000000001E-2</v>
      </c>
    </row>
    <row r="437" spans="1:14" x14ac:dyDescent="0.25">
      <c r="A437" s="5">
        <f>INDEX('Paste Calib Data'!$1:$1048576,MATCH($A$427,'Paste Calib Data'!$A:$A,0)+(ROW()-ROW($A$427)-1),COLUMN())</f>
        <v>2000</v>
      </c>
      <c r="B437" s="27">
        <f t="shared" si="165"/>
        <v>8.0078130000000005</v>
      </c>
      <c r="C437" s="7">
        <f>INDEX('Paste Calib Data'!$1:$1048576,MATCH($A$427,'Paste Calib Data'!$A:$A,0)+(ROW()-ROW($A$427)-1),COLUMN()-1)</f>
        <v>8.0078130000000005</v>
      </c>
      <c r="D437" s="7">
        <f>INDEX('Paste Calib Data'!$1:$1048576,MATCH($A$427,'Paste Calib Data'!$A:$A,0)+(ROW()-ROW($A$427)-1),COLUMN()-1)</f>
        <v>8.0078130000000005</v>
      </c>
      <c r="E437" s="7">
        <f>INDEX('Paste Calib Data'!$1:$1048576,MATCH($A$427,'Paste Calib Data'!$A:$A,0)+(ROW()-ROW($A$427)-1),COLUMN()-1)</f>
        <v>8.0078130000000005</v>
      </c>
      <c r="F437" s="7">
        <f>INDEX('Paste Calib Data'!$1:$1048576,MATCH($A$427,'Paste Calib Data'!$A:$A,0)+(ROW()-ROW($A$427)-1),COLUMN()-1)</f>
        <v>4.9609379999999996</v>
      </c>
      <c r="G437" s="7">
        <f>INDEX('Paste Calib Data'!$1:$1048576,MATCH($A$427,'Paste Calib Data'!$A:$A,0)+(ROW()-ROW($A$427)-1),COLUMN()-1)</f>
        <v>4.9609379999999996</v>
      </c>
      <c r="H437" s="7">
        <f>INDEX('Paste Calib Data'!$1:$1048576,MATCH($A$427,'Paste Calib Data'!$A:$A,0)+(ROW()-ROW($A$427)-1),COLUMN()-1)</f>
        <v>4.9609379999999996</v>
      </c>
      <c r="I437" s="7">
        <f>INDEX('Paste Calib Data'!$1:$1048576,MATCH($A$427,'Paste Calib Data'!$A:$A,0)+(ROW()-ROW($A$427)-1),COLUMN()-1)</f>
        <v>2.96875</v>
      </c>
      <c r="J437" s="7">
        <f>INDEX('Paste Calib Data'!$1:$1048576,MATCH($A$427,'Paste Calib Data'!$A:$A,0)+(ROW()-ROW($A$427)-1),COLUMN()-1)</f>
        <v>2.96875</v>
      </c>
      <c r="K437" s="7">
        <f>INDEX('Paste Calib Data'!$1:$1048576,MATCH($A$427,'Paste Calib Data'!$A:$A,0)+(ROW()-ROW($A$427)-1),COLUMN()-1)</f>
        <v>2.96875</v>
      </c>
      <c r="L437" s="7">
        <f>INDEX('Paste Calib Data'!$1:$1048576,MATCH($A$427,'Paste Calib Data'!$A:$A,0)+(ROW()-ROW($A$427)-1),COLUMN()-1)</f>
        <v>3.9063000000000001E-2</v>
      </c>
      <c r="M437" s="7">
        <f>INDEX('Paste Calib Data'!$1:$1048576,MATCH($A$427,'Paste Calib Data'!$A:$A,0)+(ROW()-ROW($A$427)-1),COLUMN()-1)</f>
        <v>3.9063000000000001E-2</v>
      </c>
      <c r="N437" s="27">
        <f t="shared" si="166"/>
        <v>3.9063000000000001E-2</v>
      </c>
    </row>
    <row r="438" spans="1:14" x14ac:dyDescent="0.25">
      <c r="A438" s="5">
        <f>INDEX('Paste Calib Data'!$1:$1048576,MATCH($A$427,'Paste Calib Data'!$A:$A,0)+(ROW()-ROW($A$427)-1),COLUMN())</f>
        <v>2200</v>
      </c>
      <c r="B438" s="27">
        <f t="shared" si="165"/>
        <v>8.0078130000000005</v>
      </c>
      <c r="C438" s="7">
        <f>INDEX('Paste Calib Data'!$1:$1048576,MATCH($A$427,'Paste Calib Data'!$A:$A,0)+(ROW()-ROW($A$427)-1),COLUMN()-1)</f>
        <v>8.0078130000000005</v>
      </c>
      <c r="D438" s="7">
        <f>INDEX('Paste Calib Data'!$1:$1048576,MATCH($A$427,'Paste Calib Data'!$A:$A,0)+(ROW()-ROW($A$427)-1),COLUMN()-1)</f>
        <v>8.0078130000000005</v>
      </c>
      <c r="E438" s="7">
        <f>INDEX('Paste Calib Data'!$1:$1048576,MATCH($A$427,'Paste Calib Data'!$A:$A,0)+(ROW()-ROW($A$427)-1),COLUMN()-1)</f>
        <v>8.0078130000000005</v>
      </c>
      <c r="F438" s="7">
        <f>INDEX('Paste Calib Data'!$1:$1048576,MATCH($A$427,'Paste Calib Data'!$A:$A,0)+(ROW()-ROW($A$427)-1),COLUMN()-1)</f>
        <v>4.9609379999999996</v>
      </c>
      <c r="G438" s="7">
        <f>INDEX('Paste Calib Data'!$1:$1048576,MATCH($A$427,'Paste Calib Data'!$A:$A,0)+(ROW()-ROW($A$427)-1),COLUMN()-1)</f>
        <v>4.9609379999999996</v>
      </c>
      <c r="H438" s="7">
        <f>INDEX('Paste Calib Data'!$1:$1048576,MATCH($A$427,'Paste Calib Data'!$A:$A,0)+(ROW()-ROW($A$427)-1),COLUMN()-1)</f>
        <v>4.9609379999999996</v>
      </c>
      <c r="I438" s="7">
        <f>INDEX('Paste Calib Data'!$1:$1048576,MATCH($A$427,'Paste Calib Data'!$A:$A,0)+(ROW()-ROW($A$427)-1),COLUMN()-1)</f>
        <v>2.96875</v>
      </c>
      <c r="J438" s="7">
        <f>INDEX('Paste Calib Data'!$1:$1048576,MATCH($A$427,'Paste Calib Data'!$A:$A,0)+(ROW()-ROW($A$427)-1),COLUMN()-1)</f>
        <v>2.96875</v>
      </c>
      <c r="K438" s="7">
        <f>INDEX('Paste Calib Data'!$1:$1048576,MATCH($A$427,'Paste Calib Data'!$A:$A,0)+(ROW()-ROW($A$427)-1),COLUMN()-1)</f>
        <v>2.96875</v>
      </c>
      <c r="L438" s="7">
        <f>INDEX('Paste Calib Data'!$1:$1048576,MATCH($A$427,'Paste Calib Data'!$A:$A,0)+(ROW()-ROW($A$427)-1),COLUMN()-1)</f>
        <v>3.9063000000000001E-2</v>
      </c>
      <c r="M438" s="7">
        <f>INDEX('Paste Calib Data'!$1:$1048576,MATCH($A$427,'Paste Calib Data'!$A:$A,0)+(ROW()-ROW($A$427)-1),COLUMN()-1)</f>
        <v>3.9063000000000001E-2</v>
      </c>
      <c r="N438" s="27">
        <f t="shared" si="166"/>
        <v>3.9063000000000001E-2</v>
      </c>
    </row>
    <row r="439" spans="1:14" x14ac:dyDescent="0.25">
      <c r="A439" s="5">
        <f>INDEX('Paste Calib Data'!$1:$1048576,MATCH($A$427,'Paste Calib Data'!$A:$A,0)+(ROW()-ROW($A$427)-1),COLUMN())</f>
        <v>2400</v>
      </c>
      <c r="B439" s="27">
        <f t="shared" si="165"/>
        <v>8.0078130000000005</v>
      </c>
      <c r="C439" s="7">
        <f>INDEX('Paste Calib Data'!$1:$1048576,MATCH($A$427,'Paste Calib Data'!$A:$A,0)+(ROW()-ROW($A$427)-1),COLUMN()-1)</f>
        <v>8.0078130000000005</v>
      </c>
      <c r="D439" s="7">
        <f>INDEX('Paste Calib Data'!$1:$1048576,MATCH($A$427,'Paste Calib Data'!$A:$A,0)+(ROW()-ROW($A$427)-1),COLUMN()-1)</f>
        <v>8.0078130000000005</v>
      </c>
      <c r="E439" s="7">
        <f>INDEX('Paste Calib Data'!$1:$1048576,MATCH($A$427,'Paste Calib Data'!$A:$A,0)+(ROW()-ROW($A$427)-1),COLUMN()-1)</f>
        <v>8.0078130000000005</v>
      </c>
      <c r="F439" s="7">
        <f>INDEX('Paste Calib Data'!$1:$1048576,MATCH($A$427,'Paste Calib Data'!$A:$A,0)+(ROW()-ROW($A$427)-1),COLUMN()-1)</f>
        <v>4.9609379999999996</v>
      </c>
      <c r="G439" s="7">
        <f>INDEX('Paste Calib Data'!$1:$1048576,MATCH($A$427,'Paste Calib Data'!$A:$A,0)+(ROW()-ROW($A$427)-1),COLUMN()-1)</f>
        <v>4.9609379999999996</v>
      </c>
      <c r="H439" s="7">
        <f>INDEX('Paste Calib Data'!$1:$1048576,MATCH($A$427,'Paste Calib Data'!$A:$A,0)+(ROW()-ROW($A$427)-1),COLUMN()-1)</f>
        <v>4.9609379999999996</v>
      </c>
      <c r="I439" s="7">
        <f>INDEX('Paste Calib Data'!$1:$1048576,MATCH($A$427,'Paste Calib Data'!$A:$A,0)+(ROW()-ROW($A$427)-1),COLUMN()-1)</f>
        <v>2.96875</v>
      </c>
      <c r="J439" s="7">
        <f>INDEX('Paste Calib Data'!$1:$1048576,MATCH($A$427,'Paste Calib Data'!$A:$A,0)+(ROW()-ROW($A$427)-1),COLUMN()-1)</f>
        <v>2.96875</v>
      </c>
      <c r="K439" s="7">
        <f>INDEX('Paste Calib Data'!$1:$1048576,MATCH($A$427,'Paste Calib Data'!$A:$A,0)+(ROW()-ROW($A$427)-1),COLUMN()-1)</f>
        <v>2.96875</v>
      </c>
      <c r="L439" s="7">
        <f>INDEX('Paste Calib Data'!$1:$1048576,MATCH($A$427,'Paste Calib Data'!$A:$A,0)+(ROW()-ROW($A$427)-1),COLUMN()-1)</f>
        <v>3.9063000000000001E-2</v>
      </c>
      <c r="M439" s="7">
        <f>INDEX('Paste Calib Data'!$1:$1048576,MATCH($A$427,'Paste Calib Data'!$A:$A,0)+(ROW()-ROW($A$427)-1),COLUMN()-1)</f>
        <v>3.9063000000000001E-2</v>
      </c>
      <c r="N439" s="27">
        <f t="shared" si="166"/>
        <v>3.9063000000000001E-2</v>
      </c>
    </row>
    <row r="440" spans="1:14" x14ac:dyDescent="0.25">
      <c r="A440" s="5">
        <f>INDEX('Paste Calib Data'!$1:$1048576,MATCH($A$427,'Paste Calib Data'!$A:$A,0)+(ROW()-ROW($A$427)-1),COLUMN())</f>
        <v>2600</v>
      </c>
      <c r="B440" s="27">
        <f t="shared" si="165"/>
        <v>8.0078130000000005</v>
      </c>
      <c r="C440" s="7">
        <f>INDEX('Paste Calib Data'!$1:$1048576,MATCH($A$427,'Paste Calib Data'!$A:$A,0)+(ROW()-ROW($A$427)-1),COLUMN()-1)</f>
        <v>8.0078130000000005</v>
      </c>
      <c r="D440" s="7">
        <f>INDEX('Paste Calib Data'!$1:$1048576,MATCH($A$427,'Paste Calib Data'!$A:$A,0)+(ROW()-ROW($A$427)-1),COLUMN()-1)</f>
        <v>8.0078130000000005</v>
      </c>
      <c r="E440" s="7">
        <f>INDEX('Paste Calib Data'!$1:$1048576,MATCH($A$427,'Paste Calib Data'!$A:$A,0)+(ROW()-ROW($A$427)-1),COLUMN()-1)</f>
        <v>8.0078130000000005</v>
      </c>
      <c r="F440" s="7">
        <f>INDEX('Paste Calib Data'!$1:$1048576,MATCH($A$427,'Paste Calib Data'!$A:$A,0)+(ROW()-ROW($A$427)-1),COLUMN()-1)</f>
        <v>4.9609379999999996</v>
      </c>
      <c r="G440" s="7">
        <f>INDEX('Paste Calib Data'!$1:$1048576,MATCH($A$427,'Paste Calib Data'!$A:$A,0)+(ROW()-ROW($A$427)-1),COLUMN()-1)</f>
        <v>4.9609379999999996</v>
      </c>
      <c r="H440" s="7">
        <f>INDEX('Paste Calib Data'!$1:$1048576,MATCH($A$427,'Paste Calib Data'!$A:$A,0)+(ROW()-ROW($A$427)-1),COLUMN()-1)</f>
        <v>4.9609379999999996</v>
      </c>
      <c r="I440" s="7">
        <f>INDEX('Paste Calib Data'!$1:$1048576,MATCH($A$427,'Paste Calib Data'!$A:$A,0)+(ROW()-ROW($A$427)-1),COLUMN()-1)</f>
        <v>4.9609379999999996</v>
      </c>
      <c r="J440" s="7">
        <f>INDEX('Paste Calib Data'!$1:$1048576,MATCH($A$427,'Paste Calib Data'!$A:$A,0)+(ROW()-ROW($A$427)-1),COLUMN()-1)</f>
        <v>2.96875</v>
      </c>
      <c r="K440" s="7">
        <f>INDEX('Paste Calib Data'!$1:$1048576,MATCH($A$427,'Paste Calib Data'!$A:$A,0)+(ROW()-ROW($A$427)-1),COLUMN()-1)</f>
        <v>2.96875</v>
      </c>
      <c r="L440" s="7">
        <f>INDEX('Paste Calib Data'!$1:$1048576,MATCH($A$427,'Paste Calib Data'!$A:$A,0)+(ROW()-ROW($A$427)-1),COLUMN()-1)</f>
        <v>3.9063000000000001E-2</v>
      </c>
      <c r="M440" s="7">
        <f>INDEX('Paste Calib Data'!$1:$1048576,MATCH($A$427,'Paste Calib Data'!$A:$A,0)+(ROW()-ROW($A$427)-1),COLUMN()-1)</f>
        <v>3.9063000000000001E-2</v>
      </c>
      <c r="N440" s="27">
        <f t="shared" si="166"/>
        <v>3.9063000000000001E-2</v>
      </c>
    </row>
    <row r="441" spans="1:14" x14ac:dyDescent="0.25">
      <c r="A441" s="5">
        <f>INDEX('Paste Calib Data'!$1:$1048576,MATCH($A$427,'Paste Calib Data'!$A:$A,0)+(ROW()-ROW($A$427)-1),COLUMN())</f>
        <v>2800</v>
      </c>
      <c r="B441" s="27">
        <f t="shared" si="165"/>
        <v>8.0078130000000005</v>
      </c>
      <c r="C441" s="7">
        <f>INDEX('Paste Calib Data'!$1:$1048576,MATCH($A$427,'Paste Calib Data'!$A:$A,0)+(ROW()-ROW($A$427)-1),COLUMN()-1)</f>
        <v>8.0078130000000005</v>
      </c>
      <c r="D441" s="7">
        <f>INDEX('Paste Calib Data'!$1:$1048576,MATCH($A$427,'Paste Calib Data'!$A:$A,0)+(ROW()-ROW($A$427)-1),COLUMN()-1)</f>
        <v>8.0078130000000005</v>
      </c>
      <c r="E441" s="7">
        <f>INDEX('Paste Calib Data'!$1:$1048576,MATCH($A$427,'Paste Calib Data'!$A:$A,0)+(ROW()-ROW($A$427)-1),COLUMN()-1)</f>
        <v>8.0078130000000005</v>
      </c>
      <c r="F441" s="7">
        <f>INDEX('Paste Calib Data'!$1:$1048576,MATCH($A$427,'Paste Calib Data'!$A:$A,0)+(ROW()-ROW($A$427)-1),COLUMN()-1)</f>
        <v>4.9609379999999996</v>
      </c>
      <c r="G441" s="7">
        <f>INDEX('Paste Calib Data'!$1:$1048576,MATCH($A$427,'Paste Calib Data'!$A:$A,0)+(ROW()-ROW($A$427)-1),COLUMN()-1)</f>
        <v>4.9609379999999996</v>
      </c>
      <c r="H441" s="7">
        <f>INDEX('Paste Calib Data'!$1:$1048576,MATCH($A$427,'Paste Calib Data'!$A:$A,0)+(ROW()-ROW($A$427)-1),COLUMN()-1)</f>
        <v>4.9609379999999996</v>
      </c>
      <c r="I441" s="7">
        <f>INDEX('Paste Calib Data'!$1:$1048576,MATCH($A$427,'Paste Calib Data'!$A:$A,0)+(ROW()-ROW($A$427)-1),COLUMN()-1)</f>
        <v>4.9609379999999996</v>
      </c>
      <c r="J441" s="7">
        <f>INDEX('Paste Calib Data'!$1:$1048576,MATCH($A$427,'Paste Calib Data'!$A:$A,0)+(ROW()-ROW($A$427)-1),COLUMN()-1)</f>
        <v>4.9609379999999996</v>
      </c>
      <c r="K441" s="7">
        <f>INDEX('Paste Calib Data'!$1:$1048576,MATCH($A$427,'Paste Calib Data'!$A:$A,0)+(ROW()-ROW($A$427)-1),COLUMN()-1)</f>
        <v>2.96875</v>
      </c>
      <c r="L441" s="7">
        <f>INDEX('Paste Calib Data'!$1:$1048576,MATCH($A$427,'Paste Calib Data'!$A:$A,0)+(ROW()-ROW($A$427)-1),COLUMN()-1)</f>
        <v>3.9063000000000001E-2</v>
      </c>
      <c r="M441" s="7">
        <f>INDEX('Paste Calib Data'!$1:$1048576,MATCH($A$427,'Paste Calib Data'!$A:$A,0)+(ROW()-ROW($A$427)-1),COLUMN()-1)</f>
        <v>3.9063000000000001E-2</v>
      </c>
      <c r="N441" s="27">
        <f t="shared" si="166"/>
        <v>3.9063000000000001E-2</v>
      </c>
    </row>
    <row r="442" spans="1:14" x14ac:dyDescent="0.25">
      <c r="A442" s="5">
        <f>INDEX('Paste Calib Data'!$1:$1048576,MATCH($A$427,'Paste Calib Data'!$A:$A,0)+(ROW()-ROW($A$427)-1),COLUMN())</f>
        <v>3000</v>
      </c>
      <c r="B442" s="27">
        <f t="shared" si="165"/>
        <v>8.0078130000000005</v>
      </c>
      <c r="C442" s="7">
        <f>INDEX('Paste Calib Data'!$1:$1048576,MATCH($A$427,'Paste Calib Data'!$A:$A,0)+(ROW()-ROW($A$427)-1),COLUMN()-1)</f>
        <v>8.0078130000000005</v>
      </c>
      <c r="D442" s="7">
        <f>INDEX('Paste Calib Data'!$1:$1048576,MATCH($A$427,'Paste Calib Data'!$A:$A,0)+(ROW()-ROW($A$427)-1),COLUMN()-1)</f>
        <v>6.015625</v>
      </c>
      <c r="E442" s="7">
        <f>INDEX('Paste Calib Data'!$1:$1048576,MATCH($A$427,'Paste Calib Data'!$A:$A,0)+(ROW()-ROW($A$427)-1),COLUMN()-1)</f>
        <v>6.015625</v>
      </c>
      <c r="F442" s="7">
        <f>INDEX('Paste Calib Data'!$1:$1048576,MATCH($A$427,'Paste Calib Data'!$A:$A,0)+(ROW()-ROW($A$427)-1),COLUMN()-1)</f>
        <v>4.9609379999999996</v>
      </c>
      <c r="G442" s="7">
        <f>INDEX('Paste Calib Data'!$1:$1048576,MATCH($A$427,'Paste Calib Data'!$A:$A,0)+(ROW()-ROW($A$427)-1),COLUMN()-1)</f>
        <v>4.9609379999999996</v>
      </c>
      <c r="H442" s="7">
        <f>INDEX('Paste Calib Data'!$1:$1048576,MATCH($A$427,'Paste Calib Data'!$A:$A,0)+(ROW()-ROW($A$427)-1),COLUMN()-1)</f>
        <v>4.9609379999999996</v>
      </c>
      <c r="I442" s="7">
        <f>INDEX('Paste Calib Data'!$1:$1048576,MATCH($A$427,'Paste Calib Data'!$A:$A,0)+(ROW()-ROW($A$427)-1),COLUMN()-1)</f>
        <v>4.9609379999999996</v>
      </c>
      <c r="J442" s="7">
        <f>INDEX('Paste Calib Data'!$1:$1048576,MATCH($A$427,'Paste Calib Data'!$A:$A,0)+(ROW()-ROW($A$427)-1),COLUMN()-1)</f>
        <v>4.9609379999999996</v>
      </c>
      <c r="K442" s="7">
        <f>INDEX('Paste Calib Data'!$1:$1048576,MATCH($A$427,'Paste Calib Data'!$A:$A,0)+(ROW()-ROW($A$427)-1),COLUMN()-1)</f>
        <v>2.96875</v>
      </c>
      <c r="L442" s="7">
        <f>INDEX('Paste Calib Data'!$1:$1048576,MATCH($A$427,'Paste Calib Data'!$A:$A,0)+(ROW()-ROW($A$427)-1),COLUMN()-1)</f>
        <v>3.9063000000000001E-2</v>
      </c>
      <c r="M442" s="7">
        <f>INDEX('Paste Calib Data'!$1:$1048576,MATCH($A$427,'Paste Calib Data'!$A:$A,0)+(ROW()-ROW($A$427)-1),COLUMN()-1)</f>
        <v>3.9063000000000001E-2</v>
      </c>
      <c r="N442" s="27">
        <f t="shared" si="166"/>
        <v>3.9063000000000001E-2</v>
      </c>
    </row>
    <row r="443" spans="1:14" x14ac:dyDescent="0.25">
      <c r="A443" s="5">
        <f>INDEX('Paste Calib Data'!$1:$1048576,MATCH($A$427,'Paste Calib Data'!$A:$A,0)+(ROW()-ROW($A$427)-1),COLUMN())</f>
        <v>3200</v>
      </c>
      <c r="B443" s="27">
        <f t="shared" si="165"/>
        <v>4.9609379999999996</v>
      </c>
      <c r="C443" s="7">
        <f>INDEX('Paste Calib Data'!$1:$1048576,MATCH($A$427,'Paste Calib Data'!$A:$A,0)+(ROW()-ROW($A$427)-1),COLUMN()-1)</f>
        <v>4.9609379999999996</v>
      </c>
      <c r="D443" s="7">
        <f>INDEX('Paste Calib Data'!$1:$1048576,MATCH($A$427,'Paste Calib Data'!$A:$A,0)+(ROW()-ROW($A$427)-1),COLUMN()-1)</f>
        <v>4.9609379999999996</v>
      </c>
      <c r="E443" s="7">
        <f>INDEX('Paste Calib Data'!$1:$1048576,MATCH($A$427,'Paste Calib Data'!$A:$A,0)+(ROW()-ROW($A$427)-1),COLUMN()-1)</f>
        <v>4.9609379999999996</v>
      </c>
      <c r="F443" s="7">
        <f>INDEX('Paste Calib Data'!$1:$1048576,MATCH($A$427,'Paste Calib Data'!$A:$A,0)+(ROW()-ROW($A$427)-1),COLUMN()-1)</f>
        <v>4.9609379999999996</v>
      </c>
      <c r="G443" s="7">
        <f>INDEX('Paste Calib Data'!$1:$1048576,MATCH($A$427,'Paste Calib Data'!$A:$A,0)+(ROW()-ROW($A$427)-1),COLUMN()-1)</f>
        <v>4.9609379999999996</v>
      </c>
      <c r="H443" s="7">
        <f>INDEX('Paste Calib Data'!$1:$1048576,MATCH($A$427,'Paste Calib Data'!$A:$A,0)+(ROW()-ROW($A$427)-1),COLUMN()-1)</f>
        <v>4.9609379999999996</v>
      </c>
      <c r="I443" s="7">
        <f>INDEX('Paste Calib Data'!$1:$1048576,MATCH($A$427,'Paste Calib Data'!$A:$A,0)+(ROW()-ROW($A$427)-1),COLUMN()-1)</f>
        <v>4.9609379999999996</v>
      </c>
      <c r="J443" s="7">
        <f>INDEX('Paste Calib Data'!$1:$1048576,MATCH($A$427,'Paste Calib Data'!$A:$A,0)+(ROW()-ROW($A$427)-1),COLUMN()-1)</f>
        <v>4.9609379999999996</v>
      </c>
      <c r="K443" s="7">
        <f>INDEX('Paste Calib Data'!$1:$1048576,MATCH($A$427,'Paste Calib Data'!$A:$A,0)+(ROW()-ROW($A$427)-1),COLUMN()-1)</f>
        <v>2.96875</v>
      </c>
      <c r="L443" s="7">
        <f>INDEX('Paste Calib Data'!$1:$1048576,MATCH($A$427,'Paste Calib Data'!$A:$A,0)+(ROW()-ROW($A$427)-1),COLUMN()-1)</f>
        <v>3.9063000000000001E-2</v>
      </c>
      <c r="M443" s="7">
        <f>INDEX('Paste Calib Data'!$1:$1048576,MATCH($A$427,'Paste Calib Data'!$A:$A,0)+(ROW()-ROW($A$427)-1),COLUMN()-1)</f>
        <v>3.9063000000000001E-2</v>
      </c>
      <c r="N443" s="27">
        <f t="shared" si="166"/>
        <v>3.9063000000000001E-2</v>
      </c>
    </row>
    <row r="444" spans="1:14" x14ac:dyDescent="0.25">
      <c r="A444" s="28">
        <f>A443+1</f>
        <v>3201</v>
      </c>
      <c r="B444" s="27">
        <f>B443</f>
        <v>4.9609379999999996</v>
      </c>
      <c r="C444" s="27">
        <f>C443</f>
        <v>4.9609379999999996</v>
      </c>
      <c r="D444" s="27">
        <f t="shared" ref="D444:N444" si="167">D443</f>
        <v>4.9609379999999996</v>
      </c>
      <c r="E444" s="27">
        <f t="shared" si="167"/>
        <v>4.9609379999999996</v>
      </c>
      <c r="F444" s="27">
        <f t="shared" si="167"/>
        <v>4.9609379999999996</v>
      </c>
      <c r="G444" s="27">
        <f t="shared" si="167"/>
        <v>4.9609379999999996</v>
      </c>
      <c r="H444" s="27">
        <f t="shared" si="167"/>
        <v>4.9609379999999996</v>
      </c>
      <c r="I444" s="27">
        <f t="shared" si="167"/>
        <v>4.9609379999999996</v>
      </c>
      <c r="J444" s="27">
        <f t="shared" si="167"/>
        <v>4.9609379999999996</v>
      </c>
      <c r="K444" s="27">
        <f t="shared" si="167"/>
        <v>2.96875</v>
      </c>
      <c r="L444" s="27">
        <f t="shared" si="167"/>
        <v>3.9063000000000001E-2</v>
      </c>
      <c r="M444" s="27">
        <f t="shared" si="167"/>
        <v>3.9063000000000001E-2</v>
      </c>
      <c r="N444" s="27">
        <f t="shared" si="167"/>
        <v>3.9063000000000001E-2</v>
      </c>
    </row>
    <row r="446" spans="1:14" x14ac:dyDescent="0.25">
      <c r="A446" s="33" t="s">
        <v>258</v>
      </c>
      <c r="B446" s="33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5" t="str">
        <f>INDEX('Paste Calib Data'!$1:$1048576,MATCH($A$446,'Paste Calib Data'!$A:$A,0)+(ROW()-ROW($A$446)),COLUMN())</f>
        <v>IAT °F</v>
      </c>
      <c r="B447" s="5" t="str">
        <f>INDEX('Paste Calib Data'!$1:$1048576,MATCH($A$446,'Paste Calib Data'!$A:$A,0)+(ROW()-ROW($A$446)),COLUMN())</f>
        <v>Value (Factor)</v>
      </c>
    </row>
    <row r="448" spans="1:14" x14ac:dyDescent="0.25">
      <c r="A448" s="28">
        <f>A449-1</f>
        <v>-21</v>
      </c>
      <c r="B448" s="28">
        <f>B449</f>
        <v>0</v>
      </c>
    </row>
    <row r="449" spans="1:14" x14ac:dyDescent="0.25">
      <c r="A449" s="5">
        <f>INDEX('Paste Calib Data'!$1:$1048576,MATCH($A$446,'Paste Calib Data'!$A:$A,0)+(ROW()-ROW($A$446)-1),COLUMN())</f>
        <v>-20</v>
      </c>
      <c r="B449" s="24">
        <f>INDEX('Paste Calib Data'!$1:$1048576,MATCH($A$446,'Paste Calib Data'!$A:$A,0)+(ROW()-ROW($A$446)-1),COLUMN())</f>
        <v>0</v>
      </c>
    </row>
    <row r="450" spans="1:14" x14ac:dyDescent="0.25">
      <c r="A450" s="5">
        <f>INDEX('Paste Calib Data'!$1:$1048576,MATCH($A$446,'Paste Calib Data'!$A:$A,0)+(ROW()-ROW($A$446)-1),COLUMN())</f>
        <v>-15</v>
      </c>
      <c r="B450" s="20">
        <f>INDEX('Paste Calib Data'!$1:$1048576,MATCH($A$446,'Paste Calib Data'!$A:$A,0)+(ROW()-ROW($A$446)-1),COLUMN())</f>
        <v>0</v>
      </c>
    </row>
    <row r="451" spans="1:14" x14ac:dyDescent="0.25">
      <c r="A451" s="5">
        <f>INDEX('Paste Calib Data'!$1:$1048576,MATCH($A$446,'Paste Calib Data'!$A:$A,0)+(ROW()-ROW($A$446)-1),COLUMN())</f>
        <v>0</v>
      </c>
      <c r="B451" s="20">
        <f>INDEX('Paste Calib Data'!$1:$1048576,MATCH($A$446,'Paste Calib Data'!$A:$A,0)+(ROW()-ROW($A$446)-1),COLUMN())</f>
        <v>0</v>
      </c>
    </row>
    <row r="452" spans="1:14" x14ac:dyDescent="0.25">
      <c r="A452" s="5">
        <f>INDEX('Paste Calib Data'!$1:$1048576,MATCH($A$446,'Paste Calib Data'!$A:$A,0)+(ROW()-ROW($A$446)-1),COLUMN())</f>
        <v>10</v>
      </c>
      <c r="B452" s="20">
        <f>INDEX('Paste Calib Data'!$1:$1048576,MATCH($A$446,'Paste Calib Data'!$A:$A,0)+(ROW()-ROW($A$446)-1),COLUMN())</f>
        <v>0</v>
      </c>
    </row>
    <row r="453" spans="1:14" x14ac:dyDescent="0.25">
      <c r="A453" s="5">
        <f>INDEX('Paste Calib Data'!$1:$1048576,MATCH($A$446,'Paste Calib Data'!$A:$A,0)+(ROW()-ROW($A$446)-1),COLUMN())</f>
        <v>20</v>
      </c>
      <c r="B453" s="20">
        <f>INDEX('Paste Calib Data'!$1:$1048576,MATCH($A$446,'Paste Calib Data'!$A:$A,0)+(ROW()-ROW($A$446)-1),COLUMN())</f>
        <v>0</v>
      </c>
    </row>
    <row r="454" spans="1:14" x14ac:dyDescent="0.25">
      <c r="A454" s="5">
        <f>INDEX('Paste Calib Data'!$1:$1048576,MATCH($A$446,'Paste Calib Data'!$A:$A,0)+(ROW()-ROW($A$446)-1),COLUMN())</f>
        <v>30</v>
      </c>
      <c r="B454" s="20">
        <f>INDEX('Paste Calib Data'!$1:$1048576,MATCH($A$446,'Paste Calib Data'!$A:$A,0)+(ROW()-ROW($A$446)-1),COLUMN())</f>
        <v>0</v>
      </c>
    </row>
    <row r="455" spans="1:14" x14ac:dyDescent="0.25">
      <c r="A455" s="5">
        <f>INDEX('Paste Calib Data'!$1:$1048576,MATCH($A$446,'Paste Calib Data'!$A:$A,0)+(ROW()-ROW($A$446)-1),COLUMN())</f>
        <v>50</v>
      </c>
      <c r="B455" s="20">
        <f>INDEX('Paste Calib Data'!$1:$1048576,MATCH($A$446,'Paste Calib Data'!$A:$A,0)+(ROW()-ROW($A$446)-1),COLUMN())</f>
        <v>0</v>
      </c>
    </row>
    <row r="456" spans="1:14" x14ac:dyDescent="0.25">
      <c r="A456" s="5">
        <f>INDEX('Paste Calib Data'!$1:$1048576,MATCH($A$446,'Paste Calib Data'!$A:$A,0)+(ROW()-ROW($A$446)-1),COLUMN())</f>
        <v>65</v>
      </c>
      <c r="B456" s="20">
        <f>INDEX('Paste Calib Data'!$1:$1048576,MATCH($A$446,'Paste Calib Data'!$A:$A,0)+(ROW()-ROW($A$446)-1),COLUMN())</f>
        <v>0</v>
      </c>
    </row>
    <row r="457" spans="1:14" x14ac:dyDescent="0.25">
      <c r="A457" s="5">
        <f>INDEX('Paste Calib Data'!$1:$1048576,MATCH($A$446,'Paste Calib Data'!$A:$A,0)+(ROW()-ROW($A$446)-1),COLUMN())</f>
        <v>70</v>
      </c>
      <c r="B457" s="20">
        <f>INDEX('Paste Calib Data'!$1:$1048576,MATCH($A$446,'Paste Calib Data'!$A:$A,0)+(ROW()-ROW($A$446)-1),COLUMN())</f>
        <v>0</v>
      </c>
    </row>
    <row r="458" spans="1:14" x14ac:dyDescent="0.25">
      <c r="A458" s="5">
        <f>INDEX('Paste Calib Data'!$1:$1048576,MATCH($A$446,'Paste Calib Data'!$A:$A,0)+(ROW()-ROW($A$446)-1),COLUMN())</f>
        <v>77</v>
      </c>
      <c r="B458" s="20">
        <f>INDEX('Paste Calib Data'!$1:$1048576,MATCH($A$446,'Paste Calib Data'!$A:$A,0)+(ROW()-ROW($A$446)-1),COLUMN())</f>
        <v>0</v>
      </c>
    </row>
    <row r="459" spans="1:14" x14ac:dyDescent="0.25">
      <c r="A459" s="5">
        <f>INDEX('Paste Calib Data'!$1:$1048576,MATCH($A$446,'Paste Calib Data'!$A:$A,0)+(ROW()-ROW($A$446)-1),COLUMN())</f>
        <v>90</v>
      </c>
      <c r="B459" s="20">
        <f>INDEX('Paste Calib Data'!$1:$1048576,MATCH($A$446,'Paste Calib Data'!$A:$A,0)+(ROW()-ROW($A$446)-1),COLUMN())</f>
        <v>0</v>
      </c>
    </row>
    <row r="460" spans="1:14" x14ac:dyDescent="0.25">
      <c r="A460" s="5">
        <f>INDEX('Paste Calib Data'!$1:$1048576,MATCH($A$446,'Paste Calib Data'!$A:$A,0)+(ROW()-ROW($A$446)-1),COLUMN())</f>
        <v>120</v>
      </c>
      <c r="B460" s="20">
        <f>INDEX('Paste Calib Data'!$1:$1048576,MATCH($A$446,'Paste Calib Data'!$A:$A,0)+(ROW()-ROW($A$446)-1),COLUMN())</f>
        <v>0</v>
      </c>
    </row>
    <row r="461" spans="1:14" x14ac:dyDescent="0.25">
      <c r="A461" s="28">
        <f>A460+1</f>
        <v>121</v>
      </c>
      <c r="B461" s="28">
        <f>B460</f>
        <v>0</v>
      </c>
    </row>
    <row r="463" spans="1:14" x14ac:dyDescent="0.25">
      <c r="A463" s="33" t="s">
        <v>264</v>
      </c>
      <c r="B463" s="45" t="str">
        <f>INDEX('Paste Calib Data'!$1:$1048576,MATCH($A$463,'Paste Calib Data'!$A:$A,0)+(ROW()-ROW($A$463)),COLUMN())</f>
        <v>Timing, Barometric Pressure Adjust</v>
      </c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</row>
    <row r="464" spans="1:14" x14ac:dyDescent="0.25">
      <c r="A464" s="5"/>
      <c r="B464" s="5" t="str">
        <f>INDEX('Paste Calib Data'!$1:$1048576,MATCH($A$463,'Paste Calib Data'!$A:$A,0)+(ROW()-ROW($A$463)),COLUMN())</f>
        <v>mm3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25">
      <c r="A465" s="5" t="str">
        <f>INDEX('Paste Calib Data'!$1:$1048576,MATCH($A$463,'Paste Calib Data'!$A:$A,0)+(ROW()-ROW($A$463)),COLUMN())</f>
        <v>RPM</v>
      </c>
      <c r="B465" s="28">
        <f>C465-1</f>
        <v>31</v>
      </c>
      <c r="C465" s="5">
        <f>INDEX('Paste Calib Data'!$1:$1048576,MATCH($A$463,'Paste Calib Data'!$A:$A,0)+(ROW()-ROW($A$463)),COLUMN()-1)</f>
        <v>32</v>
      </c>
      <c r="D465" s="5">
        <f>INDEX('Paste Calib Data'!$1:$1048576,MATCH($A$463,'Paste Calib Data'!$A:$A,0)+(ROW()-ROW($A$463)),COLUMN()-1)</f>
        <v>43</v>
      </c>
      <c r="E465" s="5">
        <f>INDEX('Paste Calib Data'!$1:$1048576,MATCH($A$463,'Paste Calib Data'!$A:$A,0)+(ROW()-ROW($A$463)),COLUMN()-1)</f>
        <v>54</v>
      </c>
      <c r="F465" s="5">
        <f>INDEX('Paste Calib Data'!$1:$1048576,MATCH($A$463,'Paste Calib Data'!$A:$A,0)+(ROW()-ROW($A$463)),COLUMN()-1)</f>
        <v>65</v>
      </c>
      <c r="G465" s="5">
        <f>INDEX('Paste Calib Data'!$1:$1048576,MATCH($A$463,'Paste Calib Data'!$A:$A,0)+(ROW()-ROW($A$463)),COLUMN()-1)</f>
        <v>76</v>
      </c>
      <c r="H465" s="5">
        <f>INDEX('Paste Calib Data'!$1:$1048576,MATCH($A$463,'Paste Calib Data'!$A:$A,0)+(ROW()-ROW($A$463)),COLUMN()-1)</f>
        <v>81</v>
      </c>
      <c r="I465" s="5">
        <f>INDEX('Paste Calib Data'!$1:$1048576,MATCH($A$463,'Paste Calib Data'!$A:$A,0)+(ROW()-ROW($A$463)),COLUMN()-1)</f>
        <v>95</v>
      </c>
      <c r="J465" s="5">
        <f>INDEX('Paste Calib Data'!$1:$1048576,MATCH($A$463,'Paste Calib Data'!$A:$A,0)+(ROW()-ROW($A$463)),COLUMN()-1)</f>
        <v>102</v>
      </c>
      <c r="K465" s="5">
        <f>INDEX('Paste Calib Data'!$1:$1048576,MATCH($A$463,'Paste Calib Data'!$A:$A,0)+(ROW()-ROW($A$463)),COLUMN()-1)</f>
        <v>105</v>
      </c>
      <c r="L465" s="5">
        <f>INDEX('Paste Calib Data'!$1:$1048576,MATCH($A$463,'Paste Calib Data'!$A:$A,0)+(ROW()-ROW($A$463)),COLUMN()-1)</f>
        <v>120</v>
      </c>
      <c r="M465" s="5">
        <f>INDEX('Paste Calib Data'!$1:$1048576,MATCH($A$463,'Paste Calib Data'!$A:$A,0)+(ROW()-ROW($A$463)),COLUMN()-1)</f>
        <v>141</v>
      </c>
      <c r="N465" s="28">
        <f>M465+1</f>
        <v>142</v>
      </c>
    </row>
    <row r="466" spans="1:14" x14ac:dyDescent="0.25">
      <c r="A466" s="28">
        <f>A467-1</f>
        <v>399</v>
      </c>
      <c r="B466" s="27">
        <f>B467</f>
        <v>-14.960938000000001</v>
      </c>
      <c r="C466" s="27">
        <f t="shared" ref="C466:N466" si="168">C467</f>
        <v>-14.960938000000001</v>
      </c>
      <c r="D466" s="27">
        <f t="shared" si="168"/>
        <v>-14.960938000000001</v>
      </c>
      <c r="E466" s="27">
        <f t="shared" si="168"/>
        <v>-14.960938000000001</v>
      </c>
      <c r="F466" s="27">
        <f t="shared" si="168"/>
        <v>-14.960938000000001</v>
      </c>
      <c r="G466" s="27">
        <f t="shared" si="168"/>
        <v>-14.960938000000001</v>
      </c>
      <c r="H466" s="27">
        <f t="shared" si="168"/>
        <v>-14.960938000000001</v>
      </c>
      <c r="I466" s="27">
        <f t="shared" si="168"/>
        <v>-14.960938000000001</v>
      </c>
      <c r="J466" s="27">
        <f t="shared" si="168"/>
        <v>-14.960938000000001</v>
      </c>
      <c r="K466" s="27">
        <f t="shared" si="168"/>
        <v>-14.960938000000001</v>
      </c>
      <c r="L466" s="27">
        <f t="shared" si="168"/>
        <v>-14.960938000000001</v>
      </c>
      <c r="M466" s="27">
        <f t="shared" si="168"/>
        <v>-14.960938000000001</v>
      </c>
      <c r="N466" s="27">
        <f t="shared" si="168"/>
        <v>-14.960938000000001</v>
      </c>
    </row>
    <row r="467" spans="1:14" x14ac:dyDescent="0.25">
      <c r="A467" s="5">
        <f>INDEX('Paste Calib Data'!$1:$1048576,MATCH($A$463,'Paste Calib Data'!$A:$A,0)+(ROW()-ROW($A$463)-1),COLUMN())</f>
        <v>400</v>
      </c>
      <c r="B467" s="27">
        <f t="shared" ref="B467:B478" si="169">C467</f>
        <v>-14.960938000000001</v>
      </c>
      <c r="C467" s="7">
        <f>INDEX('Paste Calib Data'!$1:$1048576,MATCH($A$463,'Paste Calib Data'!$A:$A,0)+(ROW()-ROW($A$463)-1),COLUMN()-1)</f>
        <v>-14.960938000000001</v>
      </c>
      <c r="D467" s="7">
        <f>INDEX('Paste Calib Data'!$1:$1048576,MATCH($A$463,'Paste Calib Data'!$A:$A,0)+(ROW()-ROW($A$463)-1),COLUMN()-1)</f>
        <v>-14.960938000000001</v>
      </c>
      <c r="E467" s="7">
        <f>INDEX('Paste Calib Data'!$1:$1048576,MATCH($A$463,'Paste Calib Data'!$A:$A,0)+(ROW()-ROW($A$463)-1),COLUMN()-1)</f>
        <v>-14.960938000000001</v>
      </c>
      <c r="F467" s="7">
        <f>INDEX('Paste Calib Data'!$1:$1048576,MATCH($A$463,'Paste Calib Data'!$A:$A,0)+(ROW()-ROW($A$463)-1),COLUMN()-1)</f>
        <v>-14.960938000000001</v>
      </c>
      <c r="G467" s="7">
        <f>INDEX('Paste Calib Data'!$1:$1048576,MATCH($A$463,'Paste Calib Data'!$A:$A,0)+(ROW()-ROW($A$463)-1),COLUMN()-1)</f>
        <v>-14.960938000000001</v>
      </c>
      <c r="H467" s="7">
        <f>INDEX('Paste Calib Data'!$1:$1048576,MATCH($A$463,'Paste Calib Data'!$A:$A,0)+(ROW()-ROW($A$463)-1),COLUMN()-1)</f>
        <v>-14.960938000000001</v>
      </c>
      <c r="I467" s="7">
        <f>INDEX('Paste Calib Data'!$1:$1048576,MATCH($A$463,'Paste Calib Data'!$A:$A,0)+(ROW()-ROW($A$463)-1),COLUMN()-1)</f>
        <v>-14.960938000000001</v>
      </c>
      <c r="J467" s="7">
        <f>INDEX('Paste Calib Data'!$1:$1048576,MATCH($A$463,'Paste Calib Data'!$A:$A,0)+(ROW()-ROW($A$463)-1),COLUMN()-1)</f>
        <v>-14.960938000000001</v>
      </c>
      <c r="K467" s="7">
        <f>INDEX('Paste Calib Data'!$1:$1048576,MATCH($A$463,'Paste Calib Data'!$A:$A,0)+(ROW()-ROW($A$463)-1),COLUMN()-1)</f>
        <v>-14.960938000000001</v>
      </c>
      <c r="L467" s="7">
        <f>INDEX('Paste Calib Data'!$1:$1048576,MATCH($A$463,'Paste Calib Data'!$A:$A,0)+(ROW()-ROW($A$463)-1),COLUMN()-1)</f>
        <v>-14.960938000000001</v>
      </c>
      <c r="M467" s="7">
        <f>INDEX('Paste Calib Data'!$1:$1048576,MATCH($A$463,'Paste Calib Data'!$A:$A,0)+(ROW()-ROW($A$463)-1),COLUMN()-1)</f>
        <v>-14.960938000000001</v>
      </c>
      <c r="N467" s="27">
        <f>M467</f>
        <v>-14.960938000000001</v>
      </c>
    </row>
    <row r="468" spans="1:14" x14ac:dyDescent="0.25">
      <c r="A468" s="5">
        <f>INDEX('Paste Calib Data'!$1:$1048576,MATCH($A$463,'Paste Calib Data'!$A:$A,0)+(ROW()-ROW($A$463)-1),COLUMN())</f>
        <v>650</v>
      </c>
      <c r="B468" s="27">
        <f t="shared" si="169"/>
        <v>-14.960938000000001</v>
      </c>
      <c r="C468" s="7">
        <f>INDEX('Paste Calib Data'!$1:$1048576,MATCH($A$463,'Paste Calib Data'!$A:$A,0)+(ROW()-ROW($A$463)-1),COLUMN()-1)</f>
        <v>-14.960938000000001</v>
      </c>
      <c r="D468" s="7">
        <f>INDEX('Paste Calib Data'!$1:$1048576,MATCH($A$463,'Paste Calib Data'!$A:$A,0)+(ROW()-ROW($A$463)-1),COLUMN()-1)</f>
        <v>-14.960938000000001</v>
      </c>
      <c r="E468" s="7">
        <f>INDEX('Paste Calib Data'!$1:$1048576,MATCH($A$463,'Paste Calib Data'!$A:$A,0)+(ROW()-ROW($A$463)-1),COLUMN()-1)</f>
        <v>-14.960938000000001</v>
      </c>
      <c r="F468" s="7">
        <f>INDEX('Paste Calib Data'!$1:$1048576,MATCH($A$463,'Paste Calib Data'!$A:$A,0)+(ROW()-ROW($A$463)-1),COLUMN()-1)</f>
        <v>-14.960938000000001</v>
      </c>
      <c r="G468" s="7">
        <f>INDEX('Paste Calib Data'!$1:$1048576,MATCH($A$463,'Paste Calib Data'!$A:$A,0)+(ROW()-ROW($A$463)-1),COLUMN()-1)</f>
        <v>-14.960938000000001</v>
      </c>
      <c r="H468" s="7">
        <f>INDEX('Paste Calib Data'!$1:$1048576,MATCH($A$463,'Paste Calib Data'!$A:$A,0)+(ROW()-ROW($A$463)-1),COLUMN()-1)</f>
        <v>-14.960938000000001</v>
      </c>
      <c r="I468" s="7">
        <f>INDEX('Paste Calib Data'!$1:$1048576,MATCH($A$463,'Paste Calib Data'!$A:$A,0)+(ROW()-ROW($A$463)-1),COLUMN()-1)</f>
        <v>-14.960938000000001</v>
      </c>
      <c r="J468" s="7">
        <f>INDEX('Paste Calib Data'!$1:$1048576,MATCH($A$463,'Paste Calib Data'!$A:$A,0)+(ROW()-ROW($A$463)-1),COLUMN()-1)</f>
        <v>-14.960938000000001</v>
      </c>
      <c r="K468" s="7">
        <f>INDEX('Paste Calib Data'!$1:$1048576,MATCH($A$463,'Paste Calib Data'!$A:$A,0)+(ROW()-ROW($A$463)-1),COLUMN()-1)</f>
        <v>-14.960938000000001</v>
      </c>
      <c r="L468" s="7">
        <f>INDEX('Paste Calib Data'!$1:$1048576,MATCH($A$463,'Paste Calib Data'!$A:$A,0)+(ROW()-ROW($A$463)-1),COLUMN()-1)</f>
        <v>-14.960938000000001</v>
      </c>
      <c r="M468" s="7">
        <f>INDEX('Paste Calib Data'!$1:$1048576,MATCH($A$463,'Paste Calib Data'!$A:$A,0)+(ROW()-ROW($A$463)-1),COLUMN()-1)</f>
        <v>-14.960938000000001</v>
      </c>
      <c r="N468" s="27">
        <f t="shared" ref="N468:N479" si="170">M468</f>
        <v>-14.960938000000001</v>
      </c>
    </row>
    <row r="469" spans="1:14" x14ac:dyDescent="0.25">
      <c r="A469" s="5">
        <f>INDEX('Paste Calib Data'!$1:$1048576,MATCH($A$463,'Paste Calib Data'!$A:$A,0)+(ROW()-ROW($A$463)-1),COLUMN())</f>
        <v>800</v>
      </c>
      <c r="B469" s="27">
        <f t="shared" si="169"/>
        <v>-14.960938000000001</v>
      </c>
      <c r="C469" s="7">
        <f>INDEX('Paste Calib Data'!$1:$1048576,MATCH($A$463,'Paste Calib Data'!$A:$A,0)+(ROW()-ROW($A$463)-1),COLUMN()-1)</f>
        <v>-14.960938000000001</v>
      </c>
      <c r="D469" s="7">
        <f>INDEX('Paste Calib Data'!$1:$1048576,MATCH($A$463,'Paste Calib Data'!$A:$A,0)+(ROW()-ROW($A$463)-1),COLUMN()-1)</f>
        <v>-14.960938000000001</v>
      </c>
      <c r="E469" s="7">
        <f>INDEX('Paste Calib Data'!$1:$1048576,MATCH($A$463,'Paste Calib Data'!$A:$A,0)+(ROW()-ROW($A$463)-1),COLUMN()-1)</f>
        <v>-14.960938000000001</v>
      </c>
      <c r="F469" s="7">
        <f>INDEX('Paste Calib Data'!$1:$1048576,MATCH($A$463,'Paste Calib Data'!$A:$A,0)+(ROW()-ROW($A$463)-1),COLUMN()-1)</f>
        <v>-14.960938000000001</v>
      </c>
      <c r="G469" s="7">
        <f>INDEX('Paste Calib Data'!$1:$1048576,MATCH($A$463,'Paste Calib Data'!$A:$A,0)+(ROW()-ROW($A$463)-1),COLUMN()-1)</f>
        <v>-14.960938000000001</v>
      </c>
      <c r="H469" s="7">
        <f>INDEX('Paste Calib Data'!$1:$1048576,MATCH($A$463,'Paste Calib Data'!$A:$A,0)+(ROW()-ROW($A$463)-1),COLUMN()-1)</f>
        <v>-14.960938000000001</v>
      </c>
      <c r="I469" s="7">
        <f>INDEX('Paste Calib Data'!$1:$1048576,MATCH($A$463,'Paste Calib Data'!$A:$A,0)+(ROW()-ROW($A$463)-1),COLUMN()-1)</f>
        <v>-14.960938000000001</v>
      </c>
      <c r="J469" s="7">
        <f>INDEX('Paste Calib Data'!$1:$1048576,MATCH($A$463,'Paste Calib Data'!$A:$A,0)+(ROW()-ROW($A$463)-1),COLUMN()-1)</f>
        <v>-14.960938000000001</v>
      </c>
      <c r="K469" s="7">
        <f>INDEX('Paste Calib Data'!$1:$1048576,MATCH($A$463,'Paste Calib Data'!$A:$A,0)+(ROW()-ROW($A$463)-1),COLUMN()-1)</f>
        <v>-14.960938000000001</v>
      </c>
      <c r="L469" s="7">
        <f>INDEX('Paste Calib Data'!$1:$1048576,MATCH($A$463,'Paste Calib Data'!$A:$A,0)+(ROW()-ROW($A$463)-1),COLUMN()-1)</f>
        <v>-14.960938000000001</v>
      </c>
      <c r="M469" s="7">
        <f>INDEX('Paste Calib Data'!$1:$1048576,MATCH($A$463,'Paste Calib Data'!$A:$A,0)+(ROW()-ROW($A$463)-1),COLUMN()-1)</f>
        <v>-14.960938000000001</v>
      </c>
      <c r="N469" s="27">
        <f t="shared" si="170"/>
        <v>-14.960938000000001</v>
      </c>
    </row>
    <row r="470" spans="1:14" x14ac:dyDescent="0.25">
      <c r="A470" s="5">
        <f>INDEX('Paste Calib Data'!$1:$1048576,MATCH($A$463,'Paste Calib Data'!$A:$A,0)+(ROW()-ROW($A$463)-1),COLUMN())</f>
        <v>1400</v>
      </c>
      <c r="B470" s="27">
        <f t="shared" si="169"/>
        <v>-14.960938000000001</v>
      </c>
      <c r="C470" s="7">
        <f>INDEX('Paste Calib Data'!$1:$1048576,MATCH($A$463,'Paste Calib Data'!$A:$A,0)+(ROW()-ROW($A$463)-1),COLUMN()-1)</f>
        <v>-14.960938000000001</v>
      </c>
      <c r="D470" s="7">
        <f>INDEX('Paste Calib Data'!$1:$1048576,MATCH($A$463,'Paste Calib Data'!$A:$A,0)+(ROW()-ROW($A$463)-1),COLUMN()-1)</f>
        <v>-14.960938000000001</v>
      </c>
      <c r="E470" s="7">
        <f>INDEX('Paste Calib Data'!$1:$1048576,MATCH($A$463,'Paste Calib Data'!$A:$A,0)+(ROW()-ROW($A$463)-1),COLUMN()-1)</f>
        <v>-14.960938000000001</v>
      </c>
      <c r="F470" s="7">
        <f>INDEX('Paste Calib Data'!$1:$1048576,MATCH($A$463,'Paste Calib Data'!$A:$A,0)+(ROW()-ROW($A$463)-1),COLUMN()-1)</f>
        <v>-14.960938000000001</v>
      </c>
      <c r="G470" s="7">
        <f>INDEX('Paste Calib Data'!$1:$1048576,MATCH($A$463,'Paste Calib Data'!$A:$A,0)+(ROW()-ROW($A$463)-1),COLUMN()-1)</f>
        <v>-14.960938000000001</v>
      </c>
      <c r="H470" s="7">
        <f>INDEX('Paste Calib Data'!$1:$1048576,MATCH($A$463,'Paste Calib Data'!$A:$A,0)+(ROW()-ROW($A$463)-1),COLUMN()-1)</f>
        <v>-14.960938000000001</v>
      </c>
      <c r="I470" s="7">
        <f>INDEX('Paste Calib Data'!$1:$1048576,MATCH($A$463,'Paste Calib Data'!$A:$A,0)+(ROW()-ROW($A$463)-1),COLUMN()-1)</f>
        <v>-14.960938000000001</v>
      </c>
      <c r="J470" s="7">
        <f>INDEX('Paste Calib Data'!$1:$1048576,MATCH($A$463,'Paste Calib Data'!$A:$A,0)+(ROW()-ROW($A$463)-1),COLUMN()-1)</f>
        <v>-14.960938000000001</v>
      </c>
      <c r="K470" s="7">
        <f>INDEX('Paste Calib Data'!$1:$1048576,MATCH($A$463,'Paste Calib Data'!$A:$A,0)+(ROW()-ROW($A$463)-1),COLUMN()-1)</f>
        <v>-14.960938000000001</v>
      </c>
      <c r="L470" s="7">
        <f>INDEX('Paste Calib Data'!$1:$1048576,MATCH($A$463,'Paste Calib Data'!$A:$A,0)+(ROW()-ROW($A$463)-1),COLUMN()-1)</f>
        <v>-14.960938000000001</v>
      </c>
      <c r="M470" s="7">
        <f>INDEX('Paste Calib Data'!$1:$1048576,MATCH($A$463,'Paste Calib Data'!$A:$A,0)+(ROW()-ROW($A$463)-1),COLUMN()-1)</f>
        <v>-14.960938000000001</v>
      </c>
      <c r="N470" s="27">
        <f t="shared" si="170"/>
        <v>-14.960938000000001</v>
      </c>
    </row>
    <row r="471" spans="1:14" x14ac:dyDescent="0.25">
      <c r="A471" s="5">
        <f>INDEX('Paste Calib Data'!$1:$1048576,MATCH($A$463,'Paste Calib Data'!$A:$A,0)+(ROW()-ROW($A$463)-1),COLUMN())</f>
        <v>1800</v>
      </c>
      <c r="B471" s="27">
        <f t="shared" si="169"/>
        <v>-14.960938000000001</v>
      </c>
      <c r="C471" s="7">
        <f>INDEX('Paste Calib Data'!$1:$1048576,MATCH($A$463,'Paste Calib Data'!$A:$A,0)+(ROW()-ROW($A$463)-1),COLUMN()-1)</f>
        <v>-14.960938000000001</v>
      </c>
      <c r="D471" s="7">
        <f>INDEX('Paste Calib Data'!$1:$1048576,MATCH($A$463,'Paste Calib Data'!$A:$A,0)+(ROW()-ROW($A$463)-1),COLUMN()-1)</f>
        <v>-14.960938000000001</v>
      </c>
      <c r="E471" s="7">
        <f>INDEX('Paste Calib Data'!$1:$1048576,MATCH($A$463,'Paste Calib Data'!$A:$A,0)+(ROW()-ROW($A$463)-1),COLUMN()-1)</f>
        <v>-14.960938000000001</v>
      </c>
      <c r="F471" s="7">
        <f>INDEX('Paste Calib Data'!$1:$1048576,MATCH($A$463,'Paste Calib Data'!$A:$A,0)+(ROW()-ROW($A$463)-1),COLUMN()-1)</f>
        <v>-14.960938000000001</v>
      </c>
      <c r="G471" s="7">
        <f>INDEX('Paste Calib Data'!$1:$1048576,MATCH($A$463,'Paste Calib Data'!$A:$A,0)+(ROW()-ROW($A$463)-1),COLUMN()-1)</f>
        <v>-14.960938000000001</v>
      </c>
      <c r="H471" s="7">
        <f>INDEX('Paste Calib Data'!$1:$1048576,MATCH($A$463,'Paste Calib Data'!$A:$A,0)+(ROW()-ROW($A$463)-1),COLUMN()-1)</f>
        <v>-14.960938000000001</v>
      </c>
      <c r="I471" s="7">
        <f>INDEX('Paste Calib Data'!$1:$1048576,MATCH($A$463,'Paste Calib Data'!$A:$A,0)+(ROW()-ROW($A$463)-1),COLUMN()-1)</f>
        <v>-14.960938000000001</v>
      </c>
      <c r="J471" s="7">
        <f>INDEX('Paste Calib Data'!$1:$1048576,MATCH($A$463,'Paste Calib Data'!$A:$A,0)+(ROW()-ROW($A$463)-1),COLUMN()-1)</f>
        <v>-14.960938000000001</v>
      </c>
      <c r="K471" s="7">
        <f>INDEX('Paste Calib Data'!$1:$1048576,MATCH($A$463,'Paste Calib Data'!$A:$A,0)+(ROW()-ROW($A$463)-1),COLUMN()-1)</f>
        <v>-14.960938000000001</v>
      </c>
      <c r="L471" s="7">
        <f>INDEX('Paste Calib Data'!$1:$1048576,MATCH($A$463,'Paste Calib Data'!$A:$A,0)+(ROW()-ROW($A$463)-1),COLUMN()-1)</f>
        <v>-14.960938000000001</v>
      </c>
      <c r="M471" s="7">
        <f>INDEX('Paste Calib Data'!$1:$1048576,MATCH($A$463,'Paste Calib Data'!$A:$A,0)+(ROW()-ROW($A$463)-1),COLUMN()-1)</f>
        <v>-14.960938000000001</v>
      </c>
      <c r="N471" s="27">
        <f t="shared" si="170"/>
        <v>-14.960938000000001</v>
      </c>
    </row>
    <row r="472" spans="1:14" x14ac:dyDescent="0.25">
      <c r="A472" s="5">
        <f>INDEX('Paste Calib Data'!$1:$1048576,MATCH($A$463,'Paste Calib Data'!$A:$A,0)+(ROW()-ROW($A$463)-1),COLUMN())</f>
        <v>2000</v>
      </c>
      <c r="B472" s="27">
        <f t="shared" si="169"/>
        <v>-14.960938000000001</v>
      </c>
      <c r="C472" s="7">
        <f>INDEX('Paste Calib Data'!$1:$1048576,MATCH($A$463,'Paste Calib Data'!$A:$A,0)+(ROW()-ROW($A$463)-1),COLUMN()-1)</f>
        <v>-14.960938000000001</v>
      </c>
      <c r="D472" s="7">
        <f>INDEX('Paste Calib Data'!$1:$1048576,MATCH($A$463,'Paste Calib Data'!$A:$A,0)+(ROW()-ROW($A$463)-1),COLUMN()-1)</f>
        <v>-14.960938000000001</v>
      </c>
      <c r="E472" s="7">
        <f>INDEX('Paste Calib Data'!$1:$1048576,MATCH($A$463,'Paste Calib Data'!$A:$A,0)+(ROW()-ROW($A$463)-1),COLUMN()-1)</f>
        <v>-14.960938000000001</v>
      </c>
      <c r="F472" s="7">
        <f>INDEX('Paste Calib Data'!$1:$1048576,MATCH($A$463,'Paste Calib Data'!$A:$A,0)+(ROW()-ROW($A$463)-1),COLUMN()-1)</f>
        <v>-14.960938000000001</v>
      </c>
      <c r="G472" s="7">
        <f>INDEX('Paste Calib Data'!$1:$1048576,MATCH($A$463,'Paste Calib Data'!$A:$A,0)+(ROW()-ROW($A$463)-1),COLUMN()-1)</f>
        <v>-14.960938000000001</v>
      </c>
      <c r="H472" s="7">
        <f>INDEX('Paste Calib Data'!$1:$1048576,MATCH($A$463,'Paste Calib Data'!$A:$A,0)+(ROW()-ROW($A$463)-1),COLUMN()-1)</f>
        <v>-14.960938000000001</v>
      </c>
      <c r="I472" s="7">
        <f>INDEX('Paste Calib Data'!$1:$1048576,MATCH($A$463,'Paste Calib Data'!$A:$A,0)+(ROW()-ROW($A$463)-1),COLUMN()-1)</f>
        <v>-14.960938000000001</v>
      </c>
      <c r="J472" s="7">
        <f>INDEX('Paste Calib Data'!$1:$1048576,MATCH($A$463,'Paste Calib Data'!$A:$A,0)+(ROW()-ROW($A$463)-1),COLUMN()-1)</f>
        <v>-14.960938000000001</v>
      </c>
      <c r="K472" s="7">
        <f>INDEX('Paste Calib Data'!$1:$1048576,MATCH($A$463,'Paste Calib Data'!$A:$A,0)+(ROW()-ROW($A$463)-1),COLUMN()-1)</f>
        <v>-14.960938000000001</v>
      </c>
      <c r="L472" s="7">
        <f>INDEX('Paste Calib Data'!$1:$1048576,MATCH($A$463,'Paste Calib Data'!$A:$A,0)+(ROW()-ROW($A$463)-1),COLUMN()-1)</f>
        <v>-14.960938000000001</v>
      </c>
      <c r="M472" s="7">
        <f>INDEX('Paste Calib Data'!$1:$1048576,MATCH($A$463,'Paste Calib Data'!$A:$A,0)+(ROW()-ROW($A$463)-1),COLUMN()-1)</f>
        <v>-14.960938000000001</v>
      </c>
      <c r="N472" s="27">
        <f t="shared" si="170"/>
        <v>-14.960938000000001</v>
      </c>
    </row>
    <row r="473" spans="1:14" x14ac:dyDescent="0.25">
      <c r="A473" s="5">
        <f>INDEX('Paste Calib Data'!$1:$1048576,MATCH($A$463,'Paste Calib Data'!$A:$A,0)+(ROW()-ROW($A$463)-1),COLUMN())</f>
        <v>2200</v>
      </c>
      <c r="B473" s="27">
        <f t="shared" si="169"/>
        <v>-14.960938000000001</v>
      </c>
      <c r="C473" s="7">
        <f>INDEX('Paste Calib Data'!$1:$1048576,MATCH($A$463,'Paste Calib Data'!$A:$A,0)+(ROW()-ROW($A$463)-1),COLUMN()-1)</f>
        <v>-14.960938000000001</v>
      </c>
      <c r="D473" s="7">
        <f>INDEX('Paste Calib Data'!$1:$1048576,MATCH($A$463,'Paste Calib Data'!$A:$A,0)+(ROW()-ROW($A$463)-1),COLUMN()-1)</f>
        <v>-14.960938000000001</v>
      </c>
      <c r="E473" s="7">
        <f>INDEX('Paste Calib Data'!$1:$1048576,MATCH($A$463,'Paste Calib Data'!$A:$A,0)+(ROW()-ROW($A$463)-1),COLUMN()-1)</f>
        <v>-14.960938000000001</v>
      </c>
      <c r="F473" s="7">
        <f>INDEX('Paste Calib Data'!$1:$1048576,MATCH($A$463,'Paste Calib Data'!$A:$A,0)+(ROW()-ROW($A$463)-1),COLUMN()-1)</f>
        <v>-14.960938000000001</v>
      </c>
      <c r="G473" s="7">
        <f>INDEX('Paste Calib Data'!$1:$1048576,MATCH($A$463,'Paste Calib Data'!$A:$A,0)+(ROW()-ROW($A$463)-1),COLUMN()-1)</f>
        <v>-14.960938000000001</v>
      </c>
      <c r="H473" s="7">
        <f>INDEX('Paste Calib Data'!$1:$1048576,MATCH($A$463,'Paste Calib Data'!$A:$A,0)+(ROW()-ROW($A$463)-1),COLUMN()-1)</f>
        <v>-14.960938000000001</v>
      </c>
      <c r="I473" s="7">
        <f>INDEX('Paste Calib Data'!$1:$1048576,MATCH($A$463,'Paste Calib Data'!$A:$A,0)+(ROW()-ROW($A$463)-1),COLUMN()-1)</f>
        <v>-14.960938000000001</v>
      </c>
      <c r="J473" s="7">
        <f>INDEX('Paste Calib Data'!$1:$1048576,MATCH($A$463,'Paste Calib Data'!$A:$A,0)+(ROW()-ROW($A$463)-1),COLUMN()-1)</f>
        <v>-14.960938000000001</v>
      </c>
      <c r="K473" s="7">
        <f>INDEX('Paste Calib Data'!$1:$1048576,MATCH($A$463,'Paste Calib Data'!$A:$A,0)+(ROW()-ROW($A$463)-1),COLUMN()-1)</f>
        <v>-14.960938000000001</v>
      </c>
      <c r="L473" s="7">
        <f>INDEX('Paste Calib Data'!$1:$1048576,MATCH($A$463,'Paste Calib Data'!$A:$A,0)+(ROW()-ROW($A$463)-1),COLUMN()-1)</f>
        <v>-14.960938000000001</v>
      </c>
      <c r="M473" s="7">
        <f>INDEX('Paste Calib Data'!$1:$1048576,MATCH($A$463,'Paste Calib Data'!$A:$A,0)+(ROW()-ROW($A$463)-1),COLUMN()-1)</f>
        <v>-14.960938000000001</v>
      </c>
      <c r="N473" s="27">
        <f t="shared" si="170"/>
        <v>-14.960938000000001</v>
      </c>
    </row>
    <row r="474" spans="1:14" x14ac:dyDescent="0.25">
      <c r="A474" s="5">
        <f>INDEX('Paste Calib Data'!$1:$1048576,MATCH($A$463,'Paste Calib Data'!$A:$A,0)+(ROW()-ROW($A$463)-1),COLUMN())</f>
        <v>2400</v>
      </c>
      <c r="B474" s="27">
        <f t="shared" si="169"/>
        <v>-14.960938000000001</v>
      </c>
      <c r="C474" s="7">
        <f>INDEX('Paste Calib Data'!$1:$1048576,MATCH($A$463,'Paste Calib Data'!$A:$A,0)+(ROW()-ROW($A$463)-1),COLUMN()-1)</f>
        <v>-14.960938000000001</v>
      </c>
      <c r="D474" s="7">
        <f>INDEX('Paste Calib Data'!$1:$1048576,MATCH($A$463,'Paste Calib Data'!$A:$A,0)+(ROW()-ROW($A$463)-1),COLUMN()-1)</f>
        <v>-14.960938000000001</v>
      </c>
      <c r="E474" s="7">
        <f>INDEX('Paste Calib Data'!$1:$1048576,MATCH($A$463,'Paste Calib Data'!$A:$A,0)+(ROW()-ROW($A$463)-1),COLUMN()-1)</f>
        <v>-14.960938000000001</v>
      </c>
      <c r="F474" s="7">
        <f>INDEX('Paste Calib Data'!$1:$1048576,MATCH($A$463,'Paste Calib Data'!$A:$A,0)+(ROW()-ROW($A$463)-1),COLUMN()-1)</f>
        <v>-14.960938000000001</v>
      </c>
      <c r="G474" s="7">
        <f>INDEX('Paste Calib Data'!$1:$1048576,MATCH($A$463,'Paste Calib Data'!$A:$A,0)+(ROW()-ROW($A$463)-1),COLUMN()-1)</f>
        <v>-14.960938000000001</v>
      </c>
      <c r="H474" s="7">
        <f>INDEX('Paste Calib Data'!$1:$1048576,MATCH($A$463,'Paste Calib Data'!$A:$A,0)+(ROW()-ROW($A$463)-1),COLUMN()-1)</f>
        <v>-14.960938000000001</v>
      </c>
      <c r="I474" s="7">
        <f>INDEX('Paste Calib Data'!$1:$1048576,MATCH($A$463,'Paste Calib Data'!$A:$A,0)+(ROW()-ROW($A$463)-1),COLUMN()-1)</f>
        <v>-14.960938000000001</v>
      </c>
      <c r="J474" s="7">
        <f>INDEX('Paste Calib Data'!$1:$1048576,MATCH($A$463,'Paste Calib Data'!$A:$A,0)+(ROW()-ROW($A$463)-1),COLUMN()-1)</f>
        <v>-14.960938000000001</v>
      </c>
      <c r="K474" s="7">
        <f>INDEX('Paste Calib Data'!$1:$1048576,MATCH($A$463,'Paste Calib Data'!$A:$A,0)+(ROW()-ROW($A$463)-1),COLUMN()-1)</f>
        <v>-14.960938000000001</v>
      </c>
      <c r="L474" s="7">
        <f>INDEX('Paste Calib Data'!$1:$1048576,MATCH($A$463,'Paste Calib Data'!$A:$A,0)+(ROW()-ROW($A$463)-1),COLUMN()-1)</f>
        <v>-14.960938000000001</v>
      </c>
      <c r="M474" s="7">
        <f>INDEX('Paste Calib Data'!$1:$1048576,MATCH($A$463,'Paste Calib Data'!$A:$A,0)+(ROW()-ROW($A$463)-1),COLUMN()-1)</f>
        <v>-14.960938000000001</v>
      </c>
      <c r="N474" s="27">
        <f t="shared" si="170"/>
        <v>-14.960938000000001</v>
      </c>
    </row>
    <row r="475" spans="1:14" x14ac:dyDescent="0.25">
      <c r="A475" s="5">
        <f>INDEX('Paste Calib Data'!$1:$1048576,MATCH($A$463,'Paste Calib Data'!$A:$A,0)+(ROW()-ROW($A$463)-1),COLUMN())</f>
        <v>2600</v>
      </c>
      <c r="B475" s="27">
        <f t="shared" si="169"/>
        <v>-14.960938000000001</v>
      </c>
      <c r="C475" s="7">
        <f>INDEX('Paste Calib Data'!$1:$1048576,MATCH($A$463,'Paste Calib Data'!$A:$A,0)+(ROW()-ROW($A$463)-1),COLUMN()-1)</f>
        <v>-14.960938000000001</v>
      </c>
      <c r="D475" s="7">
        <f>INDEX('Paste Calib Data'!$1:$1048576,MATCH($A$463,'Paste Calib Data'!$A:$A,0)+(ROW()-ROW($A$463)-1),COLUMN()-1)</f>
        <v>-14.960938000000001</v>
      </c>
      <c r="E475" s="7">
        <f>INDEX('Paste Calib Data'!$1:$1048576,MATCH($A$463,'Paste Calib Data'!$A:$A,0)+(ROW()-ROW($A$463)-1),COLUMN()-1)</f>
        <v>-14.960938000000001</v>
      </c>
      <c r="F475" s="7">
        <f>INDEX('Paste Calib Data'!$1:$1048576,MATCH($A$463,'Paste Calib Data'!$A:$A,0)+(ROW()-ROW($A$463)-1),COLUMN()-1)</f>
        <v>-14.960938000000001</v>
      </c>
      <c r="G475" s="7">
        <f>INDEX('Paste Calib Data'!$1:$1048576,MATCH($A$463,'Paste Calib Data'!$A:$A,0)+(ROW()-ROW($A$463)-1),COLUMN()-1)</f>
        <v>-14.960938000000001</v>
      </c>
      <c r="H475" s="7">
        <f>INDEX('Paste Calib Data'!$1:$1048576,MATCH($A$463,'Paste Calib Data'!$A:$A,0)+(ROW()-ROW($A$463)-1),COLUMN()-1)</f>
        <v>-14.960938000000001</v>
      </c>
      <c r="I475" s="7">
        <f>INDEX('Paste Calib Data'!$1:$1048576,MATCH($A$463,'Paste Calib Data'!$A:$A,0)+(ROW()-ROW($A$463)-1),COLUMN()-1)</f>
        <v>-14.960938000000001</v>
      </c>
      <c r="J475" s="7">
        <f>INDEX('Paste Calib Data'!$1:$1048576,MATCH($A$463,'Paste Calib Data'!$A:$A,0)+(ROW()-ROW($A$463)-1),COLUMN()-1)</f>
        <v>-14.960938000000001</v>
      </c>
      <c r="K475" s="7">
        <f>INDEX('Paste Calib Data'!$1:$1048576,MATCH($A$463,'Paste Calib Data'!$A:$A,0)+(ROW()-ROW($A$463)-1),COLUMN()-1)</f>
        <v>-14.960938000000001</v>
      </c>
      <c r="L475" s="7">
        <f>INDEX('Paste Calib Data'!$1:$1048576,MATCH($A$463,'Paste Calib Data'!$A:$A,0)+(ROW()-ROW($A$463)-1),COLUMN()-1)</f>
        <v>-14.960938000000001</v>
      </c>
      <c r="M475" s="7">
        <f>INDEX('Paste Calib Data'!$1:$1048576,MATCH($A$463,'Paste Calib Data'!$A:$A,0)+(ROW()-ROW($A$463)-1),COLUMN()-1)</f>
        <v>-14.960938000000001</v>
      </c>
      <c r="N475" s="27">
        <f t="shared" si="170"/>
        <v>-14.960938000000001</v>
      </c>
    </row>
    <row r="476" spans="1:14" x14ac:dyDescent="0.25">
      <c r="A476" s="5">
        <f>INDEX('Paste Calib Data'!$1:$1048576,MATCH($A$463,'Paste Calib Data'!$A:$A,0)+(ROW()-ROW($A$463)-1),COLUMN())</f>
        <v>2800</v>
      </c>
      <c r="B476" s="27">
        <f t="shared" si="169"/>
        <v>-14.960938000000001</v>
      </c>
      <c r="C476" s="7">
        <f>INDEX('Paste Calib Data'!$1:$1048576,MATCH($A$463,'Paste Calib Data'!$A:$A,0)+(ROW()-ROW($A$463)-1),COLUMN()-1)</f>
        <v>-14.960938000000001</v>
      </c>
      <c r="D476" s="7">
        <f>INDEX('Paste Calib Data'!$1:$1048576,MATCH($A$463,'Paste Calib Data'!$A:$A,0)+(ROW()-ROW($A$463)-1),COLUMN()-1)</f>
        <v>-14.960938000000001</v>
      </c>
      <c r="E476" s="7">
        <f>INDEX('Paste Calib Data'!$1:$1048576,MATCH($A$463,'Paste Calib Data'!$A:$A,0)+(ROW()-ROW($A$463)-1),COLUMN()-1)</f>
        <v>-14.960938000000001</v>
      </c>
      <c r="F476" s="7">
        <f>INDEX('Paste Calib Data'!$1:$1048576,MATCH($A$463,'Paste Calib Data'!$A:$A,0)+(ROW()-ROW($A$463)-1),COLUMN()-1)</f>
        <v>-14.960938000000001</v>
      </c>
      <c r="G476" s="7">
        <f>INDEX('Paste Calib Data'!$1:$1048576,MATCH($A$463,'Paste Calib Data'!$A:$A,0)+(ROW()-ROW($A$463)-1),COLUMN()-1)</f>
        <v>-14.960938000000001</v>
      </c>
      <c r="H476" s="7">
        <f>INDEX('Paste Calib Data'!$1:$1048576,MATCH($A$463,'Paste Calib Data'!$A:$A,0)+(ROW()-ROW($A$463)-1),COLUMN()-1)</f>
        <v>-14.960938000000001</v>
      </c>
      <c r="I476" s="7">
        <f>INDEX('Paste Calib Data'!$1:$1048576,MATCH($A$463,'Paste Calib Data'!$A:$A,0)+(ROW()-ROW($A$463)-1),COLUMN()-1)</f>
        <v>-14.960938000000001</v>
      </c>
      <c r="J476" s="7">
        <f>INDEX('Paste Calib Data'!$1:$1048576,MATCH($A$463,'Paste Calib Data'!$A:$A,0)+(ROW()-ROW($A$463)-1),COLUMN()-1)</f>
        <v>-14.960938000000001</v>
      </c>
      <c r="K476" s="7">
        <f>INDEX('Paste Calib Data'!$1:$1048576,MATCH($A$463,'Paste Calib Data'!$A:$A,0)+(ROW()-ROW($A$463)-1),COLUMN()-1)</f>
        <v>-14.960938000000001</v>
      </c>
      <c r="L476" s="7">
        <f>INDEX('Paste Calib Data'!$1:$1048576,MATCH($A$463,'Paste Calib Data'!$A:$A,0)+(ROW()-ROW($A$463)-1),COLUMN()-1)</f>
        <v>-14.960938000000001</v>
      </c>
      <c r="M476" s="7">
        <f>INDEX('Paste Calib Data'!$1:$1048576,MATCH($A$463,'Paste Calib Data'!$A:$A,0)+(ROW()-ROW($A$463)-1),COLUMN()-1)</f>
        <v>-14.960938000000001</v>
      </c>
      <c r="N476" s="27">
        <f t="shared" si="170"/>
        <v>-14.960938000000001</v>
      </c>
    </row>
    <row r="477" spans="1:14" x14ac:dyDescent="0.25">
      <c r="A477" s="5">
        <f>INDEX('Paste Calib Data'!$1:$1048576,MATCH($A$463,'Paste Calib Data'!$A:$A,0)+(ROW()-ROW($A$463)-1),COLUMN())</f>
        <v>3000</v>
      </c>
      <c r="B477" s="27">
        <f t="shared" si="169"/>
        <v>-14.960938000000001</v>
      </c>
      <c r="C477" s="7">
        <f>INDEX('Paste Calib Data'!$1:$1048576,MATCH($A$463,'Paste Calib Data'!$A:$A,0)+(ROW()-ROW($A$463)-1),COLUMN()-1)</f>
        <v>-14.960938000000001</v>
      </c>
      <c r="D477" s="7">
        <f>INDEX('Paste Calib Data'!$1:$1048576,MATCH($A$463,'Paste Calib Data'!$A:$A,0)+(ROW()-ROW($A$463)-1),COLUMN()-1)</f>
        <v>-14.960938000000001</v>
      </c>
      <c r="E477" s="7">
        <f>INDEX('Paste Calib Data'!$1:$1048576,MATCH($A$463,'Paste Calib Data'!$A:$A,0)+(ROW()-ROW($A$463)-1),COLUMN()-1)</f>
        <v>-14.960938000000001</v>
      </c>
      <c r="F477" s="7">
        <f>INDEX('Paste Calib Data'!$1:$1048576,MATCH($A$463,'Paste Calib Data'!$A:$A,0)+(ROW()-ROW($A$463)-1),COLUMN()-1)</f>
        <v>-14.960938000000001</v>
      </c>
      <c r="G477" s="7">
        <f>INDEX('Paste Calib Data'!$1:$1048576,MATCH($A$463,'Paste Calib Data'!$A:$A,0)+(ROW()-ROW($A$463)-1),COLUMN()-1)</f>
        <v>-14.960938000000001</v>
      </c>
      <c r="H477" s="7">
        <f>INDEX('Paste Calib Data'!$1:$1048576,MATCH($A$463,'Paste Calib Data'!$A:$A,0)+(ROW()-ROW($A$463)-1),COLUMN()-1)</f>
        <v>-14.960938000000001</v>
      </c>
      <c r="I477" s="7">
        <f>INDEX('Paste Calib Data'!$1:$1048576,MATCH($A$463,'Paste Calib Data'!$A:$A,0)+(ROW()-ROW($A$463)-1),COLUMN()-1)</f>
        <v>-14.960938000000001</v>
      </c>
      <c r="J477" s="7">
        <f>INDEX('Paste Calib Data'!$1:$1048576,MATCH($A$463,'Paste Calib Data'!$A:$A,0)+(ROW()-ROW($A$463)-1),COLUMN()-1)</f>
        <v>-14.960938000000001</v>
      </c>
      <c r="K477" s="7">
        <f>INDEX('Paste Calib Data'!$1:$1048576,MATCH($A$463,'Paste Calib Data'!$A:$A,0)+(ROW()-ROW($A$463)-1),COLUMN()-1)</f>
        <v>-14.960938000000001</v>
      </c>
      <c r="L477" s="7">
        <f>INDEX('Paste Calib Data'!$1:$1048576,MATCH($A$463,'Paste Calib Data'!$A:$A,0)+(ROW()-ROW($A$463)-1),COLUMN()-1)</f>
        <v>-14.960938000000001</v>
      </c>
      <c r="M477" s="7">
        <f>INDEX('Paste Calib Data'!$1:$1048576,MATCH($A$463,'Paste Calib Data'!$A:$A,0)+(ROW()-ROW($A$463)-1),COLUMN()-1)</f>
        <v>-14.960938000000001</v>
      </c>
      <c r="N477" s="27">
        <f t="shared" si="170"/>
        <v>-14.960938000000001</v>
      </c>
    </row>
    <row r="478" spans="1:14" x14ac:dyDescent="0.25">
      <c r="A478" s="5">
        <f>INDEX('Paste Calib Data'!$1:$1048576,MATCH($A$463,'Paste Calib Data'!$A:$A,0)+(ROW()-ROW($A$463)-1),COLUMN())</f>
        <v>3200</v>
      </c>
      <c r="B478" s="27">
        <f t="shared" si="169"/>
        <v>-14.960938000000001</v>
      </c>
      <c r="C478" s="7">
        <f>INDEX('Paste Calib Data'!$1:$1048576,MATCH($A$463,'Paste Calib Data'!$A:$A,0)+(ROW()-ROW($A$463)-1),COLUMN()-1)</f>
        <v>-14.960938000000001</v>
      </c>
      <c r="D478" s="7">
        <f>INDEX('Paste Calib Data'!$1:$1048576,MATCH($A$463,'Paste Calib Data'!$A:$A,0)+(ROW()-ROW($A$463)-1),COLUMN()-1)</f>
        <v>-14.960938000000001</v>
      </c>
      <c r="E478" s="7">
        <f>INDEX('Paste Calib Data'!$1:$1048576,MATCH($A$463,'Paste Calib Data'!$A:$A,0)+(ROW()-ROW($A$463)-1),COLUMN()-1)</f>
        <v>-14.960938000000001</v>
      </c>
      <c r="F478" s="7">
        <f>INDEX('Paste Calib Data'!$1:$1048576,MATCH($A$463,'Paste Calib Data'!$A:$A,0)+(ROW()-ROW($A$463)-1),COLUMN()-1)</f>
        <v>-14.960938000000001</v>
      </c>
      <c r="G478" s="7">
        <f>INDEX('Paste Calib Data'!$1:$1048576,MATCH($A$463,'Paste Calib Data'!$A:$A,0)+(ROW()-ROW($A$463)-1),COLUMN()-1)</f>
        <v>-14.960938000000001</v>
      </c>
      <c r="H478" s="7">
        <f>INDEX('Paste Calib Data'!$1:$1048576,MATCH($A$463,'Paste Calib Data'!$A:$A,0)+(ROW()-ROW($A$463)-1),COLUMN()-1)</f>
        <v>-14.960938000000001</v>
      </c>
      <c r="I478" s="7">
        <f>INDEX('Paste Calib Data'!$1:$1048576,MATCH($A$463,'Paste Calib Data'!$A:$A,0)+(ROW()-ROW($A$463)-1),COLUMN()-1)</f>
        <v>-14.960938000000001</v>
      </c>
      <c r="J478" s="7">
        <f>INDEX('Paste Calib Data'!$1:$1048576,MATCH($A$463,'Paste Calib Data'!$A:$A,0)+(ROW()-ROW($A$463)-1),COLUMN()-1)</f>
        <v>-14.960938000000001</v>
      </c>
      <c r="K478" s="7">
        <f>INDEX('Paste Calib Data'!$1:$1048576,MATCH($A$463,'Paste Calib Data'!$A:$A,0)+(ROW()-ROW($A$463)-1),COLUMN()-1)</f>
        <v>-14.960938000000001</v>
      </c>
      <c r="L478" s="7">
        <f>INDEX('Paste Calib Data'!$1:$1048576,MATCH($A$463,'Paste Calib Data'!$A:$A,0)+(ROW()-ROW($A$463)-1),COLUMN()-1)</f>
        <v>-14.960938000000001</v>
      </c>
      <c r="M478" s="7">
        <f>INDEX('Paste Calib Data'!$1:$1048576,MATCH($A$463,'Paste Calib Data'!$A:$A,0)+(ROW()-ROW($A$463)-1),COLUMN()-1)</f>
        <v>-14.960938000000001</v>
      </c>
      <c r="N478" s="27">
        <f t="shared" si="170"/>
        <v>-14.960938000000001</v>
      </c>
    </row>
    <row r="479" spans="1:14" x14ac:dyDescent="0.25">
      <c r="A479" s="5">
        <f>INDEX('Paste Calib Data'!$1:$1048576,MATCH($A$463,'Paste Calib Data'!$A:$A,0)+(ROW()-ROW($A$463)-1),COLUMN())</f>
        <v>3300</v>
      </c>
      <c r="B479" s="27">
        <f>C479</f>
        <v>-14.960938000000001</v>
      </c>
      <c r="C479" s="7">
        <f>INDEX('Paste Calib Data'!$1:$1048576,MATCH($A$463,'Paste Calib Data'!$A:$A,0)+(ROW()-ROW($A$463)-1),COLUMN()-1)</f>
        <v>-14.960938000000001</v>
      </c>
      <c r="D479" s="7">
        <f>INDEX('Paste Calib Data'!$1:$1048576,MATCH($A$463,'Paste Calib Data'!$A:$A,0)+(ROW()-ROW($A$463)-1),COLUMN()-1)</f>
        <v>-14.960938000000001</v>
      </c>
      <c r="E479" s="7">
        <f>INDEX('Paste Calib Data'!$1:$1048576,MATCH($A$463,'Paste Calib Data'!$A:$A,0)+(ROW()-ROW($A$463)-1),COLUMN()-1)</f>
        <v>-14.960938000000001</v>
      </c>
      <c r="F479" s="7">
        <f>INDEX('Paste Calib Data'!$1:$1048576,MATCH($A$463,'Paste Calib Data'!$A:$A,0)+(ROW()-ROW($A$463)-1),COLUMN()-1)</f>
        <v>-14.960938000000001</v>
      </c>
      <c r="G479" s="7">
        <f>INDEX('Paste Calib Data'!$1:$1048576,MATCH($A$463,'Paste Calib Data'!$A:$A,0)+(ROW()-ROW($A$463)-1),COLUMN()-1)</f>
        <v>-14.960938000000001</v>
      </c>
      <c r="H479" s="7">
        <f>INDEX('Paste Calib Data'!$1:$1048576,MATCH($A$463,'Paste Calib Data'!$A:$A,0)+(ROW()-ROW($A$463)-1),COLUMN()-1)</f>
        <v>-14.960938000000001</v>
      </c>
      <c r="I479" s="7">
        <f>INDEX('Paste Calib Data'!$1:$1048576,MATCH($A$463,'Paste Calib Data'!$A:$A,0)+(ROW()-ROW($A$463)-1),COLUMN()-1)</f>
        <v>-14.960938000000001</v>
      </c>
      <c r="J479" s="7">
        <f>INDEX('Paste Calib Data'!$1:$1048576,MATCH($A$463,'Paste Calib Data'!$A:$A,0)+(ROW()-ROW($A$463)-1),COLUMN()-1)</f>
        <v>-14.960938000000001</v>
      </c>
      <c r="K479" s="7">
        <f>INDEX('Paste Calib Data'!$1:$1048576,MATCH($A$463,'Paste Calib Data'!$A:$A,0)+(ROW()-ROW($A$463)-1),COLUMN()-1)</f>
        <v>-14.960938000000001</v>
      </c>
      <c r="L479" s="7">
        <f>INDEX('Paste Calib Data'!$1:$1048576,MATCH($A$463,'Paste Calib Data'!$A:$A,0)+(ROW()-ROW($A$463)-1),COLUMN()-1)</f>
        <v>-14.960938000000001</v>
      </c>
      <c r="M479" s="7">
        <f>INDEX('Paste Calib Data'!$1:$1048576,MATCH($A$463,'Paste Calib Data'!$A:$A,0)+(ROW()-ROW($A$463)-1),COLUMN()-1)</f>
        <v>-14.960938000000001</v>
      </c>
      <c r="N479" s="27">
        <f t="shared" si="170"/>
        <v>-14.960938000000001</v>
      </c>
    </row>
    <row r="480" spans="1:14" x14ac:dyDescent="0.25">
      <c r="A480" s="28">
        <f>A479+1</f>
        <v>3301</v>
      </c>
      <c r="B480" s="27">
        <f t="shared" ref="B480:N480" si="171">B479</f>
        <v>-14.960938000000001</v>
      </c>
      <c r="C480" s="27">
        <f t="shared" si="171"/>
        <v>-14.960938000000001</v>
      </c>
      <c r="D480" s="27">
        <f t="shared" si="171"/>
        <v>-14.960938000000001</v>
      </c>
      <c r="E480" s="27">
        <f t="shared" si="171"/>
        <v>-14.960938000000001</v>
      </c>
      <c r="F480" s="27">
        <f t="shared" si="171"/>
        <v>-14.960938000000001</v>
      </c>
      <c r="G480" s="27">
        <f t="shared" si="171"/>
        <v>-14.960938000000001</v>
      </c>
      <c r="H480" s="27">
        <f t="shared" si="171"/>
        <v>-14.960938000000001</v>
      </c>
      <c r="I480" s="27">
        <f t="shared" si="171"/>
        <v>-14.960938000000001</v>
      </c>
      <c r="J480" s="27">
        <f t="shared" si="171"/>
        <v>-14.960938000000001</v>
      </c>
      <c r="K480" s="27">
        <f t="shared" si="171"/>
        <v>-14.960938000000001</v>
      </c>
      <c r="L480" s="27">
        <f t="shared" si="171"/>
        <v>-14.960938000000001</v>
      </c>
      <c r="M480" s="27">
        <f t="shared" si="171"/>
        <v>-14.960938000000001</v>
      </c>
      <c r="N480" s="27">
        <f t="shared" si="171"/>
        <v>-14.960938000000001</v>
      </c>
    </row>
    <row r="481" spans="1:14" x14ac:dyDescent="0.25">
      <c r="A481" s="24"/>
      <c r="B481" s="24"/>
    </row>
    <row r="482" spans="1:14" x14ac:dyDescent="0.25">
      <c r="A482" s="33" t="s">
        <v>268</v>
      </c>
      <c r="B482" s="33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5" t="str">
        <f>INDEX('Paste Calib Data'!$1:$1048576,MATCH($A$482,'Paste Calib Data'!$A:$A,0)+(ROW()-ROW($A$482)),COLUMN())</f>
        <v>PSI</v>
      </c>
      <c r="B483" s="5" t="str">
        <f>INDEX('Paste Calib Data'!$1:$1048576,MATCH($A$482,'Paste Calib Data'!$A:$A,0)+(ROW()-ROW($A$482)),COLUMN())</f>
        <v>Value (Factor)</v>
      </c>
    </row>
    <row r="484" spans="1:14" x14ac:dyDescent="0.25">
      <c r="A484" s="28">
        <f>A485-1</f>
        <v>9.5</v>
      </c>
      <c r="B484" s="31">
        <f>B485</f>
        <v>1.0000020000000001</v>
      </c>
    </row>
    <row r="485" spans="1:14" x14ac:dyDescent="0.25">
      <c r="A485" s="5">
        <f>INDEX('Paste Calib Data'!$1:$1048576,MATCH($A$482,'Paste Calib Data'!$A:$A,0)+(ROW()-ROW($A$482)-1),COLUMN())</f>
        <v>10.5</v>
      </c>
      <c r="B485" s="36">
        <f>INDEX('Paste Calib Data'!$1:$1048576,MATCH($A$482,'Paste Calib Data'!$A:$A,0)+(ROW()-ROW($A$482)-1),COLUMN())</f>
        <v>1.0000020000000001</v>
      </c>
    </row>
    <row r="486" spans="1:14" x14ac:dyDescent="0.25">
      <c r="A486" s="5">
        <f>INDEX('Paste Calib Data'!$1:$1048576,MATCH($A$482,'Paste Calib Data'!$A:$A,0)+(ROW()-ROW($A$482)-1),COLUMN())</f>
        <v>10.9</v>
      </c>
      <c r="B486" s="36">
        <f>INDEX('Paste Calib Data'!$1:$1048576,MATCH($A$482,'Paste Calib Data'!$A:$A,0)+(ROW()-ROW($A$482)-1),COLUMN())</f>
        <v>0.95996199999999998</v>
      </c>
    </row>
    <row r="487" spans="1:14" x14ac:dyDescent="0.25">
      <c r="A487" s="5">
        <f>INDEX('Paste Calib Data'!$1:$1048576,MATCH($A$482,'Paste Calib Data'!$A:$A,0)+(ROW()-ROW($A$482)-1),COLUMN())</f>
        <v>11.3</v>
      </c>
      <c r="B487" s="36">
        <f>INDEX('Paste Calib Data'!$1:$1048576,MATCH($A$482,'Paste Calib Data'!$A:$A,0)+(ROW()-ROW($A$482)-1),COLUMN())</f>
        <v>0.909914</v>
      </c>
    </row>
    <row r="488" spans="1:14" x14ac:dyDescent="0.25">
      <c r="A488" s="5">
        <f>INDEX('Paste Calib Data'!$1:$1048576,MATCH($A$482,'Paste Calib Data'!$A:$A,0)+(ROW()-ROW($A$482)-1),COLUMN())</f>
        <v>11.8</v>
      </c>
      <c r="B488" s="36">
        <f>INDEX('Paste Calib Data'!$1:$1048576,MATCH($A$482,'Paste Calib Data'!$A:$A,0)+(ROW()-ROW($A$482)-1),COLUMN())</f>
        <v>0.80005000000000004</v>
      </c>
    </row>
    <row r="489" spans="1:14" x14ac:dyDescent="0.25">
      <c r="A489" s="5">
        <f>INDEX('Paste Calib Data'!$1:$1048576,MATCH($A$482,'Paste Calib Data'!$A:$A,0)+(ROW()-ROW($A$482)-1),COLUMN())</f>
        <v>12.2</v>
      </c>
      <c r="B489" s="36">
        <f>INDEX('Paste Calib Data'!$1:$1048576,MATCH($A$482,'Paste Calib Data'!$A:$A,0)+(ROW()-ROW($A$482)-1),COLUMN())</f>
        <v>0</v>
      </c>
    </row>
    <row r="490" spans="1:14" x14ac:dyDescent="0.25">
      <c r="A490" s="28">
        <f>A489+1</f>
        <v>13.2</v>
      </c>
      <c r="B490" s="31">
        <f>B489</f>
        <v>0</v>
      </c>
    </row>
    <row r="492" spans="1:14" x14ac:dyDescent="0.25">
      <c r="A492" s="33" t="s">
        <v>274</v>
      </c>
      <c r="B492" s="45" t="str">
        <f>INDEX('Paste Calib Data'!$1:$1048576,MATCH($A$492,'Paste Calib Data'!$A:$A,0)+(ROW()-ROW($A$492)),COLUMN())</f>
        <v>Timing, Boost Adjust</v>
      </c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</row>
    <row r="493" spans="1:14" x14ac:dyDescent="0.25">
      <c r="A493" s="5"/>
      <c r="B493" s="5" t="str">
        <f>INDEX('Paste Calib Data'!$1:$1048576,MATCH($A$492,'Paste Calib Data'!$A:$A,0)+(ROW()-ROW($A$492)),COLUMN())</f>
        <v>mm3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25">
      <c r="A494" s="5" t="str">
        <f>INDEX('Paste Calib Data'!$1:$1048576,MATCH($A$492,'Paste Calib Data'!$A:$A,0)+(ROW()-ROW($A$492)),COLUMN())</f>
        <v>RPM</v>
      </c>
      <c r="B494" s="28">
        <f>C494-1</f>
        <v>29</v>
      </c>
      <c r="C494" s="5">
        <f>INDEX('Paste Calib Data'!$1:$1048576,MATCH($A$492,'Paste Calib Data'!$A:$A,0)+(ROW()-ROW($A$492)),COLUMN()-1)</f>
        <v>30</v>
      </c>
      <c r="D494" s="5">
        <f>INDEX('Paste Calib Data'!$1:$1048576,MATCH($A$492,'Paste Calib Data'!$A:$A,0)+(ROW()-ROW($A$492)),COLUMN()-1)</f>
        <v>45</v>
      </c>
      <c r="E494" s="5">
        <f>INDEX('Paste Calib Data'!$1:$1048576,MATCH($A$492,'Paste Calib Data'!$A:$A,0)+(ROW()-ROW($A$492)),COLUMN()-1)</f>
        <v>55</v>
      </c>
      <c r="F494" s="5">
        <f>INDEX('Paste Calib Data'!$1:$1048576,MATCH($A$492,'Paste Calib Data'!$A:$A,0)+(ROW()-ROW($A$492)),COLUMN()-1)</f>
        <v>60</v>
      </c>
      <c r="G494" s="5">
        <f>INDEX('Paste Calib Data'!$1:$1048576,MATCH($A$492,'Paste Calib Data'!$A:$A,0)+(ROW()-ROW($A$492)),COLUMN()-1)</f>
        <v>65</v>
      </c>
      <c r="H494" s="5">
        <f>INDEX('Paste Calib Data'!$1:$1048576,MATCH($A$492,'Paste Calib Data'!$A:$A,0)+(ROW()-ROW($A$492)),COLUMN()-1)</f>
        <v>70</v>
      </c>
      <c r="I494" s="5">
        <f>INDEX('Paste Calib Data'!$1:$1048576,MATCH($A$492,'Paste Calib Data'!$A:$A,0)+(ROW()-ROW($A$492)),COLUMN()-1)</f>
        <v>75</v>
      </c>
      <c r="J494" s="5">
        <f>INDEX('Paste Calib Data'!$1:$1048576,MATCH($A$492,'Paste Calib Data'!$A:$A,0)+(ROW()-ROW($A$492)),COLUMN()-1)</f>
        <v>80</v>
      </c>
      <c r="K494" s="5">
        <f>INDEX('Paste Calib Data'!$1:$1048576,MATCH($A$492,'Paste Calib Data'!$A:$A,0)+(ROW()-ROW($A$492)),COLUMN()-1)</f>
        <v>85</v>
      </c>
      <c r="L494" s="5">
        <f>INDEX('Paste Calib Data'!$1:$1048576,MATCH($A$492,'Paste Calib Data'!$A:$A,0)+(ROW()-ROW($A$492)),COLUMN()-1)</f>
        <v>90</v>
      </c>
      <c r="M494" s="5">
        <f>INDEX('Paste Calib Data'!$1:$1048576,MATCH($A$492,'Paste Calib Data'!$A:$A,0)+(ROW()-ROW($A$492)),COLUMN()-1)</f>
        <v>95</v>
      </c>
      <c r="N494" s="28">
        <f>M494+1</f>
        <v>96</v>
      </c>
    </row>
    <row r="495" spans="1:14" x14ac:dyDescent="0.25">
      <c r="A495" s="28">
        <f>A496-1</f>
        <v>799</v>
      </c>
      <c r="B495" s="28">
        <f>B496</f>
        <v>-10.039063000000001</v>
      </c>
      <c r="C495" s="28">
        <f t="shared" ref="C495:N495" si="172">C496</f>
        <v>-10.039063000000001</v>
      </c>
      <c r="D495" s="28">
        <f t="shared" si="172"/>
        <v>-10.039063000000001</v>
      </c>
      <c r="E495" s="28">
        <f t="shared" si="172"/>
        <v>-10.039063000000001</v>
      </c>
      <c r="F495" s="28">
        <f t="shared" si="172"/>
        <v>-10.039063000000001</v>
      </c>
      <c r="G495" s="28">
        <f t="shared" si="172"/>
        <v>-10.039063000000001</v>
      </c>
      <c r="H495" s="28">
        <f t="shared" si="172"/>
        <v>-10.039063000000001</v>
      </c>
      <c r="I495" s="28">
        <f t="shared" si="172"/>
        <v>-10.039063000000001</v>
      </c>
      <c r="J495" s="28">
        <f t="shared" si="172"/>
        <v>-10.039063000000001</v>
      </c>
      <c r="K495" s="28">
        <f t="shared" si="172"/>
        <v>-10.039063000000001</v>
      </c>
      <c r="L495" s="28">
        <f t="shared" si="172"/>
        <v>-10.039063000000001</v>
      </c>
      <c r="M495" s="28">
        <f t="shared" si="172"/>
        <v>-12.03125</v>
      </c>
      <c r="N495" s="28">
        <f t="shared" si="172"/>
        <v>-12.03125</v>
      </c>
    </row>
    <row r="496" spans="1:14" x14ac:dyDescent="0.25">
      <c r="A496" s="5">
        <f>INDEX('Paste Calib Data'!$1:$1048576,MATCH($A$492,'Paste Calib Data'!$A:$A,0)+(ROW()-ROW($A$492)-1),COLUMN())</f>
        <v>800</v>
      </c>
      <c r="B496" s="27">
        <f>C496</f>
        <v>-10.039063000000001</v>
      </c>
      <c r="C496" s="7">
        <f>INDEX('Paste Calib Data'!$1:$1048576,MATCH($A$492,'Paste Calib Data'!$A:$A,0)+(ROW()-ROW($A$492)-1),COLUMN()-1)</f>
        <v>-10.039063000000001</v>
      </c>
      <c r="D496" s="7">
        <f>INDEX('Paste Calib Data'!$1:$1048576,MATCH($A$492,'Paste Calib Data'!$A:$A,0)+(ROW()-ROW($A$492)-1),COLUMN()-1)</f>
        <v>-10.039063000000001</v>
      </c>
      <c r="E496" s="7">
        <f>INDEX('Paste Calib Data'!$1:$1048576,MATCH($A$492,'Paste Calib Data'!$A:$A,0)+(ROW()-ROW($A$492)-1),COLUMN()-1)</f>
        <v>-10.039063000000001</v>
      </c>
      <c r="F496" s="7">
        <f>INDEX('Paste Calib Data'!$1:$1048576,MATCH($A$492,'Paste Calib Data'!$A:$A,0)+(ROW()-ROW($A$492)-1),COLUMN()-1)</f>
        <v>-10.039063000000001</v>
      </c>
      <c r="G496" s="7">
        <f>INDEX('Paste Calib Data'!$1:$1048576,MATCH($A$492,'Paste Calib Data'!$A:$A,0)+(ROW()-ROW($A$492)-1),COLUMN()-1)</f>
        <v>-10.039063000000001</v>
      </c>
      <c r="H496" s="7">
        <f>INDEX('Paste Calib Data'!$1:$1048576,MATCH($A$492,'Paste Calib Data'!$A:$A,0)+(ROW()-ROW($A$492)-1),COLUMN()-1)</f>
        <v>-10.039063000000001</v>
      </c>
      <c r="I496" s="7">
        <f>INDEX('Paste Calib Data'!$1:$1048576,MATCH($A$492,'Paste Calib Data'!$A:$A,0)+(ROW()-ROW($A$492)-1),COLUMN()-1)</f>
        <v>-10.039063000000001</v>
      </c>
      <c r="J496" s="7">
        <f>INDEX('Paste Calib Data'!$1:$1048576,MATCH($A$492,'Paste Calib Data'!$A:$A,0)+(ROW()-ROW($A$492)-1),COLUMN()-1)</f>
        <v>-10.039063000000001</v>
      </c>
      <c r="K496" s="7">
        <f>INDEX('Paste Calib Data'!$1:$1048576,MATCH($A$492,'Paste Calib Data'!$A:$A,0)+(ROW()-ROW($A$492)-1),COLUMN()-1)</f>
        <v>-10.039063000000001</v>
      </c>
      <c r="L496" s="7">
        <f>INDEX('Paste Calib Data'!$1:$1048576,MATCH($A$492,'Paste Calib Data'!$A:$A,0)+(ROW()-ROW($A$492)-1),COLUMN()-1)</f>
        <v>-10.039063000000001</v>
      </c>
      <c r="M496" s="7">
        <f>INDEX('Paste Calib Data'!$1:$1048576,MATCH($A$492,'Paste Calib Data'!$A:$A,0)+(ROW()-ROW($A$492)-1),COLUMN()-1)</f>
        <v>-12.03125</v>
      </c>
      <c r="N496" s="27">
        <f>M496</f>
        <v>-12.03125</v>
      </c>
    </row>
    <row r="497" spans="1:14" x14ac:dyDescent="0.25">
      <c r="A497" s="5">
        <f>INDEX('Paste Calib Data'!$1:$1048576,MATCH($A$492,'Paste Calib Data'!$A:$A,0)+(ROW()-ROW($A$492)-1),COLUMN())</f>
        <v>1000</v>
      </c>
      <c r="B497" s="27">
        <f t="shared" ref="B497:B508" si="173">C497</f>
        <v>-10.039063000000001</v>
      </c>
      <c r="C497" s="7">
        <f>INDEX('Paste Calib Data'!$1:$1048576,MATCH($A$492,'Paste Calib Data'!$A:$A,0)+(ROW()-ROW($A$492)-1),COLUMN()-1)</f>
        <v>-10.039063000000001</v>
      </c>
      <c r="D497" s="7">
        <f>INDEX('Paste Calib Data'!$1:$1048576,MATCH($A$492,'Paste Calib Data'!$A:$A,0)+(ROW()-ROW($A$492)-1),COLUMN()-1)</f>
        <v>-10.039063000000001</v>
      </c>
      <c r="E497" s="7">
        <f>INDEX('Paste Calib Data'!$1:$1048576,MATCH($A$492,'Paste Calib Data'!$A:$A,0)+(ROW()-ROW($A$492)-1),COLUMN()-1)</f>
        <v>-10.039063000000001</v>
      </c>
      <c r="F497" s="7">
        <f>INDEX('Paste Calib Data'!$1:$1048576,MATCH($A$492,'Paste Calib Data'!$A:$A,0)+(ROW()-ROW($A$492)-1),COLUMN()-1)</f>
        <v>-10.039063000000001</v>
      </c>
      <c r="G497" s="7">
        <f>INDEX('Paste Calib Data'!$1:$1048576,MATCH($A$492,'Paste Calib Data'!$A:$A,0)+(ROW()-ROW($A$492)-1),COLUMN()-1)</f>
        <v>-10.039063000000001</v>
      </c>
      <c r="H497" s="7">
        <f>INDEX('Paste Calib Data'!$1:$1048576,MATCH($A$492,'Paste Calib Data'!$A:$A,0)+(ROW()-ROW($A$492)-1),COLUMN()-1)</f>
        <v>-10.039063000000001</v>
      </c>
      <c r="I497" s="7">
        <f>INDEX('Paste Calib Data'!$1:$1048576,MATCH($A$492,'Paste Calib Data'!$A:$A,0)+(ROW()-ROW($A$492)-1),COLUMN()-1)</f>
        <v>-10.039063000000001</v>
      </c>
      <c r="J497" s="7">
        <f>INDEX('Paste Calib Data'!$1:$1048576,MATCH($A$492,'Paste Calib Data'!$A:$A,0)+(ROW()-ROW($A$492)-1),COLUMN()-1)</f>
        <v>-10.039063000000001</v>
      </c>
      <c r="K497" s="7">
        <f>INDEX('Paste Calib Data'!$1:$1048576,MATCH($A$492,'Paste Calib Data'!$A:$A,0)+(ROW()-ROW($A$492)-1),COLUMN()-1)</f>
        <v>-10.039063000000001</v>
      </c>
      <c r="L497" s="7">
        <f>INDEX('Paste Calib Data'!$1:$1048576,MATCH($A$492,'Paste Calib Data'!$A:$A,0)+(ROW()-ROW($A$492)-1),COLUMN()-1)</f>
        <v>-10.039063000000001</v>
      </c>
      <c r="M497" s="7">
        <f>INDEX('Paste Calib Data'!$1:$1048576,MATCH($A$492,'Paste Calib Data'!$A:$A,0)+(ROW()-ROW($A$492)-1),COLUMN()-1)</f>
        <v>-12.03125</v>
      </c>
      <c r="N497" s="27">
        <f t="shared" ref="N497:N508" si="174">M497</f>
        <v>-12.03125</v>
      </c>
    </row>
    <row r="498" spans="1:14" x14ac:dyDescent="0.25">
      <c r="A498" s="5">
        <f>INDEX('Paste Calib Data'!$1:$1048576,MATCH($A$492,'Paste Calib Data'!$A:$A,0)+(ROW()-ROW($A$492)-1),COLUMN())</f>
        <v>1200</v>
      </c>
      <c r="B498" s="27">
        <f t="shared" si="173"/>
        <v>-10.039063000000001</v>
      </c>
      <c r="C498" s="7">
        <f>INDEX('Paste Calib Data'!$1:$1048576,MATCH($A$492,'Paste Calib Data'!$A:$A,0)+(ROW()-ROW($A$492)-1),COLUMN()-1)</f>
        <v>-10.039063000000001</v>
      </c>
      <c r="D498" s="7">
        <f>INDEX('Paste Calib Data'!$1:$1048576,MATCH($A$492,'Paste Calib Data'!$A:$A,0)+(ROW()-ROW($A$492)-1),COLUMN()-1)</f>
        <v>-10.039063000000001</v>
      </c>
      <c r="E498" s="7">
        <f>INDEX('Paste Calib Data'!$1:$1048576,MATCH($A$492,'Paste Calib Data'!$A:$A,0)+(ROW()-ROW($A$492)-1),COLUMN()-1)</f>
        <v>-10.039063000000001</v>
      </c>
      <c r="F498" s="7">
        <f>INDEX('Paste Calib Data'!$1:$1048576,MATCH($A$492,'Paste Calib Data'!$A:$A,0)+(ROW()-ROW($A$492)-1),COLUMN()-1)</f>
        <v>-10.039063000000001</v>
      </c>
      <c r="G498" s="7">
        <f>INDEX('Paste Calib Data'!$1:$1048576,MATCH($A$492,'Paste Calib Data'!$A:$A,0)+(ROW()-ROW($A$492)-1),COLUMN()-1)</f>
        <v>-10.039063000000001</v>
      </c>
      <c r="H498" s="7">
        <f>INDEX('Paste Calib Data'!$1:$1048576,MATCH($A$492,'Paste Calib Data'!$A:$A,0)+(ROW()-ROW($A$492)-1),COLUMN()-1)</f>
        <v>-10.039063000000001</v>
      </c>
      <c r="I498" s="7">
        <f>INDEX('Paste Calib Data'!$1:$1048576,MATCH($A$492,'Paste Calib Data'!$A:$A,0)+(ROW()-ROW($A$492)-1),COLUMN()-1)</f>
        <v>-10.039063000000001</v>
      </c>
      <c r="J498" s="7">
        <f>INDEX('Paste Calib Data'!$1:$1048576,MATCH($A$492,'Paste Calib Data'!$A:$A,0)+(ROW()-ROW($A$492)-1),COLUMN()-1)</f>
        <v>-10.039063000000001</v>
      </c>
      <c r="K498" s="7">
        <f>INDEX('Paste Calib Data'!$1:$1048576,MATCH($A$492,'Paste Calib Data'!$A:$A,0)+(ROW()-ROW($A$492)-1),COLUMN()-1)</f>
        <v>-10.039063000000001</v>
      </c>
      <c r="L498" s="7">
        <f>INDEX('Paste Calib Data'!$1:$1048576,MATCH($A$492,'Paste Calib Data'!$A:$A,0)+(ROW()-ROW($A$492)-1),COLUMN()-1)</f>
        <v>-10.039063000000001</v>
      </c>
      <c r="M498" s="7">
        <f>INDEX('Paste Calib Data'!$1:$1048576,MATCH($A$492,'Paste Calib Data'!$A:$A,0)+(ROW()-ROW($A$492)-1),COLUMN()-1)</f>
        <v>-12.03125</v>
      </c>
      <c r="N498" s="27">
        <f t="shared" si="174"/>
        <v>-12.03125</v>
      </c>
    </row>
    <row r="499" spans="1:14" x14ac:dyDescent="0.25">
      <c r="A499" s="5">
        <f>INDEX('Paste Calib Data'!$1:$1048576,MATCH($A$492,'Paste Calib Data'!$A:$A,0)+(ROW()-ROW($A$492)-1),COLUMN())</f>
        <v>1400</v>
      </c>
      <c r="B499" s="27">
        <f t="shared" si="173"/>
        <v>-10.039063000000001</v>
      </c>
      <c r="C499" s="7">
        <f>INDEX('Paste Calib Data'!$1:$1048576,MATCH($A$492,'Paste Calib Data'!$A:$A,0)+(ROW()-ROW($A$492)-1),COLUMN()-1)</f>
        <v>-10.039063000000001</v>
      </c>
      <c r="D499" s="7">
        <f>INDEX('Paste Calib Data'!$1:$1048576,MATCH($A$492,'Paste Calib Data'!$A:$A,0)+(ROW()-ROW($A$492)-1),COLUMN()-1)</f>
        <v>-10.039063000000001</v>
      </c>
      <c r="E499" s="7">
        <f>INDEX('Paste Calib Data'!$1:$1048576,MATCH($A$492,'Paste Calib Data'!$A:$A,0)+(ROW()-ROW($A$492)-1),COLUMN()-1)</f>
        <v>-10.039063000000001</v>
      </c>
      <c r="F499" s="7">
        <f>INDEX('Paste Calib Data'!$1:$1048576,MATCH($A$492,'Paste Calib Data'!$A:$A,0)+(ROW()-ROW($A$492)-1),COLUMN()-1)</f>
        <v>-10.039063000000001</v>
      </c>
      <c r="G499" s="7">
        <f>INDEX('Paste Calib Data'!$1:$1048576,MATCH($A$492,'Paste Calib Data'!$A:$A,0)+(ROW()-ROW($A$492)-1),COLUMN()-1)</f>
        <v>-10.039063000000001</v>
      </c>
      <c r="H499" s="7">
        <f>INDEX('Paste Calib Data'!$1:$1048576,MATCH($A$492,'Paste Calib Data'!$A:$A,0)+(ROW()-ROW($A$492)-1),COLUMN()-1)</f>
        <v>-10.039063000000001</v>
      </c>
      <c r="I499" s="7">
        <f>INDEX('Paste Calib Data'!$1:$1048576,MATCH($A$492,'Paste Calib Data'!$A:$A,0)+(ROW()-ROW($A$492)-1),COLUMN()-1)</f>
        <v>-10.039063000000001</v>
      </c>
      <c r="J499" s="7">
        <f>INDEX('Paste Calib Data'!$1:$1048576,MATCH($A$492,'Paste Calib Data'!$A:$A,0)+(ROW()-ROW($A$492)-1),COLUMN()-1)</f>
        <v>-10.039063000000001</v>
      </c>
      <c r="K499" s="7">
        <f>INDEX('Paste Calib Data'!$1:$1048576,MATCH($A$492,'Paste Calib Data'!$A:$A,0)+(ROW()-ROW($A$492)-1),COLUMN()-1)</f>
        <v>-10.039063000000001</v>
      </c>
      <c r="L499" s="7">
        <f>INDEX('Paste Calib Data'!$1:$1048576,MATCH($A$492,'Paste Calib Data'!$A:$A,0)+(ROW()-ROW($A$492)-1),COLUMN()-1)</f>
        <v>-10.039063000000001</v>
      </c>
      <c r="M499" s="7">
        <f>INDEX('Paste Calib Data'!$1:$1048576,MATCH($A$492,'Paste Calib Data'!$A:$A,0)+(ROW()-ROW($A$492)-1),COLUMN()-1)</f>
        <v>-12.03125</v>
      </c>
      <c r="N499" s="27">
        <f t="shared" si="174"/>
        <v>-12.03125</v>
      </c>
    </row>
    <row r="500" spans="1:14" x14ac:dyDescent="0.25">
      <c r="A500" s="5">
        <f>INDEX('Paste Calib Data'!$1:$1048576,MATCH($A$492,'Paste Calib Data'!$A:$A,0)+(ROW()-ROW($A$492)-1),COLUMN())</f>
        <v>1600</v>
      </c>
      <c r="B500" s="27">
        <f t="shared" si="173"/>
        <v>-10.039063000000001</v>
      </c>
      <c r="C500" s="7">
        <f>INDEX('Paste Calib Data'!$1:$1048576,MATCH($A$492,'Paste Calib Data'!$A:$A,0)+(ROW()-ROW($A$492)-1),COLUMN()-1)</f>
        <v>-10.039063000000001</v>
      </c>
      <c r="D500" s="7">
        <f>INDEX('Paste Calib Data'!$1:$1048576,MATCH($A$492,'Paste Calib Data'!$A:$A,0)+(ROW()-ROW($A$492)-1),COLUMN()-1)</f>
        <v>-10.039063000000001</v>
      </c>
      <c r="E500" s="7">
        <f>INDEX('Paste Calib Data'!$1:$1048576,MATCH($A$492,'Paste Calib Data'!$A:$A,0)+(ROW()-ROW($A$492)-1),COLUMN()-1)</f>
        <v>-10.039063000000001</v>
      </c>
      <c r="F500" s="7">
        <f>INDEX('Paste Calib Data'!$1:$1048576,MATCH($A$492,'Paste Calib Data'!$A:$A,0)+(ROW()-ROW($A$492)-1),COLUMN()-1)</f>
        <v>-10.039063000000001</v>
      </c>
      <c r="G500" s="7">
        <f>INDEX('Paste Calib Data'!$1:$1048576,MATCH($A$492,'Paste Calib Data'!$A:$A,0)+(ROW()-ROW($A$492)-1),COLUMN()-1)</f>
        <v>-10.039063000000001</v>
      </c>
      <c r="H500" s="7">
        <f>INDEX('Paste Calib Data'!$1:$1048576,MATCH($A$492,'Paste Calib Data'!$A:$A,0)+(ROW()-ROW($A$492)-1),COLUMN()-1)</f>
        <v>-10.039063000000001</v>
      </c>
      <c r="I500" s="7">
        <f>INDEX('Paste Calib Data'!$1:$1048576,MATCH($A$492,'Paste Calib Data'!$A:$A,0)+(ROW()-ROW($A$492)-1),COLUMN()-1)</f>
        <v>-10.039063000000001</v>
      </c>
      <c r="J500" s="7">
        <f>INDEX('Paste Calib Data'!$1:$1048576,MATCH($A$492,'Paste Calib Data'!$A:$A,0)+(ROW()-ROW($A$492)-1),COLUMN()-1)</f>
        <v>-10.039063000000001</v>
      </c>
      <c r="K500" s="7">
        <f>INDEX('Paste Calib Data'!$1:$1048576,MATCH($A$492,'Paste Calib Data'!$A:$A,0)+(ROW()-ROW($A$492)-1),COLUMN()-1)</f>
        <v>-10.039063000000001</v>
      </c>
      <c r="L500" s="7">
        <f>INDEX('Paste Calib Data'!$1:$1048576,MATCH($A$492,'Paste Calib Data'!$A:$A,0)+(ROW()-ROW($A$492)-1),COLUMN()-1)</f>
        <v>-10.039063000000001</v>
      </c>
      <c r="M500" s="7">
        <f>INDEX('Paste Calib Data'!$1:$1048576,MATCH($A$492,'Paste Calib Data'!$A:$A,0)+(ROW()-ROW($A$492)-1),COLUMN()-1)</f>
        <v>-12.03125</v>
      </c>
      <c r="N500" s="27">
        <f t="shared" si="174"/>
        <v>-12.03125</v>
      </c>
    </row>
    <row r="501" spans="1:14" x14ac:dyDescent="0.25">
      <c r="A501" s="5">
        <f>INDEX('Paste Calib Data'!$1:$1048576,MATCH($A$492,'Paste Calib Data'!$A:$A,0)+(ROW()-ROW($A$492)-1),COLUMN())</f>
        <v>1800</v>
      </c>
      <c r="B501" s="27">
        <f t="shared" si="173"/>
        <v>-10.039063000000001</v>
      </c>
      <c r="C501" s="7">
        <f>INDEX('Paste Calib Data'!$1:$1048576,MATCH($A$492,'Paste Calib Data'!$A:$A,0)+(ROW()-ROW($A$492)-1),COLUMN()-1)</f>
        <v>-10.039063000000001</v>
      </c>
      <c r="D501" s="7">
        <f>INDEX('Paste Calib Data'!$1:$1048576,MATCH($A$492,'Paste Calib Data'!$A:$A,0)+(ROW()-ROW($A$492)-1),COLUMN()-1)</f>
        <v>-10.039063000000001</v>
      </c>
      <c r="E501" s="7">
        <f>INDEX('Paste Calib Data'!$1:$1048576,MATCH($A$492,'Paste Calib Data'!$A:$A,0)+(ROW()-ROW($A$492)-1),COLUMN()-1)</f>
        <v>-10.039063000000001</v>
      </c>
      <c r="F501" s="7">
        <f>INDEX('Paste Calib Data'!$1:$1048576,MATCH($A$492,'Paste Calib Data'!$A:$A,0)+(ROW()-ROW($A$492)-1),COLUMN()-1)</f>
        <v>-10.039063000000001</v>
      </c>
      <c r="G501" s="7">
        <f>INDEX('Paste Calib Data'!$1:$1048576,MATCH($A$492,'Paste Calib Data'!$A:$A,0)+(ROW()-ROW($A$492)-1),COLUMN()-1)</f>
        <v>-10.039063000000001</v>
      </c>
      <c r="H501" s="7">
        <f>INDEX('Paste Calib Data'!$1:$1048576,MATCH($A$492,'Paste Calib Data'!$A:$A,0)+(ROW()-ROW($A$492)-1),COLUMN()-1)</f>
        <v>-10.039063000000001</v>
      </c>
      <c r="I501" s="7">
        <f>INDEX('Paste Calib Data'!$1:$1048576,MATCH($A$492,'Paste Calib Data'!$A:$A,0)+(ROW()-ROW($A$492)-1),COLUMN()-1)</f>
        <v>-10.039063000000001</v>
      </c>
      <c r="J501" s="7">
        <f>INDEX('Paste Calib Data'!$1:$1048576,MATCH($A$492,'Paste Calib Data'!$A:$A,0)+(ROW()-ROW($A$492)-1),COLUMN()-1)</f>
        <v>-10.039063000000001</v>
      </c>
      <c r="K501" s="7">
        <f>INDEX('Paste Calib Data'!$1:$1048576,MATCH($A$492,'Paste Calib Data'!$A:$A,0)+(ROW()-ROW($A$492)-1),COLUMN()-1)</f>
        <v>-10.039063000000001</v>
      </c>
      <c r="L501" s="7">
        <f>INDEX('Paste Calib Data'!$1:$1048576,MATCH($A$492,'Paste Calib Data'!$A:$A,0)+(ROW()-ROW($A$492)-1),COLUMN()-1)</f>
        <v>-10.039063000000001</v>
      </c>
      <c r="M501" s="7">
        <f>INDEX('Paste Calib Data'!$1:$1048576,MATCH($A$492,'Paste Calib Data'!$A:$A,0)+(ROW()-ROW($A$492)-1),COLUMN()-1)</f>
        <v>-12.03125</v>
      </c>
      <c r="N501" s="27">
        <f t="shared" si="174"/>
        <v>-12.03125</v>
      </c>
    </row>
    <row r="502" spans="1:14" x14ac:dyDescent="0.25">
      <c r="A502" s="5">
        <f>INDEX('Paste Calib Data'!$1:$1048576,MATCH($A$492,'Paste Calib Data'!$A:$A,0)+(ROW()-ROW($A$492)-1),COLUMN())</f>
        <v>2000</v>
      </c>
      <c r="B502" s="27">
        <f t="shared" si="173"/>
        <v>-10.039063000000001</v>
      </c>
      <c r="C502" s="7">
        <f>INDEX('Paste Calib Data'!$1:$1048576,MATCH($A$492,'Paste Calib Data'!$A:$A,0)+(ROW()-ROW($A$492)-1),COLUMN()-1)</f>
        <v>-10.039063000000001</v>
      </c>
      <c r="D502" s="7">
        <f>INDEX('Paste Calib Data'!$1:$1048576,MATCH($A$492,'Paste Calib Data'!$A:$A,0)+(ROW()-ROW($A$492)-1),COLUMN()-1)</f>
        <v>-10.039063000000001</v>
      </c>
      <c r="E502" s="7">
        <f>INDEX('Paste Calib Data'!$1:$1048576,MATCH($A$492,'Paste Calib Data'!$A:$A,0)+(ROW()-ROW($A$492)-1),COLUMN()-1)</f>
        <v>-10.039063000000001</v>
      </c>
      <c r="F502" s="7">
        <f>INDEX('Paste Calib Data'!$1:$1048576,MATCH($A$492,'Paste Calib Data'!$A:$A,0)+(ROW()-ROW($A$492)-1),COLUMN()-1)</f>
        <v>-10.039063000000001</v>
      </c>
      <c r="G502" s="7">
        <f>INDEX('Paste Calib Data'!$1:$1048576,MATCH($A$492,'Paste Calib Data'!$A:$A,0)+(ROW()-ROW($A$492)-1),COLUMN()-1)</f>
        <v>-10.039063000000001</v>
      </c>
      <c r="H502" s="7">
        <f>INDEX('Paste Calib Data'!$1:$1048576,MATCH($A$492,'Paste Calib Data'!$A:$A,0)+(ROW()-ROW($A$492)-1),COLUMN()-1)</f>
        <v>-10.039063000000001</v>
      </c>
      <c r="I502" s="7">
        <f>INDEX('Paste Calib Data'!$1:$1048576,MATCH($A$492,'Paste Calib Data'!$A:$A,0)+(ROW()-ROW($A$492)-1),COLUMN()-1)</f>
        <v>-10.039063000000001</v>
      </c>
      <c r="J502" s="7">
        <f>INDEX('Paste Calib Data'!$1:$1048576,MATCH($A$492,'Paste Calib Data'!$A:$A,0)+(ROW()-ROW($A$492)-1),COLUMN()-1)</f>
        <v>-10.039063000000001</v>
      </c>
      <c r="K502" s="7">
        <f>INDEX('Paste Calib Data'!$1:$1048576,MATCH($A$492,'Paste Calib Data'!$A:$A,0)+(ROW()-ROW($A$492)-1),COLUMN()-1)</f>
        <v>-10.039063000000001</v>
      </c>
      <c r="L502" s="7">
        <f>INDEX('Paste Calib Data'!$1:$1048576,MATCH($A$492,'Paste Calib Data'!$A:$A,0)+(ROW()-ROW($A$492)-1),COLUMN()-1)</f>
        <v>-10.039063000000001</v>
      </c>
      <c r="M502" s="7">
        <f>INDEX('Paste Calib Data'!$1:$1048576,MATCH($A$492,'Paste Calib Data'!$A:$A,0)+(ROW()-ROW($A$492)-1),COLUMN()-1)</f>
        <v>-12.03125</v>
      </c>
      <c r="N502" s="27">
        <f t="shared" si="174"/>
        <v>-12.03125</v>
      </c>
    </row>
    <row r="503" spans="1:14" x14ac:dyDescent="0.25">
      <c r="A503" s="5">
        <f>INDEX('Paste Calib Data'!$1:$1048576,MATCH($A$492,'Paste Calib Data'!$A:$A,0)+(ROW()-ROW($A$492)-1),COLUMN())</f>
        <v>2200</v>
      </c>
      <c r="B503" s="27">
        <f t="shared" si="173"/>
        <v>-10.039063000000001</v>
      </c>
      <c r="C503" s="7">
        <f>INDEX('Paste Calib Data'!$1:$1048576,MATCH($A$492,'Paste Calib Data'!$A:$A,0)+(ROW()-ROW($A$492)-1),COLUMN()-1)</f>
        <v>-10.039063000000001</v>
      </c>
      <c r="D503" s="7">
        <f>INDEX('Paste Calib Data'!$1:$1048576,MATCH($A$492,'Paste Calib Data'!$A:$A,0)+(ROW()-ROW($A$492)-1),COLUMN()-1)</f>
        <v>-10.039063000000001</v>
      </c>
      <c r="E503" s="7">
        <f>INDEX('Paste Calib Data'!$1:$1048576,MATCH($A$492,'Paste Calib Data'!$A:$A,0)+(ROW()-ROW($A$492)-1),COLUMN()-1)</f>
        <v>-10.039063000000001</v>
      </c>
      <c r="F503" s="7">
        <f>INDEX('Paste Calib Data'!$1:$1048576,MATCH($A$492,'Paste Calib Data'!$A:$A,0)+(ROW()-ROW($A$492)-1),COLUMN()-1)</f>
        <v>-10.039063000000001</v>
      </c>
      <c r="G503" s="7">
        <f>INDEX('Paste Calib Data'!$1:$1048576,MATCH($A$492,'Paste Calib Data'!$A:$A,0)+(ROW()-ROW($A$492)-1),COLUMN()-1)</f>
        <v>-10.039063000000001</v>
      </c>
      <c r="H503" s="7">
        <f>INDEX('Paste Calib Data'!$1:$1048576,MATCH($A$492,'Paste Calib Data'!$A:$A,0)+(ROW()-ROW($A$492)-1),COLUMN()-1)</f>
        <v>-10.039063000000001</v>
      </c>
      <c r="I503" s="7">
        <f>INDEX('Paste Calib Data'!$1:$1048576,MATCH($A$492,'Paste Calib Data'!$A:$A,0)+(ROW()-ROW($A$492)-1),COLUMN()-1)</f>
        <v>-10.039063000000001</v>
      </c>
      <c r="J503" s="7">
        <f>INDEX('Paste Calib Data'!$1:$1048576,MATCH($A$492,'Paste Calib Data'!$A:$A,0)+(ROW()-ROW($A$492)-1),COLUMN()-1)</f>
        <v>-10.039063000000001</v>
      </c>
      <c r="K503" s="7">
        <f>INDEX('Paste Calib Data'!$1:$1048576,MATCH($A$492,'Paste Calib Data'!$A:$A,0)+(ROW()-ROW($A$492)-1),COLUMN()-1)</f>
        <v>-10.039063000000001</v>
      </c>
      <c r="L503" s="7">
        <f>INDEX('Paste Calib Data'!$1:$1048576,MATCH($A$492,'Paste Calib Data'!$A:$A,0)+(ROW()-ROW($A$492)-1),COLUMN()-1)</f>
        <v>-10.039063000000001</v>
      </c>
      <c r="M503" s="7">
        <f>INDEX('Paste Calib Data'!$1:$1048576,MATCH($A$492,'Paste Calib Data'!$A:$A,0)+(ROW()-ROW($A$492)-1),COLUMN()-1)</f>
        <v>-12.03125</v>
      </c>
      <c r="N503" s="27">
        <f t="shared" si="174"/>
        <v>-12.03125</v>
      </c>
    </row>
    <row r="504" spans="1:14" x14ac:dyDescent="0.25">
      <c r="A504" s="5">
        <f>INDEX('Paste Calib Data'!$1:$1048576,MATCH($A$492,'Paste Calib Data'!$A:$A,0)+(ROW()-ROW($A$492)-1),COLUMN())</f>
        <v>2400</v>
      </c>
      <c r="B504" s="27">
        <f t="shared" si="173"/>
        <v>-10.039063000000001</v>
      </c>
      <c r="C504" s="7">
        <f>INDEX('Paste Calib Data'!$1:$1048576,MATCH($A$492,'Paste Calib Data'!$A:$A,0)+(ROW()-ROW($A$492)-1),COLUMN()-1)</f>
        <v>-10.039063000000001</v>
      </c>
      <c r="D504" s="7">
        <f>INDEX('Paste Calib Data'!$1:$1048576,MATCH($A$492,'Paste Calib Data'!$A:$A,0)+(ROW()-ROW($A$492)-1),COLUMN()-1)</f>
        <v>-10.039063000000001</v>
      </c>
      <c r="E504" s="7">
        <f>INDEX('Paste Calib Data'!$1:$1048576,MATCH($A$492,'Paste Calib Data'!$A:$A,0)+(ROW()-ROW($A$492)-1),COLUMN()-1)</f>
        <v>-10.039063000000001</v>
      </c>
      <c r="F504" s="7">
        <f>INDEX('Paste Calib Data'!$1:$1048576,MATCH($A$492,'Paste Calib Data'!$A:$A,0)+(ROW()-ROW($A$492)-1),COLUMN()-1)</f>
        <v>-10.039063000000001</v>
      </c>
      <c r="G504" s="7">
        <f>INDEX('Paste Calib Data'!$1:$1048576,MATCH($A$492,'Paste Calib Data'!$A:$A,0)+(ROW()-ROW($A$492)-1),COLUMN()-1)</f>
        <v>-10.039063000000001</v>
      </c>
      <c r="H504" s="7">
        <f>INDEX('Paste Calib Data'!$1:$1048576,MATCH($A$492,'Paste Calib Data'!$A:$A,0)+(ROW()-ROW($A$492)-1),COLUMN()-1)</f>
        <v>-10.039063000000001</v>
      </c>
      <c r="I504" s="7">
        <f>INDEX('Paste Calib Data'!$1:$1048576,MATCH($A$492,'Paste Calib Data'!$A:$A,0)+(ROW()-ROW($A$492)-1),COLUMN()-1)</f>
        <v>-10.039063000000001</v>
      </c>
      <c r="J504" s="7">
        <f>INDEX('Paste Calib Data'!$1:$1048576,MATCH($A$492,'Paste Calib Data'!$A:$A,0)+(ROW()-ROW($A$492)-1),COLUMN()-1)</f>
        <v>-10.039063000000001</v>
      </c>
      <c r="K504" s="7">
        <f>INDEX('Paste Calib Data'!$1:$1048576,MATCH($A$492,'Paste Calib Data'!$A:$A,0)+(ROW()-ROW($A$492)-1),COLUMN()-1)</f>
        <v>-10.039063000000001</v>
      </c>
      <c r="L504" s="7">
        <f>INDEX('Paste Calib Data'!$1:$1048576,MATCH($A$492,'Paste Calib Data'!$A:$A,0)+(ROW()-ROW($A$492)-1),COLUMN()-1)</f>
        <v>-10.039063000000001</v>
      </c>
      <c r="M504" s="7">
        <f>INDEX('Paste Calib Data'!$1:$1048576,MATCH($A$492,'Paste Calib Data'!$A:$A,0)+(ROW()-ROW($A$492)-1),COLUMN()-1)</f>
        <v>-12.03125</v>
      </c>
      <c r="N504" s="27">
        <f t="shared" si="174"/>
        <v>-12.03125</v>
      </c>
    </row>
    <row r="505" spans="1:14" x14ac:dyDescent="0.25">
      <c r="A505" s="5">
        <f>INDEX('Paste Calib Data'!$1:$1048576,MATCH($A$492,'Paste Calib Data'!$A:$A,0)+(ROW()-ROW($A$492)-1),COLUMN())</f>
        <v>2600</v>
      </c>
      <c r="B505" s="27">
        <f t="shared" si="173"/>
        <v>-10.039063000000001</v>
      </c>
      <c r="C505" s="7">
        <f>INDEX('Paste Calib Data'!$1:$1048576,MATCH($A$492,'Paste Calib Data'!$A:$A,0)+(ROW()-ROW($A$492)-1),COLUMN()-1)</f>
        <v>-10.039063000000001</v>
      </c>
      <c r="D505" s="7">
        <f>INDEX('Paste Calib Data'!$1:$1048576,MATCH($A$492,'Paste Calib Data'!$A:$A,0)+(ROW()-ROW($A$492)-1),COLUMN()-1)</f>
        <v>-10.039063000000001</v>
      </c>
      <c r="E505" s="7">
        <f>INDEX('Paste Calib Data'!$1:$1048576,MATCH($A$492,'Paste Calib Data'!$A:$A,0)+(ROW()-ROW($A$492)-1),COLUMN()-1)</f>
        <v>-10.039063000000001</v>
      </c>
      <c r="F505" s="7">
        <f>INDEX('Paste Calib Data'!$1:$1048576,MATCH($A$492,'Paste Calib Data'!$A:$A,0)+(ROW()-ROW($A$492)-1),COLUMN()-1)</f>
        <v>-10.039063000000001</v>
      </c>
      <c r="G505" s="7">
        <f>INDEX('Paste Calib Data'!$1:$1048576,MATCH($A$492,'Paste Calib Data'!$A:$A,0)+(ROW()-ROW($A$492)-1),COLUMN()-1)</f>
        <v>-10.039063000000001</v>
      </c>
      <c r="H505" s="7">
        <f>INDEX('Paste Calib Data'!$1:$1048576,MATCH($A$492,'Paste Calib Data'!$A:$A,0)+(ROW()-ROW($A$492)-1),COLUMN()-1)</f>
        <v>-10.039063000000001</v>
      </c>
      <c r="I505" s="7">
        <f>INDEX('Paste Calib Data'!$1:$1048576,MATCH($A$492,'Paste Calib Data'!$A:$A,0)+(ROW()-ROW($A$492)-1),COLUMN()-1)</f>
        <v>-10.039063000000001</v>
      </c>
      <c r="J505" s="7">
        <f>INDEX('Paste Calib Data'!$1:$1048576,MATCH($A$492,'Paste Calib Data'!$A:$A,0)+(ROW()-ROW($A$492)-1),COLUMN()-1)</f>
        <v>-10.039063000000001</v>
      </c>
      <c r="K505" s="7">
        <f>INDEX('Paste Calib Data'!$1:$1048576,MATCH($A$492,'Paste Calib Data'!$A:$A,0)+(ROW()-ROW($A$492)-1),COLUMN()-1)</f>
        <v>-10.039063000000001</v>
      </c>
      <c r="L505" s="7">
        <f>INDEX('Paste Calib Data'!$1:$1048576,MATCH($A$492,'Paste Calib Data'!$A:$A,0)+(ROW()-ROW($A$492)-1),COLUMN()-1)</f>
        <v>-10.039063000000001</v>
      </c>
      <c r="M505" s="7">
        <f>INDEX('Paste Calib Data'!$1:$1048576,MATCH($A$492,'Paste Calib Data'!$A:$A,0)+(ROW()-ROW($A$492)-1),COLUMN()-1)</f>
        <v>-12.03125</v>
      </c>
      <c r="N505" s="27">
        <f t="shared" si="174"/>
        <v>-12.03125</v>
      </c>
    </row>
    <row r="506" spans="1:14" x14ac:dyDescent="0.25">
      <c r="A506" s="5">
        <f>INDEX('Paste Calib Data'!$1:$1048576,MATCH($A$492,'Paste Calib Data'!$A:$A,0)+(ROW()-ROW($A$492)-1),COLUMN())</f>
        <v>2800</v>
      </c>
      <c r="B506" s="27">
        <f t="shared" si="173"/>
        <v>-10.039063000000001</v>
      </c>
      <c r="C506" s="7">
        <f>INDEX('Paste Calib Data'!$1:$1048576,MATCH($A$492,'Paste Calib Data'!$A:$A,0)+(ROW()-ROW($A$492)-1),COLUMN()-1)</f>
        <v>-10.039063000000001</v>
      </c>
      <c r="D506" s="7">
        <f>INDEX('Paste Calib Data'!$1:$1048576,MATCH($A$492,'Paste Calib Data'!$A:$A,0)+(ROW()-ROW($A$492)-1),COLUMN()-1)</f>
        <v>-10.039063000000001</v>
      </c>
      <c r="E506" s="7">
        <f>INDEX('Paste Calib Data'!$1:$1048576,MATCH($A$492,'Paste Calib Data'!$A:$A,0)+(ROW()-ROW($A$492)-1),COLUMN()-1)</f>
        <v>-10.039063000000001</v>
      </c>
      <c r="F506" s="7">
        <f>INDEX('Paste Calib Data'!$1:$1048576,MATCH($A$492,'Paste Calib Data'!$A:$A,0)+(ROW()-ROW($A$492)-1),COLUMN()-1)</f>
        <v>-10.039063000000001</v>
      </c>
      <c r="G506" s="7">
        <f>INDEX('Paste Calib Data'!$1:$1048576,MATCH($A$492,'Paste Calib Data'!$A:$A,0)+(ROW()-ROW($A$492)-1),COLUMN()-1)</f>
        <v>-10.039063000000001</v>
      </c>
      <c r="H506" s="7">
        <f>INDEX('Paste Calib Data'!$1:$1048576,MATCH($A$492,'Paste Calib Data'!$A:$A,0)+(ROW()-ROW($A$492)-1),COLUMN()-1)</f>
        <v>-10.039063000000001</v>
      </c>
      <c r="I506" s="7">
        <f>INDEX('Paste Calib Data'!$1:$1048576,MATCH($A$492,'Paste Calib Data'!$A:$A,0)+(ROW()-ROW($A$492)-1),COLUMN()-1)</f>
        <v>-10.039063000000001</v>
      </c>
      <c r="J506" s="7">
        <f>INDEX('Paste Calib Data'!$1:$1048576,MATCH($A$492,'Paste Calib Data'!$A:$A,0)+(ROW()-ROW($A$492)-1),COLUMN()-1)</f>
        <v>-10.039063000000001</v>
      </c>
      <c r="K506" s="7">
        <f>INDEX('Paste Calib Data'!$1:$1048576,MATCH($A$492,'Paste Calib Data'!$A:$A,0)+(ROW()-ROW($A$492)-1),COLUMN()-1)</f>
        <v>-10.039063000000001</v>
      </c>
      <c r="L506" s="7">
        <f>INDEX('Paste Calib Data'!$1:$1048576,MATCH($A$492,'Paste Calib Data'!$A:$A,0)+(ROW()-ROW($A$492)-1),COLUMN()-1)</f>
        <v>-10.039063000000001</v>
      </c>
      <c r="M506" s="7">
        <f>INDEX('Paste Calib Data'!$1:$1048576,MATCH($A$492,'Paste Calib Data'!$A:$A,0)+(ROW()-ROW($A$492)-1),COLUMN()-1)</f>
        <v>-12.03125</v>
      </c>
      <c r="N506" s="27">
        <f t="shared" si="174"/>
        <v>-12.03125</v>
      </c>
    </row>
    <row r="507" spans="1:14" x14ac:dyDescent="0.25">
      <c r="A507" s="5">
        <f>INDEX('Paste Calib Data'!$1:$1048576,MATCH($A$492,'Paste Calib Data'!$A:$A,0)+(ROW()-ROW($A$492)-1),COLUMN())</f>
        <v>3000</v>
      </c>
      <c r="B507" s="27">
        <f t="shared" si="173"/>
        <v>-10.039063000000001</v>
      </c>
      <c r="C507" s="7">
        <f>INDEX('Paste Calib Data'!$1:$1048576,MATCH($A$492,'Paste Calib Data'!$A:$A,0)+(ROW()-ROW($A$492)-1),COLUMN()-1)</f>
        <v>-10.039063000000001</v>
      </c>
      <c r="D507" s="7">
        <f>INDEX('Paste Calib Data'!$1:$1048576,MATCH($A$492,'Paste Calib Data'!$A:$A,0)+(ROW()-ROW($A$492)-1),COLUMN()-1)</f>
        <v>-10.039063000000001</v>
      </c>
      <c r="E507" s="7">
        <f>INDEX('Paste Calib Data'!$1:$1048576,MATCH($A$492,'Paste Calib Data'!$A:$A,0)+(ROW()-ROW($A$492)-1),COLUMN()-1)</f>
        <v>-10.039063000000001</v>
      </c>
      <c r="F507" s="7">
        <f>INDEX('Paste Calib Data'!$1:$1048576,MATCH($A$492,'Paste Calib Data'!$A:$A,0)+(ROW()-ROW($A$492)-1),COLUMN()-1)</f>
        <v>-10.039063000000001</v>
      </c>
      <c r="G507" s="7">
        <f>INDEX('Paste Calib Data'!$1:$1048576,MATCH($A$492,'Paste Calib Data'!$A:$A,0)+(ROW()-ROW($A$492)-1),COLUMN()-1)</f>
        <v>-10.039063000000001</v>
      </c>
      <c r="H507" s="7">
        <f>INDEX('Paste Calib Data'!$1:$1048576,MATCH($A$492,'Paste Calib Data'!$A:$A,0)+(ROW()-ROW($A$492)-1),COLUMN()-1)</f>
        <v>-10.039063000000001</v>
      </c>
      <c r="I507" s="7">
        <f>INDEX('Paste Calib Data'!$1:$1048576,MATCH($A$492,'Paste Calib Data'!$A:$A,0)+(ROW()-ROW($A$492)-1),COLUMN()-1)</f>
        <v>-10.039063000000001</v>
      </c>
      <c r="J507" s="7">
        <f>INDEX('Paste Calib Data'!$1:$1048576,MATCH($A$492,'Paste Calib Data'!$A:$A,0)+(ROW()-ROW($A$492)-1),COLUMN()-1)</f>
        <v>-10.039063000000001</v>
      </c>
      <c r="K507" s="7">
        <f>INDEX('Paste Calib Data'!$1:$1048576,MATCH($A$492,'Paste Calib Data'!$A:$A,0)+(ROW()-ROW($A$492)-1),COLUMN()-1)</f>
        <v>-10.039063000000001</v>
      </c>
      <c r="L507" s="7">
        <f>INDEX('Paste Calib Data'!$1:$1048576,MATCH($A$492,'Paste Calib Data'!$A:$A,0)+(ROW()-ROW($A$492)-1),COLUMN()-1)</f>
        <v>-10.039063000000001</v>
      </c>
      <c r="M507" s="7">
        <f>INDEX('Paste Calib Data'!$1:$1048576,MATCH($A$492,'Paste Calib Data'!$A:$A,0)+(ROW()-ROW($A$492)-1),COLUMN()-1)</f>
        <v>-12.03125</v>
      </c>
      <c r="N507" s="27">
        <f t="shared" si="174"/>
        <v>-12.03125</v>
      </c>
    </row>
    <row r="508" spans="1:14" x14ac:dyDescent="0.25">
      <c r="A508" s="5">
        <f>INDEX('Paste Calib Data'!$1:$1048576,MATCH($A$492,'Paste Calib Data'!$A:$A,0)+(ROW()-ROW($A$492)-1),COLUMN())</f>
        <v>3200</v>
      </c>
      <c r="B508" s="27">
        <f t="shared" si="173"/>
        <v>-10.039063000000001</v>
      </c>
      <c r="C508" s="7">
        <f>INDEX('Paste Calib Data'!$1:$1048576,MATCH($A$492,'Paste Calib Data'!$A:$A,0)+(ROW()-ROW($A$492)-1),COLUMN()-1)</f>
        <v>-10.039063000000001</v>
      </c>
      <c r="D508" s="7">
        <f>INDEX('Paste Calib Data'!$1:$1048576,MATCH($A$492,'Paste Calib Data'!$A:$A,0)+(ROW()-ROW($A$492)-1),COLUMN()-1)</f>
        <v>-10.039063000000001</v>
      </c>
      <c r="E508" s="7">
        <f>INDEX('Paste Calib Data'!$1:$1048576,MATCH($A$492,'Paste Calib Data'!$A:$A,0)+(ROW()-ROW($A$492)-1),COLUMN()-1)</f>
        <v>-10.039063000000001</v>
      </c>
      <c r="F508" s="7">
        <f>INDEX('Paste Calib Data'!$1:$1048576,MATCH($A$492,'Paste Calib Data'!$A:$A,0)+(ROW()-ROW($A$492)-1),COLUMN()-1)</f>
        <v>-10.039063000000001</v>
      </c>
      <c r="G508" s="7">
        <f>INDEX('Paste Calib Data'!$1:$1048576,MATCH($A$492,'Paste Calib Data'!$A:$A,0)+(ROW()-ROW($A$492)-1),COLUMN()-1)</f>
        <v>-10.039063000000001</v>
      </c>
      <c r="H508" s="7">
        <f>INDEX('Paste Calib Data'!$1:$1048576,MATCH($A$492,'Paste Calib Data'!$A:$A,0)+(ROW()-ROW($A$492)-1),COLUMN()-1)</f>
        <v>-10.039063000000001</v>
      </c>
      <c r="I508" s="7">
        <f>INDEX('Paste Calib Data'!$1:$1048576,MATCH($A$492,'Paste Calib Data'!$A:$A,0)+(ROW()-ROW($A$492)-1),COLUMN()-1)</f>
        <v>-10.039063000000001</v>
      </c>
      <c r="J508" s="7">
        <f>INDEX('Paste Calib Data'!$1:$1048576,MATCH($A$492,'Paste Calib Data'!$A:$A,0)+(ROW()-ROW($A$492)-1),COLUMN()-1)</f>
        <v>-10.039063000000001</v>
      </c>
      <c r="K508" s="7">
        <f>INDEX('Paste Calib Data'!$1:$1048576,MATCH($A$492,'Paste Calib Data'!$A:$A,0)+(ROW()-ROW($A$492)-1),COLUMN()-1)</f>
        <v>-10.039063000000001</v>
      </c>
      <c r="L508" s="7">
        <f>INDEX('Paste Calib Data'!$1:$1048576,MATCH($A$492,'Paste Calib Data'!$A:$A,0)+(ROW()-ROW($A$492)-1),COLUMN()-1)</f>
        <v>-10.039063000000001</v>
      </c>
      <c r="M508" s="7">
        <f>INDEX('Paste Calib Data'!$1:$1048576,MATCH($A$492,'Paste Calib Data'!$A:$A,0)+(ROW()-ROW($A$492)-1),COLUMN()-1)</f>
        <v>-12.03125</v>
      </c>
      <c r="N508" s="27">
        <f t="shared" si="174"/>
        <v>-12.03125</v>
      </c>
    </row>
    <row r="509" spans="1:14" x14ac:dyDescent="0.25">
      <c r="A509" s="28">
        <f>A508+1</f>
        <v>3201</v>
      </c>
      <c r="B509" s="27">
        <f>B508</f>
        <v>-10.039063000000001</v>
      </c>
      <c r="C509" s="27">
        <f>C508</f>
        <v>-10.039063000000001</v>
      </c>
      <c r="D509" s="27">
        <f t="shared" ref="D509:N509" si="175">D508</f>
        <v>-10.039063000000001</v>
      </c>
      <c r="E509" s="27">
        <f t="shared" si="175"/>
        <v>-10.039063000000001</v>
      </c>
      <c r="F509" s="27">
        <f t="shared" si="175"/>
        <v>-10.039063000000001</v>
      </c>
      <c r="G509" s="27">
        <f t="shared" si="175"/>
        <v>-10.039063000000001</v>
      </c>
      <c r="H509" s="27">
        <f t="shared" si="175"/>
        <v>-10.039063000000001</v>
      </c>
      <c r="I509" s="27">
        <f t="shared" si="175"/>
        <v>-10.039063000000001</v>
      </c>
      <c r="J509" s="27">
        <f t="shared" si="175"/>
        <v>-10.039063000000001</v>
      </c>
      <c r="K509" s="27">
        <f t="shared" si="175"/>
        <v>-10.039063000000001</v>
      </c>
      <c r="L509" s="27">
        <f t="shared" si="175"/>
        <v>-10.039063000000001</v>
      </c>
      <c r="M509" s="27">
        <f t="shared" si="175"/>
        <v>-12.03125</v>
      </c>
      <c r="N509" s="27">
        <f t="shared" si="175"/>
        <v>-12.03125</v>
      </c>
    </row>
    <row r="511" spans="1:14" x14ac:dyDescent="0.25">
      <c r="A511" s="33" t="s">
        <v>280</v>
      </c>
      <c r="B511" s="45" t="str">
        <f>INDEX('Paste Calib Data'!$1:$1048576,MATCH($A$511,'Paste Calib Data'!$A:$A,0)+(ROW()-ROW($A$511)),COLUMN())</f>
        <v>Timing, Boost Adjust Multiplier</v>
      </c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</row>
    <row r="512" spans="1:14" x14ac:dyDescent="0.25">
      <c r="A512" s="5"/>
      <c r="B512" s="5" t="str">
        <f>INDEX('Paste Calib Data'!$1:$1048576,MATCH($A$511,'Paste Calib Data'!$A:$A,0)+(ROW()-ROW($A$511)),COLUMN())</f>
        <v>PSI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9" x14ac:dyDescent="0.25">
      <c r="A513" s="5" t="str">
        <f>INDEX('Paste Calib Data'!$1:$1048576,MATCH($A$511,'Paste Calib Data'!$A:$A,0)+(ROW()-ROW($A$511)),COLUMN())</f>
        <v>RPM</v>
      </c>
      <c r="B513" s="28">
        <f>C513-1</f>
        <v>-1</v>
      </c>
      <c r="C513" s="5">
        <f>INDEX('Paste Calib Data'!$1:$1048576,MATCH($A$511,'Paste Calib Data'!$A:$A,0)+(ROW()-ROW($A$511)),COLUMN()-1)</f>
        <v>0</v>
      </c>
      <c r="D513" s="5">
        <f>INDEX('Paste Calib Data'!$1:$1048576,MATCH($A$511,'Paste Calib Data'!$A:$A,0)+(ROW()-ROW($A$511)),COLUMN()-1)</f>
        <v>1.5</v>
      </c>
      <c r="E513" s="5">
        <f>INDEX('Paste Calib Data'!$1:$1048576,MATCH($A$511,'Paste Calib Data'!$A:$A,0)+(ROW()-ROW($A$511)),COLUMN()-1)</f>
        <v>2.5</v>
      </c>
      <c r="F513" s="5">
        <f>INDEX('Paste Calib Data'!$1:$1048576,MATCH($A$511,'Paste Calib Data'!$A:$A,0)+(ROW()-ROW($A$511)),COLUMN()-1)</f>
        <v>3.9</v>
      </c>
      <c r="G513" s="5">
        <f>INDEX('Paste Calib Data'!$1:$1048576,MATCH($A$511,'Paste Calib Data'!$A:$A,0)+(ROW()-ROW($A$511)),COLUMN()-1)</f>
        <v>4.9000000000000004</v>
      </c>
      <c r="H513" s="5">
        <f>INDEX('Paste Calib Data'!$1:$1048576,MATCH($A$511,'Paste Calib Data'!$A:$A,0)+(ROW()-ROW($A$511)),COLUMN()-1)</f>
        <v>5.9</v>
      </c>
      <c r="I513" s="5">
        <f>INDEX('Paste Calib Data'!$1:$1048576,MATCH($A$511,'Paste Calib Data'!$A:$A,0)+(ROW()-ROW($A$511)),COLUMN()-1)</f>
        <v>8.4</v>
      </c>
      <c r="J513" s="5">
        <f>INDEX('Paste Calib Data'!$1:$1048576,MATCH($A$511,'Paste Calib Data'!$A:$A,0)+(ROW()-ROW($A$511)),COLUMN()-1)</f>
        <v>9.8000000000000007</v>
      </c>
      <c r="K513" s="5">
        <f>INDEX('Paste Calib Data'!$1:$1048576,MATCH($A$511,'Paste Calib Data'!$A:$A,0)+(ROW()-ROW($A$511)),COLUMN()-1)</f>
        <v>11.3</v>
      </c>
      <c r="L513" s="5">
        <f>INDEX('Paste Calib Data'!$1:$1048576,MATCH($A$511,'Paste Calib Data'!$A:$A,0)+(ROW()-ROW($A$511)),COLUMN()-1)</f>
        <v>12.8</v>
      </c>
      <c r="M513" s="5">
        <f>INDEX('Paste Calib Data'!$1:$1048576,MATCH($A$511,'Paste Calib Data'!$A:$A,0)+(ROW()-ROW($A$511)),COLUMN()-1)</f>
        <v>17.2</v>
      </c>
      <c r="N513" s="28">
        <f>M513+1</f>
        <v>18.2</v>
      </c>
    </row>
    <row r="514" spans="1:19" x14ac:dyDescent="0.25">
      <c r="A514" s="28">
        <f>A515-1</f>
        <v>998</v>
      </c>
      <c r="B514" s="28">
        <f>B515</f>
        <v>0</v>
      </c>
      <c r="C514" s="28">
        <f t="shared" ref="C514:N514" si="176">C515</f>
        <v>0</v>
      </c>
      <c r="D514" s="28">
        <f t="shared" si="176"/>
        <v>0</v>
      </c>
      <c r="E514" s="28">
        <f t="shared" si="176"/>
        <v>0</v>
      </c>
      <c r="F514" s="28">
        <f t="shared" si="176"/>
        <v>0</v>
      </c>
      <c r="G514" s="28">
        <f t="shared" si="176"/>
        <v>0</v>
      </c>
      <c r="H514" s="28">
        <f t="shared" si="176"/>
        <v>0</v>
      </c>
      <c r="I514" s="28">
        <f t="shared" si="176"/>
        <v>0</v>
      </c>
      <c r="J514" s="28">
        <f t="shared" si="176"/>
        <v>0</v>
      </c>
      <c r="K514" s="28">
        <f t="shared" si="176"/>
        <v>0</v>
      </c>
      <c r="L514" s="28">
        <f t="shared" si="176"/>
        <v>0</v>
      </c>
      <c r="M514" s="28">
        <f t="shared" si="176"/>
        <v>0</v>
      </c>
      <c r="N514" s="28">
        <f t="shared" si="176"/>
        <v>0</v>
      </c>
    </row>
    <row r="515" spans="1:19" x14ac:dyDescent="0.25">
      <c r="A515" s="5">
        <f>INDEX('Paste Calib Data'!$1:$1048576,MATCH($A$511,'Paste Calib Data'!$A:$A,0)+(ROW()-ROW($A$511)-1),COLUMN())</f>
        <v>999</v>
      </c>
      <c r="B515" s="27">
        <f t="shared" ref="B515:B520" si="177">C515</f>
        <v>0</v>
      </c>
      <c r="C515" s="7">
        <f>INDEX('Paste Calib Data'!$1:$1048576,MATCH($A$511,'Paste Calib Data'!$A:$A,0)+(ROW()-ROW($A$511)-1),COLUMN()-1)</f>
        <v>0</v>
      </c>
      <c r="D515" s="7">
        <f>INDEX('Paste Calib Data'!$1:$1048576,MATCH($A$511,'Paste Calib Data'!$A:$A,0)+(ROW()-ROW($A$511)-1),COLUMN()-1)</f>
        <v>0</v>
      </c>
      <c r="E515" s="7">
        <f>INDEX('Paste Calib Data'!$1:$1048576,MATCH($A$511,'Paste Calib Data'!$A:$A,0)+(ROW()-ROW($A$511)-1),COLUMN()-1)</f>
        <v>0</v>
      </c>
      <c r="F515" s="7">
        <f>INDEX('Paste Calib Data'!$1:$1048576,MATCH($A$511,'Paste Calib Data'!$A:$A,0)+(ROW()-ROW($A$511)-1),COLUMN()-1)</f>
        <v>0</v>
      </c>
      <c r="G515" s="7">
        <f>INDEX('Paste Calib Data'!$1:$1048576,MATCH($A$511,'Paste Calib Data'!$A:$A,0)+(ROW()-ROW($A$511)-1),COLUMN()-1)</f>
        <v>0</v>
      </c>
      <c r="H515" s="7">
        <f>INDEX('Paste Calib Data'!$1:$1048576,MATCH($A$511,'Paste Calib Data'!$A:$A,0)+(ROW()-ROW($A$511)-1),COLUMN()-1)</f>
        <v>0</v>
      </c>
      <c r="I515" s="7">
        <f>INDEX('Paste Calib Data'!$1:$1048576,MATCH($A$511,'Paste Calib Data'!$A:$A,0)+(ROW()-ROW($A$511)-1),COLUMN()-1)</f>
        <v>0</v>
      </c>
      <c r="J515" s="7">
        <f>INDEX('Paste Calib Data'!$1:$1048576,MATCH($A$511,'Paste Calib Data'!$A:$A,0)+(ROW()-ROW($A$511)-1),COLUMN()-1)</f>
        <v>0</v>
      </c>
      <c r="K515" s="7">
        <f>INDEX('Paste Calib Data'!$1:$1048576,MATCH($A$511,'Paste Calib Data'!$A:$A,0)+(ROW()-ROW($A$511)-1),COLUMN()-1)</f>
        <v>0</v>
      </c>
      <c r="L515" s="7">
        <f>INDEX('Paste Calib Data'!$1:$1048576,MATCH($A$511,'Paste Calib Data'!$A:$A,0)+(ROW()-ROW($A$511)-1),COLUMN()-1)</f>
        <v>0</v>
      </c>
      <c r="M515" s="7">
        <f>INDEX('Paste Calib Data'!$1:$1048576,MATCH($A$511,'Paste Calib Data'!$A:$A,0)+(ROW()-ROW($A$511)-1),COLUMN()-1)</f>
        <v>0</v>
      </c>
      <c r="N515" s="27">
        <f>M515</f>
        <v>0</v>
      </c>
    </row>
    <row r="516" spans="1:19" x14ac:dyDescent="0.25">
      <c r="A516" s="5">
        <f>INDEX('Paste Calib Data'!$1:$1048576,MATCH($A$511,'Paste Calib Data'!$A:$A,0)+(ROW()-ROW($A$511)-1),COLUMN())</f>
        <v>2000</v>
      </c>
      <c r="B516" s="27">
        <f t="shared" si="177"/>
        <v>0</v>
      </c>
      <c r="C516" s="7">
        <f>INDEX('Paste Calib Data'!$1:$1048576,MATCH($A$511,'Paste Calib Data'!$A:$A,0)+(ROW()-ROW($A$511)-1),COLUMN()-1)</f>
        <v>0</v>
      </c>
      <c r="D516" s="7">
        <f>INDEX('Paste Calib Data'!$1:$1048576,MATCH($A$511,'Paste Calib Data'!$A:$A,0)+(ROW()-ROW($A$511)-1),COLUMN()-1)</f>
        <v>0</v>
      </c>
      <c r="E516" s="7">
        <f>INDEX('Paste Calib Data'!$1:$1048576,MATCH($A$511,'Paste Calib Data'!$A:$A,0)+(ROW()-ROW($A$511)-1),COLUMN()-1)</f>
        <v>0</v>
      </c>
      <c r="F516" s="7">
        <f>INDEX('Paste Calib Data'!$1:$1048576,MATCH($A$511,'Paste Calib Data'!$A:$A,0)+(ROW()-ROW($A$511)-1),COLUMN()-1)</f>
        <v>0</v>
      </c>
      <c r="G516" s="7">
        <f>INDEX('Paste Calib Data'!$1:$1048576,MATCH($A$511,'Paste Calib Data'!$A:$A,0)+(ROW()-ROW($A$511)-1),COLUMN()-1)</f>
        <v>1.0000020000000001</v>
      </c>
      <c r="H516" s="7">
        <f>INDEX('Paste Calib Data'!$1:$1048576,MATCH($A$511,'Paste Calib Data'!$A:$A,0)+(ROW()-ROW($A$511)-1),COLUMN()-1)</f>
        <v>1.3000510000000001</v>
      </c>
      <c r="I516" s="7">
        <f>INDEX('Paste Calib Data'!$1:$1048576,MATCH($A$511,'Paste Calib Data'!$A:$A,0)+(ROW()-ROW($A$511)-1),COLUMN()-1)</f>
        <v>1.199953</v>
      </c>
      <c r="J516" s="7">
        <f>INDEX('Paste Calib Data'!$1:$1048576,MATCH($A$511,'Paste Calib Data'!$A:$A,0)+(ROW()-ROW($A$511)-1),COLUMN()-1)</f>
        <v>1.0000020000000001</v>
      </c>
      <c r="K516" s="7">
        <f>INDEX('Paste Calib Data'!$1:$1048576,MATCH($A$511,'Paste Calib Data'!$A:$A,0)+(ROW()-ROW($A$511)-1),COLUMN()-1)</f>
        <v>0</v>
      </c>
      <c r="L516" s="7">
        <f>INDEX('Paste Calib Data'!$1:$1048576,MATCH($A$511,'Paste Calib Data'!$A:$A,0)+(ROW()-ROW($A$511)-1),COLUMN()-1)</f>
        <v>0</v>
      </c>
      <c r="M516" s="7">
        <f>INDEX('Paste Calib Data'!$1:$1048576,MATCH($A$511,'Paste Calib Data'!$A:$A,0)+(ROW()-ROW($A$511)-1),COLUMN()-1)</f>
        <v>0</v>
      </c>
      <c r="N516" s="27">
        <f t="shared" ref="N516:N521" si="178">M516</f>
        <v>0</v>
      </c>
    </row>
    <row r="517" spans="1:19" x14ac:dyDescent="0.25">
      <c r="A517" s="5">
        <f>INDEX('Paste Calib Data'!$1:$1048576,MATCH($A$511,'Paste Calib Data'!$A:$A,0)+(ROW()-ROW($A$511)-1),COLUMN())</f>
        <v>2200</v>
      </c>
      <c r="B517" s="27">
        <f t="shared" si="177"/>
        <v>0</v>
      </c>
      <c r="C517" s="7">
        <f>INDEX('Paste Calib Data'!$1:$1048576,MATCH($A$511,'Paste Calib Data'!$A:$A,0)+(ROW()-ROW($A$511)-1),COLUMN()-1)</f>
        <v>0</v>
      </c>
      <c r="D517" s="7">
        <f>INDEX('Paste Calib Data'!$1:$1048576,MATCH($A$511,'Paste Calib Data'!$A:$A,0)+(ROW()-ROW($A$511)-1),COLUMN()-1)</f>
        <v>0</v>
      </c>
      <c r="E517" s="7">
        <f>INDEX('Paste Calib Data'!$1:$1048576,MATCH($A$511,'Paste Calib Data'!$A:$A,0)+(ROW()-ROW($A$511)-1),COLUMN()-1)</f>
        <v>0</v>
      </c>
      <c r="F517" s="7">
        <f>INDEX('Paste Calib Data'!$1:$1048576,MATCH($A$511,'Paste Calib Data'!$A:$A,0)+(ROW()-ROW($A$511)-1),COLUMN()-1)</f>
        <v>0</v>
      </c>
      <c r="G517" s="7">
        <f>INDEX('Paste Calib Data'!$1:$1048576,MATCH($A$511,'Paste Calib Data'!$A:$A,0)+(ROW()-ROW($A$511)-1),COLUMN()-1)</f>
        <v>1.0000020000000001</v>
      </c>
      <c r="H517" s="7">
        <f>INDEX('Paste Calib Data'!$1:$1048576,MATCH($A$511,'Paste Calib Data'!$A:$A,0)+(ROW()-ROW($A$511)-1),COLUMN()-1)</f>
        <v>1.3000510000000001</v>
      </c>
      <c r="I517" s="7">
        <f>INDEX('Paste Calib Data'!$1:$1048576,MATCH($A$511,'Paste Calib Data'!$A:$A,0)+(ROW()-ROW($A$511)-1),COLUMN()-1)</f>
        <v>1.3000510000000001</v>
      </c>
      <c r="J517" s="7">
        <f>INDEX('Paste Calib Data'!$1:$1048576,MATCH($A$511,'Paste Calib Data'!$A:$A,0)+(ROW()-ROW($A$511)-1),COLUMN()-1)</f>
        <v>1.3000510000000001</v>
      </c>
      <c r="K517" s="7">
        <f>INDEX('Paste Calib Data'!$1:$1048576,MATCH($A$511,'Paste Calib Data'!$A:$A,0)+(ROW()-ROW($A$511)-1),COLUMN()-1)</f>
        <v>1.199953</v>
      </c>
      <c r="L517" s="7">
        <f>INDEX('Paste Calib Data'!$1:$1048576,MATCH($A$511,'Paste Calib Data'!$A:$A,0)+(ROW()-ROW($A$511)-1),COLUMN()-1)</f>
        <v>1.0000020000000001</v>
      </c>
      <c r="M517" s="7">
        <f>INDEX('Paste Calib Data'!$1:$1048576,MATCH($A$511,'Paste Calib Data'!$A:$A,0)+(ROW()-ROW($A$511)-1),COLUMN()-1)</f>
        <v>0</v>
      </c>
      <c r="N517" s="27">
        <f t="shared" si="178"/>
        <v>0</v>
      </c>
    </row>
    <row r="518" spans="1:19" x14ac:dyDescent="0.25">
      <c r="A518" s="5">
        <f>INDEX('Paste Calib Data'!$1:$1048576,MATCH($A$511,'Paste Calib Data'!$A:$A,0)+(ROW()-ROW($A$511)-1),COLUMN())</f>
        <v>2400</v>
      </c>
      <c r="B518" s="27">
        <f t="shared" si="177"/>
        <v>0</v>
      </c>
      <c r="C518" s="7">
        <f>INDEX('Paste Calib Data'!$1:$1048576,MATCH($A$511,'Paste Calib Data'!$A:$A,0)+(ROW()-ROW($A$511)-1),COLUMN()-1)</f>
        <v>0</v>
      </c>
      <c r="D518" s="7">
        <f>INDEX('Paste Calib Data'!$1:$1048576,MATCH($A$511,'Paste Calib Data'!$A:$A,0)+(ROW()-ROW($A$511)-1),COLUMN()-1)</f>
        <v>0</v>
      </c>
      <c r="E518" s="7">
        <f>INDEX('Paste Calib Data'!$1:$1048576,MATCH($A$511,'Paste Calib Data'!$A:$A,0)+(ROW()-ROW($A$511)-1),COLUMN()-1)</f>
        <v>0</v>
      </c>
      <c r="F518" s="7">
        <f>INDEX('Paste Calib Data'!$1:$1048576,MATCH($A$511,'Paste Calib Data'!$A:$A,0)+(ROW()-ROW($A$511)-1),COLUMN()-1)</f>
        <v>0</v>
      </c>
      <c r="G518" s="7">
        <f>INDEX('Paste Calib Data'!$1:$1048576,MATCH($A$511,'Paste Calib Data'!$A:$A,0)+(ROW()-ROW($A$511)-1),COLUMN()-1)</f>
        <v>0</v>
      </c>
      <c r="H518" s="7">
        <f>INDEX('Paste Calib Data'!$1:$1048576,MATCH($A$511,'Paste Calib Data'!$A:$A,0)+(ROW()-ROW($A$511)-1),COLUMN()-1)</f>
        <v>1.0000020000000001</v>
      </c>
      <c r="I518" s="7">
        <f>INDEX('Paste Calib Data'!$1:$1048576,MATCH($A$511,'Paste Calib Data'!$A:$A,0)+(ROW()-ROW($A$511)-1),COLUMN()-1)</f>
        <v>1.3000510000000001</v>
      </c>
      <c r="J518" s="7">
        <f>INDEX('Paste Calib Data'!$1:$1048576,MATCH($A$511,'Paste Calib Data'!$A:$A,0)+(ROW()-ROW($A$511)-1),COLUMN()-1)</f>
        <v>1.3000510000000001</v>
      </c>
      <c r="K518" s="7">
        <f>INDEX('Paste Calib Data'!$1:$1048576,MATCH($A$511,'Paste Calib Data'!$A:$A,0)+(ROW()-ROW($A$511)-1),COLUMN()-1)</f>
        <v>1.199953</v>
      </c>
      <c r="L518" s="7">
        <f>INDEX('Paste Calib Data'!$1:$1048576,MATCH($A$511,'Paste Calib Data'!$A:$A,0)+(ROW()-ROW($A$511)-1),COLUMN()-1)</f>
        <v>1.0000020000000001</v>
      </c>
      <c r="M518" s="7">
        <f>INDEX('Paste Calib Data'!$1:$1048576,MATCH($A$511,'Paste Calib Data'!$A:$A,0)+(ROW()-ROW($A$511)-1),COLUMN()-1)</f>
        <v>0</v>
      </c>
      <c r="N518" s="27">
        <f t="shared" si="178"/>
        <v>0</v>
      </c>
    </row>
    <row r="519" spans="1:19" x14ac:dyDescent="0.25">
      <c r="A519" s="5">
        <f>INDEX('Paste Calib Data'!$1:$1048576,MATCH($A$511,'Paste Calib Data'!$A:$A,0)+(ROW()-ROW($A$511)-1),COLUMN())</f>
        <v>2600</v>
      </c>
      <c r="B519" s="27">
        <f t="shared" si="177"/>
        <v>0</v>
      </c>
      <c r="C519" s="7">
        <f>INDEX('Paste Calib Data'!$1:$1048576,MATCH($A$511,'Paste Calib Data'!$A:$A,0)+(ROW()-ROW($A$511)-1),COLUMN()-1)</f>
        <v>0</v>
      </c>
      <c r="D519" s="7">
        <f>INDEX('Paste Calib Data'!$1:$1048576,MATCH($A$511,'Paste Calib Data'!$A:$A,0)+(ROW()-ROW($A$511)-1),COLUMN()-1)</f>
        <v>0</v>
      </c>
      <c r="E519" s="7">
        <f>INDEX('Paste Calib Data'!$1:$1048576,MATCH($A$511,'Paste Calib Data'!$A:$A,0)+(ROW()-ROW($A$511)-1),COLUMN()-1)</f>
        <v>0</v>
      </c>
      <c r="F519" s="7">
        <f>INDEX('Paste Calib Data'!$1:$1048576,MATCH($A$511,'Paste Calib Data'!$A:$A,0)+(ROW()-ROW($A$511)-1),COLUMN()-1)</f>
        <v>0</v>
      </c>
      <c r="G519" s="7">
        <f>INDEX('Paste Calib Data'!$1:$1048576,MATCH($A$511,'Paste Calib Data'!$A:$A,0)+(ROW()-ROW($A$511)-1),COLUMN()-1)</f>
        <v>0</v>
      </c>
      <c r="H519" s="7">
        <f>INDEX('Paste Calib Data'!$1:$1048576,MATCH($A$511,'Paste Calib Data'!$A:$A,0)+(ROW()-ROW($A$511)-1),COLUMN()-1)</f>
        <v>1.0000020000000001</v>
      </c>
      <c r="I519" s="7">
        <f>INDEX('Paste Calib Data'!$1:$1048576,MATCH($A$511,'Paste Calib Data'!$A:$A,0)+(ROW()-ROW($A$511)-1),COLUMN()-1)</f>
        <v>1.199953</v>
      </c>
      <c r="J519" s="7">
        <f>INDEX('Paste Calib Data'!$1:$1048576,MATCH($A$511,'Paste Calib Data'!$A:$A,0)+(ROW()-ROW($A$511)-1),COLUMN()-1)</f>
        <v>1.3000510000000001</v>
      </c>
      <c r="K519" s="7">
        <f>INDEX('Paste Calib Data'!$1:$1048576,MATCH($A$511,'Paste Calib Data'!$A:$A,0)+(ROW()-ROW($A$511)-1),COLUMN()-1)</f>
        <v>1.199953</v>
      </c>
      <c r="L519" s="7">
        <f>INDEX('Paste Calib Data'!$1:$1048576,MATCH($A$511,'Paste Calib Data'!$A:$A,0)+(ROW()-ROW($A$511)-1),COLUMN()-1)</f>
        <v>1.199953</v>
      </c>
      <c r="M519" s="7">
        <f>INDEX('Paste Calib Data'!$1:$1048576,MATCH($A$511,'Paste Calib Data'!$A:$A,0)+(ROW()-ROW($A$511)-1),COLUMN()-1)</f>
        <v>0</v>
      </c>
      <c r="N519" s="27">
        <f t="shared" si="178"/>
        <v>0</v>
      </c>
    </row>
    <row r="520" spans="1:19" x14ac:dyDescent="0.25">
      <c r="A520" s="5">
        <f>INDEX('Paste Calib Data'!$1:$1048576,MATCH($A$511,'Paste Calib Data'!$A:$A,0)+(ROW()-ROW($A$511)-1),COLUMN())</f>
        <v>2800</v>
      </c>
      <c r="B520" s="27">
        <f t="shared" si="177"/>
        <v>0</v>
      </c>
      <c r="C520" s="7">
        <f>INDEX('Paste Calib Data'!$1:$1048576,MATCH($A$511,'Paste Calib Data'!$A:$A,0)+(ROW()-ROW($A$511)-1),COLUMN()-1)</f>
        <v>0</v>
      </c>
      <c r="D520" s="7">
        <f>INDEX('Paste Calib Data'!$1:$1048576,MATCH($A$511,'Paste Calib Data'!$A:$A,0)+(ROW()-ROW($A$511)-1),COLUMN()-1)</f>
        <v>0</v>
      </c>
      <c r="E520" s="7">
        <f>INDEX('Paste Calib Data'!$1:$1048576,MATCH($A$511,'Paste Calib Data'!$A:$A,0)+(ROW()-ROW($A$511)-1),COLUMN()-1)</f>
        <v>0</v>
      </c>
      <c r="F520" s="7">
        <f>INDEX('Paste Calib Data'!$1:$1048576,MATCH($A$511,'Paste Calib Data'!$A:$A,0)+(ROW()-ROW($A$511)-1),COLUMN()-1)</f>
        <v>0</v>
      </c>
      <c r="G520" s="7">
        <f>INDEX('Paste Calib Data'!$1:$1048576,MATCH($A$511,'Paste Calib Data'!$A:$A,0)+(ROW()-ROW($A$511)-1),COLUMN()-1)</f>
        <v>0</v>
      </c>
      <c r="H520" s="7">
        <f>INDEX('Paste Calib Data'!$1:$1048576,MATCH($A$511,'Paste Calib Data'!$A:$A,0)+(ROW()-ROW($A$511)-1),COLUMN()-1)</f>
        <v>1.0000020000000001</v>
      </c>
      <c r="I520" s="7">
        <f>INDEX('Paste Calib Data'!$1:$1048576,MATCH($A$511,'Paste Calib Data'!$A:$A,0)+(ROW()-ROW($A$511)-1),COLUMN()-1)</f>
        <v>1.199953</v>
      </c>
      <c r="J520" s="7">
        <f>INDEX('Paste Calib Data'!$1:$1048576,MATCH($A$511,'Paste Calib Data'!$A:$A,0)+(ROW()-ROW($A$511)-1),COLUMN()-1)</f>
        <v>1.3000510000000001</v>
      </c>
      <c r="K520" s="7">
        <f>INDEX('Paste Calib Data'!$1:$1048576,MATCH($A$511,'Paste Calib Data'!$A:$A,0)+(ROW()-ROW($A$511)-1),COLUMN()-1)</f>
        <v>1.199953</v>
      </c>
      <c r="L520" s="7">
        <f>INDEX('Paste Calib Data'!$1:$1048576,MATCH($A$511,'Paste Calib Data'!$A:$A,0)+(ROW()-ROW($A$511)-1),COLUMN()-1)</f>
        <v>1.199953</v>
      </c>
      <c r="M520" s="7">
        <f>INDEX('Paste Calib Data'!$1:$1048576,MATCH($A$511,'Paste Calib Data'!$A:$A,0)+(ROW()-ROW($A$511)-1),COLUMN()-1)</f>
        <v>0</v>
      </c>
      <c r="N520" s="27">
        <f t="shared" si="178"/>
        <v>0</v>
      </c>
    </row>
    <row r="521" spans="1:19" x14ac:dyDescent="0.25">
      <c r="A521" s="5">
        <f>INDEX('Paste Calib Data'!$1:$1048576,MATCH($A$511,'Paste Calib Data'!$A:$A,0)+(ROW()-ROW($A$511)-1),COLUMN())</f>
        <v>3000</v>
      </c>
      <c r="B521" s="27">
        <f>C521</f>
        <v>0</v>
      </c>
      <c r="C521" s="7">
        <f>INDEX('Paste Calib Data'!$1:$1048576,MATCH($A$511,'Paste Calib Data'!$A:$A,0)+(ROW()-ROW($A$511)-1),COLUMN()-1)</f>
        <v>0</v>
      </c>
      <c r="D521" s="7">
        <f>INDEX('Paste Calib Data'!$1:$1048576,MATCH($A$511,'Paste Calib Data'!$A:$A,0)+(ROW()-ROW($A$511)-1),COLUMN()-1)</f>
        <v>0</v>
      </c>
      <c r="E521" s="7">
        <f>INDEX('Paste Calib Data'!$1:$1048576,MATCH($A$511,'Paste Calib Data'!$A:$A,0)+(ROW()-ROW($A$511)-1),COLUMN()-1)</f>
        <v>0</v>
      </c>
      <c r="F521" s="7">
        <f>INDEX('Paste Calib Data'!$1:$1048576,MATCH($A$511,'Paste Calib Data'!$A:$A,0)+(ROW()-ROW($A$511)-1),COLUMN()-1)</f>
        <v>0</v>
      </c>
      <c r="G521" s="7">
        <f>INDEX('Paste Calib Data'!$1:$1048576,MATCH($A$511,'Paste Calib Data'!$A:$A,0)+(ROW()-ROW($A$511)-1),COLUMN()-1)</f>
        <v>0</v>
      </c>
      <c r="H521" s="7">
        <f>INDEX('Paste Calib Data'!$1:$1048576,MATCH($A$511,'Paste Calib Data'!$A:$A,0)+(ROW()-ROW($A$511)-1),COLUMN()-1)</f>
        <v>0</v>
      </c>
      <c r="I521" s="7">
        <f>INDEX('Paste Calib Data'!$1:$1048576,MATCH($A$511,'Paste Calib Data'!$A:$A,0)+(ROW()-ROW($A$511)-1),COLUMN()-1)</f>
        <v>0</v>
      </c>
      <c r="J521" s="7">
        <f>INDEX('Paste Calib Data'!$1:$1048576,MATCH($A$511,'Paste Calib Data'!$A:$A,0)+(ROW()-ROW($A$511)-1),COLUMN()-1)</f>
        <v>0</v>
      </c>
      <c r="K521" s="7">
        <f>INDEX('Paste Calib Data'!$1:$1048576,MATCH($A$511,'Paste Calib Data'!$A:$A,0)+(ROW()-ROW($A$511)-1),COLUMN()-1)</f>
        <v>0</v>
      </c>
      <c r="L521" s="7">
        <f>INDEX('Paste Calib Data'!$1:$1048576,MATCH($A$511,'Paste Calib Data'!$A:$A,0)+(ROW()-ROW($A$511)-1),COLUMN()-1)</f>
        <v>0</v>
      </c>
      <c r="M521" s="7">
        <f>INDEX('Paste Calib Data'!$1:$1048576,MATCH($A$511,'Paste Calib Data'!$A:$A,0)+(ROW()-ROW($A$511)-1),COLUMN()-1)</f>
        <v>0</v>
      </c>
      <c r="N521" s="27">
        <f t="shared" si="178"/>
        <v>0</v>
      </c>
    </row>
    <row r="522" spans="1:19" x14ac:dyDescent="0.25">
      <c r="A522" s="28">
        <f>A521+1</f>
        <v>3001</v>
      </c>
      <c r="B522" s="27">
        <f>B521</f>
        <v>0</v>
      </c>
      <c r="C522" s="27">
        <f>C521</f>
        <v>0</v>
      </c>
      <c r="D522" s="27">
        <f t="shared" ref="D522:N522" si="179">D521</f>
        <v>0</v>
      </c>
      <c r="E522" s="27">
        <f t="shared" si="179"/>
        <v>0</v>
      </c>
      <c r="F522" s="27">
        <f t="shared" si="179"/>
        <v>0</v>
      </c>
      <c r="G522" s="27">
        <f t="shared" si="179"/>
        <v>0</v>
      </c>
      <c r="H522" s="27">
        <f t="shared" si="179"/>
        <v>0</v>
      </c>
      <c r="I522" s="27">
        <f t="shared" si="179"/>
        <v>0</v>
      </c>
      <c r="J522" s="27">
        <f t="shared" si="179"/>
        <v>0</v>
      </c>
      <c r="K522" s="27">
        <f t="shared" si="179"/>
        <v>0</v>
      </c>
      <c r="L522" s="27">
        <f t="shared" si="179"/>
        <v>0</v>
      </c>
      <c r="M522" s="27">
        <f t="shared" si="179"/>
        <v>0</v>
      </c>
      <c r="N522" s="27">
        <f t="shared" si="179"/>
        <v>0</v>
      </c>
    </row>
    <row r="524" spans="1:19" x14ac:dyDescent="0.25">
      <c r="A524" s="33" t="s">
        <v>290</v>
      </c>
      <c r="B524" s="45" t="str">
        <f>INDEX('Paste Calib Data'!$1:$1048576,MATCH($A$524,'Paste Calib Data'!$A:$A,0)+(ROW()-ROW($A$524)),COLUMN())</f>
        <v>Timing, Minimum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</row>
    <row r="525" spans="1:19" x14ac:dyDescent="0.25">
      <c r="A525" s="5"/>
      <c r="B525" s="5" t="str">
        <f>INDEX('Paste Calib Data'!$1:$1048576,MATCH($A$524,'Paste Calib Data'!$A:$A,0)+(ROW()-ROW($A$524)),COLUMN())</f>
        <v>mm3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x14ac:dyDescent="0.25">
      <c r="A526" s="5" t="str">
        <f>INDEX('Paste Calib Data'!$1:$1048576,MATCH($A$524,'Paste Calib Data'!$A:$A,0)+(ROW()-ROW($A$524)),COLUMN())</f>
        <v>RPM</v>
      </c>
      <c r="B526" s="28">
        <f>C526-1</f>
        <v>-1</v>
      </c>
      <c r="C526" s="5">
        <f>INDEX('Paste Calib Data'!$1:$1048576,MATCH($A$524,'Paste Calib Data'!$A:$A,0)+(ROW()-ROW($A$524)),COLUMN()-1)</f>
        <v>0</v>
      </c>
      <c r="D526" s="5">
        <f>INDEX('Paste Calib Data'!$1:$1048576,MATCH($A$524,'Paste Calib Data'!$A:$A,0)+(ROW()-ROW($A$524)),COLUMN()-1)</f>
        <v>10</v>
      </c>
      <c r="E526" s="5">
        <f>INDEX('Paste Calib Data'!$1:$1048576,MATCH($A$524,'Paste Calib Data'!$A:$A,0)+(ROW()-ROW($A$524)),COLUMN()-1)</f>
        <v>20</v>
      </c>
      <c r="F526" s="5">
        <f>INDEX('Paste Calib Data'!$1:$1048576,MATCH($A$524,'Paste Calib Data'!$A:$A,0)+(ROW()-ROW($A$524)),COLUMN()-1)</f>
        <v>30</v>
      </c>
      <c r="G526" s="5">
        <f>INDEX('Paste Calib Data'!$1:$1048576,MATCH($A$524,'Paste Calib Data'!$A:$A,0)+(ROW()-ROW($A$524)),COLUMN()-1)</f>
        <v>40</v>
      </c>
      <c r="H526" s="5">
        <f>INDEX('Paste Calib Data'!$1:$1048576,MATCH($A$524,'Paste Calib Data'!$A:$A,0)+(ROW()-ROW($A$524)),COLUMN()-1)</f>
        <v>50</v>
      </c>
      <c r="I526" s="5">
        <f>INDEX('Paste Calib Data'!$1:$1048576,MATCH($A$524,'Paste Calib Data'!$A:$A,0)+(ROW()-ROW($A$524)),COLUMN()-1)</f>
        <v>60</v>
      </c>
      <c r="J526" s="5">
        <f>INDEX('Paste Calib Data'!$1:$1048576,MATCH($A$524,'Paste Calib Data'!$A:$A,0)+(ROW()-ROW($A$524)),COLUMN()-1)</f>
        <v>70</v>
      </c>
      <c r="K526" s="5">
        <f>INDEX('Paste Calib Data'!$1:$1048576,MATCH($A$524,'Paste Calib Data'!$A:$A,0)+(ROW()-ROW($A$524)),COLUMN()-1)</f>
        <v>80</v>
      </c>
      <c r="L526" s="5">
        <f>INDEX('Paste Calib Data'!$1:$1048576,MATCH($A$524,'Paste Calib Data'!$A:$A,0)+(ROW()-ROW($A$524)),COLUMN()-1)</f>
        <v>90</v>
      </c>
      <c r="M526" s="5">
        <f>INDEX('Paste Calib Data'!$1:$1048576,MATCH($A$524,'Paste Calib Data'!$A:$A,0)+(ROW()-ROW($A$524)),COLUMN()-1)</f>
        <v>100</v>
      </c>
      <c r="N526" s="5">
        <f>INDEX('Paste Calib Data'!$1:$1048576,MATCH($A$524,'Paste Calib Data'!$A:$A,0)+(ROW()-ROW($A$524)),COLUMN()-1)</f>
        <v>110</v>
      </c>
      <c r="O526" s="5">
        <f>INDEX('Paste Calib Data'!$1:$1048576,MATCH($A$524,'Paste Calib Data'!$A:$A,0)+(ROW()-ROW($A$524)),COLUMN()-1)</f>
        <v>120</v>
      </c>
      <c r="P526" s="5">
        <f>INDEX('Paste Calib Data'!$1:$1048576,MATCH($A$524,'Paste Calib Data'!$A:$A,0)+(ROW()-ROW($A$524)),COLUMN()-1)</f>
        <v>130</v>
      </c>
      <c r="Q526" s="5">
        <f>INDEX('Paste Calib Data'!$1:$1048576,MATCH($A$524,'Paste Calib Data'!$A:$A,0)+(ROW()-ROW($A$524)),COLUMN()-1)</f>
        <v>140</v>
      </c>
      <c r="R526" s="5">
        <f>INDEX('Paste Calib Data'!$1:$1048576,MATCH($A$524,'Paste Calib Data'!$A:$A,0)+(ROW()-ROW($A$524)),COLUMN()-1)</f>
        <v>150</v>
      </c>
      <c r="S526" s="28">
        <f>R526+1</f>
        <v>151</v>
      </c>
    </row>
    <row r="527" spans="1:19" x14ac:dyDescent="0.25">
      <c r="A527" s="28">
        <f>A528-1</f>
        <v>499</v>
      </c>
      <c r="B527" s="27">
        <f>B528</f>
        <v>-14.960938000000001</v>
      </c>
      <c r="C527" s="27">
        <f t="shared" ref="C527:S527" si="180">C528</f>
        <v>-14.960938000000001</v>
      </c>
      <c r="D527" s="27">
        <f t="shared" si="180"/>
        <v>-14.960938000000001</v>
      </c>
      <c r="E527" s="27">
        <f t="shared" si="180"/>
        <v>-14.960938000000001</v>
      </c>
      <c r="F527" s="27">
        <f t="shared" si="180"/>
        <v>-14.960938000000001</v>
      </c>
      <c r="G527" s="27">
        <f t="shared" si="180"/>
        <v>-14.960938000000001</v>
      </c>
      <c r="H527" s="27">
        <f t="shared" si="180"/>
        <v>-14.960938000000001</v>
      </c>
      <c r="I527" s="27">
        <f t="shared" si="180"/>
        <v>-14.960938000000001</v>
      </c>
      <c r="J527" s="27">
        <f t="shared" si="180"/>
        <v>-14.960938000000001</v>
      </c>
      <c r="K527" s="27">
        <f t="shared" si="180"/>
        <v>-14.960938000000001</v>
      </c>
      <c r="L527" s="27">
        <f t="shared" si="180"/>
        <v>-14.960938000000001</v>
      </c>
      <c r="M527" s="27">
        <f t="shared" si="180"/>
        <v>-14.960938000000001</v>
      </c>
      <c r="N527" s="27">
        <f t="shared" si="180"/>
        <v>-14.960938000000001</v>
      </c>
      <c r="O527" s="27">
        <f t="shared" si="180"/>
        <v>-14.960938000000001</v>
      </c>
      <c r="P527" s="27">
        <f t="shared" si="180"/>
        <v>-14.960938000000001</v>
      </c>
      <c r="Q527" s="27">
        <f t="shared" si="180"/>
        <v>-14.960938000000001</v>
      </c>
      <c r="R527" s="27">
        <f t="shared" si="180"/>
        <v>-14.960938000000001</v>
      </c>
      <c r="S527" s="27">
        <f t="shared" si="180"/>
        <v>-14.960938000000001</v>
      </c>
    </row>
    <row r="528" spans="1:19" x14ac:dyDescent="0.25">
      <c r="A528" s="5">
        <f>INDEX('Paste Calib Data'!$1:$1048576,MATCH($A$524,'Paste Calib Data'!$A:$A,0)+(ROW()-ROW($A$524)-1),COLUMN())</f>
        <v>500</v>
      </c>
      <c r="B528" s="27">
        <f t="shared" ref="B528:B545" si="181">C528</f>
        <v>-14.960938000000001</v>
      </c>
      <c r="C528" s="7">
        <f>INDEX('Paste Calib Data'!$1:$1048576,MATCH($A$524,'Paste Calib Data'!$A:$A,0)+(ROW()-ROW($A$524)-1),COLUMN()-1)</f>
        <v>-14.960938000000001</v>
      </c>
      <c r="D528" s="7">
        <f>INDEX('Paste Calib Data'!$1:$1048576,MATCH($A$524,'Paste Calib Data'!$A:$A,0)+(ROW()-ROW($A$524)-1),COLUMN()-1)</f>
        <v>-14.960938000000001</v>
      </c>
      <c r="E528" s="7">
        <f>INDEX('Paste Calib Data'!$1:$1048576,MATCH($A$524,'Paste Calib Data'!$A:$A,0)+(ROW()-ROW($A$524)-1),COLUMN()-1)</f>
        <v>-14.960938000000001</v>
      </c>
      <c r="F528" s="7">
        <f>INDEX('Paste Calib Data'!$1:$1048576,MATCH($A$524,'Paste Calib Data'!$A:$A,0)+(ROW()-ROW($A$524)-1),COLUMN()-1)</f>
        <v>-14.960938000000001</v>
      </c>
      <c r="G528" s="7">
        <f>INDEX('Paste Calib Data'!$1:$1048576,MATCH($A$524,'Paste Calib Data'!$A:$A,0)+(ROW()-ROW($A$524)-1),COLUMN()-1)</f>
        <v>-14.960938000000001</v>
      </c>
      <c r="H528" s="7">
        <f>INDEX('Paste Calib Data'!$1:$1048576,MATCH($A$524,'Paste Calib Data'!$A:$A,0)+(ROW()-ROW($A$524)-1),COLUMN()-1)</f>
        <v>-14.960938000000001</v>
      </c>
      <c r="I528" s="7">
        <f>INDEX('Paste Calib Data'!$1:$1048576,MATCH($A$524,'Paste Calib Data'!$A:$A,0)+(ROW()-ROW($A$524)-1),COLUMN()-1)</f>
        <v>-14.960938000000001</v>
      </c>
      <c r="J528" s="7">
        <f>INDEX('Paste Calib Data'!$1:$1048576,MATCH($A$524,'Paste Calib Data'!$A:$A,0)+(ROW()-ROW($A$524)-1),COLUMN()-1)</f>
        <v>-14.960938000000001</v>
      </c>
      <c r="K528" s="7">
        <f>INDEX('Paste Calib Data'!$1:$1048576,MATCH($A$524,'Paste Calib Data'!$A:$A,0)+(ROW()-ROW($A$524)-1),COLUMN()-1)</f>
        <v>-14.960938000000001</v>
      </c>
      <c r="L528" s="7">
        <f>INDEX('Paste Calib Data'!$1:$1048576,MATCH($A$524,'Paste Calib Data'!$A:$A,0)+(ROW()-ROW($A$524)-1),COLUMN()-1)</f>
        <v>-14.960938000000001</v>
      </c>
      <c r="M528" s="7">
        <f>INDEX('Paste Calib Data'!$1:$1048576,MATCH($A$524,'Paste Calib Data'!$A:$A,0)+(ROW()-ROW($A$524)-1),COLUMN()-1)</f>
        <v>-14.960938000000001</v>
      </c>
      <c r="N528" s="7">
        <f>INDEX('Paste Calib Data'!$1:$1048576,MATCH($A$524,'Paste Calib Data'!$A:$A,0)+(ROW()-ROW($A$524)-1),COLUMN()-1)</f>
        <v>-14.960938000000001</v>
      </c>
      <c r="O528" s="7">
        <f>INDEX('Paste Calib Data'!$1:$1048576,MATCH($A$524,'Paste Calib Data'!$A:$A,0)+(ROW()-ROW($A$524)-1),COLUMN()-1)</f>
        <v>-14.960938000000001</v>
      </c>
      <c r="P528" s="7">
        <f>INDEX('Paste Calib Data'!$1:$1048576,MATCH($A$524,'Paste Calib Data'!$A:$A,0)+(ROW()-ROW($A$524)-1),COLUMN()-1)</f>
        <v>-14.960938000000001</v>
      </c>
      <c r="Q528" s="7">
        <f>INDEX('Paste Calib Data'!$1:$1048576,MATCH($A$524,'Paste Calib Data'!$A:$A,0)+(ROW()-ROW($A$524)-1),COLUMN()-1)</f>
        <v>-14.960938000000001</v>
      </c>
      <c r="R528" s="7">
        <f>INDEX('Paste Calib Data'!$1:$1048576,MATCH($A$524,'Paste Calib Data'!$A:$A,0)+(ROW()-ROW($A$524)-1),COLUMN()-1)</f>
        <v>-14.960938000000001</v>
      </c>
      <c r="S528" s="27">
        <f>R528</f>
        <v>-14.960938000000001</v>
      </c>
    </row>
    <row r="529" spans="1:19" x14ac:dyDescent="0.25">
      <c r="A529" s="5">
        <f>INDEX('Paste Calib Data'!$1:$1048576,MATCH($A$524,'Paste Calib Data'!$A:$A,0)+(ROW()-ROW($A$524)-1),COLUMN())</f>
        <v>600</v>
      </c>
      <c r="B529" s="27">
        <f t="shared" si="181"/>
        <v>-14.960938000000001</v>
      </c>
      <c r="C529" s="7">
        <f>INDEX('Paste Calib Data'!$1:$1048576,MATCH($A$524,'Paste Calib Data'!$A:$A,0)+(ROW()-ROW($A$524)-1),COLUMN()-1)</f>
        <v>-14.960938000000001</v>
      </c>
      <c r="D529" s="7">
        <f>INDEX('Paste Calib Data'!$1:$1048576,MATCH($A$524,'Paste Calib Data'!$A:$A,0)+(ROW()-ROW($A$524)-1),COLUMN()-1)</f>
        <v>-14.960938000000001</v>
      </c>
      <c r="E529" s="7">
        <f>INDEX('Paste Calib Data'!$1:$1048576,MATCH($A$524,'Paste Calib Data'!$A:$A,0)+(ROW()-ROW($A$524)-1),COLUMN()-1)</f>
        <v>-14.960938000000001</v>
      </c>
      <c r="F529" s="7">
        <f>INDEX('Paste Calib Data'!$1:$1048576,MATCH($A$524,'Paste Calib Data'!$A:$A,0)+(ROW()-ROW($A$524)-1),COLUMN()-1)</f>
        <v>-14.960938000000001</v>
      </c>
      <c r="G529" s="7">
        <f>INDEX('Paste Calib Data'!$1:$1048576,MATCH($A$524,'Paste Calib Data'!$A:$A,0)+(ROW()-ROW($A$524)-1),COLUMN()-1)</f>
        <v>-14.960938000000001</v>
      </c>
      <c r="H529" s="7">
        <f>INDEX('Paste Calib Data'!$1:$1048576,MATCH($A$524,'Paste Calib Data'!$A:$A,0)+(ROW()-ROW($A$524)-1),COLUMN()-1)</f>
        <v>-14.960938000000001</v>
      </c>
      <c r="I529" s="7">
        <f>INDEX('Paste Calib Data'!$1:$1048576,MATCH($A$524,'Paste Calib Data'!$A:$A,0)+(ROW()-ROW($A$524)-1),COLUMN()-1)</f>
        <v>-14.960938000000001</v>
      </c>
      <c r="J529" s="7">
        <f>INDEX('Paste Calib Data'!$1:$1048576,MATCH($A$524,'Paste Calib Data'!$A:$A,0)+(ROW()-ROW($A$524)-1),COLUMN()-1)</f>
        <v>-14.960938000000001</v>
      </c>
      <c r="K529" s="7">
        <f>INDEX('Paste Calib Data'!$1:$1048576,MATCH($A$524,'Paste Calib Data'!$A:$A,0)+(ROW()-ROW($A$524)-1),COLUMN()-1)</f>
        <v>-14.960938000000001</v>
      </c>
      <c r="L529" s="7">
        <f>INDEX('Paste Calib Data'!$1:$1048576,MATCH($A$524,'Paste Calib Data'!$A:$A,0)+(ROW()-ROW($A$524)-1),COLUMN()-1)</f>
        <v>-14.960938000000001</v>
      </c>
      <c r="M529" s="7">
        <f>INDEX('Paste Calib Data'!$1:$1048576,MATCH($A$524,'Paste Calib Data'!$A:$A,0)+(ROW()-ROW($A$524)-1),COLUMN()-1)</f>
        <v>-14.960938000000001</v>
      </c>
      <c r="N529" s="7">
        <f>INDEX('Paste Calib Data'!$1:$1048576,MATCH($A$524,'Paste Calib Data'!$A:$A,0)+(ROW()-ROW($A$524)-1),COLUMN()-1)</f>
        <v>-14.960938000000001</v>
      </c>
      <c r="O529" s="7">
        <f>INDEX('Paste Calib Data'!$1:$1048576,MATCH($A$524,'Paste Calib Data'!$A:$A,0)+(ROW()-ROW($A$524)-1),COLUMN()-1)</f>
        <v>-14.960938000000001</v>
      </c>
      <c r="P529" s="7">
        <f>INDEX('Paste Calib Data'!$1:$1048576,MATCH($A$524,'Paste Calib Data'!$A:$A,0)+(ROW()-ROW($A$524)-1),COLUMN()-1)</f>
        <v>-14.960938000000001</v>
      </c>
      <c r="Q529" s="7">
        <f>INDEX('Paste Calib Data'!$1:$1048576,MATCH($A$524,'Paste Calib Data'!$A:$A,0)+(ROW()-ROW($A$524)-1),COLUMN()-1)</f>
        <v>-14.960938000000001</v>
      </c>
      <c r="R529" s="7">
        <f>INDEX('Paste Calib Data'!$1:$1048576,MATCH($A$524,'Paste Calib Data'!$A:$A,0)+(ROW()-ROW($A$524)-1),COLUMN()-1)</f>
        <v>-14.960938000000001</v>
      </c>
      <c r="S529" s="27">
        <f t="shared" ref="S529:S546" si="182">R529</f>
        <v>-14.960938000000001</v>
      </c>
    </row>
    <row r="530" spans="1:19" x14ac:dyDescent="0.25">
      <c r="A530" s="5">
        <f>INDEX('Paste Calib Data'!$1:$1048576,MATCH($A$524,'Paste Calib Data'!$A:$A,0)+(ROW()-ROW($A$524)-1),COLUMN())</f>
        <v>800</v>
      </c>
      <c r="B530" s="27">
        <f t="shared" si="181"/>
        <v>-14.960938000000001</v>
      </c>
      <c r="C530" s="7">
        <f>INDEX('Paste Calib Data'!$1:$1048576,MATCH($A$524,'Paste Calib Data'!$A:$A,0)+(ROW()-ROW($A$524)-1),COLUMN()-1)</f>
        <v>-14.960938000000001</v>
      </c>
      <c r="D530" s="7">
        <f>INDEX('Paste Calib Data'!$1:$1048576,MATCH($A$524,'Paste Calib Data'!$A:$A,0)+(ROW()-ROW($A$524)-1),COLUMN()-1)</f>
        <v>-14.960938000000001</v>
      </c>
      <c r="E530" s="7">
        <f>INDEX('Paste Calib Data'!$1:$1048576,MATCH($A$524,'Paste Calib Data'!$A:$A,0)+(ROW()-ROW($A$524)-1),COLUMN()-1)</f>
        <v>-14.960938000000001</v>
      </c>
      <c r="F530" s="7">
        <f>INDEX('Paste Calib Data'!$1:$1048576,MATCH($A$524,'Paste Calib Data'!$A:$A,0)+(ROW()-ROW($A$524)-1),COLUMN()-1)</f>
        <v>-14.960938000000001</v>
      </c>
      <c r="G530" s="7">
        <f>INDEX('Paste Calib Data'!$1:$1048576,MATCH($A$524,'Paste Calib Data'!$A:$A,0)+(ROW()-ROW($A$524)-1),COLUMN()-1)</f>
        <v>-14.960938000000001</v>
      </c>
      <c r="H530" s="7">
        <f>INDEX('Paste Calib Data'!$1:$1048576,MATCH($A$524,'Paste Calib Data'!$A:$A,0)+(ROW()-ROW($A$524)-1),COLUMN()-1)</f>
        <v>-14.960938000000001</v>
      </c>
      <c r="I530" s="7">
        <f>INDEX('Paste Calib Data'!$1:$1048576,MATCH($A$524,'Paste Calib Data'!$A:$A,0)+(ROW()-ROW($A$524)-1),COLUMN()-1)</f>
        <v>-14.960938000000001</v>
      </c>
      <c r="J530" s="7">
        <f>INDEX('Paste Calib Data'!$1:$1048576,MATCH($A$524,'Paste Calib Data'!$A:$A,0)+(ROW()-ROW($A$524)-1),COLUMN()-1)</f>
        <v>-14.960938000000001</v>
      </c>
      <c r="K530" s="7">
        <f>INDEX('Paste Calib Data'!$1:$1048576,MATCH($A$524,'Paste Calib Data'!$A:$A,0)+(ROW()-ROW($A$524)-1),COLUMN()-1)</f>
        <v>-14.960938000000001</v>
      </c>
      <c r="L530" s="7">
        <f>INDEX('Paste Calib Data'!$1:$1048576,MATCH($A$524,'Paste Calib Data'!$A:$A,0)+(ROW()-ROW($A$524)-1),COLUMN()-1)</f>
        <v>-14.960938000000001</v>
      </c>
      <c r="M530" s="7">
        <f>INDEX('Paste Calib Data'!$1:$1048576,MATCH($A$524,'Paste Calib Data'!$A:$A,0)+(ROW()-ROW($A$524)-1),COLUMN()-1)</f>
        <v>-14.960938000000001</v>
      </c>
      <c r="N530" s="7">
        <f>INDEX('Paste Calib Data'!$1:$1048576,MATCH($A$524,'Paste Calib Data'!$A:$A,0)+(ROW()-ROW($A$524)-1),COLUMN()-1)</f>
        <v>-14.960938000000001</v>
      </c>
      <c r="O530" s="7">
        <f>INDEX('Paste Calib Data'!$1:$1048576,MATCH($A$524,'Paste Calib Data'!$A:$A,0)+(ROW()-ROW($A$524)-1),COLUMN()-1)</f>
        <v>-14.960938000000001</v>
      </c>
      <c r="P530" s="7">
        <f>INDEX('Paste Calib Data'!$1:$1048576,MATCH($A$524,'Paste Calib Data'!$A:$A,0)+(ROW()-ROW($A$524)-1),COLUMN()-1)</f>
        <v>-14.960938000000001</v>
      </c>
      <c r="Q530" s="7">
        <f>INDEX('Paste Calib Data'!$1:$1048576,MATCH($A$524,'Paste Calib Data'!$A:$A,0)+(ROW()-ROW($A$524)-1),COLUMN()-1)</f>
        <v>-14.960938000000001</v>
      </c>
      <c r="R530" s="7">
        <f>INDEX('Paste Calib Data'!$1:$1048576,MATCH($A$524,'Paste Calib Data'!$A:$A,0)+(ROW()-ROW($A$524)-1),COLUMN()-1)</f>
        <v>-14.960938000000001</v>
      </c>
      <c r="S530" s="27">
        <f t="shared" si="182"/>
        <v>-14.960938000000001</v>
      </c>
    </row>
    <row r="531" spans="1:19" x14ac:dyDescent="0.25">
      <c r="A531" s="5">
        <f>INDEX('Paste Calib Data'!$1:$1048576,MATCH($A$524,'Paste Calib Data'!$A:$A,0)+(ROW()-ROW($A$524)-1),COLUMN())</f>
        <v>1000</v>
      </c>
      <c r="B531" s="27">
        <f t="shared" si="181"/>
        <v>-14.960938000000001</v>
      </c>
      <c r="C531" s="7">
        <f>INDEX('Paste Calib Data'!$1:$1048576,MATCH($A$524,'Paste Calib Data'!$A:$A,0)+(ROW()-ROW($A$524)-1),COLUMN()-1)</f>
        <v>-14.960938000000001</v>
      </c>
      <c r="D531" s="7">
        <f>INDEX('Paste Calib Data'!$1:$1048576,MATCH($A$524,'Paste Calib Data'!$A:$A,0)+(ROW()-ROW($A$524)-1),COLUMN()-1)</f>
        <v>-14.960938000000001</v>
      </c>
      <c r="E531" s="7">
        <f>INDEX('Paste Calib Data'!$1:$1048576,MATCH($A$524,'Paste Calib Data'!$A:$A,0)+(ROW()-ROW($A$524)-1),COLUMN()-1)</f>
        <v>-14.960938000000001</v>
      </c>
      <c r="F531" s="7">
        <f>INDEX('Paste Calib Data'!$1:$1048576,MATCH($A$524,'Paste Calib Data'!$A:$A,0)+(ROW()-ROW($A$524)-1),COLUMN()-1)</f>
        <v>-14.960938000000001</v>
      </c>
      <c r="G531" s="7">
        <f>INDEX('Paste Calib Data'!$1:$1048576,MATCH($A$524,'Paste Calib Data'!$A:$A,0)+(ROW()-ROW($A$524)-1),COLUMN()-1)</f>
        <v>-14.960938000000001</v>
      </c>
      <c r="H531" s="7">
        <f>INDEX('Paste Calib Data'!$1:$1048576,MATCH($A$524,'Paste Calib Data'!$A:$A,0)+(ROW()-ROW($A$524)-1),COLUMN()-1)</f>
        <v>-14.960938000000001</v>
      </c>
      <c r="I531" s="7">
        <f>INDEX('Paste Calib Data'!$1:$1048576,MATCH($A$524,'Paste Calib Data'!$A:$A,0)+(ROW()-ROW($A$524)-1),COLUMN()-1)</f>
        <v>-14.960938000000001</v>
      </c>
      <c r="J531" s="7">
        <f>INDEX('Paste Calib Data'!$1:$1048576,MATCH($A$524,'Paste Calib Data'!$A:$A,0)+(ROW()-ROW($A$524)-1),COLUMN()-1)</f>
        <v>-14.960938000000001</v>
      </c>
      <c r="K531" s="7">
        <f>INDEX('Paste Calib Data'!$1:$1048576,MATCH($A$524,'Paste Calib Data'!$A:$A,0)+(ROW()-ROW($A$524)-1),COLUMN()-1)</f>
        <v>-14.960938000000001</v>
      </c>
      <c r="L531" s="7">
        <f>INDEX('Paste Calib Data'!$1:$1048576,MATCH($A$524,'Paste Calib Data'!$A:$A,0)+(ROW()-ROW($A$524)-1),COLUMN()-1)</f>
        <v>-14.960938000000001</v>
      </c>
      <c r="M531" s="7">
        <f>INDEX('Paste Calib Data'!$1:$1048576,MATCH($A$524,'Paste Calib Data'!$A:$A,0)+(ROW()-ROW($A$524)-1),COLUMN()-1)</f>
        <v>-14.960938000000001</v>
      </c>
      <c r="N531" s="7">
        <f>INDEX('Paste Calib Data'!$1:$1048576,MATCH($A$524,'Paste Calib Data'!$A:$A,0)+(ROW()-ROW($A$524)-1),COLUMN()-1)</f>
        <v>-14.960938000000001</v>
      </c>
      <c r="O531" s="7">
        <f>INDEX('Paste Calib Data'!$1:$1048576,MATCH($A$524,'Paste Calib Data'!$A:$A,0)+(ROW()-ROW($A$524)-1),COLUMN()-1)</f>
        <v>-14.960938000000001</v>
      </c>
      <c r="P531" s="7">
        <f>INDEX('Paste Calib Data'!$1:$1048576,MATCH($A$524,'Paste Calib Data'!$A:$A,0)+(ROW()-ROW($A$524)-1),COLUMN()-1)</f>
        <v>-14.960938000000001</v>
      </c>
      <c r="Q531" s="7">
        <f>INDEX('Paste Calib Data'!$1:$1048576,MATCH($A$524,'Paste Calib Data'!$A:$A,0)+(ROW()-ROW($A$524)-1),COLUMN()-1)</f>
        <v>-14.960938000000001</v>
      </c>
      <c r="R531" s="7">
        <f>INDEX('Paste Calib Data'!$1:$1048576,MATCH($A$524,'Paste Calib Data'!$A:$A,0)+(ROW()-ROW($A$524)-1),COLUMN()-1)</f>
        <v>-14.960938000000001</v>
      </c>
      <c r="S531" s="27">
        <f t="shared" si="182"/>
        <v>-14.960938000000001</v>
      </c>
    </row>
    <row r="532" spans="1:19" x14ac:dyDescent="0.25">
      <c r="A532" s="5">
        <f>INDEX('Paste Calib Data'!$1:$1048576,MATCH($A$524,'Paste Calib Data'!$A:$A,0)+(ROW()-ROW($A$524)-1),COLUMN())</f>
        <v>1200</v>
      </c>
      <c r="B532" s="27">
        <f t="shared" si="181"/>
        <v>-14.960938000000001</v>
      </c>
      <c r="C532" s="7">
        <f>INDEX('Paste Calib Data'!$1:$1048576,MATCH($A$524,'Paste Calib Data'!$A:$A,0)+(ROW()-ROW($A$524)-1),COLUMN()-1)</f>
        <v>-14.960938000000001</v>
      </c>
      <c r="D532" s="7">
        <f>INDEX('Paste Calib Data'!$1:$1048576,MATCH($A$524,'Paste Calib Data'!$A:$A,0)+(ROW()-ROW($A$524)-1),COLUMN()-1)</f>
        <v>-14.960938000000001</v>
      </c>
      <c r="E532" s="7">
        <f>INDEX('Paste Calib Data'!$1:$1048576,MATCH($A$524,'Paste Calib Data'!$A:$A,0)+(ROW()-ROW($A$524)-1),COLUMN()-1)</f>
        <v>-14.960938000000001</v>
      </c>
      <c r="F532" s="7">
        <f>INDEX('Paste Calib Data'!$1:$1048576,MATCH($A$524,'Paste Calib Data'!$A:$A,0)+(ROW()-ROW($A$524)-1),COLUMN()-1)</f>
        <v>-14.960938000000001</v>
      </c>
      <c r="G532" s="7">
        <f>INDEX('Paste Calib Data'!$1:$1048576,MATCH($A$524,'Paste Calib Data'!$A:$A,0)+(ROW()-ROW($A$524)-1),COLUMN()-1)</f>
        <v>-14.960938000000001</v>
      </c>
      <c r="H532" s="7">
        <f>INDEX('Paste Calib Data'!$1:$1048576,MATCH($A$524,'Paste Calib Data'!$A:$A,0)+(ROW()-ROW($A$524)-1),COLUMN()-1)</f>
        <v>-14.960938000000001</v>
      </c>
      <c r="I532" s="7">
        <f>INDEX('Paste Calib Data'!$1:$1048576,MATCH($A$524,'Paste Calib Data'!$A:$A,0)+(ROW()-ROW($A$524)-1),COLUMN()-1)</f>
        <v>-14.960938000000001</v>
      </c>
      <c r="J532" s="7">
        <f>INDEX('Paste Calib Data'!$1:$1048576,MATCH($A$524,'Paste Calib Data'!$A:$A,0)+(ROW()-ROW($A$524)-1),COLUMN()-1)</f>
        <v>-14.960938000000001</v>
      </c>
      <c r="K532" s="7">
        <f>INDEX('Paste Calib Data'!$1:$1048576,MATCH($A$524,'Paste Calib Data'!$A:$A,0)+(ROW()-ROW($A$524)-1),COLUMN()-1)</f>
        <v>-14.960938000000001</v>
      </c>
      <c r="L532" s="7">
        <f>INDEX('Paste Calib Data'!$1:$1048576,MATCH($A$524,'Paste Calib Data'!$A:$A,0)+(ROW()-ROW($A$524)-1),COLUMN()-1)</f>
        <v>-14.960938000000001</v>
      </c>
      <c r="M532" s="7">
        <f>INDEX('Paste Calib Data'!$1:$1048576,MATCH($A$524,'Paste Calib Data'!$A:$A,0)+(ROW()-ROW($A$524)-1),COLUMN()-1)</f>
        <v>-14.960938000000001</v>
      </c>
      <c r="N532" s="7">
        <f>INDEX('Paste Calib Data'!$1:$1048576,MATCH($A$524,'Paste Calib Data'!$A:$A,0)+(ROW()-ROW($A$524)-1),COLUMN()-1)</f>
        <v>-14.960938000000001</v>
      </c>
      <c r="O532" s="7">
        <f>INDEX('Paste Calib Data'!$1:$1048576,MATCH($A$524,'Paste Calib Data'!$A:$A,0)+(ROW()-ROW($A$524)-1),COLUMN()-1)</f>
        <v>-14.960938000000001</v>
      </c>
      <c r="P532" s="7">
        <f>INDEX('Paste Calib Data'!$1:$1048576,MATCH($A$524,'Paste Calib Data'!$A:$A,0)+(ROW()-ROW($A$524)-1),COLUMN()-1)</f>
        <v>-14.960938000000001</v>
      </c>
      <c r="Q532" s="7">
        <f>INDEX('Paste Calib Data'!$1:$1048576,MATCH($A$524,'Paste Calib Data'!$A:$A,0)+(ROW()-ROW($A$524)-1),COLUMN()-1)</f>
        <v>-14.960938000000001</v>
      </c>
      <c r="R532" s="7">
        <f>INDEX('Paste Calib Data'!$1:$1048576,MATCH($A$524,'Paste Calib Data'!$A:$A,0)+(ROW()-ROW($A$524)-1),COLUMN()-1)</f>
        <v>-14.960938000000001</v>
      </c>
      <c r="S532" s="27">
        <f t="shared" si="182"/>
        <v>-14.960938000000001</v>
      </c>
    </row>
    <row r="533" spans="1:19" x14ac:dyDescent="0.25">
      <c r="A533" s="5">
        <f>INDEX('Paste Calib Data'!$1:$1048576,MATCH($A$524,'Paste Calib Data'!$A:$A,0)+(ROW()-ROW($A$524)-1),COLUMN())</f>
        <v>1400</v>
      </c>
      <c r="B533" s="27">
        <f t="shared" si="181"/>
        <v>-14.960938000000001</v>
      </c>
      <c r="C533" s="7">
        <f>INDEX('Paste Calib Data'!$1:$1048576,MATCH($A$524,'Paste Calib Data'!$A:$A,0)+(ROW()-ROW($A$524)-1),COLUMN()-1)</f>
        <v>-14.960938000000001</v>
      </c>
      <c r="D533" s="7">
        <f>INDEX('Paste Calib Data'!$1:$1048576,MATCH($A$524,'Paste Calib Data'!$A:$A,0)+(ROW()-ROW($A$524)-1),COLUMN()-1)</f>
        <v>-14.960938000000001</v>
      </c>
      <c r="E533" s="7">
        <f>INDEX('Paste Calib Data'!$1:$1048576,MATCH($A$524,'Paste Calib Data'!$A:$A,0)+(ROW()-ROW($A$524)-1),COLUMN()-1)</f>
        <v>-14.960938000000001</v>
      </c>
      <c r="F533" s="7">
        <f>INDEX('Paste Calib Data'!$1:$1048576,MATCH($A$524,'Paste Calib Data'!$A:$A,0)+(ROW()-ROW($A$524)-1),COLUMN()-1)</f>
        <v>-14.960938000000001</v>
      </c>
      <c r="G533" s="7">
        <f>INDEX('Paste Calib Data'!$1:$1048576,MATCH($A$524,'Paste Calib Data'!$A:$A,0)+(ROW()-ROW($A$524)-1),COLUMN()-1)</f>
        <v>-14.960938000000001</v>
      </c>
      <c r="H533" s="7">
        <f>INDEX('Paste Calib Data'!$1:$1048576,MATCH($A$524,'Paste Calib Data'!$A:$A,0)+(ROW()-ROW($A$524)-1),COLUMN()-1)</f>
        <v>-14.960938000000001</v>
      </c>
      <c r="I533" s="7">
        <f>INDEX('Paste Calib Data'!$1:$1048576,MATCH($A$524,'Paste Calib Data'!$A:$A,0)+(ROW()-ROW($A$524)-1),COLUMN()-1)</f>
        <v>-14.960938000000001</v>
      </c>
      <c r="J533" s="7">
        <f>INDEX('Paste Calib Data'!$1:$1048576,MATCH($A$524,'Paste Calib Data'!$A:$A,0)+(ROW()-ROW($A$524)-1),COLUMN()-1)</f>
        <v>-14.960938000000001</v>
      </c>
      <c r="K533" s="7">
        <f>INDEX('Paste Calib Data'!$1:$1048576,MATCH($A$524,'Paste Calib Data'!$A:$A,0)+(ROW()-ROW($A$524)-1),COLUMN()-1)</f>
        <v>-14.960938000000001</v>
      </c>
      <c r="L533" s="7">
        <f>INDEX('Paste Calib Data'!$1:$1048576,MATCH($A$524,'Paste Calib Data'!$A:$A,0)+(ROW()-ROW($A$524)-1),COLUMN()-1)</f>
        <v>-14.960938000000001</v>
      </c>
      <c r="M533" s="7">
        <f>INDEX('Paste Calib Data'!$1:$1048576,MATCH($A$524,'Paste Calib Data'!$A:$A,0)+(ROW()-ROW($A$524)-1),COLUMN()-1)</f>
        <v>-14.960938000000001</v>
      </c>
      <c r="N533" s="7">
        <f>INDEX('Paste Calib Data'!$1:$1048576,MATCH($A$524,'Paste Calib Data'!$A:$A,0)+(ROW()-ROW($A$524)-1),COLUMN()-1)</f>
        <v>-14.960938000000001</v>
      </c>
      <c r="O533" s="7">
        <f>INDEX('Paste Calib Data'!$1:$1048576,MATCH($A$524,'Paste Calib Data'!$A:$A,0)+(ROW()-ROW($A$524)-1),COLUMN()-1)</f>
        <v>-14.960938000000001</v>
      </c>
      <c r="P533" s="7">
        <f>INDEX('Paste Calib Data'!$1:$1048576,MATCH($A$524,'Paste Calib Data'!$A:$A,0)+(ROW()-ROW($A$524)-1),COLUMN()-1)</f>
        <v>-14.960938000000001</v>
      </c>
      <c r="Q533" s="7">
        <f>INDEX('Paste Calib Data'!$1:$1048576,MATCH($A$524,'Paste Calib Data'!$A:$A,0)+(ROW()-ROW($A$524)-1),COLUMN()-1)</f>
        <v>-14.960938000000001</v>
      </c>
      <c r="R533" s="7">
        <f>INDEX('Paste Calib Data'!$1:$1048576,MATCH($A$524,'Paste Calib Data'!$A:$A,0)+(ROW()-ROW($A$524)-1),COLUMN()-1)</f>
        <v>-14.960938000000001</v>
      </c>
      <c r="S533" s="27">
        <f t="shared" si="182"/>
        <v>-14.960938000000001</v>
      </c>
    </row>
    <row r="534" spans="1:19" x14ac:dyDescent="0.25">
      <c r="A534" s="5">
        <f>INDEX('Paste Calib Data'!$1:$1048576,MATCH($A$524,'Paste Calib Data'!$A:$A,0)+(ROW()-ROW($A$524)-1),COLUMN())</f>
        <v>1600</v>
      </c>
      <c r="B534" s="27">
        <f t="shared" si="181"/>
        <v>-14.960938000000001</v>
      </c>
      <c r="C534" s="7">
        <f>INDEX('Paste Calib Data'!$1:$1048576,MATCH($A$524,'Paste Calib Data'!$A:$A,0)+(ROW()-ROW($A$524)-1),COLUMN()-1)</f>
        <v>-14.960938000000001</v>
      </c>
      <c r="D534" s="7">
        <f>INDEX('Paste Calib Data'!$1:$1048576,MATCH($A$524,'Paste Calib Data'!$A:$A,0)+(ROW()-ROW($A$524)-1),COLUMN()-1)</f>
        <v>-14.960938000000001</v>
      </c>
      <c r="E534" s="7">
        <f>INDEX('Paste Calib Data'!$1:$1048576,MATCH($A$524,'Paste Calib Data'!$A:$A,0)+(ROW()-ROW($A$524)-1),COLUMN()-1)</f>
        <v>-14.960938000000001</v>
      </c>
      <c r="F534" s="7">
        <f>INDEX('Paste Calib Data'!$1:$1048576,MATCH($A$524,'Paste Calib Data'!$A:$A,0)+(ROW()-ROW($A$524)-1),COLUMN()-1)</f>
        <v>-14.960938000000001</v>
      </c>
      <c r="G534" s="7">
        <f>INDEX('Paste Calib Data'!$1:$1048576,MATCH($A$524,'Paste Calib Data'!$A:$A,0)+(ROW()-ROW($A$524)-1),COLUMN()-1)</f>
        <v>-14.960938000000001</v>
      </c>
      <c r="H534" s="7">
        <f>INDEX('Paste Calib Data'!$1:$1048576,MATCH($A$524,'Paste Calib Data'!$A:$A,0)+(ROW()-ROW($A$524)-1),COLUMN()-1)</f>
        <v>-14.960938000000001</v>
      </c>
      <c r="I534" s="7">
        <f>INDEX('Paste Calib Data'!$1:$1048576,MATCH($A$524,'Paste Calib Data'!$A:$A,0)+(ROW()-ROW($A$524)-1),COLUMN()-1)</f>
        <v>-14.960938000000001</v>
      </c>
      <c r="J534" s="7">
        <f>INDEX('Paste Calib Data'!$1:$1048576,MATCH($A$524,'Paste Calib Data'!$A:$A,0)+(ROW()-ROW($A$524)-1),COLUMN()-1)</f>
        <v>-14.960938000000001</v>
      </c>
      <c r="K534" s="7">
        <f>INDEX('Paste Calib Data'!$1:$1048576,MATCH($A$524,'Paste Calib Data'!$A:$A,0)+(ROW()-ROW($A$524)-1),COLUMN()-1)</f>
        <v>-14.960938000000001</v>
      </c>
      <c r="L534" s="7">
        <f>INDEX('Paste Calib Data'!$1:$1048576,MATCH($A$524,'Paste Calib Data'!$A:$A,0)+(ROW()-ROW($A$524)-1),COLUMN()-1)</f>
        <v>-14.960938000000001</v>
      </c>
      <c r="M534" s="7">
        <f>INDEX('Paste Calib Data'!$1:$1048576,MATCH($A$524,'Paste Calib Data'!$A:$A,0)+(ROW()-ROW($A$524)-1),COLUMN()-1)</f>
        <v>-14.960938000000001</v>
      </c>
      <c r="N534" s="7">
        <f>INDEX('Paste Calib Data'!$1:$1048576,MATCH($A$524,'Paste Calib Data'!$A:$A,0)+(ROW()-ROW($A$524)-1),COLUMN()-1)</f>
        <v>-14.960938000000001</v>
      </c>
      <c r="O534" s="7">
        <f>INDEX('Paste Calib Data'!$1:$1048576,MATCH($A$524,'Paste Calib Data'!$A:$A,0)+(ROW()-ROW($A$524)-1),COLUMN()-1)</f>
        <v>-14.960938000000001</v>
      </c>
      <c r="P534" s="7">
        <f>INDEX('Paste Calib Data'!$1:$1048576,MATCH($A$524,'Paste Calib Data'!$A:$A,0)+(ROW()-ROW($A$524)-1),COLUMN()-1)</f>
        <v>-14.960938000000001</v>
      </c>
      <c r="Q534" s="7">
        <f>INDEX('Paste Calib Data'!$1:$1048576,MATCH($A$524,'Paste Calib Data'!$A:$A,0)+(ROW()-ROW($A$524)-1),COLUMN()-1)</f>
        <v>-14.960938000000001</v>
      </c>
      <c r="R534" s="7">
        <f>INDEX('Paste Calib Data'!$1:$1048576,MATCH($A$524,'Paste Calib Data'!$A:$A,0)+(ROW()-ROW($A$524)-1),COLUMN()-1)</f>
        <v>-14.960938000000001</v>
      </c>
      <c r="S534" s="27">
        <f t="shared" si="182"/>
        <v>-14.960938000000001</v>
      </c>
    </row>
    <row r="535" spans="1:19" x14ac:dyDescent="0.25">
      <c r="A535" s="5">
        <f>INDEX('Paste Calib Data'!$1:$1048576,MATCH($A$524,'Paste Calib Data'!$A:$A,0)+(ROW()-ROW($A$524)-1),COLUMN())</f>
        <v>1800</v>
      </c>
      <c r="B535" s="27">
        <f t="shared" si="181"/>
        <v>-14.960938000000001</v>
      </c>
      <c r="C535" s="7">
        <f>INDEX('Paste Calib Data'!$1:$1048576,MATCH($A$524,'Paste Calib Data'!$A:$A,0)+(ROW()-ROW($A$524)-1),COLUMN()-1)</f>
        <v>-14.960938000000001</v>
      </c>
      <c r="D535" s="7">
        <f>INDEX('Paste Calib Data'!$1:$1048576,MATCH($A$524,'Paste Calib Data'!$A:$A,0)+(ROW()-ROW($A$524)-1),COLUMN()-1)</f>
        <v>-14.960938000000001</v>
      </c>
      <c r="E535" s="7">
        <f>INDEX('Paste Calib Data'!$1:$1048576,MATCH($A$524,'Paste Calib Data'!$A:$A,0)+(ROW()-ROW($A$524)-1),COLUMN()-1)</f>
        <v>-14.960938000000001</v>
      </c>
      <c r="F535" s="7">
        <f>INDEX('Paste Calib Data'!$1:$1048576,MATCH($A$524,'Paste Calib Data'!$A:$A,0)+(ROW()-ROW($A$524)-1),COLUMN()-1)</f>
        <v>-14.960938000000001</v>
      </c>
      <c r="G535" s="7">
        <f>INDEX('Paste Calib Data'!$1:$1048576,MATCH($A$524,'Paste Calib Data'!$A:$A,0)+(ROW()-ROW($A$524)-1),COLUMN()-1)</f>
        <v>-14.960938000000001</v>
      </c>
      <c r="H535" s="7">
        <f>INDEX('Paste Calib Data'!$1:$1048576,MATCH($A$524,'Paste Calib Data'!$A:$A,0)+(ROW()-ROW($A$524)-1),COLUMN()-1)</f>
        <v>-14.960938000000001</v>
      </c>
      <c r="I535" s="7">
        <f>INDEX('Paste Calib Data'!$1:$1048576,MATCH($A$524,'Paste Calib Data'!$A:$A,0)+(ROW()-ROW($A$524)-1),COLUMN()-1)</f>
        <v>-14.960938000000001</v>
      </c>
      <c r="J535" s="7">
        <f>INDEX('Paste Calib Data'!$1:$1048576,MATCH($A$524,'Paste Calib Data'!$A:$A,0)+(ROW()-ROW($A$524)-1),COLUMN()-1)</f>
        <v>-14.960938000000001</v>
      </c>
      <c r="K535" s="7">
        <f>INDEX('Paste Calib Data'!$1:$1048576,MATCH($A$524,'Paste Calib Data'!$A:$A,0)+(ROW()-ROW($A$524)-1),COLUMN()-1)</f>
        <v>-14.960938000000001</v>
      </c>
      <c r="L535" s="7">
        <f>INDEX('Paste Calib Data'!$1:$1048576,MATCH($A$524,'Paste Calib Data'!$A:$A,0)+(ROW()-ROW($A$524)-1),COLUMN()-1)</f>
        <v>-14.960938000000001</v>
      </c>
      <c r="M535" s="7">
        <f>INDEX('Paste Calib Data'!$1:$1048576,MATCH($A$524,'Paste Calib Data'!$A:$A,0)+(ROW()-ROW($A$524)-1),COLUMN()-1)</f>
        <v>-14.960938000000001</v>
      </c>
      <c r="N535" s="7">
        <f>INDEX('Paste Calib Data'!$1:$1048576,MATCH($A$524,'Paste Calib Data'!$A:$A,0)+(ROW()-ROW($A$524)-1),COLUMN()-1)</f>
        <v>-14.960938000000001</v>
      </c>
      <c r="O535" s="7">
        <f>INDEX('Paste Calib Data'!$1:$1048576,MATCH($A$524,'Paste Calib Data'!$A:$A,0)+(ROW()-ROW($A$524)-1),COLUMN()-1)</f>
        <v>-14.960938000000001</v>
      </c>
      <c r="P535" s="7">
        <f>INDEX('Paste Calib Data'!$1:$1048576,MATCH($A$524,'Paste Calib Data'!$A:$A,0)+(ROW()-ROW($A$524)-1),COLUMN()-1)</f>
        <v>-14.960938000000001</v>
      </c>
      <c r="Q535" s="7">
        <f>INDEX('Paste Calib Data'!$1:$1048576,MATCH($A$524,'Paste Calib Data'!$A:$A,0)+(ROW()-ROW($A$524)-1),COLUMN()-1)</f>
        <v>-14.960938000000001</v>
      </c>
      <c r="R535" s="7">
        <f>INDEX('Paste Calib Data'!$1:$1048576,MATCH($A$524,'Paste Calib Data'!$A:$A,0)+(ROW()-ROW($A$524)-1),COLUMN()-1)</f>
        <v>-14.960938000000001</v>
      </c>
      <c r="S535" s="27">
        <f t="shared" si="182"/>
        <v>-14.960938000000001</v>
      </c>
    </row>
    <row r="536" spans="1:19" x14ac:dyDescent="0.25">
      <c r="A536" s="5">
        <f>INDEX('Paste Calib Data'!$1:$1048576,MATCH($A$524,'Paste Calib Data'!$A:$A,0)+(ROW()-ROW($A$524)-1),COLUMN())</f>
        <v>2000</v>
      </c>
      <c r="B536" s="27">
        <f t="shared" si="181"/>
        <v>-14.960938000000001</v>
      </c>
      <c r="C536" s="7">
        <f>INDEX('Paste Calib Data'!$1:$1048576,MATCH($A$524,'Paste Calib Data'!$A:$A,0)+(ROW()-ROW($A$524)-1),COLUMN()-1)</f>
        <v>-14.960938000000001</v>
      </c>
      <c r="D536" s="7">
        <f>INDEX('Paste Calib Data'!$1:$1048576,MATCH($A$524,'Paste Calib Data'!$A:$A,0)+(ROW()-ROW($A$524)-1),COLUMN()-1)</f>
        <v>-14.960938000000001</v>
      </c>
      <c r="E536" s="7">
        <f>INDEX('Paste Calib Data'!$1:$1048576,MATCH($A$524,'Paste Calib Data'!$A:$A,0)+(ROW()-ROW($A$524)-1),COLUMN()-1)</f>
        <v>-14.960938000000001</v>
      </c>
      <c r="F536" s="7">
        <f>INDEX('Paste Calib Data'!$1:$1048576,MATCH($A$524,'Paste Calib Data'!$A:$A,0)+(ROW()-ROW($A$524)-1),COLUMN()-1)</f>
        <v>-14.960938000000001</v>
      </c>
      <c r="G536" s="7">
        <f>INDEX('Paste Calib Data'!$1:$1048576,MATCH($A$524,'Paste Calib Data'!$A:$A,0)+(ROW()-ROW($A$524)-1),COLUMN()-1)</f>
        <v>-14.960938000000001</v>
      </c>
      <c r="H536" s="7">
        <f>INDEX('Paste Calib Data'!$1:$1048576,MATCH($A$524,'Paste Calib Data'!$A:$A,0)+(ROW()-ROW($A$524)-1),COLUMN()-1)</f>
        <v>-14.960938000000001</v>
      </c>
      <c r="I536" s="7">
        <f>INDEX('Paste Calib Data'!$1:$1048576,MATCH($A$524,'Paste Calib Data'!$A:$A,0)+(ROW()-ROW($A$524)-1),COLUMN()-1)</f>
        <v>-14.960938000000001</v>
      </c>
      <c r="J536" s="7">
        <f>INDEX('Paste Calib Data'!$1:$1048576,MATCH($A$524,'Paste Calib Data'!$A:$A,0)+(ROW()-ROW($A$524)-1),COLUMN()-1)</f>
        <v>-14.960938000000001</v>
      </c>
      <c r="K536" s="7">
        <f>INDEX('Paste Calib Data'!$1:$1048576,MATCH($A$524,'Paste Calib Data'!$A:$A,0)+(ROW()-ROW($A$524)-1),COLUMN()-1)</f>
        <v>-14.960938000000001</v>
      </c>
      <c r="L536" s="7">
        <f>INDEX('Paste Calib Data'!$1:$1048576,MATCH($A$524,'Paste Calib Data'!$A:$A,0)+(ROW()-ROW($A$524)-1),COLUMN()-1)</f>
        <v>-14.960938000000001</v>
      </c>
      <c r="M536" s="7">
        <f>INDEX('Paste Calib Data'!$1:$1048576,MATCH($A$524,'Paste Calib Data'!$A:$A,0)+(ROW()-ROW($A$524)-1),COLUMN()-1)</f>
        <v>-14.960938000000001</v>
      </c>
      <c r="N536" s="7">
        <f>INDEX('Paste Calib Data'!$1:$1048576,MATCH($A$524,'Paste Calib Data'!$A:$A,0)+(ROW()-ROW($A$524)-1),COLUMN()-1)</f>
        <v>-14.960938000000001</v>
      </c>
      <c r="O536" s="7">
        <f>INDEX('Paste Calib Data'!$1:$1048576,MATCH($A$524,'Paste Calib Data'!$A:$A,0)+(ROW()-ROW($A$524)-1),COLUMN()-1)</f>
        <v>-14.960938000000001</v>
      </c>
      <c r="P536" s="7">
        <f>INDEX('Paste Calib Data'!$1:$1048576,MATCH($A$524,'Paste Calib Data'!$A:$A,0)+(ROW()-ROW($A$524)-1),COLUMN()-1)</f>
        <v>-14.960938000000001</v>
      </c>
      <c r="Q536" s="7">
        <f>INDEX('Paste Calib Data'!$1:$1048576,MATCH($A$524,'Paste Calib Data'!$A:$A,0)+(ROW()-ROW($A$524)-1),COLUMN()-1)</f>
        <v>-14.960938000000001</v>
      </c>
      <c r="R536" s="7">
        <f>INDEX('Paste Calib Data'!$1:$1048576,MATCH($A$524,'Paste Calib Data'!$A:$A,0)+(ROW()-ROW($A$524)-1),COLUMN()-1)</f>
        <v>-14.960938000000001</v>
      </c>
      <c r="S536" s="27">
        <f t="shared" si="182"/>
        <v>-14.960938000000001</v>
      </c>
    </row>
    <row r="537" spans="1:19" x14ac:dyDescent="0.25">
      <c r="A537" s="5">
        <f>INDEX('Paste Calib Data'!$1:$1048576,MATCH($A$524,'Paste Calib Data'!$A:$A,0)+(ROW()-ROW($A$524)-1),COLUMN())</f>
        <v>2200</v>
      </c>
      <c r="B537" s="27">
        <f t="shared" si="181"/>
        <v>-14.960938000000001</v>
      </c>
      <c r="C537" s="7">
        <f>INDEX('Paste Calib Data'!$1:$1048576,MATCH($A$524,'Paste Calib Data'!$A:$A,0)+(ROW()-ROW($A$524)-1),COLUMN()-1)</f>
        <v>-14.960938000000001</v>
      </c>
      <c r="D537" s="7">
        <f>INDEX('Paste Calib Data'!$1:$1048576,MATCH($A$524,'Paste Calib Data'!$A:$A,0)+(ROW()-ROW($A$524)-1),COLUMN()-1)</f>
        <v>-14.960938000000001</v>
      </c>
      <c r="E537" s="7">
        <f>INDEX('Paste Calib Data'!$1:$1048576,MATCH($A$524,'Paste Calib Data'!$A:$A,0)+(ROW()-ROW($A$524)-1),COLUMN()-1)</f>
        <v>-14.960938000000001</v>
      </c>
      <c r="F537" s="7">
        <f>INDEX('Paste Calib Data'!$1:$1048576,MATCH($A$524,'Paste Calib Data'!$A:$A,0)+(ROW()-ROW($A$524)-1),COLUMN()-1)</f>
        <v>-14.960938000000001</v>
      </c>
      <c r="G537" s="7">
        <f>INDEX('Paste Calib Data'!$1:$1048576,MATCH($A$524,'Paste Calib Data'!$A:$A,0)+(ROW()-ROW($A$524)-1),COLUMN()-1)</f>
        <v>-14.960938000000001</v>
      </c>
      <c r="H537" s="7">
        <f>INDEX('Paste Calib Data'!$1:$1048576,MATCH($A$524,'Paste Calib Data'!$A:$A,0)+(ROW()-ROW($A$524)-1),COLUMN()-1)</f>
        <v>-14.960938000000001</v>
      </c>
      <c r="I537" s="7">
        <f>INDEX('Paste Calib Data'!$1:$1048576,MATCH($A$524,'Paste Calib Data'!$A:$A,0)+(ROW()-ROW($A$524)-1),COLUMN()-1)</f>
        <v>-14.960938000000001</v>
      </c>
      <c r="J537" s="7">
        <f>INDEX('Paste Calib Data'!$1:$1048576,MATCH($A$524,'Paste Calib Data'!$A:$A,0)+(ROW()-ROW($A$524)-1),COLUMN()-1)</f>
        <v>-14.960938000000001</v>
      </c>
      <c r="K537" s="7">
        <f>INDEX('Paste Calib Data'!$1:$1048576,MATCH($A$524,'Paste Calib Data'!$A:$A,0)+(ROW()-ROW($A$524)-1),COLUMN()-1)</f>
        <v>-14.960938000000001</v>
      </c>
      <c r="L537" s="7">
        <f>INDEX('Paste Calib Data'!$1:$1048576,MATCH($A$524,'Paste Calib Data'!$A:$A,0)+(ROW()-ROW($A$524)-1),COLUMN()-1)</f>
        <v>-14.960938000000001</v>
      </c>
      <c r="M537" s="7">
        <f>INDEX('Paste Calib Data'!$1:$1048576,MATCH($A$524,'Paste Calib Data'!$A:$A,0)+(ROW()-ROW($A$524)-1),COLUMN()-1)</f>
        <v>-14.960938000000001</v>
      </c>
      <c r="N537" s="7">
        <f>INDEX('Paste Calib Data'!$1:$1048576,MATCH($A$524,'Paste Calib Data'!$A:$A,0)+(ROW()-ROW($A$524)-1),COLUMN()-1)</f>
        <v>-14.960938000000001</v>
      </c>
      <c r="O537" s="7">
        <f>INDEX('Paste Calib Data'!$1:$1048576,MATCH($A$524,'Paste Calib Data'!$A:$A,0)+(ROW()-ROW($A$524)-1),COLUMN()-1)</f>
        <v>-14.960938000000001</v>
      </c>
      <c r="P537" s="7">
        <f>INDEX('Paste Calib Data'!$1:$1048576,MATCH($A$524,'Paste Calib Data'!$A:$A,0)+(ROW()-ROW($A$524)-1),COLUMN()-1)</f>
        <v>-14.960938000000001</v>
      </c>
      <c r="Q537" s="7">
        <f>INDEX('Paste Calib Data'!$1:$1048576,MATCH($A$524,'Paste Calib Data'!$A:$A,0)+(ROW()-ROW($A$524)-1),COLUMN()-1)</f>
        <v>-14.960938000000001</v>
      </c>
      <c r="R537" s="7">
        <f>INDEX('Paste Calib Data'!$1:$1048576,MATCH($A$524,'Paste Calib Data'!$A:$A,0)+(ROW()-ROW($A$524)-1),COLUMN()-1)</f>
        <v>-14.960938000000001</v>
      </c>
      <c r="S537" s="27">
        <f t="shared" si="182"/>
        <v>-14.960938000000001</v>
      </c>
    </row>
    <row r="538" spans="1:19" x14ac:dyDescent="0.25">
      <c r="A538" s="5">
        <f>INDEX('Paste Calib Data'!$1:$1048576,MATCH($A$524,'Paste Calib Data'!$A:$A,0)+(ROW()-ROW($A$524)-1),COLUMN())</f>
        <v>2300</v>
      </c>
      <c r="B538" s="27">
        <f t="shared" si="181"/>
        <v>-14.960938000000001</v>
      </c>
      <c r="C538" s="7">
        <f>INDEX('Paste Calib Data'!$1:$1048576,MATCH($A$524,'Paste Calib Data'!$A:$A,0)+(ROW()-ROW($A$524)-1),COLUMN()-1)</f>
        <v>-14.960938000000001</v>
      </c>
      <c r="D538" s="7">
        <f>INDEX('Paste Calib Data'!$1:$1048576,MATCH($A$524,'Paste Calib Data'!$A:$A,0)+(ROW()-ROW($A$524)-1),COLUMN()-1)</f>
        <v>-14.960938000000001</v>
      </c>
      <c r="E538" s="7">
        <f>INDEX('Paste Calib Data'!$1:$1048576,MATCH($A$524,'Paste Calib Data'!$A:$A,0)+(ROW()-ROW($A$524)-1),COLUMN()-1)</f>
        <v>-14.960938000000001</v>
      </c>
      <c r="F538" s="7">
        <f>INDEX('Paste Calib Data'!$1:$1048576,MATCH($A$524,'Paste Calib Data'!$A:$A,0)+(ROW()-ROW($A$524)-1),COLUMN()-1)</f>
        <v>-14.960938000000001</v>
      </c>
      <c r="G538" s="7">
        <f>INDEX('Paste Calib Data'!$1:$1048576,MATCH($A$524,'Paste Calib Data'!$A:$A,0)+(ROW()-ROW($A$524)-1),COLUMN()-1)</f>
        <v>-14.960938000000001</v>
      </c>
      <c r="H538" s="7">
        <f>INDEX('Paste Calib Data'!$1:$1048576,MATCH($A$524,'Paste Calib Data'!$A:$A,0)+(ROW()-ROW($A$524)-1),COLUMN()-1)</f>
        <v>-14.960938000000001</v>
      </c>
      <c r="I538" s="7">
        <f>INDEX('Paste Calib Data'!$1:$1048576,MATCH($A$524,'Paste Calib Data'!$A:$A,0)+(ROW()-ROW($A$524)-1),COLUMN()-1)</f>
        <v>-14.960938000000001</v>
      </c>
      <c r="J538" s="7">
        <f>INDEX('Paste Calib Data'!$1:$1048576,MATCH($A$524,'Paste Calib Data'!$A:$A,0)+(ROW()-ROW($A$524)-1),COLUMN()-1)</f>
        <v>-14.960938000000001</v>
      </c>
      <c r="K538" s="7">
        <f>INDEX('Paste Calib Data'!$1:$1048576,MATCH($A$524,'Paste Calib Data'!$A:$A,0)+(ROW()-ROW($A$524)-1),COLUMN()-1)</f>
        <v>-14.960938000000001</v>
      </c>
      <c r="L538" s="7">
        <f>INDEX('Paste Calib Data'!$1:$1048576,MATCH($A$524,'Paste Calib Data'!$A:$A,0)+(ROW()-ROW($A$524)-1),COLUMN()-1)</f>
        <v>-14.960938000000001</v>
      </c>
      <c r="M538" s="7">
        <f>INDEX('Paste Calib Data'!$1:$1048576,MATCH($A$524,'Paste Calib Data'!$A:$A,0)+(ROW()-ROW($A$524)-1),COLUMN()-1)</f>
        <v>-14.960938000000001</v>
      </c>
      <c r="N538" s="7">
        <f>INDEX('Paste Calib Data'!$1:$1048576,MATCH($A$524,'Paste Calib Data'!$A:$A,0)+(ROW()-ROW($A$524)-1),COLUMN()-1)</f>
        <v>-14.960938000000001</v>
      </c>
      <c r="O538" s="7">
        <f>INDEX('Paste Calib Data'!$1:$1048576,MATCH($A$524,'Paste Calib Data'!$A:$A,0)+(ROW()-ROW($A$524)-1),COLUMN()-1)</f>
        <v>-14.960938000000001</v>
      </c>
      <c r="P538" s="7">
        <f>INDEX('Paste Calib Data'!$1:$1048576,MATCH($A$524,'Paste Calib Data'!$A:$A,0)+(ROW()-ROW($A$524)-1),COLUMN()-1)</f>
        <v>-14.960938000000001</v>
      </c>
      <c r="Q538" s="7">
        <f>INDEX('Paste Calib Data'!$1:$1048576,MATCH($A$524,'Paste Calib Data'!$A:$A,0)+(ROW()-ROW($A$524)-1),COLUMN()-1)</f>
        <v>-14.960938000000001</v>
      </c>
      <c r="R538" s="7">
        <f>INDEX('Paste Calib Data'!$1:$1048576,MATCH($A$524,'Paste Calib Data'!$A:$A,0)+(ROW()-ROW($A$524)-1),COLUMN()-1)</f>
        <v>-14.960938000000001</v>
      </c>
      <c r="S538" s="27">
        <f t="shared" si="182"/>
        <v>-14.960938000000001</v>
      </c>
    </row>
    <row r="539" spans="1:19" x14ac:dyDescent="0.25">
      <c r="A539" s="5">
        <f>INDEX('Paste Calib Data'!$1:$1048576,MATCH($A$524,'Paste Calib Data'!$A:$A,0)+(ROW()-ROW($A$524)-1),COLUMN())</f>
        <v>2400</v>
      </c>
      <c r="B539" s="27">
        <f t="shared" si="181"/>
        <v>-14.960938000000001</v>
      </c>
      <c r="C539" s="7">
        <f>INDEX('Paste Calib Data'!$1:$1048576,MATCH($A$524,'Paste Calib Data'!$A:$A,0)+(ROW()-ROW($A$524)-1),COLUMN()-1)</f>
        <v>-14.960938000000001</v>
      </c>
      <c r="D539" s="7">
        <f>INDEX('Paste Calib Data'!$1:$1048576,MATCH($A$524,'Paste Calib Data'!$A:$A,0)+(ROW()-ROW($A$524)-1),COLUMN()-1)</f>
        <v>-14.960938000000001</v>
      </c>
      <c r="E539" s="7">
        <f>INDEX('Paste Calib Data'!$1:$1048576,MATCH($A$524,'Paste Calib Data'!$A:$A,0)+(ROW()-ROW($A$524)-1),COLUMN()-1)</f>
        <v>-14.960938000000001</v>
      </c>
      <c r="F539" s="7">
        <f>INDEX('Paste Calib Data'!$1:$1048576,MATCH($A$524,'Paste Calib Data'!$A:$A,0)+(ROW()-ROW($A$524)-1),COLUMN()-1)</f>
        <v>-14.960938000000001</v>
      </c>
      <c r="G539" s="7">
        <f>INDEX('Paste Calib Data'!$1:$1048576,MATCH($A$524,'Paste Calib Data'!$A:$A,0)+(ROW()-ROW($A$524)-1),COLUMN()-1)</f>
        <v>-14.960938000000001</v>
      </c>
      <c r="H539" s="7">
        <f>INDEX('Paste Calib Data'!$1:$1048576,MATCH($A$524,'Paste Calib Data'!$A:$A,0)+(ROW()-ROW($A$524)-1),COLUMN()-1)</f>
        <v>-14.960938000000001</v>
      </c>
      <c r="I539" s="7">
        <f>INDEX('Paste Calib Data'!$1:$1048576,MATCH($A$524,'Paste Calib Data'!$A:$A,0)+(ROW()-ROW($A$524)-1),COLUMN()-1)</f>
        <v>-14.960938000000001</v>
      </c>
      <c r="J539" s="7">
        <f>INDEX('Paste Calib Data'!$1:$1048576,MATCH($A$524,'Paste Calib Data'!$A:$A,0)+(ROW()-ROW($A$524)-1),COLUMN()-1)</f>
        <v>-14.960938000000001</v>
      </c>
      <c r="K539" s="7">
        <f>INDEX('Paste Calib Data'!$1:$1048576,MATCH($A$524,'Paste Calib Data'!$A:$A,0)+(ROW()-ROW($A$524)-1),COLUMN()-1)</f>
        <v>-14.960938000000001</v>
      </c>
      <c r="L539" s="7">
        <f>INDEX('Paste Calib Data'!$1:$1048576,MATCH($A$524,'Paste Calib Data'!$A:$A,0)+(ROW()-ROW($A$524)-1),COLUMN()-1)</f>
        <v>-14.960938000000001</v>
      </c>
      <c r="M539" s="7">
        <f>INDEX('Paste Calib Data'!$1:$1048576,MATCH($A$524,'Paste Calib Data'!$A:$A,0)+(ROW()-ROW($A$524)-1),COLUMN()-1)</f>
        <v>-14.960938000000001</v>
      </c>
      <c r="N539" s="7">
        <f>INDEX('Paste Calib Data'!$1:$1048576,MATCH($A$524,'Paste Calib Data'!$A:$A,0)+(ROW()-ROW($A$524)-1),COLUMN()-1)</f>
        <v>-14.960938000000001</v>
      </c>
      <c r="O539" s="7">
        <f>INDEX('Paste Calib Data'!$1:$1048576,MATCH($A$524,'Paste Calib Data'!$A:$A,0)+(ROW()-ROW($A$524)-1),COLUMN()-1)</f>
        <v>-14.960938000000001</v>
      </c>
      <c r="P539" s="7">
        <f>INDEX('Paste Calib Data'!$1:$1048576,MATCH($A$524,'Paste Calib Data'!$A:$A,0)+(ROW()-ROW($A$524)-1),COLUMN()-1)</f>
        <v>-14.960938000000001</v>
      </c>
      <c r="Q539" s="7">
        <f>INDEX('Paste Calib Data'!$1:$1048576,MATCH($A$524,'Paste Calib Data'!$A:$A,0)+(ROW()-ROW($A$524)-1),COLUMN()-1)</f>
        <v>-14.960938000000001</v>
      </c>
      <c r="R539" s="7">
        <f>INDEX('Paste Calib Data'!$1:$1048576,MATCH($A$524,'Paste Calib Data'!$A:$A,0)+(ROW()-ROW($A$524)-1),COLUMN()-1)</f>
        <v>-14.960938000000001</v>
      </c>
      <c r="S539" s="27">
        <f t="shared" si="182"/>
        <v>-14.960938000000001</v>
      </c>
    </row>
    <row r="540" spans="1:19" x14ac:dyDescent="0.25">
      <c r="A540" s="5">
        <f>INDEX('Paste Calib Data'!$1:$1048576,MATCH($A$524,'Paste Calib Data'!$A:$A,0)+(ROW()-ROW($A$524)-1),COLUMN())</f>
        <v>2600</v>
      </c>
      <c r="B540" s="27">
        <f t="shared" si="181"/>
        <v>-14.960938000000001</v>
      </c>
      <c r="C540" s="7">
        <f>INDEX('Paste Calib Data'!$1:$1048576,MATCH($A$524,'Paste Calib Data'!$A:$A,0)+(ROW()-ROW($A$524)-1),COLUMN()-1)</f>
        <v>-14.960938000000001</v>
      </c>
      <c r="D540" s="7">
        <f>INDEX('Paste Calib Data'!$1:$1048576,MATCH($A$524,'Paste Calib Data'!$A:$A,0)+(ROW()-ROW($A$524)-1),COLUMN()-1)</f>
        <v>-14.960938000000001</v>
      </c>
      <c r="E540" s="7">
        <f>INDEX('Paste Calib Data'!$1:$1048576,MATCH($A$524,'Paste Calib Data'!$A:$A,0)+(ROW()-ROW($A$524)-1),COLUMN()-1)</f>
        <v>-14.960938000000001</v>
      </c>
      <c r="F540" s="7">
        <f>INDEX('Paste Calib Data'!$1:$1048576,MATCH($A$524,'Paste Calib Data'!$A:$A,0)+(ROW()-ROW($A$524)-1),COLUMN()-1)</f>
        <v>-14.960938000000001</v>
      </c>
      <c r="G540" s="7">
        <f>INDEX('Paste Calib Data'!$1:$1048576,MATCH($A$524,'Paste Calib Data'!$A:$A,0)+(ROW()-ROW($A$524)-1),COLUMN()-1)</f>
        <v>-14.960938000000001</v>
      </c>
      <c r="H540" s="7">
        <f>INDEX('Paste Calib Data'!$1:$1048576,MATCH($A$524,'Paste Calib Data'!$A:$A,0)+(ROW()-ROW($A$524)-1),COLUMN()-1)</f>
        <v>-14.960938000000001</v>
      </c>
      <c r="I540" s="7">
        <f>INDEX('Paste Calib Data'!$1:$1048576,MATCH($A$524,'Paste Calib Data'!$A:$A,0)+(ROW()-ROW($A$524)-1),COLUMN()-1)</f>
        <v>-14.960938000000001</v>
      </c>
      <c r="J540" s="7">
        <f>INDEX('Paste Calib Data'!$1:$1048576,MATCH($A$524,'Paste Calib Data'!$A:$A,0)+(ROW()-ROW($A$524)-1),COLUMN()-1)</f>
        <v>-14.960938000000001</v>
      </c>
      <c r="K540" s="7">
        <f>INDEX('Paste Calib Data'!$1:$1048576,MATCH($A$524,'Paste Calib Data'!$A:$A,0)+(ROW()-ROW($A$524)-1),COLUMN()-1)</f>
        <v>-14.960938000000001</v>
      </c>
      <c r="L540" s="7">
        <f>INDEX('Paste Calib Data'!$1:$1048576,MATCH($A$524,'Paste Calib Data'!$A:$A,0)+(ROW()-ROW($A$524)-1),COLUMN()-1)</f>
        <v>-14.960938000000001</v>
      </c>
      <c r="M540" s="7">
        <f>INDEX('Paste Calib Data'!$1:$1048576,MATCH($A$524,'Paste Calib Data'!$A:$A,0)+(ROW()-ROW($A$524)-1),COLUMN()-1)</f>
        <v>-14.960938000000001</v>
      </c>
      <c r="N540" s="7">
        <f>INDEX('Paste Calib Data'!$1:$1048576,MATCH($A$524,'Paste Calib Data'!$A:$A,0)+(ROW()-ROW($A$524)-1),COLUMN()-1)</f>
        <v>-14.960938000000001</v>
      </c>
      <c r="O540" s="7">
        <f>INDEX('Paste Calib Data'!$1:$1048576,MATCH($A$524,'Paste Calib Data'!$A:$A,0)+(ROW()-ROW($A$524)-1),COLUMN()-1)</f>
        <v>-14.960938000000001</v>
      </c>
      <c r="P540" s="7">
        <f>INDEX('Paste Calib Data'!$1:$1048576,MATCH($A$524,'Paste Calib Data'!$A:$A,0)+(ROW()-ROW($A$524)-1),COLUMN()-1)</f>
        <v>-14.960938000000001</v>
      </c>
      <c r="Q540" s="7">
        <f>INDEX('Paste Calib Data'!$1:$1048576,MATCH($A$524,'Paste Calib Data'!$A:$A,0)+(ROW()-ROW($A$524)-1),COLUMN()-1)</f>
        <v>-14.960938000000001</v>
      </c>
      <c r="R540" s="7">
        <f>INDEX('Paste Calib Data'!$1:$1048576,MATCH($A$524,'Paste Calib Data'!$A:$A,0)+(ROW()-ROW($A$524)-1),COLUMN()-1)</f>
        <v>-14.960938000000001</v>
      </c>
      <c r="S540" s="27">
        <f t="shared" si="182"/>
        <v>-14.960938000000001</v>
      </c>
    </row>
    <row r="541" spans="1:19" x14ac:dyDescent="0.25">
      <c r="A541" s="5">
        <f>INDEX('Paste Calib Data'!$1:$1048576,MATCH($A$524,'Paste Calib Data'!$A:$A,0)+(ROW()-ROW($A$524)-1),COLUMN())</f>
        <v>2800</v>
      </c>
      <c r="B541" s="27">
        <f t="shared" si="181"/>
        <v>-14.960938000000001</v>
      </c>
      <c r="C541" s="7">
        <f>INDEX('Paste Calib Data'!$1:$1048576,MATCH($A$524,'Paste Calib Data'!$A:$A,0)+(ROW()-ROW($A$524)-1),COLUMN()-1)</f>
        <v>-14.960938000000001</v>
      </c>
      <c r="D541" s="7">
        <f>INDEX('Paste Calib Data'!$1:$1048576,MATCH($A$524,'Paste Calib Data'!$A:$A,0)+(ROW()-ROW($A$524)-1),COLUMN()-1)</f>
        <v>-14.960938000000001</v>
      </c>
      <c r="E541" s="7">
        <f>INDEX('Paste Calib Data'!$1:$1048576,MATCH($A$524,'Paste Calib Data'!$A:$A,0)+(ROW()-ROW($A$524)-1),COLUMN()-1)</f>
        <v>-14.960938000000001</v>
      </c>
      <c r="F541" s="7">
        <f>INDEX('Paste Calib Data'!$1:$1048576,MATCH($A$524,'Paste Calib Data'!$A:$A,0)+(ROW()-ROW($A$524)-1),COLUMN()-1)</f>
        <v>-14.960938000000001</v>
      </c>
      <c r="G541" s="7">
        <f>INDEX('Paste Calib Data'!$1:$1048576,MATCH($A$524,'Paste Calib Data'!$A:$A,0)+(ROW()-ROW($A$524)-1),COLUMN()-1)</f>
        <v>-14.960938000000001</v>
      </c>
      <c r="H541" s="7">
        <f>INDEX('Paste Calib Data'!$1:$1048576,MATCH($A$524,'Paste Calib Data'!$A:$A,0)+(ROW()-ROW($A$524)-1),COLUMN()-1)</f>
        <v>-14.960938000000001</v>
      </c>
      <c r="I541" s="7">
        <f>INDEX('Paste Calib Data'!$1:$1048576,MATCH($A$524,'Paste Calib Data'!$A:$A,0)+(ROW()-ROW($A$524)-1),COLUMN()-1)</f>
        <v>-14.960938000000001</v>
      </c>
      <c r="J541" s="7">
        <f>INDEX('Paste Calib Data'!$1:$1048576,MATCH($A$524,'Paste Calib Data'!$A:$A,0)+(ROW()-ROW($A$524)-1),COLUMN()-1)</f>
        <v>-14.960938000000001</v>
      </c>
      <c r="K541" s="7">
        <f>INDEX('Paste Calib Data'!$1:$1048576,MATCH($A$524,'Paste Calib Data'!$A:$A,0)+(ROW()-ROW($A$524)-1),COLUMN()-1)</f>
        <v>-14.960938000000001</v>
      </c>
      <c r="L541" s="7">
        <f>INDEX('Paste Calib Data'!$1:$1048576,MATCH($A$524,'Paste Calib Data'!$A:$A,0)+(ROW()-ROW($A$524)-1),COLUMN()-1)</f>
        <v>-14.960938000000001</v>
      </c>
      <c r="M541" s="7">
        <f>INDEX('Paste Calib Data'!$1:$1048576,MATCH($A$524,'Paste Calib Data'!$A:$A,0)+(ROW()-ROW($A$524)-1),COLUMN()-1)</f>
        <v>-14.960938000000001</v>
      </c>
      <c r="N541" s="7">
        <f>INDEX('Paste Calib Data'!$1:$1048576,MATCH($A$524,'Paste Calib Data'!$A:$A,0)+(ROW()-ROW($A$524)-1),COLUMN()-1)</f>
        <v>-14.960938000000001</v>
      </c>
      <c r="O541" s="7">
        <f>INDEX('Paste Calib Data'!$1:$1048576,MATCH($A$524,'Paste Calib Data'!$A:$A,0)+(ROW()-ROW($A$524)-1),COLUMN()-1)</f>
        <v>-14.960938000000001</v>
      </c>
      <c r="P541" s="7">
        <f>INDEX('Paste Calib Data'!$1:$1048576,MATCH($A$524,'Paste Calib Data'!$A:$A,0)+(ROW()-ROW($A$524)-1),COLUMN()-1)</f>
        <v>-14.960938000000001</v>
      </c>
      <c r="Q541" s="7">
        <f>INDEX('Paste Calib Data'!$1:$1048576,MATCH($A$524,'Paste Calib Data'!$A:$A,0)+(ROW()-ROW($A$524)-1),COLUMN()-1)</f>
        <v>-14.960938000000001</v>
      </c>
      <c r="R541" s="7">
        <f>INDEX('Paste Calib Data'!$1:$1048576,MATCH($A$524,'Paste Calib Data'!$A:$A,0)+(ROW()-ROW($A$524)-1),COLUMN()-1)</f>
        <v>-14.960938000000001</v>
      </c>
      <c r="S541" s="27">
        <f t="shared" si="182"/>
        <v>-14.960938000000001</v>
      </c>
    </row>
    <row r="542" spans="1:19" x14ac:dyDescent="0.25">
      <c r="A542" s="5">
        <f>INDEX('Paste Calib Data'!$1:$1048576,MATCH($A$524,'Paste Calib Data'!$A:$A,0)+(ROW()-ROW($A$524)-1),COLUMN())</f>
        <v>2900</v>
      </c>
      <c r="B542" s="27">
        <f t="shared" si="181"/>
        <v>-14.960938000000001</v>
      </c>
      <c r="C542" s="7">
        <f>INDEX('Paste Calib Data'!$1:$1048576,MATCH($A$524,'Paste Calib Data'!$A:$A,0)+(ROW()-ROW($A$524)-1),COLUMN()-1)</f>
        <v>-14.960938000000001</v>
      </c>
      <c r="D542" s="7">
        <f>INDEX('Paste Calib Data'!$1:$1048576,MATCH($A$524,'Paste Calib Data'!$A:$A,0)+(ROW()-ROW($A$524)-1),COLUMN()-1)</f>
        <v>-14.960938000000001</v>
      </c>
      <c r="E542" s="7">
        <f>INDEX('Paste Calib Data'!$1:$1048576,MATCH($A$524,'Paste Calib Data'!$A:$A,0)+(ROW()-ROW($A$524)-1),COLUMN()-1)</f>
        <v>-14.960938000000001</v>
      </c>
      <c r="F542" s="7">
        <f>INDEX('Paste Calib Data'!$1:$1048576,MATCH($A$524,'Paste Calib Data'!$A:$A,0)+(ROW()-ROW($A$524)-1),COLUMN()-1)</f>
        <v>-14.960938000000001</v>
      </c>
      <c r="G542" s="7">
        <f>INDEX('Paste Calib Data'!$1:$1048576,MATCH($A$524,'Paste Calib Data'!$A:$A,0)+(ROW()-ROW($A$524)-1),COLUMN()-1)</f>
        <v>-14.960938000000001</v>
      </c>
      <c r="H542" s="7">
        <f>INDEX('Paste Calib Data'!$1:$1048576,MATCH($A$524,'Paste Calib Data'!$A:$A,0)+(ROW()-ROW($A$524)-1),COLUMN()-1)</f>
        <v>-14.960938000000001</v>
      </c>
      <c r="I542" s="7">
        <f>INDEX('Paste Calib Data'!$1:$1048576,MATCH($A$524,'Paste Calib Data'!$A:$A,0)+(ROW()-ROW($A$524)-1),COLUMN()-1)</f>
        <v>-14.960938000000001</v>
      </c>
      <c r="J542" s="7">
        <f>INDEX('Paste Calib Data'!$1:$1048576,MATCH($A$524,'Paste Calib Data'!$A:$A,0)+(ROW()-ROW($A$524)-1),COLUMN()-1)</f>
        <v>-14.960938000000001</v>
      </c>
      <c r="K542" s="7">
        <f>INDEX('Paste Calib Data'!$1:$1048576,MATCH($A$524,'Paste Calib Data'!$A:$A,0)+(ROW()-ROW($A$524)-1),COLUMN()-1)</f>
        <v>-14.960938000000001</v>
      </c>
      <c r="L542" s="7">
        <f>INDEX('Paste Calib Data'!$1:$1048576,MATCH($A$524,'Paste Calib Data'!$A:$A,0)+(ROW()-ROW($A$524)-1),COLUMN()-1)</f>
        <v>-14.960938000000001</v>
      </c>
      <c r="M542" s="7">
        <f>INDEX('Paste Calib Data'!$1:$1048576,MATCH($A$524,'Paste Calib Data'!$A:$A,0)+(ROW()-ROW($A$524)-1),COLUMN()-1)</f>
        <v>-14.960938000000001</v>
      </c>
      <c r="N542" s="7">
        <f>INDEX('Paste Calib Data'!$1:$1048576,MATCH($A$524,'Paste Calib Data'!$A:$A,0)+(ROW()-ROW($A$524)-1),COLUMN()-1)</f>
        <v>-14.960938000000001</v>
      </c>
      <c r="O542" s="7">
        <f>INDEX('Paste Calib Data'!$1:$1048576,MATCH($A$524,'Paste Calib Data'!$A:$A,0)+(ROW()-ROW($A$524)-1),COLUMN()-1)</f>
        <v>-14.960938000000001</v>
      </c>
      <c r="P542" s="7">
        <f>INDEX('Paste Calib Data'!$1:$1048576,MATCH($A$524,'Paste Calib Data'!$A:$A,0)+(ROW()-ROW($A$524)-1),COLUMN()-1)</f>
        <v>-14.960938000000001</v>
      </c>
      <c r="Q542" s="7">
        <f>INDEX('Paste Calib Data'!$1:$1048576,MATCH($A$524,'Paste Calib Data'!$A:$A,0)+(ROW()-ROW($A$524)-1),COLUMN()-1)</f>
        <v>-14.960938000000001</v>
      </c>
      <c r="R542" s="7">
        <f>INDEX('Paste Calib Data'!$1:$1048576,MATCH($A$524,'Paste Calib Data'!$A:$A,0)+(ROW()-ROW($A$524)-1),COLUMN()-1)</f>
        <v>-14.960938000000001</v>
      </c>
      <c r="S542" s="27">
        <f t="shared" si="182"/>
        <v>-14.960938000000001</v>
      </c>
    </row>
    <row r="543" spans="1:19" x14ac:dyDescent="0.25">
      <c r="A543" s="5">
        <f>INDEX('Paste Calib Data'!$1:$1048576,MATCH($A$524,'Paste Calib Data'!$A:$A,0)+(ROW()-ROW($A$524)-1),COLUMN())</f>
        <v>3000</v>
      </c>
      <c r="B543" s="27">
        <f t="shared" si="181"/>
        <v>-14.960938000000001</v>
      </c>
      <c r="C543" s="7">
        <f>INDEX('Paste Calib Data'!$1:$1048576,MATCH($A$524,'Paste Calib Data'!$A:$A,0)+(ROW()-ROW($A$524)-1),COLUMN()-1)</f>
        <v>-14.960938000000001</v>
      </c>
      <c r="D543" s="7">
        <f>INDEX('Paste Calib Data'!$1:$1048576,MATCH($A$524,'Paste Calib Data'!$A:$A,0)+(ROW()-ROW($A$524)-1),COLUMN()-1)</f>
        <v>-14.960938000000001</v>
      </c>
      <c r="E543" s="7">
        <f>INDEX('Paste Calib Data'!$1:$1048576,MATCH($A$524,'Paste Calib Data'!$A:$A,0)+(ROW()-ROW($A$524)-1),COLUMN()-1)</f>
        <v>-14.960938000000001</v>
      </c>
      <c r="F543" s="7">
        <f>INDEX('Paste Calib Data'!$1:$1048576,MATCH($A$524,'Paste Calib Data'!$A:$A,0)+(ROW()-ROW($A$524)-1),COLUMN()-1)</f>
        <v>-14.960938000000001</v>
      </c>
      <c r="G543" s="7">
        <f>INDEX('Paste Calib Data'!$1:$1048576,MATCH($A$524,'Paste Calib Data'!$A:$A,0)+(ROW()-ROW($A$524)-1),COLUMN()-1)</f>
        <v>-14.960938000000001</v>
      </c>
      <c r="H543" s="7">
        <f>INDEX('Paste Calib Data'!$1:$1048576,MATCH($A$524,'Paste Calib Data'!$A:$A,0)+(ROW()-ROW($A$524)-1),COLUMN()-1)</f>
        <v>-14.960938000000001</v>
      </c>
      <c r="I543" s="7">
        <f>INDEX('Paste Calib Data'!$1:$1048576,MATCH($A$524,'Paste Calib Data'!$A:$A,0)+(ROW()-ROW($A$524)-1),COLUMN()-1)</f>
        <v>-14.960938000000001</v>
      </c>
      <c r="J543" s="7">
        <f>INDEX('Paste Calib Data'!$1:$1048576,MATCH($A$524,'Paste Calib Data'!$A:$A,0)+(ROW()-ROW($A$524)-1),COLUMN()-1)</f>
        <v>-14.960938000000001</v>
      </c>
      <c r="K543" s="7">
        <f>INDEX('Paste Calib Data'!$1:$1048576,MATCH($A$524,'Paste Calib Data'!$A:$A,0)+(ROW()-ROW($A$524)-1),COLUMN()-1)</f>
        <v>-14.960938000000001</v>
      </c>
      <c r="L543" s="7">
        <f>INDEX('Paste Calib Data'!$1:$1048576,MATCH($A$524,'Paste Calib Data'!$A:$A,0)+(ROW()-ROW($A$524)-1),COLUMN()-1)</f>
        <v>-14.960938000000001</v>
      </c>
      <c r="M543" s="7">
        <f>INDEX('Paste Calib Data'!$1:$1048576,MATCH($A$524,'Paste Calib Data'!$A:$A,0)+(ROW()-ROW($A$524)-1),COLUMN()-1)</f>
        <v>-14.960938000000001</v>
      </c>
      <c r="N543" s="7">
        <f>INDEX('Paste Calib Data'!$1:$1048576,MATCH($A$524,'Paste Calib Data'!$A:$A,0)+(ROW()-ROW($A$524)-1),COLUMN()-1)</f>
        <v>-14.960938000000001</v>
      </c>
      <c r="O543" s="7">
        <f>INDEX('Paste Calib Data'!$1:$1048576,MATCH($A$524,'Paste Calib Data'!$A:$A,0)+(ROW()-ROW($A$524)-1),COLUMN()-1)</f>
        <v>-14.960938000000001</v>
      </c>
      <c r="P543" s="7">
        <f>INDEX('Paste Calib Data'!$1:$1048576,MATCH($A$524,'Paste Calib Data'!$A:$A,0)+(ROW()-ROW($A$524)-1),COLUMN()-1)</f>
        <v>-14.960938000000001</v>
      </c>
      <c r="Q543" s="7">
        <f>INDEX('Paste Calib Data'!$1:$1048576,MATCH($A$524,'Paste Calib Data'!$A:$A,0)+(ROW()-ROW($A$524)-1),COLUMN()-1)</f>
        <v>-14.960938000000001</v>
      </c>
      <c r="R543" s="7">
        <f>INDEX('Paste Calib Data'!$1:$1048576,MATCH($A$524,'Paste Calib Data'!$A:$A,0)+(ROW()-ROW($A$524)-1),COLUMN()-1)</f>
        <v>-14.960938000000001</v>
      </c>
      <c r="S543" s="27">
        <f t="shared" si="182"/>
        <v>-14.960938000000001</v>
      </c>
    </row>
    <row r="544" spans="1:19" x14ac:dyDescent="0.25">
      <c r="A544" s="5">
        <f>INDEX('Paste Calib Data'!$1:$1048576,MATCH($A$524,'Paste Calib Data'!$A:$A,0)+(ROW()-ROW($A$524)-1),COLUMN())</f>
        <v>3200</v>
      </c>
      <c r="B544" s="27">
        <f t="shared" si="181"/>
        <v>-14.960938000000001</v>
      </c>
      <c r="C544" s="7">
        <f>INDEX('Paste Calib Data'!$1:$1048576,MATCH($A$524,'Paste Calib Data'!$A:$A,0)+(ROW()-ROW($A$524)-1),COLUMN()-1)</f>
        <v>-14.960938000000001</v>
      </c>
      <c r="D544" s="7">
        <f>INDEX('Paste Calib Data'!$1:$1048576,MATCH($A$524,'Paste Calib Data'!$A:$A,0)+(ROW()-ROW($A$524)-1),COLUMN()-1)</f>
        <v>-14.960938000000001</v>
      </c>
      <c r="E544" s="7">
        <f>INDEX('Paste Calib Data'!$1:$1048576,MATCH($A$524,'Paste Calib Data'!$A:$A,0)+(ROW()-ROW($A$524)-1),COLUMN()-1)</f>
        <v>-14.960938000000001</v>
      </c>
      <c r="F544" s="7">
        <f>INDEX('Paste Calib Data'!$1:$1048576,MATCH($A$524,'Paste Calib Data'!$A:$A,0)+(ROW()-ROW($A$524)-1),COLUMN()-1)</f>
        <v>-14.960938000000001</v>
      </c>
      <c r="G544" s="7">
        <f>INDEX('Paste Calib Data'!$1:$1048576,MATCH($A$524,'Paste Calib Data'!$A:$A,0)+(ROW()-ROW($A$524)-1),COLUMN()-1)</f>
        <v>-14.960938000000001</v>
      </c>
      <c r="H544" s="7">
        <f>INDEX('Paste Calib Data'!$1:$1048576,MATCH($A$524,'Paste Calib Data'!$A:$A,0)+(ROW()-ROW($A$524)-1),COLUMN()-1)</f>
        <v>-14.960938000000001</v>
      </c>
      <c r="I544" s="7">
        <f>INDEX('Paste Calib Data'!$1:$1048576,MATCH($A$524,'Paste Calib Data'!$A:$A,0)+(ROW()-ROW($A$524)-1),COLUMN()-1)</f>
        <v>-14.960938000000001</v>
      </c>
      <c r="J544" s="7">
        <f>INDEX('Paste Calib Data'!$1:$1048576,MATCH($A$524,'Paste Calib Data'!$A:$A,0)+(ROW()-ROW($A$524)-1),COLUMN()-1)</f>
        <v>-14.960938000000001</v>
      </c>
      <c r="K544" s="7">
        <f>INDEX('Paste Calib Data'!$1:$1048576,MATCH($A$524,'Paste Calib Data'!$A:$A,0)+(ROW()-ROW($A$524)-1),COLUMN()-1)</f>
        <v>-14.960938000000001</v>
      </c>
      <c r="L544" s="7">
        <f>INDEX('Paste Calib Data'!$1:$1048576,MATCH($A$524,'Paste Calib Data'!$A:$A,0)+(ROW()-ROW($A$524)-1),COLUMN()-1)</f>
        <v>-14.960938000000001</v>
      </c>
      <c r="M544" s="7">
        <f>INDEX('Paste Calib Data'!$1:$1048576,MATCH($A$524,'Paste Calib Data'!$A:$A,0)+(ROW()-ROW($A$524)-1),COLUMN()-1)</f>
        <v>-14.960938000000001</v>
      </c>
      <c r="N544" s="7">
        <f>INDEX('Paste Calib Data'!$1:$1048576,MATCH($A$524,'Paste Calib Data'!$A:$A,0)+(ROW()-ROW($A$524)-1),COLUMN()-1)</f>
        <v>-14.960938000000001</v>
      </c>
      <c r="O544" s="7">
        <f>INDEX('Paste Calib Data'!$1:$1048576,MATCH($A$524,'Paste Calib Data'!$A:$A,0)+(ROW()-ROW($A$524)-1),COLUMN()-1)</f>
        <v>-14.960938000000001</v>
      </c>
      <c r="P544" s="7">
        <f>INDEX('Paste Calib Data'!$1:$1048576,MATCH($A$524,'Paste Calib Data'!$A:$A,0)+(ROW()-ROW($A$524)-1),COLUMN()-1)</f>
        <v>-14.960938000000001</v>
      </c>
      <c r="Q544" s="7">
        <f>INDEX('Paste Calib Data'!$1:$1048576,MATCH($A$524,'Paste Calib Data'!$A:$A,0)+(ROW()-ROW($A$524)-1),COLUMN()-1)</f>
        <v>-14.960938000000001</v>
      </c>
      <c r="R544" s="7">
        <f>INDEX('Paste Calib Data'!$1:$1048576,MATCH($A$524,'Paste Calib Data'!$A:$A,0)+(ROW()-ROW($A$524)-1),COLUMN()-1)</f>
        <v>-14.960938000000001</v>
      </c>
      <c r="S544" s="27">
        <f t="shared" si="182"/>
        <v>-14.960938000000001</v>
      </c>
    </row>
    <row r="545" spans="1:19" x14ac:dyDescent="0.25">
      <c r="A545" s="5">
        <f>INDEX('Paste Calib Data'!$1:$1048576,MATCH($A$524,'Paste Calib Data'!$A:$A,0)+(ROW()-ROW($A$524)-1),COLUMN())</f>
        <v>3400</v>
      </c>
      <c r="B545" s="27">
        <f t="shared" si="181"/>
        <v>-14.960938000000001</v>
      </c>
      <c r="C545" s="7">
        <f>INDEX('Paste Calib Data'!$1:$1048576,MATCH($A$524,'Paste Calib Data'!$A:$A,0)+(ROW()-ROW($A$524)-1),COLUMN()-1)</f>
        <v>-14.960938000000001</v>
      </c>
      <c r="D545" s="7">
        <f>INDEX('Paste Calib Data'!$1:$1048576,MATCH($A$524,'Paste Calib Data'!$A:$A,0)+(ROW()-ROW($A$524)-1),COLUMN()-1)</f>
        <v>-14.960938000000001</v>
      </c>
      <c r="E545" s="7">
        <f>INDEX('Paste Calib Data'!$1:$1048576,MATCH($A$524,'Paste Calib Data'!$A:$A,0)+(ROW()-ROW($A$524)-1),COLUMN()-1)</f>
        <v>-14.960938000000001</v>
      </c>
      <c r="F545" s="7">
        <f>INDEX('Paste Calib Data'!$1:$1048576,MATCH($A$524,'Paste Calib Data'!$A:$A,0)+(ROW()-ROW($A$524)-1),COLUMN()-1)</f>
        <v>-14.960938000000001</v>
      </c>
      <c r="G545" s="7">
        <f>INDEX('Paste Calib Data'!$1:$1048576,MATCH($A$524,'Paste Calib Data'!$A:$A,0)+(ROW()-ROW($A$524)-1),COLUMN()-1)</f>
        <v>-14.960938000000001</v>
      </c>
      <c r="H545" s="7">
        <f>INDEX('Paste Calib Data'!$1:$1048576,MATCH($A$524,'Paste Calib Data'!$A:$A,0)+(ROW()-ROW($A$524)-1),COLUMN()-1)</f>
        <v>-14.960938000000001</v>
      </c>
      <c r="I545" s="7">
        <f>INDEX('Paste Calib Data'!$1:$1048576,MATCH($A$524,'Paste Calib Data'!$A:$A,0)+(ROW()-ROW($A$524)-1),COLUMN()-1)</f>
        <v>-14.960938000000001</v>
      </c>
      <c r="J545" s="7">
        <f>INDEX('Paste Calib Data'!$1:$1048576,MATCH($A$524,'Paste Calib Data'!$A:$A,0)+(ROW()-ROW($A$524)-1),COLUMN()-1)</f>
        <v>-14.960938000000001</v>
      </c>
      <c r="K545" s="7">
        <f>INDEX('Paste Calib Data'!$1:$1048576,MATCH($A$524,'Paste Calib Data'!$A:$A,0)+(ROW()-ROW($A$524)-1),COLUMN()-1)</f>
        <v>-14.960938000000001</v>
      </c>
      <c r="L545" s="7">
        <f>INDEX('Paste Calib Data'!$1:$1048576,MATCH($A$524,'Paste Calib Data'!$A:$A,0)+(ROW()-ROW($A$524)-1),COLUMN()-1)</f>
        <v>-14.960938000000001</v>
      </c>
      <c r="M545" s="7">
        <f>INDEX('Paste Calib Data'!$1:$1048576,MATCH($A$524,'Paste Calib Data'!$A:$A,0)+(ROW()-ROW($A$524)-1),COLUMN()-1)</f>
        <v>-14.960938000000001</v>
      </c>
      <c r="N545" s="7">
        <f>INDEX('Paste Calib Data'!$1:$1048576,MATCH($A$524,'Paste Calib Data'!$A:$A,0)+(ROW()-ROW($A$524)-1),COLUMN()-1)</f>
        <v>-14.960938000000001</v>
      </c>
      <c r="O545" s="7">
        <f>INDEX('Paste Calib Data'!$1:$1048576,MATCH($A$524,'Paste Calib Data'!$A:$A,0)+(ROW()-ROW($A$524)-1),COLUMN()-1)</f>
        <v>-14.960938000000001</v>
      </c>
      <c r="P545" s="7">
        <f>INDEX('Paste Calib Data'!$1:$1048576,MATCH($A$524,'Paste Calib Data'!$A:$A,0)+(ROW()-ROW($A$524)-1),COLUMN()-1)</f>
        <v>-14.960938000000001</v>
      </c>
      <c r="Q545" s="7">
        <f>INDEX('Paste Calib Data'!$1:$1048576,MATCH($A$524,'Paste Calib Data'!$A:$A,0)+(ROW()-ROW($A$524)-1),COLUMN()-1)</f>
        <v>-14.960938000000001</v>
      </c>
      <c r="R545" s="7">
        <f>INDEX('Paste Calib Data'!$1:$1048576,MATCH($A$524,'Paste Calib Data'!$A:$A,0)+(ROW()-ROW($A$524)-1),COLUMN()-1)</f>
        <v>-14.960938000000001</v>
      </c>
      <c r="S545" s="27">
        <f t="shared" si="182"/>
        <v>-14.960938000000001</v>
      </c>
    </row>
    <row r="546" spans="1:19" x14ac:dyDescent="0.25">
      <c r="A546" s="5">
        <f>INDEX('Paste Calib Data'!$1:$1048576,MATCH($A$524,'Paste Calib Data'!$A:$A,0)+(ROW()-ROW($A$524)-1),COLUMN())</f>
        <v>3500</v>
      </c>
      <c r="B546" s="27">
        <f>C546</f>
        <v>-14.960938000000001</v>
      </c>
      <c r="C546" s="7">
        <f>INDEX('Paste Calib Data'!$1:$1048576,MATCH($A$524,'Paste Calib Data'!$A:$A,0)+(ROW()-ROW($A$524)-1),COLUMN()-1)</f>
        <v>-14.960938000000001</v>
      </c>
      <c r="D546" s="7">
        <f>INDEX('Paste Calib Data'!$1:$1048576,MATCH($A$524,'Paste Calib Data'!$A:$A,0)+(ROW()-ROW($A$524)-1),COLUMN()-1)</f>
        <v>-14.960938000000001</v>
      </c>
      <c r="E546" s="7">
        <f>INDEX('Paste Calib Data'!$1:$1048576,MATCH($A$524,'Paste Calib Data'!$A:$A,0)+(ROW()-ROW($A$524)-1),COLUMN()-1)</f>
        <v>-14.960938000000001</v>
      </c>
      <c r="F546" s="7">
        <f>INDEX('Paste Calib Data'!$1:$1048576,MATCH($A$524,'Paste Calib Data'!$A:$A,0)+(ROW()-ROW($A$524)-1),COLUMN()-1)</f>
        <v>-14.960938000000001</v>
      </c>
      <c r="G546" s="7">
        <f>INDEX('Paste Calib Data'!$1:$1048576,MATCH($A$524,'Paste Calib Data'!$A:$A,0)+(ROW()-ROW($A$524)-1),COLUMN()-1)</f>
        <v>-14.960938000000001</v>
      </c>
      <c r="H546" s="7">
        <f>INDEX('Paste Calib Data'!$1:$1048576,MATCH($A$524,'Paste Calib Data'!$A:$A,0)+(ROW()-ROW($A$524)-1),COLUMN()-1)</f>
        <v>-14.960938000000001</v>
      </c>
      <c r="I546" s="7">
        <f>INDEX('Paste Calib Data'!$1:$1048576,MATCH($A$524,'Paste Calib Data'!$A:$A,0)+(ROW()-ROW($A$524)-1),COLUMN()-1)</f>
        <v>-14.960938000000001</v>
      </c>
      <c r="J546" s="7">
        <f>INDEX('Paste Calib Data'!$1:$1048576,MATCH($A$524,'Paste Calib Data'!$A:$A,0)+(ROW()-ROW($A$524)-1),COLUMN()-1)</f>
        <v>-14.960938000000001</v>
      </c>
      <c r="K546" s="7">
        <f>INDEX('Paste Calib Data'!$1:$1048576,MATCH($A$524,'Paste Calib Data'!$A:$A,0)+(ROW()-ROW($A$524)-1),COLUMN()-1)</f>
        <v>-14.960938000000001</v>
      </c>
      <c r="L546" s="7">
        <f>INDEX('Paste Calib Data'!$1:$1048576,MATCH($A$524,'Paste Calib Data'!$A:$A,0)+(ROW()-ROW($A$524)-1),COLUMN()-1)</f>
        <v>-14.960938000000001</v>
      </c>
      <c r="M546" s="7">
        <f>INDEX('Paste Calib Data'!$1:$1048576,MATCH($A$524,'Paste Calib Data'!$A:$A,0)+(ROW()-ROW($A$524)-1),COLUMN()-1)</f>
        <v>-14.960938000000001</v>
      </c>
      <c r="N546" s="7">
        <f>INDEX('Paste Calib Data'!$1:$1048576,MATCH($A$524,'Paste Calib Data'!$A:$A,0)+(ROW()-ROW($A$524)-1),COLUMN()-1)</f>
        <v>-14.960938000000001</v>
      </c>
      <c r="O546" s="7">
        <f>INDEX('Paste Calib Data'!$1:$1048576,MATCH($A$524,'Paste Calib Data'!$A:$A,0)+(ROW()-ROW($A$524)-1),COLUMN()-1)</f>
        <v>-14.960938000000001</v>
      </c>
      <c r="P546" s="7">
        <f>INDEX('Paste Calib Data'!$1:$1048576,MATCH($A$524,'Paste Calib Data'!$A:$A,0)+(ROW()-ROW($A$524)-1),COLUMN()-1)</f>
        <v>-14.960938000000001</v>
      </c>
      <c r="Q546" s="7">
        <f>INDEX('Paste Calib Data'!$1:$1048576,MATCH($A$524,'Paste Calib Data'!$A:$A,0)+(ROW()-ROW($A$524)-1),COLUMN()-1)</f>
        <v>-14.960938000000001</v>
      </c>
      <c r="R546" s="7">
        <f>INDEX('Paste Calib Data'!$1:$1048576,MATCH($A$524,'Paste Calib Data'!$A:$A,0)+(ROW()-ROW($A$524)-1),COLUMN()-1)</f>
        <v>-14.960938000000001</v>
      </c>
      <c r="S546" s="27">
        <f t="shared" si="182"/>
        <v>-14.960938000000001</v>
      </c>
    </row>
    <row r="547" spans="1:19" x14ac:dyDescent="0.25">
      <c r="A547" s="28">
        <f>A546+1</f>
        <v>3501</v>
      </c>
      <c r="B547" s="27">
        <f>B546</f>
        <v>-14.960938000000001</v>
      </c>
      <c r="C547" s="27">
        <f>C546</f>
        <v>-14.960938000000001</v>
      </c>
      <c r="D547" s="27">
        <f t="shared" ref="D547:S547" si="183">D546</f>
        <v>-14.960938000000001</v>
      </c>
      <c r="E547" s="27">
        <f t="shared" si="183"/>
        <v>-14.960938000000001</v>
      </c>
      <c r="F547" s="27">
        <f t="shared" si="183"/>
        <v>-14.960938000000001</v>
      </c>
      <c r="G547" s="27">
        <f t="shared" si="183"/>
        <v>-14.960938000000001</v>
      </c>
      <c r="H547" s="27">
        <f t="shared" si="183"/>
        <v>-14.960938000000001</v>
      </c>
      <c r="I547" s="27">
        <f t="shared" si="183"/>
        <v>-14.960938000000001</v>
      </c>
      <c r="J547" s="27">
        <f t="shared" si="183"/>
        <v>-14.960938000000001</v>
      </c>
      <c r="K547" s="27">
        <f t="shared" si="183"/>
        <v>-14.960938000000001</v>
      </c>
      <c r="L547" s="27">
        <f t="shared" si="183"/>
        <v>-14.960938000000001</v>
      </c>
      <c r="M547" s="27">
        <f t="shared" si="183"/>
        <v>-14.960938000000001</v>
      </c>
      <c r="N547" s="27">
        <f t="shared" si="183"/>
        <v>-14.960938000000001</v>
      </c>
      <c r="O547" s="27">
        <f t="shared" si="183"/>
        <v>-14.960938000000001</v>
      </c>
      <c r="P547" s="27">
        <f t="shared" si="183"/>
        <v>-14.960938000000001</v>
      </c>
      <c r="Q547" s="27">
        <f t="shared" si="183"/>
        <v>-14.960938000000001</v>
      </c>
      <c r="R547" s="27">
        <f t="shared" si="183"/>
        <v>-14.960938000000001</v>
      </c>
      <c r="S547" s="27">
        <f t="shared" si="183"/>
        <v>-14.960938000000001</v>
      </c>
    </row>
    <row r="549" spans="1:19" x14ac:dyDescent="0.25">
      <c r="A549" s="33" t="s">
        <v>296</v>
      </c>
      <c r="B549" s="45" t="str">
        <f>INDEX('Paste Calib Data'!$1:$1048576,MATCH($A$549,'Paste Calib Data'!$A:$A,0)+(ROW()-ROW($A$549)),COLUMN())</f>
        <v>Timing, Maximum</v>
      </c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</row>
    <row r="550" spans="1:19" x14ac:dyDescent="0.25">
      <c r="A550" s="5"/>
      <c r="B550" s="5" t="str">
        <f>INDEX('Paste Calib Data'!$1:$1048576,MATCH($A$549,'Paste Calib Data'!$A:$A,0)+(ROW()-ROW($A$549)),COLUMN())</f>
        <v>mm3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x14ac:dyDescent="0.25">
      <c r="A551" s="5" t="str">
        <f>INDEX('Paste Calib Data'!$1:$1048576,MATCH($A$549,'Paste Calib Data'!$A:$A,0)+(ROW()-ROW($A$549)),COLUMN())</f>
        <v>RPM</v>
      </c>
      <c r="B551" s="28">
        <f>C551-1</f>
        <v>-1</v>
      </c>
      <c r="C551" s="5">
        <f>INDEX('Paste Calib Data'!$1:$1048576,MATCH($A$549,'Paste Calib Data'!$A:$A,0)+(ROW()-ROW($A$549)),COLUMN()-1)</f>
        <v>0</v>
      </c>
      <c r="D551" s="5">
        <f>INDEX('Paste Calib Data'!$1:$1048576,MATCH($A$549,'Paste Calib Data'!$A:$A,0)+(ROW()-ROW($A$549)),COLUMN()-1)</f>
        <v>10</v>
      </c>
      <c r="E551" s="5">
        <f>INDEX('Paste Calib Data'!$1:$1048576,MATCH($A$549,'Paste Calib Data'!$A:$A,0)+(ROW()-ROW($A$549)),COLUMN()-1)</f>
        <v>20</v>
      </c>
      <c r="F551" s="5">
        <f>INDEX('Paste Calib Data'!$1:$1048576,MATCH($A$549,'Paste Calib Data'!$A:$A,0)+(ROW()-ROW($A$549)),COLUMN()-1)</f>
        <v>30</v>
      </c>
      <c r="G551" s="5">
        <f>INDEX('Paste Calib Data'!$1:$1048576,MATCH($A$549,'Paste Calib Data'!$A:$A,0)+(ROW()-ROW($A$549)),COLUMN()-1)</f>
        <v>40</v>
      </c>
      <c r="H551" s="5">
        <f>INDEX('Paste Calib Data'!$1:$1048576,MATCH($A$549,'Paste Calib Data'!$A:$A,0)+(ROW()-ROW($A$549)),COLUMN()-1)</f>
        <v>50</v>
      </c>
      <c r="I551" s="5">
        <f>INDEX('Paste Calib Data'!$1:$1048576,MATCH($A$549,'Paste Calib Data'!$A:$A,0)+(ROW()-ROW($A$549)),COLUMN()-1)</f>
        <v>60</v>
      </c>
      <c r="J551" s="5">
        <f>INDEX('Paste Calib Data'!$1:$1048576,MATCH($A$549,'Paste Calib Data'!$A:$A,0)+(ROW()-ROW($A$549)),COLUMN()-1)</f>
        <v>70</v>
      </c>
      <c r="K551" s="5">
        <f>INDEX('Paste Calib Data'!$1:$1048576,MATCH($A$549,'Paste Calib Data'!$A:$A,0)+(ROW()-ROW($A$549)),COLUMN()-1)</f>
        <v>80</v>
      </c>
      <c r="L551" s="5">
        <f>INDEX('Paste Calib Data'!$1:$1048576,MATCH($A$549,'Paste Calib Data'!$A:$A,0)+(ROW()-ROW($A$549)),COLUMN()-1)</f>
        <v>90</v>
      </c>
      <c r="M551" s="5">
        <f>INDEX('Paste Calib Data'!$1:$1048576,MATCH($A$549,'Paste Calib Data'!$A:$A,0)+(ROW()-ROW($A$549)),COLUMN()-1)</f>
        <v>100</v>
      </c>
      <c r="N551" s="5">
        <f>INDEX('Paste Calib Data'!$1:$1048576,MATCH($A$549,'Paste Calib Data'!$A:$A,0)+(ROW()-ROW($A$549)),COLUMN()-1)</f>
        <v>110</v>
      </c>
      <c r="O551" s="5">
        <f>INDEX('Paste Calib Data'!$1:$1048576,MATCH($A$549,'Paste Calib Data'!$A:$A,0)+(ROW()-ROW($A$549)),COLUMN()-1)</f>
        <v>120</v>
      </c>
      <c r="P551" s="5">
        <f>INDEX('Paste Calib Data'!$1:$1048576,MATCH($A$549,'Paste Calib Data'!$A:$A,0)+(ROW()-ROW($A$549)),COLUMN()-1)</f>
        <v>130</v>
      </c>
      <c r="Q551" s="5">
        <f>INDEX('Paste Calib Data'!$1:$1048576,MATCH($A$549,'Paste Calib Data'!$A:$A,0)+(ROW()-ROW($A$549)),COLUMN()-1)</f>
        <v>140</v>
      </c>
      <c r="R551" s="5">
        <f>INDEX('Paste Calib Data'!$1:$1048576,MATCH($A$549,'Paste Calib Data'!$A:$A,0)+(ROW()-ROW($A$549)),COLUMN()-1)</f>
        <v>150</v>
      </c>
      <c r="S551" s="28">
        <f>R551+1</f>
        <v>151</v>
      </c>
    </row>
    <row r="552" spans="1:19" x14ac:dyDescent="0.25">
      <c r="A552" s="28">
        <f>A553-1</f>
        <v>499</v>
      </c>
      <c r="B552" s="27">
        <f>B553</f>
        <v>25</v>
      </c>
      <c r="C552" s="27">
        <f t="shared" ref="C552:S552" si="184">C553</f>
        <v>25</v>
      </c>
      <c r="D552" s="27">
        <f t="shared" si="184"/>
        <v>25</v>
      </c>
      <c r="E552" s="27">
        <f t="shared" si="184"/>
        <v>25</v>
      </c>
      <c r="F552" s="27">
        <f t="shared" si="184"/>
        <v>25</v>
      </c>
      <c r="G552" s="27">
        <f t="shared" si="184"/>
        <v>25</v>
      </c>
      <c r="H552" s="27">
        <f t="shared" si="184"/>
        <v>25</v>
      </c>
      <c r="I552" s="27">
        <f t="shared" si="184"/>
        <v>25</v>
      </c>
      <c r="J552" s="27">
        <f t="shared" si="184"/>
        <v>25</v>
      </c>
      <c r="K552" s="27">
        <f t="shared" si="184"/>
        <v>25</v>
      </c>
      <c r="L552" s="27">
        <f t="shared" si="184"/>
        <v>25</v>
      </c>
      <c r="M552" s="27">
        <f t="shared" si="184"/>
        <v>25</v>
      </c>
      <c r="N552" s="27">
        <f t="shared" si="184"/>
        <v>25</v>
      </c>
      <c r="O552" s="27">
        <f t="shared" si="184"/>
        <v>25</v>
      </c>
      <c r="P552" s="27">
        <f t="shared" si="184"/>
        <v>25</v>
      </c>
      <c r="Q552" s="27">
        <f t="shared" si="184"/>
        <v>25</v>
      </c>
      <c r="R552" s="27">
        <f t="shared" si="184"/>
        <v>25</v>
      </c>
      <c r="S552" s="27">
        <f t="shared" si="184"/>
        <v>25</v>
      </c>
    </row>
    <row r="553" spans="1:19" x14ac:dyDescent="0.25">
      <c r="A553" s="5">
        <f>INDEX('Paste Calib Data'!$1:$1048576,MATCH($A$549,'Paste Calib Data'!$A:$A,0)+(ROW()-ROW($A$549)-1),COLUMN())</f>
        <v>500</v>
      </c>
      <c r="B553" s="27">
        <f t="shared" ref="B553:B570" si="185">C553</f>
        <v>25</v>
      </c>
      <c r="C553" s="7">
        <f>INDEX('Paste Calib Data'!$1:$1048576,MATCH($A$549,'Paste Calib Data'!$A:$A,0)+(ROW()-ROW($A$549)-1),COLUMN()-1)</f>
        <v>25</v>
      </c>
      <c r="D553" s="7">
        <f>INDEX('Paste Calib Data'!$1:$1048576,MATCH($A$549,'Paste Calib Data'!$A:$A,0)+(ROW()-ROW($A$549)-1),COLUMN()-1)</f>
        <v>25</v>
      </c>
      <c r="E553" s="7">
        <f>INDEX('Paste Calib Data'!$1:$1048576,MATCH($A$549,'Paste Calib Data'!$A:$A,0)+(ROW()-ROW($A$549)-1),COLUMN()-1)</f>
        <v>25</v>
      </c>
      <c r="F553" s="7">
        <f>INDEX('Paste Calib Data'!$1:$1048576,MATCH($A$549,'Paste Calib Data'!$A:$A,0)+(ROW()-ROW($A$549)-1),COLUMN()-1)</f>
        <v>25</v>
      </c>
      <c r="G553" s="7">
        <f>INDEX('Paste Calib Data'!$1:$1048576,MATCH($A$549,'Paste Calib Data'!$A:$A,0)+(ROW()-ROW($A$549)-1),COLUMN()-1)</f>
        <v>25</v>
      </c>
      <c r="H553" s="7">
        <f>INDEX('Paste Calib Data'!$1:$1048576,MATCH($A$549,'Paste Calib Data'!$A:$A,0)+(ROW()-ROW($A$549)-1),COLUMN()-1)</f>
        <v>25</v>
      </c>
      <c r="I553" s="7">
        <f>INDEX('Paste Calib Data'!$1:$1048576,MATCH($A$549,'Paste Calib Data'!$A:$A,0)+(ROW()-ROW($A$549)-1),COLUMN()-1)</f>
        <v>25</v>
      </c>
      <c r="J553" s="7">
        <f>INDEX('Paste Calib Data'!$1:$1048576,MATCH($A$549,'Paste Calib Data'!$A:$A,0)+(ROW()-ROW($A$549)-1),COLUMN()-1)</f>
        <v>25</v>
      </c>
      <c r="K553" s="7">
        <f>INDEX('Paste Calib Data'!$1:$1048576,MATCH($A$549,'Paste Calib Data'!$A:$A,0)+(ROW()-ROW($A$549)-1),COLUMN()-1)</f>
        <v>25</v>
      </c>
      <c r="L553" s="7">
        <f>INDEX('Paste Calib Data'!$1:$1048576,MATCH($A$549,'Paste Calib Data'!$A:$A,0)+(ROW()-ROW($A$549)-1),COLUMN()-1)</f>
        <v>25</v>
      </c>
      <c r="M553" s="7">
        <f>INDEX('Paste Calib Data'!$1:$1048576,MATCH($A$549,'Paste Calib Data'!$A:$A,0)+(ROW()-ROW($A$549)-1),COLUMN()-1)</f>
        <v>25</v>
      </c>
      <c r="N553" s="7">
        <f>INDEX('Paste Calib Data'!$1:$1048576,MATCH($A$549,'Paste Calib Data'!$A:$A,0)+(ROW()-ROW($A$549)-1),COLUMN()-1)</f>
        <v>25</v>
      </c>
      <c r="O553" s="7">
        <f>INDEX('Paste Calib Data'!$1:$1048576,MATCH($A$549,'Paste Calib Data'!$A:$A,0)+(ROW()-ROW($A$549)-1),COLUMN()-1)</f>
        <v>25</v>
      </c>
      <c r="P553" s="7">
        <f>INDEX('Paste Calib Data'!$1:$1048576,MATCH($A$549,'Paste Calib Data'!$A:$A,0)+(ROW()-ROW($A$549)-1),COLUMN()-1)</f>
        <v>25</v>
      </c>
      <c r="Q553" s="7">
        <f>INDEX('Paste Calib Data'!$1:$1048576,MATCH($A$549,'Paste Calib Data'!$A:$A,0)+(ROW()-ROW($A$549)-1),COLUMN()-1)</f>
        <v>25</v>
      </c>
      <c r="R553" s="7">
        <f>INDEX('Paste Calib Data'!$1:$1048576,MATCH($A$549,'Paste Calib Data'!$A:$A,0)+(ROW()-ROW($A$549)-1),COLUMN()-1)</f>
        <v>25</v>
      </c>
      <c r="S553" s="27">
        <f>R553</f>
        <v>25</v>
      </c>
    </row>
    <row r="554" spans="1:19" x14ac:dyDescent="0.25">
      <c r="A554" s="5">
        <f>INDEX('Paste Calib Data'!$1:$1048576,MATCH($A$549,'Paste Calib Data'!$A:$A,0)+(ROW()-ROW($A$549)-1),COLUMN())</f>
        <v>600</v>
      </c>
      <c r="B554" s="27">
        <f t="shared" si="185"/>
        <v>25</v>
      </c>
      <c r="C554" s="7">
        <f>INDEX('Paste Calib Data'!$1:$1048576,MATCH($A$549,'Paste Calib Data'!$A:$A,0)+(ROW()-ROW($A$549)-1),COLUMN()-1)</f>
        <v>25</v>
      </c>
      <c r="D554" s="7">
        <f>INDEX('Paste Calib Data'!$1:$1048576,MATCH($A$549,'Paste Calib Data'!$A:$A,0)+(ROW()-ROW($A$549)-1),COLUMN()-1)</f>
        <v>25</v>
      </c>
      <c r="E554" s="7">
        <f>INDEX('Paste Calib Data'!$1:$1048576,MATCH($A$549,'Paste Calib Data'!$A:$A,0)+(ROW()-ROW($A$549)-1),COLUMN()-1)</f>
        <v>25</v>
      </c>
      <c r="F554" s="7">
        <f>INDEX('Paste Calib Data'!$1:$1048576,MATCH($A$549,'Paste Calib Data'!$A:$A,0)+(ROW()-ROW($A$549)-1),COLUMN()-1)</f>
        <v>25</v>
      </c>
      <c r="G554" s="7">
        <f>INDEX('Paste Calib Data'!$1:$1048576,MATCH($A$549,'Paste Calib Data'!$A:$A,0)+(ROW()-ROW($A$549)-1),COLUMN()-1)</f>
        <v>25</v>
      </c>
      <c r="H554" s="7">
        <f>INDEX('Paste Calib Data'!$1:$1048576,MATCH($A$549,'Paste Calib Data'!$A:$A,0)+(ROW()-ROW($A$549)-1),COLUMN()-1)</f>
        <v>25</v>
      </c>
      <c r="I554" s="7">
        <f>INDEX('Paste Calib Data'!$1:$1048576,MATCH($A$549,'Paste Calib Data'!$A:$A,0)+(ROW()-ROW($A$549)-1),COLUMN()-1)</f>
        <v>25</v>
      </c>
      <c r="J554" s="7">
        <f>INDEX('Paste Calib Data'!$1:$1048576,MATCH($A$549,'Paste Calib Data'!$A:$A,0)+(ROW()-ROW($A$549)-1),COLUMN()-1)</f>
        <v>25</v>
      </c>
      <c r="K554" s="7">
        <f>INDEX('Paste Calib Data'!$1:$1048576,MATCH($A$549,'Paste Calib Data'!$A:$A,0)+(ROW()-ROW($A$549)-1),COLUMN()-1)</f>
        <v>25</v>
      </c>
      <c r="L554" s="7">
        <f>INDEX('Paste Calib Data'!$1:$1048576,MATCH($A$549,'Paste Calib Data'!$A:$A,0)+(ROW()-ROW($A$549)-1),COLUMN()-1)</f>
        <v>25</v>
      </c>
      <c r="M554" s="7">
        <f>INDEX('Paste Calib Data'!$1:$1048576,MATCH($A$549,'Paste Calib Data'!$A:$A,0)+(ROW()-ROW($A$549)-1),COLUMN()-1)</f>
        <v>25</v>
      </c>
      <c r="N554" s="7">
        <f>INDEX('Paste Calib Data'!$1:$1048576,MATCH($A$549,'Paste Calib Data'!$A:$A,0)+(ROW()-ROW($A$549)-1),COLUMN()-1)</f>
        <v>25</v>
      </c>
      <c r="O554" s="7">
        <f>INDEX('Paste Calib Data'!$1:$1048576,MATCH($A$549,'Paste Calib Data'!$A:$A,0)+(ROW()-ROW($A$549)-1),COLUMN()-1)</f>
        <v>25</v>
      </c>
      <c r="P554" s="7">
        <f>INDEX('Paste Calib Data'!$1:$1048576,MATCH($A$549,'Paste Calib Data'!$A:$A,0)+(ROW()-ROW($A$549)-1),COLUMN()-1)</f>
        <v>25</v>
      </c>
      <c r="Q554" s="7">
        <f>INDEX('Paste Calib Data'!$1:$1048576,MATCH($A$549,'Paste Calib Data'!$A:$A,0)+(ROW()-ROW($A$549)-1),COLUMN()-1)</f>
        <v>25</v>
      </c>
      <c r="R554" s="7">
        <f>INDEX('Paste Calib Data'!$1:$1048576,MATCH($A$549,'Paste Calib Data'!$A:$A,0)+(ROW()-ROW($A$549)-1),COLUMN()-1)</f>
        <v>25</v>
      </c>
      <c r="S554" s="27">
        <f t="shared" ref="S554:S571" si="186">R554</f>
        <v>25</v>
      </c>
    </row>
    <row r="555" spans="1:19" x14ac:dyDescent="0.25">
      <c r="A555" s="5">
        <f>INDEX('Paste Calib Data'!$1:$1048576,MATCH($A$549,'Paste Calib Data'!$A:$A,0)+(ROW()-ROW($A$549)-1),COLUMN())</f>
        <v>800</v>
      </c>
      <c r="B555" s="27">
        <f t="shared" si="185"/>
        <v>25</v>
      </c>
      <c r="C555" s="7">
        <f>INDEX('Paste Calib Data'!$1:$1048576,MATCH($A$549,'Paste Calib Data'!$A:$A,0)+(ROW()-ROW($A$549)-1),COLUMN()-1)</f>
        <v>25</v>
      </c>
      <c r="D555" s="7">
        <f>INDEX('Paste Calib Data'!$1:$1048576,MATCH($A$549,'Paste Calib Data'!$A:$A,0)+(ROW()-ROW($A$549)-1),COLUMN()-1)</f>
        <v>25</v>
      </c>
      <c r="E555" s="7">
        <f>INDEX('Paste Calib Data'!$1:$1048576,MATCH($A$549,'Paste Calib Data'!$A:$A,0)+(ROW()-ROW($A$549)-1),COLUMN()-1)</f>
        <v>25</v>
      </c>
      <c r="F555" s="7">
        <f>INDEX('Paste Calib Data'!$1:$1048576,MATCH($A$549,'Paste Calib Data'!$A:$A,0)+(ROW()-ROW($A$549)-1),COLUMN()-1)</f>
        <v>25</v>
      </c>
      <c r="G555" s="7">
        <f>INDEX('Paste Calib Data'!$1:$1048576,MATCH($A$549,'Paste Calib Data'!$A:$A,0)+(ROW()-ROW($A$549)-1),COLUMN()-1)</f>
        <v>25</v>
      </c>
      <c r="H555" s="7">
        <f>INDEX('Paste Calib Data'!$1:$1048576,MATCH($A$549,'Paste Calib Data'!$A:$A,0)+(ROW()-ROW($A$549)-1),COLUMN()-1)</f>
        <v>25</v>
      </c>
      <c r="I555" s="7">
        <f>INDEX('Paste Calib Data'!$1:$1048576,MATCH($A$549,'Paste Calib Data'!$A:$A,0)+(ROW()-ROW($A$549)-1),COLUMN()-1)</f>
        <v>25</v>
      </c>
      <c r="J555" s="7">
        <f>INDEX('Paste Calib Data'!$1:$1048576,MATCH($A$549,'Paste Calib Data'!$A:$A,0)+(ROW()-ROW($A$549)-1),COLUMN()-1)</f>
        <v>25</v>
      </c>
      <c r="K555" s="7">
        <f>INDEX('Paste Calib Data'!$1:$1048576,MATCH($A$549,'Paste Calib Data'!$A:$A,0)+(ROW()-ROW($A$549)-1),COLUMN()-1)</f>
        <v>25</v>
      </c>
      <c r="L555" s="7">
        <f>INDEX('Paste Calib Data'!$1:$1048576,MATCH($A$549,'Paste Calib Data'!$A:$A,0)+(ROW()-ROW($A$549)-1),COLUMN()-1)</f>
        <v>25</v>
      </c>
      <c r="M555" s="7">
        <f>INDEX('Paste Calib Data'!$1:$1048576,MATCH($A$549,'Paste Calib Data'!$A:$A,0)+(ROW()-ROW($A$549)-1),COLUMN()-1)</f>
        <v>25</v>
      </c>
      <c r="N555" s="7">
        <f>INDEX('Paste Calib Data'!$1:$1048576,MATCH($A$549,'Paste Calib Data'!$A:$A,0)+(ROW()-ROW($A$549)-1),COLUMN()-1)</f>
        <v>25</v>
      </c>
      <c r="O555" s="7">
        <f>INDEX('Paste Calib Data'!$1:$1048576,MATCH($A$549,'Paste Calib Data'!$A:$A,0)+(ROW()-ROW($A$549)-1),COLUMN()-1)</f>
        <v>25</v>
      </c>
      <c r="P555" s="7">
        <f>INDEX('Paste Calib Data'!$1:$1048576,MATCH($A$549,'Paste Calib Data'!$A:$A,0)+(ROW()-ROW($A$549)-1),COLUMN()-1)</f>
        <v>25</v>
      </c>
      <c r="Q555" s="7">
        <f>INDEX('Paste Calib Data'!$1:$1048576,MATCH($A$549,'Paste Calib Data'!$A:$A,0)+(ROW()-ROW($A$549)-1),COLUMN()-1)</f>
        <v>25</v>
      </c>
      <c r="R555" s="7">
        <f>INDEX('Paste Calib Data'!$1:$1048576,MATCH($A$549,'Paste Calib Data'!$A:$A,0)+(ROW()-ROW($A$549)-1),COLUMN()-1)</f>
        <v>25</v>
      </c>
      <c r="S555" s="27">
        <f t="shared" si="186"/>
        <v>25</v>
      </c>
    </row>
    <row r="556" spans="1:19" x14ac:dyDescent="0.25">
      <c r="A556" s="5">
        <f>INDEX('Paste Calib Data'!$1:$1048576,MATCH($A$549,'Paste Calib Data'!$A:$A,0)+(ROW()-ROW($A$549)-1),COLUMN())</f>
        <v>1000</v>
      </c>
      <c r="B556" s="27">
        <f t="shared" si="185"/>
        <v>25</v>
      </c>
      <c r="C556" s="7">
        <f>INDEX('Paste Calib Data'!$1:$1048576,MATCH($A$549,'Paste Calib Data'!$A:$A,0)+(ROW()-ROW($A$549)-1),COLUMN()-1)</f>
        <v>25</v>
      </c>
      <c r="D556" s="7">
        <f>INDEX('Paste Calib Data'!$1:$1048576,MATCH($A$549,'Paste Calib Data'!$A:$A,0)+(ROW()-ROW($A$549)-1),COLUMN()-1)</f>
        <v>25</v>
      </c>
      <c r="E556" s="7">
        <f>INDEX('Paste Calib Data'!$1:$1048576,MATCH($A$549,'Paste Calib Data'!$A:$A,0)+(ROW()-ROW($A$549)-1),COLUMN()-1)</f>
        <v>25</v>
      </c>
      <c r="F556" s="7">
        <f>INDEX('Paste Calib Data'!$1:$1048576,MATCH($A$549,'Paste Calib Data'!$A:$A,0)+(ROW()-ROW($A$549)-1),COLUMN()-1)</f>
        <v>25</v>
      </c>
      <c r="G556" s="7">
        <f>INDEX('Paste Calib Data'!$1:$1048576,MATCH($A$549,'Paste Calib Data'!$A:$A,0)+(ROW()-ROW($A$549)-1),COLUMN()-1)</f>
        <v>25</v>
      </c>
      <c r="H556" s="7">
        <f>INDEX('Paste Calib Data'!$1:$1048576,MATCH($A$549,'Paste Calib Data'!$A:$A,0)+(ROW()-ROW($A$549)-1),COLUMN()-1)</f>
        <v>25</v>
      </c>
      <c r="I556" s="7">
        <f>INDEX('Paste Calib Data'!$1:$1048576,MATCH($A$549,'Paste Calib Data'!$A:$A,0)+(ROW()-ROW($A$549)-1),COLUMN()-1)</f>
        <v>25</v>
      </c>
      <c r="J556" s="7">
        <f>INDEX('Paste Calib Data'!$1:$1048576,MATCH($A$549,'Paste Calib Data'!$A:$A,0)+(ROW()-ROW($A$549)-1),COLUMN()-1)</f>
        <v>25</v>
      </c>
      <c r="K556" s="7">
        <f>INDEX('Paste Calib Data'!$1:$1048576,MATCH($A$549,'Paste Calib Data'!$A:$A,0)+(ROW()-ROW($A$549)-1),COLUMN()-1)</f>
        <v>25</v>
      </c>
      <c r="L556" s="7">
        <f>INDEX('Paste Calib Data'!$1:$1048576,MATCH($A$549,'Paste Calib Data'!$A:$A,0)+(ROW()-ROW($A$549)-1),COLUMN()-1)</f>
        <v>25</v>
      </c>
      <c r="M556" s="7">
        <f>INDEX('Paste Calib Data'!$1:$1048576,MATCH($A$549,'Paste Calib Data'!$A:$A,0)+(ROW()-ROW($A$549)-1),COLUMN()-1)</f>
        <v>25</v>
      </c>
      <c r="N556" s="7">
        <f>INDEX('Paste Calib Data'!$1:$1048576,MATCH($A$549,'Paste Calib Data'!$A:$A,0)+(ROW()-ROW($A$549)-1),COLUMN()-1)</f>
        <v>25</v>
      </c>
      <c r="O556" s="7">
        <f>INDEX('Paste Calib Data'!$1:$1048576,MATCH($A$549,'Paste Calib Data'!$A:$A,0)+(ROW()-ROW($A$549)-1),COLUMN()-1)</f>
        <v>25</v>
      </c>
      <c r="P556" s="7">
        <f>INDEX('Paste Calib Data'!$1:$1048576,MATCH($A$549,'Paste Calib Data'!$A:$A,0)+(ROW()-ROW($A$549)-1),COLUMN()-1)</f>
        <v>25</v>
      </c>
      <c r="Q556" s="7">
        <f>INDEX('Paste Calib Data'!$1:$1048576,MATCH($A$549,'Paste Calib Data'!$A:$A,0)+(ROW()-ROW($A$549)-1),COLUMN()-1)</f>
        <v>25</v>
      </c>
      <c r="R556" s="7">
        <f>INDEX('Paste Calib Data'!$1:$1048576,MATCH($A$549,'Paste Calib Data'!$A:$A,0)+(ROW()-ROW($A$549)-1),COLUMN()-1)</f>
        <v>25</v>
      </c>
      <c r="S556" s="27">
        <f t="shared" si="186"/>
        <v>25</v>
      </c>
    </row>
    <row r="557" spans="1:19" x14ac:dyDescent="0.25">
      <c r="A557" s="5">
        <f>INDEX('Paste Calib Data'!$1:$1048576,MATCH($A$549,'Paste Calib Data'!$A:$A,0)+(ROW()-ROW($A$549)-1),COLUMN())</f>
        <v>1200</v>
      </c>
      <c r="B557" s="27">
        <f t="shared" si="185"/>
        <v>25</v>
      </c>
      <c r="C557" s="7">
        <f>INDEX('Paste Calib Data'!$1:$1048576,MATCH($A$549,'Paste Calib Data'!$A:$A,0)+(ROW()-ROW($A$549)-1),COLUMN()-1)</f>
        <v>25</v>
      </c>
      <c r="D557" s="7">
        <f>INDEX('Paste Calib Data'!$1:$1048576,MATCH($A$549,'Paste Calib Data'!$A:$A,0)+(ROW()-ROW($A$549)-1),COLUMN()-1)</f>
        <v>25</v>
      </c>
      <c r="E557" s="7">
        <f>INDEX('Paste Calib Data'!$1:$1048576,MATCH($A$549,'Paste Calib Data'!$A:$A,0)+(ROW()-ROW($A$549)-1),COLUMN()-1)</f>
        <v>25</v>
      </c>
      <c r="F557" s="7">
        <f>INDEX('Paste Calib Data'!$1:$1048576,MATCH($A$549,'Paste Calib Data'!$A:$A,0)+(ROW()-ROW($A$549)-1),COLUMN()-1)</f>
        <v>25</v>
      </c>
      <c r="G557" s="7">
        <f>INDEX('Paste Calib Data'!$1:$1048576,MATCH($A$549,'Paste Calib Data'!$A:$A,0)+(ROW()-ROW($A$549)-1),COLUMN()-1)</f>
        <v>25</v>
      </c>
      <c r="H557" s="7">
        <f>INDEX('Paste Calib Data'!$1:$1048576,MATCH($A$549,'Paste Calib Data'!$A:$A,0)+(ROW()-ROW($A$549)-1),COLUMN()-1)</f>
        <v>25</v>
      </c>
      <c r="I557" s="7">
        <f>INDEX('Paste Calib Data'!$1:$1048576,MATCH($A$549,'Paste Calib Data'!$A:$A,0)+(ROW()-ROW($A$549)-1),COLUMN()-1)</f>
        <v>25</v>
      </c>
      <c r="J557" s="7">
        <f>INDEX('Paste Calib Data'!$1:$1048576,MATCH($A$549,'Paste Calib Data'!$A:$A,0)+(ROW()-ROW($A$549)-1),COLUMN()-1)</f>
        <v>25</v>
      </c>
      <c r="K557" s="7">
        <f>INDEX('Paste Calib Data'!$1:$1048576,MATCH($A$549,'Paste Calib Data'!$A:$A,0)+(ROW()-ROW($A$549)-1),COLUMN()-1)</f>
        <v>25</v>
      </c>
      <c r="L557" s="7">
        <f>INDEX('Paste Calib Data'!$1:$1048576,MATCH($A$549,'Paste Calib Data'!$A:$A,0)+(ROW()-ROW($A$549)-1),COLUMN()-1)</f>
        <v>25</v>
      </c>
      <c r="M557" s="7">
        <f>INDEX('Paste Calib Data'!$1:$1048576,MATCH($A$549,'Paste Calib Data'!$A:$A,0)+(ROW()-ROW($A$549)-1),COLUMN()-1)</f>
        <v>25</v>
      </c>
      <c r="N557" s="7">
        <f>INDEX('Paste Calib Data'!$1:$1048576,MATCH($A$549,'Paste Calib Data'!$A:$A,0)+(ROW()-ROW($A$549)-1),COLUMN()-1)</f>
        <v>25</v>
      </c>
      <c r="O557" s="7">
        <f>INDEX('Paste Calib Data'!$1:$1048576,MATCH($A$549,'Paste Calib Data'!$A:$A,0)+(ROW()-ROW($A$549)-1),COLUMN()-1)</f>
        <v>25</v>
      </c>
      <c r="P557" s="7">
        <f>INDEX('Paste Calib Data'!$1:$1048576,MATCH($A$549,'Paste Calib Data'!$A:$A,0)+(ROW()-ROW($A$549)-1),COLUMN()-1)</f>
        <v>25</v>
      </c>
      <c r="Q557" s="7">
        <f>INDEX('Paste Calib Data'!$1:$1048576,MATCH($A$549,'Paste Calib Data'!$A:$A,0)+(ROW()-ROW($A$549)-1),COLUMN()-1)</f>
        <v>25</v>
      </c>
      <c r="R557" s="7">
        <f>INDEX('Paste Calib Data'!$1:$1048576,MATCH($A$549,'Paste Calib Data'!$A:$A,0)+(ROW()-ROW($A$549)-1),COLUMN()-1)</f>
        <v>25</v>
      </c>
      <c r="S557" s="27">
        <f t="shared" si="186"/>
        <v>25</v>
      </c>
    </row>
    <row r="558" spans="1:19" x14ac:dyDescent="0.25">
      <c r="A558" s="5">
        <f>INDEX('Paste Calib Data'!$1:$1048576,MATCH($A$549,'Paste Calib Data'!$A:$A,0)+(ROW()-ROW($A$549)-1),COLUMN())</f>
        <v>1400</v>
      </c>
      <c r="B558" s="27">
        <f t="shared" si="185"/>
        <v>25</v>
      </c>
      <c r="C558" s="7">
        <f>INDEX('Paste Calib Data'!$1:$1048576,MATCH($A$549,'Paste Calib Data'!$A:$A,0)+(ROW()-ROW($A$549)-1),COLUMN()-1)</f>
        <v>25</v>
      </c>
      <c r="D558" s="7">
        <f>INDEX('Paste Calib Data'!$1:$1048576,MATCH($A$549,'Paste Calib Data'!$A:$A,0)+(ROW()-ROW($A$549)-1),COLUMN()-1)</f>
        <v>25</v>
      </c>
      <c r="E558" s="7">
        <f>INDEX('Paste Calib Data'!$1:$1048576,MATCH($A$549,'Paste Calib Data'!$A:$A,0)+(ROW()-ROW($A$549)-1),COLUMN()-1)</f>
        <v>25</v>
      </c>
      <c r="F558" s="7">
        <f>INDEX('Paste Calib Data'!$1:$1048576,MATCH($A$549,'Paste Calib Data'!$A:$A,0)+(ROW()-ROW($A$549)-1),COLUMN()-1)</f>
        <v>25</v>
      </c>
      <c r="G558" s="7">
        <f>INDEX('Paste Calib Data'!$1:$1048576,MATCH($A$549,'Paste Calib Data'!$A:$A,0)+(ROW()-ROW($A$549)-1),COLUMN()-1)</f>
        <v>25</v>
      </c>
      <c r="H558" s="7">
        <f>INDEX('Paste Calib Data'!$1:$1048576,MATCH($A$549,'Paste Calib Data'!$A:$A,0)+(ROW()-ROW($A$549)-1),COLUMN()-1)</f>
        <v>25</v>
      </c>
      <c r="I558" s="7">
        <f>INDEX('Paste Calib Data'!$1:$1048576,MATCH($A$549,'Paste Calib Data'!$A:$A,0)+(ROW()-ROW($A$549)-1),COLUMN()-1)</f>
        <v>25</v>
      </c>
      <c r="J558" s="7">
        <f>INDEX('Paste Calib Data'!$1:$1048576,MATCH($A$549,'Paste Calib Data'!$A:$A,0)+(ROW()-ROW($A$549)-1),COLUMN()-1)</f>
        <v>25</v>
      </c>
      <c r="K558" s="7">
        <f>INDEX('Paste Calib Data'!$1:$1048576,MATCH($A$549,'Paste Calib Data'!$A:$A,0)+(ROW()-ROW($A$549)-1),COLUMN()-1)</f>
        <v>25</v>
      </c>
      <c r="L558" s="7">
        <f>INDEX('Paste Calib Data'!$1:$1048576,MATCH($A$549,'Paste Calib Data'!$A:$A,0)+(ROW()-ROW($A$549)-1),COLUMN()-1)</f>
        <v>25</v>
      </c>
      <c r="M558" s="7">
        <f>INDEX('Paste Calib Data'!$1:$1048576,MATCH($A$549,'Paste Calib Data'!$A:$A,0)+(ROW()-ROW($A$549)-1),COLUMN()-1)</f>
        <v>25</v>
      </c>
      <c r="N558" s="7">
        <f>INDEX('Paste Calib Data'!$1:$1048576,MATCH($A$549,'Paste Calib Data'!$A:$A,0)+(ROW()-ROW($A$549)-1),COLUMN()-1)</f>
        <v>25</v>
      </c>
      <c r="O558" s="7">
        <f>INDEX('Paste Calib Data'!$1:$1048576,MATCH($A$549,'Paste Calib Data'!$A:$A,0)+(ROW()-ROW($A$549)-1),COLUMN()-1)</f>
        <v>25</v>
      </c>
      <c r="P558" s="7">
        <f>INDEX('Paste Calib Data'!$1:$1048576,MATCH($A$549,'Paste Calib Data'!$A:$A,0)+(ROW()-ROW($A$549)-1),COLUMN()-1)</f>
        <v>25</v>
      </c>
      <c r="Q558" s="7">
        <f>INDEX('Paste Calib Data'!$1:$1048576,MATCH($A$549,'Paste Calib Data'!$A:$A,0)+(ROW()-ROW($A$549)-1),COLUMN()-1)</f>
        <v>25</v>
      </c>
      <c r="R558" s="7">
        <f>INDEX('Paste Calib Data'!$1:$1048576,MATCH($A$549,'Paste Calib Data'!$A:$A,0)+(ROW()-ROW($A$549)-1),COLUMN()-1)</f>
        <v>25</v>
      </c>
      <c r="S558" s="27">
        <f t="shared" si="186"/>
        <v>25</v>
      </c>
    </row>
    <row r="559" spans="1:19" x14ac:dyDescent="0.25">
      <c r="A559" s="5">
        <f>INDEX('Paste Calib Data'!$1:$1048576,MATCH($A$549,'Paste Calib Data'!$A:$A,0)+(ROW()-ROW($A$549)-1),COLUMN())</f>
        <v>1600</v>
      </c>
      <c r="B559" s="27">
        <f t="shared" si="185"/>
        <v>25</v>
      </c>
      <c r="C559" s="7">
        <f>INDEX('Paste Calib Data'!$1:$1048576,MATCH($A$549,'Paste Calib Data'!$A:$A,0)+(ROW()-ROW($A$549)-1),COLUMN()-1)</f>
        <v>25</v>
      </c>
      <c r="D559" s="7">
        <f>INDEX('Paste Calib Data'!$1:$1048576,MATCH($A$549,'Paste Calib Data'!$A:$A,0)+(ROW()-ROW($A$549)-1),COLUMN()-1)</f>
        <v>25</v>
      </c>
      <c r="E559" s="7">
        <f>INDEX('Paste Calib Data'!$1:$1048576,MATCH($A$549,'Paste Calib Data'!$A:$A,0)+(ROW()-ROW($A$549)-1),COLUMN()-1)</f>
        <v>25</v>
      </c>
      <c r="F559" s="7">
        <f>INDEX('Paste Calib Data'!$1:$1048576,MATCH($A$549,'Paste Calib Data'!$A:$A,0)+(ROW()-ROW($A$549)-1),COLUMN()-1)</f>
        <v>25</v>
      </c>
      <c r="G559" s="7">
        <f>INDEX('Paste Calib Data'!$1:$1048576,MATCH($A$549,'Paste Calib Data'!$A:$A,0)+(ROW()-ROW($A$549)-1),COLUMN()-1)</f>
        <v>25</v>
      </c>
      <c r="H559" s="7">
        <f>INDEX('Paste Calib Data'!$1:$1048576,MATCH($A$549,'Paste Calib Data'!$A:$A,0)+(ROW()-ROW($A$549)-1),COLUMN()-1)</f>
        <v>25</v>
      </c>
      <c r="I559" s="7">
        <f>INDEX('Paste Calib Data'!$1:$1048576,MATCH($A$549,'Paste Calib Data'!$A:$A,0)+(ROW()-ROW($A$549)-1),COLUMN()-1)</f>
        <v>25</v>
      </c>
      <c r="J559" s="7">
        <f>INDEX('Paste Calib Data'!$1:$1048576,MATCH($A$549,'Paste Calib Data'!$A:$A,0)+(ROW()-ROW($A$549)-1),COLUMN()-1)</f>
        <v>25</v>
      </c>
      <c r="K559" s="7">
        <f>INDEX('Paste Calib Data'!$1:$1048576,MATCH($A$549,'Paste Calib Data'!$A:$A,0)+(ROW()-ROW($A$549)-1),COLUMN()-1)</f>
        <v>25</v>
      </c>
      <c r="L559" s="7">
        <f>INDEX('Paste Calib Data'!$1:$1048576,MATCH($A$549,'Paste Calib Data'!$A:$A,0)+(ROW()-ROW($A$549)-1),COLUMN()-1)</f>
        <v>25</v>
      </c>
      <c r="M559" s="7">
        <f>INDEX('Paste Calib Data'!$1:$1048576,MATCH($A$549,'Paste Calib Data'!$A:$A,0)+(ROW()-ROW($A$549)-1),COLUMN()-1)</f>
        <v>25</v>
      </c>
      <c r="N559" s="7">
        <f>INDEX('Paste Calib Data'!$1:$1048576,MATCH($A$549,'Paste Calib Data'!$A:$A,0)+(ROW()-ROW($A$549)-1),COLUMN()-1)</f>
        <v>25</v>
      </c>
      <c r="O559" s="7">
        <f>INDEX('Paste Calib Data'!$1:$1048576,MATCH($A$549,'Paste Calib Data'!$A:$A,0)+(ROW()-ROW($A$549)-1),COLUMN()-1)</f>
        <v>25</v>
      </c>
      <c r="P559" s="7">
        <f>INDEX('Paste Calib Data'!$1:$1048576,MATCH($A$549,'Paste Calib Data'!$A:$A,0)+(ROW()-ROW($A$549)-1),COLUMN()-1)</f>
        <v>25</v>
      </c>
      <c r="Q559" s="7">
        <f>INDEX('Paste Calib Data'!$1:$1048576,MATCH($A$549,'Paste Calib Data'!$A:$A,0)+(ROW()-ROW($A$549)-1),COLUMN()-1)</f>
        <v>25</v>
      </c>
      <c r="R559" s="7">
        <f>INDEX('Paste Calib Data'!$1:$1048576,MATCH($A$549,'Paste Calib Data'!$A:$A,0)+(ROW()-ROW($A$549)-1),COLUMN()-1)</f>
        <v>25</v>
      </c>
      <c r="S559" s="27">
        <f t="shared" si="186"/>
        <v>25</v>
      </c>
    </row>
    <row r="560" spans="1:19" x14ac:dyDescent="0.25">
      <c r="A560" s="5">
        <f>INDEX('Paste Calib Data'!$1:$1048576,MATCH($A$549,'Paste Calib Data'!$A:$A,0)+(ROW()-ROW($A$549)-1),COLUMN())</f>
        <v>1800</v>
      </c>
      <c r="B560" s="27">
        <f t="shared" si="185"/>
        <v>25</v>
      </c>
      <c r="C560" s="7">
        <f>INDEX('Paste Calib Data'!$1:$1048576,MATCH($A$549,'Paste Calib Data'!$A:$A,0)+(ROW()-ROW($A$549)-1),COLUMN()-1)</f>
        <v>25</v>
      </c>
      <c r="D560" s="7">
        <f>INDEX('Paste Calib Data'!$1:$1048576,MATCH($A$549,'Paste Calib Data'!$A:$A,0)+(ROW()-ROW($A$549)-1),COLUMN()-1)</f>
        <v>25</v>
      </c>
      <c r="E560" s="7">
        <f>INDEX('Paste Calib Data'!$1:$1048576,MATCH($A$549,'Paste Calib Data'!$A:$A,0)+(ROW()-ROW($A$549)-1),COLUMN()-1)</f>
        <v>25</v>
      </c>
      <c r="F560" s="7">
        <f>INDEX('Paste Calib Data'!$1:$1048576,MATCH($A$549,'Paste Calib Data'!$A:$A,0)+(ROW()-ROW($A$549)-1),COLUMN()-1)</f>
        <v>25</v>
      </c>
      <c r="G560" s="7">
        <f>INDEX('Paste Calib Data'!$1:$1048576,MATCH($A$549,'Paste Calib Data'!$A:$A,0)+(ROW()-ROW($A$549)-1),COLUMN()-1)</f>
        <v>25</v>
      </c>
      <c r="H560" s="7">
        <f>INDEX('Paste Calib Data'!$1:$1048576,MATCH($A$549,'Paste Calib Data'!$A:$A,0)+(ROW()-ROW($A$549)-1),COLUMN()-1)</f>
        <v>25</v>
      </c>
      <c r="I560" s="7">
        <f>INDEX('Paste Calib Data'!$1:$1048576,MATCH($A$549,'Paste Calib Data'!$A:$A,0)+(ROW()-ROW($A$549)-1),COLUMN()-1)</f>
        <v>25</v>
      </c>
      <c r="J560" s="7">
        <f>INDEX('Paste Calib Data'!$1:$1048576,MATCH($A$549,'Paste Calib Data'!$A:$A,0)+(ROW()-ROW($A$549)-1),COLUMN()-1)</f>
        <v>25</v>
      </c>
      <c r="K560" s="7">
        <f>INDEX('Paste Calib Data'!$1:$1048576,MATCH($A$549,'Paste Calib Data'!$A:$A,0)+(ROW()-ROW($A$549)-1),COLUMN()-1)</f>
        <v>25</v>
      </c>
      <c r="L560" s="7">
        <f>INDEX('Paste Calib Data'!$1:$1048576,MATCH($A$549,'Paste Calib Data'!$A:$A,0)+(ROW()-ROW($A$549)-1),COLUMN()-1)</f>
        <v>25</v>
      </c>
      <c r="M560" s="7">
        <f>INDEX('Paste Calib Data'!$1:$1048576,MATCH($A$549,'Paste Calib Data'!$A:$A,0)+(ROW()-ROW($A$549)-1),COLUMN()-1)</f>
        <v>25</v>
      </c>
      <c r="N560" s="7">
        <f>INDEX('Paste Calib Data'!$1:$1048576,MATCH($A$549,'Paste Calib Data'!$A:$A,0)+(ROW()-ROW($A$549)-1),COLUMN()-1)</f>
        <v>25</v>
      </c>
      <c r="O560" s="7">
        <f>INDEX('Paste Calib Data'!$1:$1048576,MATCH($A$549,'Paste Calib Data'!$A:$A,0)+(ROW()-ROW($A$549)-1),COLUMN()-1)</f>
        <v>25</v>
      </c>
      <c r="P560" s="7">
        <f>INDEX('Paste Calib Data'!$1:$1048576,MATCH($A$549,'Paste Calib Data'!$A:$A,0)+(ROW()-ROW($A$549)-1),COLUMN()-1)</f>
        <v>25</v>
      </c>
      <c r="Q560" s="7">
        <f>INDEX('Paste Calib Data'!$1:$1048576,MATCH($A$549,'Paste Calib Data'!$A:$A,0)+(ROW()-ROW($A$549)-1),COLUMN()-1)</f>
        <v>25</v>
      </c>
      <c r="R560" s="7">
        <f>INDEX('Paste Calib Data'!$1:$1048576,MATCH($A$549,'Paste Calib Data'!$A:$A,0)+(ROW()-ROW($A$549)-1),COLUMN()-1)</f>
        <v>25</v>
      </c>
      <c r="S560" s="27">
        <f t="shared" si="186"/>
        <v>25</v>
      </c>
    </row>
    <row r="561" spans="1:19" x14ac:dyDescent="0.25">
      <c r="A561" s="5">
        <f>INDEX('Paste Calib Data'!$1:$1048576,MATCH($A$549,'Paste Calib Data'!$A:$A,0)+(ROW()-ROW($A$549)-1),COLUMN())</f>
        <v>2000</v>
      </c>
      <c r="B561" s="27">
        <f t="shared" si="185"/>
        <v>25</v>
      </c>
      <c r="C561" s="7">
        <f>INDEX('Paste Calib Data'!$1:$1048576,MATCH($A$549,'Paste Calib Data'!$A:$A,0)+(ROW()-ROW($A$549)-1),COLUMN()-1)</f>
        <v>25</v>
      </c>
      <c r="D561" s="7">
        <f>INDEX('Paste Calib Data'!$1:$1048576,MATCH($A$549,'Paste Calib Data'!$A:$A,0)+(ROW()-ROW($A$549)-1),COLUMN()-1)</f>
        <v>25</v>
      </c>
      <c r="E561" s="7">
        <f>INDEX('Paste Calib Data'!$1:$1048576,MATCH($A$549,'Paste Calib Data'!$A:$A,0)+(ROW()-ROW($A$549)-1),COLUMN()-1)</f>
        <v>25</v>
      </c>
      <c r="F561" s="7">
        <f>INDEX('Paste Calib Data'!$1:$1048576,MATCH($A$549,'Paste Calib Data'!$A:$A,0)+(ROW()-ROW($A$549)-1),COLUMN()-1)</f>
        <v>25</v>
      </c>
      <c r="G561" s="7">
        <f>INDEX('Paste Calib Data'!$1:$1048576,MATCH($A$549,'Paste Calib Data'!$A:$A,0)+(ROW()-ROW($A$549)-1),COLUMN()-1)</f>
        <v>25</v>
      </c>
      <c r="H561" s="7">
        <f>INDEX('Paste Calib Data'!$1:$1048576,MATCH($A$549,'Paste Calib Data'!$A:$A,0)+(ROW()-ROW($A$549)-1),COLUMN()-1)</f>
        <v>25</v>
      </c>
      <c r="I561" s="7">
        <f>INDEX('Paste Calib Data'!$1:$1048576,MATCH($A$549,'Paste Calib Data'!$A:$A,0)+(ROW()-ROW($A$549)-1),COLUMN()-1)</f>
        <v>25</v>
      </c>
      <c r="J561" s="7">
        <f>INDEX('Paste Calib Data'!$1:$1048576,MATCH($A$549,'Paste Calib Data'!$A:$A,0)+(ROW()-ROW($A$549)-1),COLUMN()-1)</f>
        <v>25</v>
      </c>
      <c r="K561" s="7">
        <f>INDEX('Paste Calib Data'!$1:$1048576,MATCH($A$549,'Paste Calib Data'!$A:$A,0)+(ROW()-ROW($A$549)-1),COLUMN()-1)</f>
        <v>25</v>
      </c>
      <c r="L561" s="7">
        <f>INDEX('Paste Calib Data'!$1:$1048576,MATCH($A$549,'Paste Calib Data'!$A:$A,0)+(ROW()-ROW($A$549)-1),COLUMN()-1)</f>
        <v>25</v>
      </c>
      <c r="M561" s="7">
        <f>INDEX('Paste Calib Data'!$1:$1048576,MATCH($A$549,'Paste Calib Data'!$A:$A,0)+(ROW()-ROW($A$549)-1),COLUMN()-1)</f>
        <v>25</v>
      </c>
      <c r="N561" s="7">
        <f>INDEX('Paste Calib Data'!$1:$1048576,MATCH($A$549,'Paste Calib Data'!$A:$A,0)+(ROW()-ROW($A$549)-1),COLUMN()-1)</f>
        <v>25</v>
      </c>
      <c r="O561" s="7">
        <f>INDEX('Paste Calib Data'!$1:$1048576,MATCH($A$549,'Paste Calib Data'!$A:$A,0)+(ROW()-ROW($A$549)-1),COLUMN()-1)</f>
        <v>25</v>
      </c>
      <c r="P561" s="7">
        <f>INDEX('Paste Calib Data'!$1:$1048576,MATCH($A$549,'Paste Calib Data'!$A:$A,0)+(ROW()-ROW($A$549)-1),COLUMN()-1)</f>
        <v>25</v>
      </c>
      <c r="Q561" s="7">
        <f>INDEX('Paste Calib Data'!$1:$1048576,MATCH($A$549,'Paste Calib Data'!$A:$A,0)+(ROW()-ROW($A$549)-1),COLUMN()-1)</f>
        <v>25</v>
      </c>
      <c r="R561" s="7">
        <f>INDEX('Paste Calib Data'!$1:$1048576,MATCH($A$549,'Paste Calib Data'!$A:$A,0)+(ROW()-ROW($A$549)-1),COLUMN()-1)</f>
        <v>25</v>
      </c>
      <c r="S561" s="27">
        <f t="shared" si="186"/>
        <v>25</v>
      </c>
    </row>
    <row r="562" spans="1:19" x14ac:dyDescent="0.25">
      <c r="A562" s="5">
        <f>INDEX('Paste Calib Data'!$1:$1048576,MATCH($A$549,'Paste Calib Data'!$A:$A,0)+(ROW()-ROW($A$549)-1),COLUMN())</f>
        <v>2200</v>
      </c>
      <c r="B562" s="27">
        <f t="shared" si="185"/>
        <v>25</v>
      </c>
      <c r="C562" s="7">
        <f>INDEX('Paste Calib Data'!$1:$1048576,MATCH($A$549,'Paste Calib Data'!$A:$A,0)+(ROW()-ROW($A$549)-1),COLUMN()-1)</f>
        <v>25</v>
      </c>
      <c r="D562" s="7">
        <f>INDEX('Paste Calib Data'!$1:$1048576,MATCH($A$549,'Paste Calib Data'!$A:$A,0)+(ROW()-ROW($A$549)-1),COLUMN()-1)</f>
        <v>25</v>
      </c>
      <c r="E562" s="7">
        <f>INDEX('Paste Calib Data'!$1:$1048576,MATCH($A$549,'Paste Calib Data'!$A:$A,0)+(ROW()-ROW($A$549)-1),COLUMN()-1)</f>
        <v>25</v>
      </c>
      <c r="F562" s="7">
        <f>INDEX('Paste Calib Data'!$1:$1048576,MATCH($A$549,'Paste Calib Data'!$A:$A,0)+(ROW()-ROW($A$549)-1),COLUMN()-1)</f>
        <v>25</v>
      </c>
      <c r="G562" s="7">
        <f>INDEX('Paste Calib Data'!$1:$1048576,MATCH($A$549,'Paste Calib Data'!$A:$A,0)+(ROW()-ROW($A$549)-1),COLUMN()-1)</f>
        <v>25</v>
      </c>
      <c r="H562" s="7">
        <f>INDEX('Paste Calib Data'!$1:$1048576,MATCH($A$549,'Paste Calib Data'!$A:$A,0)+(ROW()-ROW($A$549)-1),COLUMN()-1)</f>
        <v>25</v>
      </c>
      <c r="I562" s="7">
        <f>INDEX('Paste Calib Data'!$1:$1048576,MATCH($A$549,'Paste Calib Data'!$A:$A,0)+(ROW()-ROW($A$549)-1),COLUMN()-1)</f>
        <v>25</v>
      </c>
      <c r="J562" s="7">
        <f>INDEX('Paste Calib Data'!$1:$1048576,MATCH($A$549,'Paste Calib Data'!$A:$A,0)+(ROW()-ROW($A$549)-1),COLUMN()-1)</f>
        <v>25</v>
      </c>
      <c r="K562" s="7">
        <f>INDEX('Paste Calib Data'!$1:$1048576,MATCH($A$549,'Paste Calib Data'!$A:$A,0)+(ROW()-ROW($A$549)-1),COLUMN()-1)</f>
        <v>25</v>
      </c>
      <c r="L562" s="7">
        <f>INDEX('Paste Calib Data'!$1:$1048576,MATCH($A$549,'Paste Calib Data'!$A:$A,0)+(ROW()-ROW($A$549)-1),COLUMN()-1)</f>
        <v>25</v>
      </c>
      <c r="M562" s="7">
        <f>INDEX('Paste Calib Data'!$1:$1048576,MATCH($A$549,'Paste Calib Data'!$A:$A,0)+(ROW()-ROW($A$549)-1),COLUMN()-1)</f>
        <v>25</v>
      </c>
      <c r="N562" s="7">
        <f>INDEX('Paste Calib Data'!$1:$1048576,MATCH($A$549,'Paste Calib Data'!$A:$A,0)+(ROW()-ROW($A$549)-1),COLUMN()-1)</f>
        <v>25</v>
      </c>
      <c r="O562" s="7">
        <f>INDEX('Paste Calib Data'!$1:$1048576,MATCH($A$549,'Paste Calib Data'!$A:$A,0)+(ROW()-ROW($A$549)-1),COLUMN()-1)</f>
        <v>25</v>
      </c>
      <c r="P562" s="7">
        <f>INDEX('Paste Calib Data'!$1:$1048576,MATCH($A$549,'Paste Calib Data'!$A:$A,0)+(ROW()-ROW($A$549)-1),COLUMN()-1)</f>
        <v>25</v>
      </c>
      <c r="Q562" s="7">
        <f>INDEX('Paste Calib Data'!$1:$1048576,MATCH($A$549,'Paste Calib Data'!$A:$A,0)+(ROW()-ROW($A$549)-1),COLUMN()-1)</f>
        <v>25</v>
      </c>
      <c r="R562" s="7">
        <f>INDEX('Paste Calib Data'!$1:$1048576,MATCH($A$549,'Paste Calib Data'!$A:$A,0)+(ROW()-ROW($A$549)-1),COLUMN()-1)</f>
        <v>25</v>
      </c>
      <c r="S562" s="27">
        <f t="shared" si="186"/>
        <v>25</v>
      </c>
    </row>
    <row r="563" spans="1:19" x14ac:dyDescent="0.25">
      <c r="A563" s="5">
        <f>INDEX('Paste Calib Data'!$1:$1048576,MATCH($A$549,'Paste Calib Data'!$A:$A,0)+(ROW()-ROW($A$549)-1),COLUMN())</f>
        <v>2300</v>
      </c>
      <c r="B563" s="27">
        <f t="shared" si="185"/>
        <v>25</v>
      </c>
      <c r="C563" s="7">
        <f>INDEX('Paste Calib Data'!$1:$1048576,MATCH($A$549,'Paste Calib Data'!$A:$A,0)+(ROW()-ROW($A$549)-1),COLUMN()-1)</f>
        <v>25</v>
      </c>
      <c r="D563" s="7">
        <f>INDEX('Paste Calib Data'!$1:$1048576,MATCH($A$549,'Paste Calib Data'!$A:$A,0)+(ROW()-ROW($A$549)-1),COLUMN()-1)</f>
        <v>25</v>
      </c>
      <c r="E563" s="7">
        <f>INDEX('Paste Calib Data'!$1:$1048576,MATCH($A$549,'Paste Calib Data'!$A:$A,0)+(ROW()-ROW($A$549)-1),COLUMN()-1)</f>
        <v>25</v>
      </c>
      <c r="F563" s="7">
        <f>INDEX('Paste Calib Data'!$1:$1048576,MATCH($A$549,'Paste Calib Data'!$A:$A,0)+(ROW()-ROW($A$549)-1),COLUMN()-1)</f>
        <v>25</v>
      </c>
      <c r="G563" s="7">
        <f>INDEX('Paste Calib Data'!$1:$1048576,MATCH($A$549,'Paste Calib Data'!$A:$A,0)+(ROW()-ROW($A$549)-1),COLUMN()-1)</f>
        <v>25</v>
      </c>
      <c r="H563" s="7">
        <f>INDEX('Paste Calib Data'!$1:$1048576,MATCH($A$549,'Paste Calib Data'!$A:$A,0)+(ROW()-ROW($A$549)-1),COLUMN()-1)</f>
        <v>25</v>
      </c>
      <c r="I563" s="7">
        <f>INDEX('Paste Calib Data'!$1:$1048576,MATCH($A$549,'Paste Calib Data'!$A:$A,0)+(ROW()-ROW($A$549)-1),COLUMN()-1)</f>
        <v>25</v>
      </c>
      <c r="J563" s="7">
        <f>INDEX('Paste Calib Data'!$1:$1048576,MATCH($A$549,'Paste Calib Data'!$A:$A,0)+(ROW()-ROW($A$549)-1),COLUMN()-1)</f>
        <v>25</v>
      </c>
      <c r="K563" s="7">
        <f>INDEX('Paste Calib Data'!$1:$1048576,MATCH($A$549,'Paste Calib Data'!$A:$A,0)+(ROW()-ROW($A$549)-1),COLUMN()-1)</f>
        <v>25</v>
      </c>
      <c r="L563" s="7">
        <f>INDEX('Paste Calib Data'!$1:$1048576,MATCH($A$549,'Paste Calib Data'!$A:$A,0)+(ROW()-ROW($A$549)-1),COLUMN()-1)</f>
        <v>25</v>
      </c>
      <c r="M563" s="7">
        <f>INDEX('Paste Calib Data'!$1:$1048576,MATCH($A$549,'Paste Calib Data'!$A:$A,0)+(ROW()-ROW($A$549)-1),COLUMN()-1)</f>
        <v>25</v>
      </c>
      <c r="N563" s="7">
        <f>INDEX('Paste Calib Data'!$1:$1048576,MATCH($A$549,'Paste Calib Data'!$A:$A,0)+(ROW()-ROW($A$549)-1),COLUMN()-1)</f>
        <v>25</v>
      </c>
      <c r="O563" s="7">
        <f>INDEX('Paste Calib Data'!$1:$1048576,MATCH($A$549,'Paste Calib Data'!$A:$A,0)+(ROW()-ROW($A$549)-1),COLUMN()-1)</f>
        <v>25</v>
      </c>
      <c r="P563" s="7">
        <f>INDEX('Paste Calib Data'!$1:$1048576,MATCH($A$549,'Paste Calib Data'!$A:$A,0)+(ROW()-ROW($A$549)-1),COLUMN()-1)</f>
        <v>25</v>
      </c>
      <c r="Q563" s="7">
        <f>INDEX('Paste Calib Data'!$1:$1048576,MATCH($A$549,'Paste Calib Data'!$A:$A,0)+(ROW()-ROW($A$549)-1),COLUMN()-1)</f>
        <v>25</v>
      </c>
      <c r="R563" s="7">
        <f>INDEX('Paste Calib Data'!$1:$1048576,MATCH($A$549,'Paste Calib Data'!$A:$A,0)+(ROW()-ROW($A$549)-1),COLUMN()-1)</f>
        <v>25</v>
      </c>
      <c r="S563" s="27">
        <f t="shared" si="186"/>
        <v>25</v>
      </c>
    </row>
    <row r="564" spans="1:19" x14ac:dyDescent="0.25">
      <c r="A564" s="5">
        <f>INDEX('Paste Calib Data'!$1:$1048576,MATCH($A$549,'Paste Calib Data'!$A:$A,0)+(ROW()-ROW($A$549)-1),COLUMN())</f>
        <v>2400</v>
      </c>
      <c r="B564" s="27">
        <f t="shared" si="185"/>
        <v>25</v>
      </c>
      <c r="C564" s="7">
        <f>INDEX('Paste Calib Data'!$1:$1048576,MATCH($A$549,'Paste Calib Data'!$A:$A,0)+(ROW()-ROW($A$549)-1),COLUMN()-1)</f>
        <v>25</v>
      </c>
      <c r="D564" s="7">
        <f>INDEX('Paste Calib Data'!$1:$1048576,MATCH($A$549,'Paste Calib Data'!$A:$A,0)+(ROW()-ROW($A$549)-1),COLUMN()-1)</f>
        <v>25</v>
      </c>
      <c r="E564" s="7">
        <f>INDEX('Paste Calib Data'!$1:$1048576,MATCH($A$549,'Paste Calib Data'!$A:$A,0)+(ROW()-ROW($A$549)-1),COLUMN()-1)</f>
        <v>25</v>
      </c>
      <c r="F564" s="7">
        <f>INDEX('Paste Calib Data'!$1:$1048576,MATCH($A$549,'Paste Calib Data'!$A:$A,0)+(ROW()-ROW($A$549)-1),COLUMN()-1)</f>
        <v>25</v>
      </c>
      <c r="G564" s="7">
        <f>INDEX('Paste Calib Data'!$1:$1048576,MATCH($A$549,'Paste Calib Data'!$A:$A,0)+(ROW()-ROW($A$549)-1),COLUMN()-1)</f>
        <v>25</v>
      </c>
      <c r="H564" s="7">
        <f>INDEX('Paste Calib Data'!$1:$1048576,MATCH($A$549,'Paste Calib Data'!$A:$A,0)+(ROW()-ROW($A$549)-1),COLUMN()-1)</f>
        <v>25</v>
      </c>
      <c r="I564" s="7">
        <f>INDEX('Paste Calib Data'!$1:$1048576,MATCH($A$549,'Paste Calib Data'!$A:$A,0)+(ROW()-ROW($A$549)-1),COLUMN()-1)</f>
        <v>25</v>
      </c>
      <c r="J564" s="7">
        <f>INDEX('Paste Calib Data'!$1:$1048576,MATCH($A$549,'Paste Calib Data'!$A:$A,0)+(ROW()-ROW($A$549)-1),COLUMN()-1)</f>
        <v>25</v>
      </c>
      <c r="K564" s="7">
        <f>INDEX('Paste Calib Data'!$1:$1048576,MATCH($A$549,'Paste Calib Data'!$A:$A,0)+(ROW()-ROW($A$549)-1),COLUMN()-1)</f>
        <v>25</v>
      </c>
      <c r="L564" s="7">
        <f>INDEX('Paste Calib Data'!$1:$1048576,MATCH($A$549,'Paste Calib Data'!$A:$A,0)+(ROW()-ROW($A$549)-1),COLUMN()-1)</f>
        <v>25</v>
      </c>
      <c r="M564" s="7">
        <f>INDEX('Paste Calib Data'!$1:$1048576,MATCH($A$549,'Paste Calib Data'!$A:$A,0)+(ROW()-ROW($A$549)-1),COLUMN()-1)</f>
        <v>25</v>
      </c>
      <c r="N564" s="7">
        <f>INDEX('Paste Calib Data'!$1:$1048576,MATCH($A$549,'Paste Calib Data'!$A:$A,0)+(ROW()-ROW($A$549)-1),COLUMN()-1)</f>
        <v>25</v>
      </c>
      <c r="O564" s="7">
        <f>INDEX('Paste Calib Data'!$1:$1048576,MATCH($A$549,'Paste Calib Data'!$A:$A,0)+(ROW()-ROW($A$549)-1),COLUMN()-1)</f>
        <v>25</v>
      </c>
      <c r="P564" s="7">
        <f>INDEX('Paste Calib Data'!$1:$1048576,MATCH($A$549,'Paste Calib Data'!$A:$A,0)+(ROW()-ROW($A$549)-1),COLUMN()-1)</f>
        <v>25</v>
      </c>
      <c r="Q564" s="7">
        <f>INDEX('Paste Calib Data'!$1:$1048576,MATCH($A$549,'Paste Calib Data'!$A:$A,0)+(ROW()-ROW($A$549)-1),COLUMN()-1)</f>
        <v>25</v>
      </c>
      <c r="R564" s="7">
        <f>INDEX('Paste Calib Data'!$1:$1048576,MATCH($A$549,'Paste Calib Data'!$A:$A,0)+(ROW()-ROW($A$549)-1),COLUMN()-1)</f>
        <v>25</v>
      </c>
      <c r="S564" s="27">
        <f t="shared" si="186"/>
        <v>25</v>
      </c>
    </row>
    <row r="565" spans="1:19" x14ac:dyDescent="0.25">
      <c r="A565" s="5">
        <f>INDEX('Paste Calib Data'!$1:$1048576,MATCH($A$549,'Paste Calib Data'!$A:$A,0)+(ROW()-ROW($A$549)-1),COLUMN())</f>
        <v>2600</v>
      </c>
      <c r="B565" s="27">
        <f t="shared" si="185"/>
        <v>25</v>
      </c>
      <c r="C565" s="7">
        <f>INDEX('Paste Calib Data'!$1:$1048576,MATCH($A$549,'Paste Calib Data'!$A:$A,0)+(ROW()-ROW($A$549)-1),COLUMN()-1)</f>
        <v>25</v>
      </c>
      <c r="D565" s="7">
        <f>INDEX('Paste Calib Data'!$1:$1048576,MATCH($A$549,'Paste Calib Data'!$A:$A,0)+(ROW()-ROW($A$549)-1),COLUMN()-1)</f>
        <v>25</v>
      </c>
      <c r="E565" s="7">
        <f>INDEX('Paste Calib Data'!$1:$1048576,MATCH($A$549,'Paste Calib Data'!$A:$A,0)+(ROW()-ROW($A$549)-1),COLUMN()-1)</f>
        <v>25</v>
      </c>
      <c r="F565" s="7">
        <f>INDEX('Paste Calib Data'!$1:$1048576,MATCH($A$549,'Paste Calib Data'!$A:$A,0)+(ROW()-ROW($A$549)-1),COLUMN()-1)</f>
        <v>25</v>
      </c>
      <c r="G565" s="7">
        <f>INDEX('Paste Calib Data'!$1:$1048576,MATCH($A$549,'Paste Calib Data'!$A:$A,0)+(ROW()-ROW($A$549)-1),COLUMN()-1)</f>
        <v>25</v>
      </c>
      <c r="H565" s="7">
        <f>INDEX('Paste Calib Data'!$1:$1048576,MATCH($A$549,'Paste Calib Data'!$A:$A,0)+(ROW()-ROW($A$549)-1),COLUMN()-1)</f>
        <v>25</v>
      </c>
      <c r="I565" s="7">
        <f>INDEX('Paste Calib Data'!$1:$1048576,MATCH($A$549,'Paste Calib Data'!$A:$A,0)+(ROW()-ROW($A$549)-1),COLUMN()-1)</f>
        <v>25</v>
      </c>
      <c r="J565" s="7">
        <f>INDEX('Paste Calib Data'!$1:$1048576,MATCH($A$549,'Paste Calib Data'!$A:$A,0)+(ROW()-ROW($A$549)-1),COLUMN()-1)</f>
        <v>25</v>
      </c>
      <c r="K565" s="7">
        <f>INDEX('Paste Calib Data'!$1:$1048576,MATCH($A$549,'Paste Calib Data'!$A:$A,0)+(ROW()-ROW($A$549)-1),COLUMN()-1)</f>
        <v>25</v>
      </c>
      <c r="L565" s="7">
        <f>INDEX('Paste Calib Data'!$1:$1048576,MATCH($A$549,'Paste Calib Data'!$A:$A,0)+(ROW()-ROW($A$549)-1),COLUMN()-1)</f>
        <v>25</v>
      </c>
      <c r="M565" s="7">
        <f>INDEX('Paste Calib Data'!$1:$1048576,MATCH($A$549,'Paste Calib Data'!$A:$A,0)+(ROW()-ROW($A$549)-1),COLUMN()-1)</f>
        <v>25</v>
      </c>
      <c r="N565" s="7">
        <f>INDEX('Paste Calib Data'!$1:$1048576,MATCH($A$549,'Paste Calib Data'!$A:$A,0)+(ROW()-ROW($A$549)-1),COLUMN()-1)</f>
        <v>25</v>
      </c>
      <c r="O565" s="7">
        <f>INDEX('Paste Calib Data'!$1:$1048576,MATCH($A$549,'Paste Calib Data'!$A:$A,0)+(ROW()-ROW($A$549)-1),COLUMN()-1)</f>
        <v>25</v>
      </c>
      <c r="P565" s="7">
        <f>INDEX('Paste Calib Data'!$1:$1048576,MATCH($A$549,'Paste Calib Data'!$A:$A,0)+(ROW()-ROW($A$549)-1),COLUMN()-1)</f>
        <v>25</v>
      </c>
      <c r="Q565" s="7">
        <f>INDEX('Paste Calib Data'!$1:$1048576,MATCH($A$549,'Paste Calib Data'!$A:$A,0)+(ROW()-ROW($A$549)-1),COLUMN()-1)</f>
        <v>25</v>
      </c>
      <c r="R565" s="7">
        <f>INDEX('Paste Calib Data'!$1:$1048576,MATCH($A$549,'Paste Calib Data'!$A:$A,0)+(ROW()-ROW($A$549)-1),COLUMN()-1)</f>
        <v>25</v>
      </c>
      <c r="S565" s="27">
        <f t="shared" si="186"/>
        <v>25</v>
      </c>
    </row>
    <row r="566" spans="1:19" x14ac:dyDescent="0.25">
      <c r="A566" s="5">
        <f>INDEX('Paste Calib Data'!$1:$1048576,MATCH($A$549,'Paste Calib Data'!$A:$A,0)+(ROW()-ROW($A$549)-1),COLUMN())</f>
        <v>2800</v>
      </c>
      <c r="B566" s="27">
        <f t="shared" si="185"/>
        <v>25</v>
      </c>
      <c r="C566" s="7">
        <f>INDEX('Paste Calib Data'!$1:$1048576,MATCH($A$549,'Paste Calib Data'!$A:$A,0)+(ROW()-ROW($A$549)-1),COLUMN()-1)</f>
        <v>25</v>
      </c>
      <c r="D566" s="7">
        <f>INDEX('Paste Calib Data'!$1:$1048576,MATCH($A$549,'Paste Calib Data'!$A:$A,0)+(ROW()-ROW($A$549)-1),COLUMN()-1)</f>
        <v>25</v>
      </c>
      <c r="E566" s="7">
        <f>INDEX('Paste Calib Data'!$1:$1048576,MATCH($A$549,'Paste Calib Data'!$A:$A,0)+(ROW()-ROW($A$549)-1),COLUMN()-1)</f>
        <v>25</v>
      </c>
      <c r="F566" s="7">
        <f>INDEX('Paste Calib Data'!$1:$1048576,MATCH($A$549,'Paste Calib Data'!$A:$A,0)+(ROW()-ROW($A$549)-1),COLUMN()-1)</f>
        <v>25</v>
      </c>
      <c r="G566" s="7">
        <f>INDEX('Paste Calib Data'!$1:$1048576,MATCH($A$549,'Paste Calib Data'!$A:$A,0)+(ROW()-ROW($A$549)-1),COLUMN()-1)</f>
        <v>25</v>
      </c>
      <c r="H566" s="7">
        <f>INDEX('Paste Calib Data'!$1:$1048576,MATCH($A$549,'Paste Calib Data'!$A:$A,0)+(ROW()-ROW($A$549)-1),COLUMN()-1)</f>
        <v>25</v>
      </c>
      <c r="I566" s="7">
        <f>INDEX('Paste Calib Data'!$1:$1048576,MATCH($A$549,'Paste Calib Data'!$A:$A,0)+(ROW()-ROW($A$549)-1),COLUMN()-1)</f>
        <v>25</v>
      </c>
      <c r="J566" s="7">
        <f>INDEX('Paste Calib Data'!$1:$1048576,MATCH($A$549,'Paste Calib Data'!$A:$A,0)+(ROW()-ROW($A$549)-1),COLUMN()-1)</f>
        <v>25</v>
      </c>
      <c r="K566" s="7">
        <f>INDEX('Paste Calib Data'!$1:$1048576,MATCH($A$549,'Paste Calib Data'!$A:$A,0)+(ROW()-ROW($A$549)-1),COLUMN()-1)</f>
        <v>25</v>
      </c>
      <c r="L566" s="7">
        <f>INDEX('Paste Calib Data'!$1:$1048576,MATCH($A$549,'Paste Calib Data'!$A:$A,0)+(ROW()-ROW($A$549)-1),COLUMN()-1)</f>
        <v>25</v>
      </c>
      <c r="M566" s="7">
        <f>INDEX('Paste Calib Data'!$1:$1048576,MATCH($A$549,'Paste Calib Data'!$A:$A,0)+(ROW()-ROW($A$549)-1),COLUMN()-1)</f>
        <v>25</v>
      </c>
      <c r="N566" s="7">
        <f>INDEX('Paste Calib Data'!$1:$1048576,MATCH($A$549,'Paste Calib Data'!$A:$A,0)+(ROW()-ROW($A$549)-1),COLUMN()-1)</f>
        <v>25</v>
      </c>
      <c r="O566" s="7">
        <f>INDEX('Paste Calib Data'!$1:$1048576,MATCH($A$549,'Paste Calib Data'!$A:$A,0)+(ROW()-ROW($A$549)-1),COLUMN()-1)</f>
        <v>25</v>
      </c>
      <c r="P566" s="7">
        <f>INDEX('Paste Calib Data'!$1:$1048576,MATCH($A$549,'Paste Calib Data'!$A:$A,0)+(ROW()-ROW($A$549)-1),COLUMN()-1)</f>
        <v>25</v>
      </c>
      <c r="Q566" s="7">
        <f>INDEX('Paste Calib Data'!$1:$1048576,MATCH($A$549,'Paste Calib Data'!$A:$A,0)+(ROW()-ROW($A$549)-1),COLUMN()-1)</f>
        <v>25</v>
      </c>
      <c r="R566" s="7">
        <f>INDEX('Paste Calib Data'!$1:$1048576,MATCH($A$549,'Paste Calib Data'!$A:$A,0)+(ROW()-ROW($A$549)-1),COLUMN()-1)</f>
        <v>25</v>
      </c>
      <c r="S566" s="27">
        <f t="shared" si="186"/>
        <v>25</v>
      </c>
    </row>
    <row r="567" spans="1:19" x14ac:dyDescent="0.25">
      <c r="A567" s="5">
        <f>INDEX('Paste Calib Data'!$1:$1048576,MATCH($A$549,'Paste Calib Data'!$A:$A,0)+(ROW()-ROW($A$549)-1),COLUMN())</f>
        <v>2900</v>
      </c>
      <c r="B567" s="27">
        <f t="shared" si="185"/>
        <v>25</v>
      </c>
      <c r="C567" s="7">
        <f>INDEX('Paste Calib Data'!$1:$1048576,MATCH($A$549,'Paste Calib Data'!$A:$A,0)+(ROW()-ROW($A$549)-1),COLUMN()-1)</f>
        <v>25</v>
      </c>
      <c r="D567" s="7">
        <f>INDEX('Paste Calib Data'!$1:$1048576,MATCH($A$549,'Paste Calib Data'!$A:$A,0)+(ROW()-ROW($A$549)-1),COLUMN()-1)</f>
        <v>25</v>
      </c>
      <c r="E567" s="7">
        <f>INDEX('Paste Calib Data'!$1:$1048576,MATCH($A$549,'Paste Calib Data'!$A:$A,0)+(ROW()-ROW($A$549)-1),COLUMN()-1)</f>
        <v>25</v>
      </c>
      <c r="F567" s="7">
        <f>INDEX('Paste Calib Data'!$1:$1048576,MATCH($A$549,'Paste Calib Data'!$A:$A,0)+(ROW()-ROW($A$549)-1),COLUMN()-1)</f>
        <v>25</v>
      </c>
      <c r="G567" s="7">
        <f>INDEX('Paste Calib Data'!$1:$1048576,MATCH($A$549,'Paste Calib Data'!$A:$A,0)+(ROW()-ROW($A$549)-1),COLUMN()-1)</f>
        <v>25</v>
      </c>
      <c r="H567" s="7">
        <f>INDEX('Paste Calib Data'!$1:$1048576,MATCH($A$549,'Paste Calib Data'!$A:$A,0)+(ROW()-ROW($A$549)-1),COLUMN()-1)</f>
        <v>25</v>
      </c>
      <c r="I567" s="7">
        <f>INDEX('Paste Calib Data'!$1:$1048576,MATCH($A$549,'Paste Calib Data'!$A:$A,0)+(ROW()-ROW($A$549)-1),COLUMN()-1)</f>
        <v>25</v>
      </c>
      <c r="J567" s="7">
        <f>INDEX('Paste Calib Data'!$1:$1048576,MATCH($A$549,'Paste Calib Data'!$A:$A,0)+(ROW()-ROW($A$549)-1),COLUMN()-1)</f>
        <v>25</v>
      </c>
      <c r="K567" s="7">
        <f>INDEX('Paste Calib Data'!$1:$1048576,MATCH($A$549,'Paste Calib Data'!$A:$A,0)+(ROW()-ROW($A$549)-1),COLUMN()-1)</f>
        <v>25</v>
      </c>
      <c r="L567" s="7">
        <f>INDEX('Paste Calib Data'!$1:$1048576,MATCH($A$549,'Paste Calib Data'!$A:$A,0)+(ROW()-ROW($A$549)-1),COLUMN()-1)</f>
        <v>25</v>
      </c>
      <c r="M567" s="7">
        <f>INDEX('Paste Calib Data'!$1:$1048576,MATCH($A$549,'Paste Calib Data'!$A:$A,0)+(ROW()-ROW($A$549)-1),COLUMN()-1)</f>
        <v>25</v>
      </c>
      <c r="N567" s="7">
        <f>INDEX('Paste Calib Data'!$1:$1048576,MATCH($A$549,'Paste Calib Data'!$A:$A,0)+(ROW()-ROW($A$549)-1),COLUMN()-1)</f>
        <v>25</v>
      </c>
      <c r="O567" s="7">
        <f>INDEX('Paste Calib Data'!$1:$1048576,MATCH($A$549,'Paste Calib Data'!$A:$A,0)+(ROW()-ROW($A$549)-1),COLUMN()-1)</f>
        <v>25</v>
      </c>
      <c r="P567" s="7">
        <f>INDEX('Paste Calib Data'!$1:$1048576,MATCH($A$549,'Paste Calib Data'!$A:$A,0)+(ROW()-ROW($A$549)-1),COLUMN()-1)</f>
        <v>25</v>
      </c>
      <c r="Q567" s="7">
        <f>INDEX('Paste Calib Data'!$1:$1048576,MATCH($A$549,'Paste Calib Data'!$A:$A,0)+(ROW()-ROW($A$549)-1),COLUMN()-1)</f>
        <v>25</v>
      </c>
      <c r="R567" s="7">
        <f>INDEX('Paste Calib Data'!$1:$1048576,MATCH($A$549,'Paste Calib Data'!$A:$A,0)+(ROW()-ROW($A$549)-1),COLUMN()-1)</f>
        <v>25</v>
      </c>
      <c r="S567" s="27">
        <f t="shared" si="186"/>
        <v>25</v>
      </c>
    </row>
    <row r="568" spans="1:19" x14ac:dyDescent="0.25">
      <c r="A568" s="5">
        <f>INDEX('Paste Calib Data'!$1:$1048576,MATCH($A$549,'Paste Calib Data'!$A:$A,0)+(ROW()-ROW($A$549)-1),COLUMN())</f>
        <v>3000</v>
      </c>
      <c r="B568" s="27">
        <f t="shared" si="185"/>
        <v>25</v>
      </c>
      <c r="C568" s="7">
        <f>INDEX('Paste Calib Data'!$1:$1048576,MATCH($A$549,'Paste Calib Data'!$A:$A,0)+(ROW()-ROW($A$549)-1),COLUMN()-1)</f>
        <v>25</v>
      </c>
      <c r="D568" s="7">
        <f>INDEX('Paste Calib Data'!$1:$1048576,MATCH($A$549,'Paste Calib Data'!$A:$A,0)+(ROW()-ROW($A$549)-1),COLUMN()-1)</f>
        <v>25</v>
      </c>
      <c r="E568" s="7">
        <f>INDEX('Paste Calib Data'!$1:$1048576,MATCH($A$549,'Paste Calib Data'!$A:$A,0)+(ROW()-ROW($A$549)-1),COLUMN()-1)</f>
        <v>25</v>
      </c>
      <c r="F568" s="7">
        <f>INDEX('Paste Calib Data'!$1:$1048576,MATCH($A$549,'Paste Calib Data'!$A:$A,0)+(ROW()-ROW($A$549)-1),COLUMN()-1)</f>
        <v>25</v>
      </c>
      <c r="G568" s="7">
        <f>INDEX('Paste Calib Data'!$1:$1048576,MATCH($A$549,'Paste Calib Data'!$A:$A,0)+(ROW()-ROW($A$549)-1),COLUMN()-1)</f>
        <v>25</v>
      </c>
      <c r="H568" s="7">
        <f>INDEX('Paste Calib Data'!$1:$1048576,MATCH($A$549,'Paste Calib Data'!$A:$A,0)+(ROW()-ROW($A$549)-1),COLUMN()-1)</f>
        <v>25</v>
      </c>
      <c r="I568" s="7">
        <f>INDEX('Paste Calib Data'!$1:$1048576,MATCH($A$549,'Paste Calib Data'!$A:$A,0)+(ROW()-ROW($A$549)-1),COLUMN()-1)</f>
        <v>25</v>
      </c>
      <c r="J568" s="7">
        <f>INDEX('Paste Calib Data'!$1:$1048576,MATCH($A$549,'Paste Calib Data'!$A:$A,0)+(ROW()-ROW($A$549)-1),COLUMN()-1)</f>
        <v>25</v>
      </c>
      <c r="K568" s="7">
        <f>INDEX('Paste Calib Data'!$1:$1048576,MATCH($A$549,'Paste Calib Data'!$A:$A,0)+(ROW()-ROW($A$549)-1),COLUMN()-1)</f>
        <v>25</v>
      </c>
      <c r="L568" s="7">
        <f>INDEX('Paste Calib Data'!$1:$1048576,MATCH($A$549,'Paste Calib Data'!$A:$A,0)+(ROW()-ROW($A$549)-1),COLUMN()-1)</f>
        <v>25</v>
      </c>
      <c r="M568" s="7">
        <f>INDEX('Paste Calib Data'!$1:$1048576,MATCH($A$549,'Paste Calib Data'!$A:$A,0)+(ROW()-ROW($A$549)-1),COLUMN()-1)</f>
        <v>25</v>
      </c>
      <c r="N568" s="7">
        <f>INDEX('Paste Calib Data'!$1:$1048576,MATCH($A$549,'Paste Calib Data'!$A:$A,0)+(ROW()-ROW($A$549)-1),COLUMN()-1)</f>
        <v>25</v>
      </c>
      <c r="O568" s="7">
        <f>INDEX('Paste Calib Data'!$1:$1048576,MATCH($A$549,'Paste Calib Data'!$A:$A,0)+(ROW()-ROW($A$549)-1),COLUMN()-1)</f>
        <v>25</v>
      </c>
      <c r="P568" s="7">
        <f>INDEX('Paste Calib Data'!$1:$1048576,MATCH($A$549,'Paste Calib Data'!$A:$A,0)+(ROW()-ROW($A$549)-1),COLUMN()-1)</f>
        <v>25</v>
      </c>
      <c r="Q568" s="7">
        <f>INDEX('Paste Calib Data'!$1:$1048576,MATCH($A$549,'Paste Calib Data'!$A:$A,0)+(ROW()-ROW($A$549)-1),COLUMN()-1)</f>
        <v>25</v>
      </c>
      <c r="R568" s="7">
        <f>INDEX('Paste Calib Data'!$1:$1048576,MATCH($A$549,'Paste Calib Data'!$A:$A,0)+(ROW()-ROW($A$549)-1),COLUMN()-1)</f>
        <v>25</v>
      </c>
      <c r="S568" s="27">
        <f t="shared" si="186"/>
        <v>25</v>
      </c>
    </row>
    <row r="569" spans="1:19" x14ac:dyDescent="0.25">
      <c r="A569" s="5">
        <f>INDEX('Paste Calib Data'!$1:$1048576,MATCH($A$549,'Paste Calib Data'!$A:$A,0)+(ROW()-ROW($A$549)-1),COLUMN())</f>
        <v>3200</v>
      </c>
      <c r="B569" s="27">
        <f t="shared" si="185"/>
        <v>25</v>
      </c>
      <c r="C569" s="7">
        <f>INDEX('Paste Calib Data'!$1:$1048576,MATCH($A$549,'Paste Calib Data'!$A:$A,0)+(ROW()-ROW($A$549)-1),COLUMN()-1)</f>
        <v>25</v>
      </c>
      <c r="D569" s="7">
        <f>INDEX('Paste Calib Data'!$1:$1048576,MATCH($A$549,'Paste Calib Data'!$A:$A,0)+(ROW()-ROW($A$549)-1),COLUMN()-1)</f>
        <v>25</v>
      </c>
      <c r="E569" s="7">
        <f>INDEX('Paste Calib Data'!$1:$1048576,MATCH($A$549,'Paste Calib Data'!$A:$A,0)+(ROW()-ROW($A$549)-1),COLUMN()-1)</f>
        <v>25</v>
      </c>
      <c r="F569" s="7">
        <f>INDEX('Paste Calib Data'!$1:$1048576,MATCH($A$549,'Paste Calib Data'!$A:$A,0)+(ROW()-ROW($A$549)-1),COLUMN()-1)</f>
        <v>25</v>
      </c>
      <c r="G569" s="7">
        <f>INDEX('Paste Calib Data'!$1:$1048576,MATCH($A$549,'Paste Calib Data'!$A:$A,0)+(ROW()-ROW($A$549)-1),COLUMN()-1)</f>
        <v>25</v>
      </c>
      <c r="H569" s="7">
        <f>INDEX('Paste Calib Data'!$1:$1048576,MATCH($A$549,'Paste Calib Data'!$A:$A,0)+(ROW()-ROW($A$549)-1),COLUMN()-1)</f>
        <v>25</v>
      </c>
      <c r="I569" s="7">
        <f>INDEX('Paste Calib Data'!$1:$1048576,MATCH($A$549,'Paste Calib Data'!$A:$A,0)+(ROW()-ROW($A$549)-1),COLUMN()-1)</f>
        <v>25</v>
      </c>
      <c r="J569" s="7">
        <f>INDEX('Paste Calib Data'!$1:$1048576,MATCH($A$549,'Paste Calib Data'!$A:$A,0)+(ROW()-ROW($A$549)-1),COLUMN()-1)</f>
        <v>25</v>
      </c>
      <c r="K569" s="7">
        <f>INDEX('Paste Calib Data'!$1:$1048576,MATCH($A$549,'Paste Calib Data'!$A:$A,0)+(ROW()-ROW($A$549)-1),COLUMN()-1)</f>
        <v>25</v>
      </c>
      <c r="L569" s="7">
        <f>INDEX('Paste Calib Data'!$1:$1048576,MATCH($A$549,'Paste Calib Data'!$A:$A,0)+(ROW()-ROW($A$549)-1),COLUMN()-1)</f>
        <v>25</v>
      </c>
      <c r="M569" s="7">
        <f>INDEX('Paste Calib Data'!$1:$1048576,MATCH($A$549,'Paste Calib Data'!$A:$A,0)+(ROW()-ROW($A$549)-1),COLUMN()-1)</f>
        <v>25</v>
      </c>
      <c r="N569" s="7">
        <f>INDEX('Paste Calib Data'!$1:$1048576,MATCH($A$549,'Paste Calib Data'!$A:$A,0)+(ROW()-ROW($A$549)-1),COLUMN()-1)</f>
        <v>25</v>
      </c>
      <c r="O569" s="7">
        <f>INDEX('Paste Calib Data'!$1:$1048576,MATCH($A$549,'Paste Calib Data'!$A:$A,0)+(ROW()-ROW($A$549)-1),COLUMN()-1)</f>
        <v>25</v>
      </c>
      <c r="P569" s="7">
        <f>INDEX('Paste Calib Data'!$1:$1048576,MATCH($A$549,'Paste Calib Data'!$A:$A,0)+(ROW()-ROW($A$549)-1),COLUMN()-1)</f>
        <v>25</v>
      </c>
      <c r="Q569" s="7">
        <f>INDEX('Paste Calib Data'!$1:$1048576,MATCH($A$549,'Paste Calib Data'!$A:$A,0)+(ROW()-ROW($A$549)-1),COLUMN()-1)</f>
        <v>25</v>
      </c>
      <c r="R569" s="7">
        <f>INDEX('Paste Calib Data'!$1:$1048576,MATCH($A$549,'Paste Calib Data'!$A:$A,0)+(ROW()-ROW($A$549)-1),COLUMN()-1)</f>
        <v>25</v>
      </c>
      <c r="S569" s="27">
        <f t="shared" si="186"/>
        <v>25</v>
      </c>
    </row>
    <row r="570" spans="1:19" x14ac:dyDescent="0.25">
      <c r="A570" s="5">
        <f>INDEX('Paste Calib Data'!$1:$1048576,MATCH($A$549,'Paste Calib Data'!$A:$A,0)+(ROW()-ROW($A$549)-1),COLUMN())</f>
        <v>3400</v>
      </c>
      <c r="B570" s="27">
        <f t="shared" si="185"/>
        <v>25</v>
      </c>
      <c r="C570" s="7">
        <f>INDEX('Paste Calib Data'!$1:$1048576,MATCH($A$549,'Paste Calib Data'!$A:$A,0)+(ROW()-ROW($A$549)-1),COLUMN()-1)</f>
        <v>25</v>
      </c>
      <c r="D570" s="7">
        <f>INDEX('Paste Calib Data'!$1:$1048576,MATCH($A$549,'Paste Calib Data'!$A:$A,0)+(ROW()-ROW($A$549)-1),COLUMN()-1)</f>
        <v>25</v>
      </c>
      <c r="E570" s="7">
        <f>INDEX('Paste Calib Data'!$1:$1048576,MATCH($A$549,'Paste Calib Data'!$A:$A,0)+(ROW()-ROW($A$549)-1),COLUMN()-1)</f>
        <v>25</v>
      </c>
      <c r="F570" s="7">
        <f>INDEX('Paste Calib Data'!$1:$1048576,MATCH($A$549,'Paste Calib Data'!$A:$A,0)+(ROW()-ROW($A$549)-1),COLUMN()-1)</f>
        <v>25</v>
      </c>
      <c r="G570" s="7">
        <f>INDEX('Paste Calib Data'!$1:$1048576,MATCH($A$549,'Paste Calib Data'!$A:$A,0)+(ROW()-ROW($A$549)-1),COLUMN()-1)</f>
        <v>25</v>
      </c>
      <c r="H570" s="7">
        <f>INDEX('Paste Calib Data'!$1:$1048576,MATCH($A$549,'Paste Calib Data'!$A:$A,0)+(ROW()-ROW($A$549)-1),COLUMN()-1)</f>
        <v>25</v>
      </c>
      <c r="I570" s="7">
        <f>INDEX('Paste Calib Data'!$1:$1048576,MATCH($A$549,'Paste Calib Data'!$A:$A,0)+(ROW()-ROW($A$549)-1),COLUMN()-1)</f>
        <v>25</v>
      </c>
      <c r="J570" s="7">
        <f>INDEX('Paste Calib Data'!$1:$1048576,MATCH($A$549,'Paste Calib Data'!$A:$A,0)+(ROW()-ROW($A$549)-1),COLUMN()-1)</f>
        <v>25</v>
      </c>
      <c r="K570" s="7">
        <f>INDEX('Paste Calib Data'!$1:$1048576,MATCH($A$549,'Paste Calib Data'!$A:$A,0)+(ROW()-ROW($A$549)-1),COLUMN()-1)</f>
        <v>25</v>
      </c>
      <c r="L570" s="7">
        <f>INDEX('Paste Calib Data'!$1:$1048576,MATCH($A$549,'Paste Calib Data'!$A:$A,0)+(ROW()-ROW($A$549)-1),COLUMN()-1)</f>
        <v>25</v>
      </c>
      <c r="M570" s="7">
        <f>INDEX('Paste Calib Data'!$1:$1048576,MATCH($A$549,'Paste Calib Data'!$A:$A,0)+(ROW()-ROW($A$549)-1),COLUMN()-1)</f>
        <v>25</v>
      </c>
      <c r="N570" s="7">
        <f>INDEX('Paste Calib Data'!$1:$1048576,MATCH($A$549,'Paste Calib Data'!$A:$A,0)+(ROW()-ROW($A$549)-1),COLUMN()-1)</f>
        <v>25</v>
      </c>
      <c r="O570" s="7">
        <f>INDEX('Paste Calib Data'!$1:$1048576,MATCH($A$549,'Paste Calib Data'!$A:$A,0)+(ROW()-ROW($A$549)-1),COLUMN()-1)</f>
        <v>25</v>
      </c>
      <c r="P570" s="7">
        <f>INDEX('Paste Calib Data'!$1:$1048576,MATCH($A$549,'Paste Calib Data'!$A:$A,0)+(ROW()-ROW($A$549)-1),COLUMN()-1)</f>
        <v>25</v>
      </c>
      <c r="Q570" s="7">
        <f>INDEX('Paste Calib Data'!$1:$1048576,MATCH($A$549,'Paste Calib Data'!$A:$A,0)+(ROW()-ROW($A$549)-1),COLUMN()-1)</f>
        <v>25</v>
      </c>
      <c r="R570" s="7">
        <f>INDEX('Paste Calib Data'!$1:$1048576,MATCH($A$549,'Paste Calib Data'!$A:$A,0)+(ROW()-ROW($A$549)-1),COLUMN()-1)</f>
        <v>25</v>
      </c>
      <c r="S570" s="27">
        <f t="shared" si="186"/>
        <v>25</v>
      </c>
    </row>
    <row r="571" spans="1:19" x14ac:dyDescent="0.25">
      <c r="A571" s="5">
        <f>INDEX('Paste Calib Data'!$1:$1048576,MATCH($A$549,'Paste Calib Data'!$A:$A,0)+(ROW()-ROW($A$549)-1),COLUMN())</f>
        <v>3500</v>
      </c>
      <c r="B571" s="27">
        <f>C571</f>
        <v>25</v>
      </c>
      <c r="C571" s="7">
        <f>INDEX('Paste Calib Data'!$1:$1048576,MATCH($A$549,'Paste Calib Data'!$A:$A,0)+(ROW()-ROW($A$549)-1),COLUMN()-1)</f>
        <v>25</v>
      </c>
      <c r="D571" s="7">
        <f>INDEX('Paste Calib Data'!$1:$1048576,MATCH($A$549,'Paste Calib Data'!$A:$A,0)+(ROW()-ROW($A$549)-1),COLUMN()-1)</f>
        <v>25</v>
      </c>
      <c r="E571" s="7">
        <f>INDEX('Paste Calib Data'!$1:$1048576,MATCH($A$549,'Paste Calib Data'!$A:$A,0)+(ROW()-ROW($A$549)-1),COLUMN()-1)</f>
        <v>25</v>
      </c>
      <c r="F571" s="7">
        <f>INDEX('Paste Calib Data'!$1:$1048576,MATCH($A$549,'Paste Calib Data'!$A:$A,0)+(ROW()-ROW($A$549)-1),COLUMN()-1)</f>
        <v>25</v>
      </c>
      <c r="G571" s="7">
        <f>INDEX('Paste Calib Data'!$1:$1048576,MATCH($A$549,'Paste Calib Data'!$A:$A,0)+(ROW()-ROW($A$549)-1),COLUMN()-1)</f>
        <v>25</v>
      </c>
      <c r="H571" s="7">
        <f>INDEX('Paste Calib Data'!$1:$1048576,MATCH($A$549,'Paste Calib Data'!$A:$A,0)+(ROW()-ROW($A$549)-1),COLUMN()-1)</f>
        <v>25</v>
      </c>
      <c r="I571" s="7">
        <f>INDEX('Paste Calib Data'!$1:$1048576,MATCH($A$549,'Paste Calib Data'!$A:$A,0)+(ROW()-ROW($A$549)-1),COLUMN()-1)</f>
        <v>25</v>
      </c>
      <c r="J571" s="7">
        <f>INDEX('Paste Calib Data'!$1:$1048576,MATCH($A$549,'Paste Calib Data'!$A:$A,0)+(ROW()-ROW($A$549)-1),COLUMN()-1)</f>
        <v>25</v>
      </c>
      <c r="K571" s="7">
        <f>INDEX('Paste Calib Data'!$1:$1048576,MATCH($A$549,'Paste Calib Data'!$A:$A,0)+(ROW()-ROW($A$549)-1),COLUMN()-1)</f>
        <v>25</v>
      </c>
      <c r="L571" s="7">
        <f>INDEX('Paste Calib Data'!$1:$1048576,MATCH($A$549,'Paste Calib Data'!$A:$A,0)+(ROW()-ROW($A$549)-1),COLUMN()-1)</f>
        <v>25</v>
      </c>
      <c r="M571" s="7">
        <f>INDEX('Paste Calib Data'!$1:$1048576,MATCH($A$549,'Paste Calib Data'!$A:$A,0)+(ROW()-ROW($A$549)-1),COLUMN()-1)</f>
        <v>25</v>
      </c>
      <c r="N571" s="7">
        <f>INDEX('Paste Calib Data'!$1:$1048576,MATCH($A$549,'Paste Calib Data'!$A:$A,0)+(ROW()-ROW($A$549)-1),COLUMN()-1)</f>
        <v>25</v>
      </c>
      <c r="O571" s="7">
        <f>INDEX('Paste Calib Data'!$1:$1048576,MATCH($A$549,'Paste Calib Data'!$A:$A,0)+(ROW()-ROW($A$549)-1),COLUMN()-1)</f>
        <v>25</v>
      </c>
      <c r="P571" s="7">
        <f>INDEX('Paste Calib Data'!$1:$1048576,MATCH($A$549,'Paste Calib Data'!$A:$A,0)+(ROW()-ROW($A$549)-1),COLUMN()-1)</f>
        <v>25</v>
      </c>
      <c r="Q571" s="7">
        <f>INDEX('Paste Calib Data'!$1:$1048576,MATCH($A$549,'Paste Calib Data'!$A:$A,0)+(ROW()-ROW($A$549)-1),COLUMN()-1)</f>
        <v>25</v>
      </c>
      <c r="R571" s="7">
        <f>INDEX('Paste Calib Data'!$1:$1048576,MATCH($A$549,'Paste Calib Data'!$A:$A,0)+(ROW()-ROW($A$549)-1),COLUMN()-1)</f>
        <v>25</v>
      </c>
      <c r="S571" s="27">
        <f t="shared" si="186"/>
        <v>25</v>
      </c>
    </row>
    <row r="572" spans="1:19" x14ac:dyDescent="0.25">
      <c r="A572" s="28">
        <f>A571+1</f>
        <v>3501</v>
      </c>
      <c r="B572" s="27">
        <f>B571</f>
        <v>25</v>
      </c>
      <c r="C572" s="27">
        <f>C571</f>
        <v>25</v>
      </c>
      <c r="D572" s="27">
        <f t="shared" ref="D572:S572" si="187">D571</f>
        <v>25</v>
      </c>
      <c r="E572" s="27">
        <f t="shared" si="187"/>
        <v>25</v>
      </c>
      <c r="F572" s="27">
        <f t="shared" si="187"/>
        <v>25</v>
      </c>
      <c r="G572" s="27">
        <f t="shared" si="187"/>
        <v>25</v>
      </c>
      <c r="H572" s="27">
        <f t="shared" si="187"/>
        <v>25</v>
      </c>
      <c r="I572" s="27">
        <f t="shared" si="187"/>
        <v>25</v>
      </c>
      <c r="J572" s="27">
        <f t="shared" si="187"/>
        <v>25</v>
      </c>
      <c r="K572" s="27">
        <f t="shared" si="187"/>
        <v>25</v>
      </c>
      <c r="L572" s="27">
        <f t="shared" si="187"/>
        <v>25</v>
      </c>
      <c r="M572" s="27">
        <f t="shared" si="187"/>
        <v>25</v>
      </c>
      <c r="N572" s="27">
        <f t="shared" si="187"/>
        <v>25</v>
      </c>
      <c r="O572" s="27">
        <f t="shared" si="187"/>
        <v>25</v>
      </c>
      <c r="P572" s="27">
        <f t="shared" si="187"/>
        <v>25</v>
      </c>
      <c r="Q572" s="27">
        <f t="shared" si="187"/>
        <v>25</v>
      </c>
      <c r="R572" s="27">
        <f t="shared" si="187"/>
        <v>25</v>
      </c>
      <c r="S572" s="27">
        <f t="shared" si="187"/>
        <v>25</v>
      </c>
    </row>
    <row r="574" spans="1:19" x14ac:dyDescent="0.25">
      <c r="A574" s="33" t="s">
        <v>300</v>
      </c>
      <c r="B574" s="33" t="str">
        <f>INDEX('Paste Calib Data'!$1:$1048576,MATCH($A$574,'Paste Calib Data'!$A:$A,0)+(ROW()-ROW($A$574)),COLUMN())</f>
        <v>Injection Shutoff vs RPM</v>
      </c>
    </row>
    <row r="575" spans="1:19" x14ac:dyDescent="0.25">
      <c r="A575" s="5" t="str">
        <f>INDEX('Paste Calib Data'!$1:$1048576,MATCH($A$574,'Paste Calib Data'!$A:$A,0)+(ROW()-ROW($A$574)),COLUMN())</f>
        <v>.</v>
      </c>
      <c r="B575" s="5" t="str">
        <f>INDEX('Paste Calib Data'!$1:$1048576,MATCH($A$574,'Paste Calib Data'!$A:$A,0)+(ROW()-ROW($A$574)),COLUMN())</f>
        <v>Value (Degrees)</v>
      </c>
    </row>
    <row r="576" spans="1:19" x14ac:dyDescent="0.25">
      <c r="A576" s="28">
        <f>A577-1</f>
        <v>-1</v>
      </c>
      <c r="B576" s="27">
        <f>B577</f>
        <v>42.007812999999999</v>
      </c>
    </row>
    <row r="577" spans="1:14" x14ac:dyDescent="0.25">
      <c r="A577" s="5">
        <f>INDEX('Paste Calib Data'!$1:$1048576,MATCH($A$574,'Paste Calib Data'!$A:$A,0)+(ROW()-ROW($A$574)-1),COLUMN())</f>
        <v>0</v>
      </c>
      <c r="B577" s="37">
        <f>INDEX('Paste Calib Data'!$1:$1048576,MATCH($A$574,'Paste Calib Data'!$A:$A,0)+(ROW()-ROW($A$574)-1),COLUMN())</f>
        <v>42.007812999999999</v>
      </c>
    </row>
    <row r="578" spans="1:14" x14ac:dyDescent="0.25">
      <c r="A578" s="5">
        <f>INDEX('Paste Calib Data'!$1:$1048576,MATCH($A$574,'Paste Calib Data'!$A:$A,0)+(ROW()-ROW($A$574)-1),COLUMN())</f>
        <v>500</v>
      </c>
      <c r="B578" s="37">
        <f>INDEX('Paste Calib Data'!$1:$1048576,MATCH($A$574,'Paste Calib Data'!$A:$A,0)+(ROW()-ROW($A$574)-1),COLUMN())</f>
        <v>42.007812999999999</v>
      </c>
    </row>
    <row r="579" spans="1:14" x14ac:dyDescent="0.25">
      <c r="A579" s="5">
        <f>INDEX('Paste Calib Data'!$1:$1048576,MATCH($A$574,'Paste Calib Data'!$A:$A,0)+(ROW()-ROW($A$574)-1),COLUMN())</f>
        <v>1000</v>
      </c>
      <c r="B579" s="37">
        <f>INDEX('Paste Calib Data'!$1:$1048576,MATCH($A$574,'Paste Calib Data'!$A:$A,0)+(ROW()-ROW($A$574)-1),COLUMN())</f>
        <v>42.007812999999999</v>
      </c>
    </row>
    <row r="580" spans="1:14" x14ac:dyDescent="0.25">
      <c r="A580" s="5">
        <f>INDEX('Paste Calib Data'!$1:$1048576,MATCH($A$574,'Paste Calib Data'!$A:$A,0)+(ROW()-ROW($A$574)-1),COLUMN())</f>
        <v>1500</v>
      </c>
      <c r="B580" s="37">
        <f>INDEX('Paste Calib Data'!$1:$1048576,MATCH($A$574,'Paste Calib Data'!$A:$A,0)+(ROW()-ROW($A$574)-1),COLUMN())</f>
        <v>42.007812999999999</v>
      </c>
    </row>
    <row r="581" spans="1:14" x14ac:dyDescent="0.25">
      <c r="A581" s="5">
        <f>INDEX('Paste Calib Data'!$1:$1048576,MATCH($A$574,'Paste Calib Data'!$A:$A,0)+(ROW()-ROW($A$574)-1),COLUMN())</f>
        <v>3000</v>
      </c>
      <c r="B581" s="37">
        <f>INDEX('Paste Calib Data'!$1:$1048576,MATCH($A$574,'Paste Calib Data'!$A:$A,0)+(ROW()-ROW($A$574)-1),COLUMN())</f>
        <v>42.007812999999999</v>
      </c>
    </row>
    <row r="582" spans="1:14" x14ac:dyDescent="0.25">
      <c r="A582" s="5">
        <f>INDEX('Paste Calib Data'!$1:$1048576,MATCH($A$574,'Paste Calib Data'!$A:$A,0)+(ROW()-ROW($A$574)-1),COLUMN())</f>
        <v>3200</v>
      </c>
      <c r="B582" s="37">
        <f>INDEX('Paste Calib Data'!$1:$1048576,MATCH($A$574,'Paste Calib Data'!$A:$A,0)+(ROW()-ROW($A$574)-1),COLUMN())</f>
        <v>39.992187999999999</v>
      </c>
    </row>
    <row r="583" spans="1:14" x14ac:dyDescent="0.25">
      <c r="A583" s="5">
        <f>INDEX('Paste Calib Data'!$1:$1048576,MATCH($A$574,'Paste Calib Data'!$A:$A,0)+(ROW()-ROW($A$574)-1),COLUMN())</f>
        <v>4000</v>
      </c>
      <c r="B583" s="37">
        <f>INDEX('Paste Calib Data'!$1:$1048576,MATCH($A$574,'Paste Calib Data'!$A:$A,0)+(ROW()-ROW($A$574)-1),COLUMN())</f>
        <v>33.992187999999999</v>
      </c>
    </row>
    <row r="584" spans="1:14" x14ac:dyDescent="0.25">
      <c r="A584" s="28">
        <f>A583+1</f>
        <v>4001</v>
      </c>
      <c r="B584" s="27">
        <f>B583</f>
        <v>33.992187999999999</v>
      </c>
    </row>
    <row r="585" spans="1:14" x14ac:dyDescent="0.25">
      <c r="A585" s="35"/>
    </row>
    <row r="586" spans="1:14" x14ac:dyDescent="0.25">
      <c r="A586" s="33" t="s">
        <v>339</v>
      </c>
      <c r="B586" s="45" t="str">
        <f>INDEX('Paste Calib Data'!$1:$1048576,MATCH($A$586,'Paste Calib Data'!$A:$A,0)+(ROW()-ROW($A$586)),COLUMN())</f>
        <v>Timing, Coolant Temp Adjust</v>
      </c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</row>
    <row r="587" spans="1:14" x14ac:dyDescent="0.25">
      <c r="A587" s="5"/>
      <c r="B587" s="5" t="str">
        <f>INDEX('Paste Calib Data'!$1:$1048576,MATCH($A$586,'Paste Calib Data'!$A:$A,0)+(ROW()-ROW($A$586)),COLUMN())</f>
        <v>mm3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x14ac:dyDescent="0.25">
      <c r="A588" s="5" t="str">
        <f>INDEX('Paste Calib Data'!$1:$1048576,MATCH($A$586,'Paste Calib Data'!$A:$A,0)+(ROW()-ROW($A$586)),COLUMN())</f>
        <v>RPM</v>
      </c>
      <c r="B588" s="28">
        <f>C588-1</f>
        <v>-1</v>
      </c>
      <c r="C588" s="5">
        <f>INDEX('Paste Calib Data'!$1:$1048576,MATCH($A$586,'Paste Calib Data'!$A:$A,0)+(ROW()-ROW($A$586)),COLUMN()-1)</f>
        <v>0</v>
      </c>
      <c r="D588" s="5">
        <f>INDEX('Paste Calib Data'!$1:$1048576,MATCH($A$586,'Paste Calib Data'!$A:$A,0)+(ROW()-ROW($A$586)),COLUMN()-1)</f>
        <v>22</v>
      </c>
      <c r="E588" s="5">
        <f>INDEX('Paste Calib Data'!$1:$1048576,MATCH($A$586,'Paste Calib Data'!$A:$A,0)+(ROW()-ROW($A$586)),COLUMN()-1)</f>
        <v>29</v>
      </c>
      <c r="F588" s="5">
        <f>INDEX('Paste Calib Data'!$1:$1048576,MATCH($A$586,'Paste Calib Data'!$A:$A,0)+(ROW()-ROW($A$586)),COLUMN()-1)</f>
        <v>36</v>
      </c>
      <c r="G588" s="5">
        <f>INDEX('Paste Calib Data'!$1:$1048576,MATCH($A$586,'Paste Calib Data'!$A:$A,0)+(ROW()-ROW($A$586)),COLUMN()-1)</f>
        <v>43</v>
      </c>
      <c r="H588" s="5">
        <f>INDEX('Paste Calib Data'!$1:$1048576,MATCH($A$586,'Paste Calib Data'!$A:$A,0)+(ROW()-ROW($A$586)),COLUMN()-1)</f>
        <v>50</v>
      </c>
      <c r="I588" s="5">
        <f>INDEX('Paste Calib Data'!$1:$1048576,MATCH($A$586,'Paste Calib Data'!$A:$A,0)+(ROW()-ROW($A$586)),COLUMN()-1)</f>
        <v>60</v>
      </c>
      <c r="J588" s="5">
        <f>INDEX('Paste Calib Data'!$1:$1048576,MATCH($A$586,'Paste Calib Data'!$A:$A,0)+(ROW()-ROW($A$586)),COLUMN()-1)</f>
        <v>70</v>
      </c>
      <c r="K588" s="5">
        <f>INDEX('Paste Calib Data'!$1:$1048576,MATCH($A$586,'Paste Calib Data'!$A:$A,0)+(ROW()-ROW($A$586)),COLUMN()-1)</f>
        <v>100</v>
      </c>
      <c r="L588" s="5">
        <f>INDEX('Paste Calib Data'!$1:$1048576,MATCH($A$586,'Paste Calib Data'!$A:$A,0)+(ROW()-ROW($A$586)),COLUMN()-1)</f>
        <v>110</v>
      </c>
      <c r="M588" s="5">
        <f>INDEX('Paste Calib Data'!$1:$1048576,MATCH($A$586,'Paste Calib Data'!$A:$A,0)+(ROW()-ROW($A$586)),COLUMN()-1)</f>
        <v>120</v>
      </c>
      <c r="N588" s="28">
        <f>M588+1</f>
        <v>121</v>
      </c>
    </row>
    <row r="589" spans="1:14" x14ac:dyDescent="0.25">
      <c r="A589" s="28">
        <f>A590-1</f>
        <v>499</v>
      </c>
      <c r="B589" s="27">
        <f>B590</f>
        <v>9.9609380000000005</v>
      </c>
      <c r="C589" s="27">
        <f t="shared" ref="C589:N589" si="188">C590</f>
        <v>9.9609380000000005</v>
      </c>
      <c r="D589" s="27">
        <f t="shared" si="188"/>
        <v>9.9609380000000005</v>
      </c>
      <c r="E589" s="27">
        <f t="shared" si="188"/>
        <v>9.9609380000000005</v>
      </c>
      <c r="F589" s="27">
        <f t="shared" si="188"/>
        <v>9.9609380000000005</v>
      </c>
      <c r="G589" s="27">
        <f t="shared" si="188"/>
        <v>9.9609380000000005</v>
      </c>
      <c r="H589" s="27">
        <f t="shared" si="188"/>
        <v>9.9609380000000005</v>
      </c>
      <c r="I589" s="27">
        <f t="shared" si="188"/>
        <v>9.9609380000000005</v>
      </c>
      <c r="J589" s="27">
        <f t="shared" si="188"/>
        <v>9.9609380000000005</v>
      </c>
      <c r="K589" s="27">
        <f t="shared" si="188"/>
        <v>9.9609380000000005</v>
      </c>
      <c r="L589" s="27">
        <f t="shared" si="188"/>
        <v>9.9609380000000005</v>
      </c>
      <c r="M589" s="27">
        <f t="shared" si="188"/>
        <v>11.015625</v>
      </c>
      <c r="N589" s="27">
        <f t="shared" si="188"/>
        <v>11.015625</v>
      </c>
    </row>
    <row r="590" spans="1:14" x14ac:dyDescent="0.25">
      <c r="A590" s="5">
        <f>INDEX('Paste Calib Data'!$1:$1048576,MATCH($A$586,'Paste Calib Data'!$A:$A,0)+(ROW()-ROW($A$586)-1),COLUMN())</f>
        <v>500</v>
      </c>
      <c r="B590" s="27">
        <f t="shared" ref="B590:B601" si="189">C590</f>
        <v>9.9609380000000005</v>
      </c>
      <c r="C590" s="7">
        <f>INDEX('Paste Calib Data'!$1:$1048576,MATCH($A$586,'Paste Calib Data'!$A:$A,0)+(ROW()-ROW($A$586)-1),COLUMN()-1)</f>
        <v>9.9609380000000005</v>
      </c>
      <c r="D590" s="7">
        <f>INDEX('Paste Calib Data'!$1:$1048576,MATCH($A$586,'Paste Calib Data'!$A:$A,0)+(ROW()-ROW($A$586)-1),COLUMN()-1)</f>
        <v>9.9609380000000005</v>
      </c>
      <c r="E590" s="7">
        <f>INDEX('Paste Calib Data'!$1:$1048576,MATCH($A$586,'Paste Calib Data'!$A:$A,0)+(ROW()-ROW($A$586)-1),COLUMN()-1)</f>
        <v>9.9609380000000005</v>
      </c>
      <c r="F590" s="7">
        <f>INDEX('Paste Calib Data'!$1:$1048576,MATCH($A$586,'Paste Calib Data'!$A:$A,0)+(ROW()-ROW($A$586)-1),COLUMN()-1)</f>
        <v>9.9609380000000005</v>
      </c>
      <c r="G590" s="7">
        <f>INDEX('Paste Calib Data'!$1:$1048576,MATCH($A$586,'Paste Calib Data'!$A:$A,0)+(ROW()-ROW($A$586)-1),COLUMN()-1)</f>
        <v>9.9609380000000005</v>
      </c>
      <c r="H590" s="7">
        <f>INDEX('Paste Calib Data'!$1:$1048576,MATCH($A$586,'Paste Calib Data'!$A:$A,0)+(ROW()-ROW($A$586)-1),COLUMN()-1)</f>
        <v>9.9609380000000005</v>
      </c>
      <c r="I590" s="7">
        <f>INDEX('Paste Calib Data'!$1:$1048576,MATCH($A$586,'Paste Calib Data'!$A:$A,0)+(ROW()-ROW($A$586)-1),COLUMN()-1)</f>
        <v>9.9609380000000005</v>
      </c>
      <c r="J590" s="7">
        <f>INDEX('Paste Calib Data'!$1:$1048576,MATCH($A$586,'Paste Calib Data'!$A:$A,0)+(ROW()-ROW($A$586)-1),COLUMN()-1)</f>
        <v>9.9609380000000005</v>
      </c>
      <c r="K590" s="7">
        <f>INDEX('Paste Calib Data'!$1:$1048576,MATCH($A$586,'Paste Calib Data'!$A:$A,0)+(ROW()-ROW($A$586)-1),COLUMN()-1)</f>
        <v>9.9609380000000005</v>
      </c>
      <c r="L590" s="7">
        <f>INDEX('Paste Calib Data'!$1:$1048576,MATCH($A$586,'Paste Calib Data'!$A:$A,0)+(ROW()-ROW($A$586)-1),COLUMN()-1)</f>
        <v>9.9609380000000005</v>
      </c>
      <c r="M590" s="7">
        <f>INDEX('Paste Calib Data'!$1:$1048576,MATCH($A$586,'Paste Calib Data'!$A:$A,0)+(ROW()-ROW($A$586)-1),COLUMN()-1)</f>
        <v>11.015625</v>
      </c>
      <c r="N590" s="27">
        <f>M590</f>
        <v>11.015625</v>
      </c>
    </row>
    <row r="591" spans="1:14" x14ac:dyDescent="0.25">
      <c r="A591" s="5">
        <f>INDEX('Paste Calib Data'!$1:$1048576,MATCH($A$586,'Paste Calib Data'!$A:$A,0)+(ROW()-ROW($A$586)-1),COLUMN())</f>
        <v>600</v>
      </c>
      <c r="B591" s="27">
        <f t="shared" si="189"/>
        <v>7.96875</v>
      </c>
      <c r="C591" s="7">
        <f>INDEX('Paste Calib Data'!$1:$1048576,MATCH($A$586,'Paste Calib Data'!$A:$A,0)+(ROW()-ROW($A$586)-1),COLUMN()-1)</f>
        <v>7.96875</v>
      </c>
      <c r="D591" s="7">
        <f>INDEX('Paste Calib Data'!$1:$1048576,MATCH($A$586,'Paste Calib Data'!$A:$A,0)+(ROW()-ROW($A$586)-1),COLUMN()-1)</f>
        <v>7.96875</v>
      </c>
      <c r="E591" s="7">
        <f>INDEX('Paste Calib Data'!$1:$1048576,MATCH($A$586,'Paste Calib Data'!$A:$A,0)+(ROW()-ROW($A$586)-1),COLUMN()-1)</f>
        <v>7.96875</v>
      </c>
      <c r="F591" s="7">
        <f>INDEX('Paste Calib Data'!$1:$1048576,MATCH($A$586,'Paste Calib Data'!$A:$A,0)+(ROW()-ROW($A$586)-1),COLUMN()-1)</f>
        <v>9.0234380000000005</v>
      </c>
      <c r="G591" s="7">
        <f>INDEX('Paste Calib Data'!$1:$1048576,MATCH($A$586,'Paste Calib Data'!$A:$A,0)+(ROW()-ROW($A$586)-1),COLUMN()-1)</f>
        <v>9.9609380000000005</v>
      </c>
      <c r="H591" s="7">
        <f>INDEX('Paste Calib Data'!$1:$1048576,MATCH($A$586,'Paste Calib Data'!$A:$A,0)+(ROW()-ROW($A$586)-1),COLUMN()-1)</f>
        <v>9.9609380000000005</v>
      </c>
      <c r="I591" s="7">
        <f>INDEX('Paste Calib Data'!$1:$1048576,MATCH($A$586,'Paste Calib Data'!$A:$A,0)+(ROW()-ROW($A$586)-1),COLUMN()-1)</f>
        <v>9.9609380000000005</v>
      </c>
      <c r="J591" s="7">
        <f>INDEX('Paste Calib Data'!$1:$1048576,MATCH($A$586,'Paste Calib Data'!$A:$A,0)+(ROW()-ROW($A$586)-1),COLUMN()-1)</f>
        <v>11.015625</v>
      </c>
      <c r="K591" s="7">
        <f>INDEX('Paste Calib Data'!$1:$1048576,MATCH($A$586,'Paste Calib Data'!$A:$A,0)+(ROW()-ROW($A$586)-1),COLUMN()-1)</f>
        <v>11.015625</v>
      </c>
      <c r="L591" s="7">
        <f>INDEX('Paste Calib Data'!$1:$1048576,MATCH($A$586,'Paste Calib Data'!$A:$A,0)+(ROW()-ROW($A$586)-1),COLUMN()-1)</f>
        <v>11.015625</v>
      </c>
      <c r="M591" s="7">
        <f>INDEX('Paste Calib Data'!$1:$1048576,MATCH($A$586,'Paste Calib Data'!$A:$A,0)+(ROW()-ROW($A$586)-1),COLUMN()-1)</f>
        <v>11.953125</v>
      </c>
      <c r="N591" s="27">
        <f t="shared" ref="N591:N602" si="190">M591</f>
        <v>11.953125</v>
      </c>
    </row>
    <row r="592" spans="1:14" x14ac:dyDescent="0.25">
      <c r="A592" s="5">
        <f>INDEX('Paste Calib Data'!$1:$1048576,MATCH($A$586,'Paste Calib Data'!$A:$A,0)+(ROW()-ROW($A$586)-1),COLUMN())</f>
        <v>650</v>
      </c>
      <c r="B592" s="27">
        <f t="shared" si="189"/>
        <v>7.96875</v>
      </c>
      <c r="C592" s="7">
        <f>INDEX('Paste Calib Data'!$1:$1048576,MATCH($A$586,'Paste Calib Data'!$A:$A,0)+(ROW()-ROW($A$586)-1),COLUMN()-1)</f>
        <v>7.96875</v>
      </c>
      <c r="D592" s="7">
        <f>INDEX('Paste Calib Data'!$1:$1048576,MATCH($A$586,'Paste Calib Data'!$A:$A,0)+(ROW()-ROW($A$586)-1),COLUMN()-1)</f>
        <v>7.96875</v>
      </c>
      <c r="E592" s="7">
        <f>INDEX('Paste Calib Data'!$1:$1048576,MATCH($A$586,'Paste Calib Data'!$A:$A,0)+(ROW()-ROW($A$586)-1),COLUMN()-1)</f>
        <v>7.96875</v>
      </c>
      <c r="F592" s="7">
        <f>INDEX('Paste Calib Data'!$1:$1048576,MATCH($A$586,'Paste Calib Data'!$A:$A,0)+(ROW()-ROW($A$586)-1),COLUMN()-1)</f>
        <v>9.0234380000000005</v>
      </c>
      <c r="G592" s="7">
        <f>INDEX('Paste Calib Data'!$1:$1048576,MATCH($A$586,'Paste Calib Data'!$A:$A,0)+(ROW()-ROW($A$586)-1),COLUMN()-1)</f>
        <v>9.9609380000000005</v>
      </c>
      <c r="H592" s="7">
        <f>INDEX('Paste Calib Data'!$1:$1048576,MATCH($A$586,'Paste Calib Data'!$A:$A,0)+(ROW()-ROW($A$586)-1),COLUMN()-1)</f>
        <v>9.9609380000000005</v>
      </c>
      <c r="I592" s="7">
        <f>INDEX('Paste Calib Data'!$1:$1048576,MATCH($A$586,'Paste Calib Data'!$A:$A,0)+(ROW()-ROW($A$586)-1),COLUMN()-1)</f>
        <v>9.9609380000000005</v>
      </c>
      <c r="J592" s="7">
        <f>INDEX('Paste Calib Data'!$1:$1048576,MATCH($A$586,'Paste Calib Data'!$A:$A,0)+(ROW()-ROW($A$586)-1),COLUMN()-1)</f>
        <v>11.015625</v>
      </c>
      <c r="K592" s="7">
        <f>INDEX('Paste Calib Data'!$1:$1048576,MATCH($A$586,'Paste Calib Data'!$A:$A,0)+(ROW()-ROW($A$586)-1),COLUMN()-1)</f>
        <v>11.015625</v>
      </c>
      <c r="L592" s="7">
        <f>INDEX('Paste Calib Data'!$1:$1048576,MATCH($A$586,'Paste Calib Data'!$A:$A,0)+(ROW()-ROW($A$586)-1),COLUMN()-1)</f>
        <v>11.015625</v>
      </c>
      <c r="M592" s="7">
        <f>INDEX('Paste Calib Data'!$1:$1048576,MATCH($A$586,'Paste Calib Data'!$A:$A,0)+(ROW()-ROW($A$586)-1),COLUMN()-1)</f>
        <v>13.945313000000001</v>
      </c>
      <c r="N592" s="27">
        <f t="shared" si="190"/>
        <v>13.945313000000001</v>
      </c>
    </row>
    <row r="593" spans="1:14" x14ac:dyDescent="0.25">
      <c r="A593" s="5">
        <f>INDEX('Paste Calib Data'!$1:$1048576,MATCH($A$586,'Paste Calib Data'!$A:$A,0)+(ROW()-ROW($A$586)-1),COLUMN())</f>
        <v>700</v>
      </c>
      <c r="B593" s="27">
        <f t="shared" si="189"/>
        <v>7.96875</v>
      </c>
      <c r="C593" s="7">
        <f>INDEX('Paste Calib Data'!$1:$1048576,MATCH($A$586,'Paste Calib Data'!$A:$A,0)+(ROW()-ROW($A$586)-1),COLUMN()-1)</f>
        <v>7.96875</v>
      </c>
      <c r="D593" s="7">
        <f>INDEX('Paste Calib Data'!$1:$1048576,MATCH($A$586,'Paste Calib Data'!$A:$A,0)+(ROW()-ROW($A$586)-1),COLUMN()-1)</f>
        <v>7.96875</v>
      </c>
      <c r="E593" s="7">
        <f>INDEX('Paste Calib Data'!$1:$1048576,MATCH($A$586,'Paste Calib Data'!$A:$A,0)+(ROW()-ROW($A$586)-1),COLUMN()-1)</f>
        <v>9.0234380000000005</v>
      </c>
      <c r="F593" s="7">
        <f>INDEX('Paste Calib Data'!$1:$1048576,MATCH($A$586,'Paste Calib Data'!$A:$A,0)+(ROW()-ROW($A$586)-1),COLUMN()-1)</f>
        <v>9.0234380000000005</v>
      </c>
      <c r="G593" s="7">
        <f>INDEX('Paste Calib Data'!$1:$1048576,MATCH($A$586,'Paste Calib Data'!$A:$A,0)+(ROW()-ROW($A$586)-1),COLUMN()-1)</f>
        <v>9.9609380000000005</v>
      </c>
      <c r="H593" s="7">
        <f>INDEX('Paste Calib Data'!$1:$1048576,MATCH($A$586,'Paste Calib Data'!$A:$A,0)+(ROW()-ROW($A$586)-1),COLUMN()-1)</f>
        <v>9.9609380000000005</v>
      </c>
      <c r="I593" s="7">
        <f>INDEX('Paste Calib Data'!$1:$1048576,MATCH($A$586,'Paste Calib Data'!$A:$A,0)+(ROW()-ROW($A$586)-1),COLUMN()-1)</f>
        <v>11.015625</v>
      </c>
      <c r="J593" s="7">
        <f>INDEX('Paste Calib Data'!$1:$1048576,MATCH($A$586,'Paste Calib Data'!$A:$A,0)+(ROW()-ROW($A$586)-1),COLUMN()-1)</f>
        <v>11.015625</v>
      </c>
      <c r="K593" s="7">
        <f>INDEX('Paste Calib Data'!$1:$1048576,MATCH($A$586,'Paste Calib Data'!$A:$A,0)+(ROW()-ROW($A$586)-1),COLUMN()-1)</f>
        <v>11.015625</v>
      </c>
      <c r="L593" s="7">
        <f>INDEX('Paste Calib Data'!$1:$1048576,MATCH($A$586,'Paste Calib Data'!$A:$A,0)+(ROW()-ROW($A$586)-1),COLUMN()-1)</f>
        <v>11.015625</v>
      </c>
      <c r="M593" s="7">
        <f>INDEX('Paste Calib Data'!$1:$1048576,MATCH($A$586,'Paste Calib Data'!$A:$A,0)+(ROW()-ROW($A$586)-1),COLUMN()-1)</f>
        <v>13.945313000000001</v>
      </c>
      <c r="N593" s="27">
        <f t="shared" si="190"/>
        <v>13.945313000000001</v>
      </c>
    </row>
    <row r="594" spans="1:14" x14ac:dyDescent="0.25">
      <c r="A594" s="5">
        <f>INDEX('Paste Calib Data'!$1:$1048576,MATCH($A$586,'Paste Calib Data'!$A:$A,0)+(ROW()-ROW($A$586)-1),COLUMN())</f>
        <v>800</v>
      </c>
      <c r="B594" s="27">
        <f t="shared" si="189"/>
        <v>7.96875</v>
      </c>
      <c r="C594" s="7">
        <f>INDEX('Paste Calib Data'!$1:$1048576,MATCH($A$586,'Paste Calib Data'!$A:$A,0)+(ROW()-ROW($A$586)-1),COLUMN()-1)</f>
        <v>7.96875</v>
      </c>
      <c r="D594" s="7">
        <f>INDEX('Paste Calib Data'!$1:$1048576,MATCH($A$586,'Paste Calib Data'!$A:$A,0)+(ROW()-ROW($A$586)-1),COLUMN()-1)</f>
        <v>7.96875</v>
      </c>
      <c r="E594" s="7">
        <f>INDEX('Paste Calib Data'!$1:$1048576,MATCH($A$586,'Paste Calib Data'!$A:$A,0)+(ROW()-ROW($A$586)-1),COLUMN()-1)</f>
        <v>9.0234380000000005</v>
      </c>
      <c r="F594" s="7">
        <f>INDEX('Paste Calib Data'!$1:$1048576,MATCH($A$586,'Paste Calib Data'!$A:$A,0)+(ROW()-ROW($A$586)-1),COLUMN()-1)</f>
        <v>9.0234380000000005</v>
      </c>
      <c r="G594" s="7">
        <f>INDEX('Paste Calib Data'!$1:$1048576,MATCH($A$586,'Paste Calib Data'!$A:$A,0)+(ROW()-ROW($A$586)-1),COLUMN()-1)</f>
        <v>9.9609380000000005</v>
      </c>
      <c r="H594" s="7">
        <f>INDEX('Paste Calib Data'!$1:$1048576,MATCH($A$586,'Paste Calib Data'!$A:$A,0)+(ROW()-ROW($A$586)-1),COLUMN()-1)</f>
        <v>9.9609380000000005</v>
      </c>
      <c r="I594" s="7">
        <f>INDEX('Paste Calib Data'!$1:$1048576,MATCH($A$586,'Paste Calib Data'!$A:$A,0)+(ROW()-ROW($A$586)-1),COLUMN()-1)</f>
        <v>11.015625</v>
      </c>
      <c r="J594" s="7">
        <f>INDEX('Paste Calib Data'!$1:$1048576,MATCH($A$586,'Paste Calib Data'!$A:$A,0)+(ROW()-ROW($A$586)-1),COLUMN()-1)</f>
        <v>11.015625</v>
      </c>
      <c r="K594" s="7">
        <f>INDEX('Paste Calib Data'!$1:$1048576,MATCH($A$586,'Paste Calib Data'!$A:$A,0)+(ROW()-ROW($A$586)-1),COLUMN()-1)</f>
        <v>11.015625</v>
      </c>
      <c r="L594" s="7">
        <f>INDEX('Paste Calib Data'!$1:$1048576,MATCH($A$586,'Paste Calib Data'!$A:$A,0)+(ROW()-ROW($A$586)-1),COLUMN()-1)</f>
        <v>11.015625</v>
      </c>
      <c r="M594" s="7">
        <f>INDEX('Paste Calib Data'!$1:$1048576,MATCH($A$586,'Paste Calib Data'!$A:$A,0)+(ROW()-ROW($A$586)-1),COLUMN()-1)</f>
        <v>15</v>
      </c>
      <c r="N594" s="27">
        <f t="shared" si="190"/>
        <v>15</v>
      </c>
    </row>
    <row r="595" spans="1:14" x14ac:dyDescent="0.25">
      <c r="A595" s="5">
        <f>INDEX('Paste Calib Data'!$1:$1048576,MATCH($A$586,'Paste Calib Data'!$A:$A,0)+(ROW()-ROW($A$586)-1),COLUMN())</f>
        <v>950</v>
      </c>
      <c r="B595" s="27">
        <f t="shared" si="189"/>
        <v>7.96875</v>
      </c>
      <c r="C595" s="7">
        <f>INDEX('Paste Calib Data'!$1:$1048576,MATCH($A$586,'Paste Calib Data'!$A:$A,0)+(ROW()-ROW($A$586)-1),COLUMN()-1)</f>
        <v>7.96875</v>
      </c>
      <c r="D595" s="7">
        <f>INDEX('Paste Calib Data'!$1:$1048576,MATCH($A$586,'Paste Calib Data'!$A:$A,0)+(ROW()-ROW($A$586)-1),COLUMN()-1)</f>
        <v>7.96875</v>
      </c>
      <c r="E595" s="7">
        <f>INDEX('Paste Calib Data'!$1:$1048576,MATCH($A$586,'Paste Calib Data'!$A:$A,0)+(ROW()-ROW($A$586)-1),COLUMN()-1)</f>
        <v>9.0234380000000005</v>
      </c>
      <c r="F595" s="7">
        <f>INDEX('Paste Calib Data'!$1:$1048576,MATCH($A$586,'Paste Calib Data'!$A:$A,0)+(ROW()-ROW($A$586)-1),COLUMN()-1)</f>
        <v>9.0234380000000005</v>
      </c>
      <c r="G595" s="7">
        <f>INDEX('Paste Calib Data'!$1:$1048576,MATCH($A$586,'Paste Calib Data'!$A:$A,0)+(ROW()-ROW($A$586)-1),COLUMN()-1)</f>
        <v>9.9609380000000005</v>
      </c>
      <c r="H595" s="7">
        <f>INDEX('Paste Calib Data'!$1:$1048576,MATCH($A$586,'Paste Calib Data'!$A:$A,0)+(ROW()-ROW($A$586)-1),COLUMN()-1)</f>
        <v>9.9609380000000005</v>
      </c>
      <c r="I595" s="7">
        <f>INDEX('Paste Calib Data'!$1:$1048576,MATCH($A$586,'Paste Calib Data'!$A:$A,0)+(ROW()-ROW($A$586)-1),COLUMN()-1)</f>
        <v>11.015625</v>
      </c>
      <c r="J595" s="7">
        <f>INDEX('Paste Calib Data'!$1:$1048576,MATCH($A$586,'Paste Calib Data'!$A:$A,0)+(ROW()-ROW($A$586)-1),COLUMN()-1)</f>
        <v>11.953125</v>
      </c>
      <c r="K595" s="7">
        <f>INDEX('Paste Calib Data'!$1:$1048576,MATCH($A$586,'Paste Calib Data'!$A:$A,0)+(ROW()-ROW($A$586)-1),COLUMN()-1)</f>
        <v>11.953125</v>
      </c>
      <c r="L595" s="7">
        <f>INDEX('Paste Calib Data'!$1:$1048576,MATCH($A$586,'Paste Calib Data'!$A:$A,0)+(ROW()-ROW($A$586)-1),COLUMN()-1)</f>
        <v>11.953125</v>
      </c>
      <c r="M595" s="7">
        <f>INDEX('Paste Calib Data'!$1:$1048576,MATCH($A$586,'Paste Calib Data'!$A:$A,0)+(ROW()-ROW($A$586)-1),COLUMN()-1)</f>
        <v>15</v>
      </c>
      <c r="N595" s="27">
        <f t="shared" si="190"/>
        <v>15</v>
      </c>
    </row>
    <row r="596" spans="1:14" x14ac:dyDescent="0.25">
      <c r="A596" s="5">
        <f>INDEX('Paste Calib Data'!$1:$1048576,MATCH($A$586,'Paste Calib Data'!$A:$A,0)+(ROW()-ROW($A$586)-1),COLUMN())</f>
        <v>1000</v>
      </c>
      <c r="B596" s="27">
        <f t="shared" si="189"/>
        <v>7.96875</v>
      </c>
      <c r="C596" s="7">
        <f>INDEX('Paste Calib Data'!$1:$1048576,MATCH($A$586,'Paste Calib Data'!$A:$A,0)+(ROW()-ROW($A$586)-1),COLUMN()-1)</f>
        <v>7.96875</v>
      </c>
      <c r="D596" s="7">
        <f>INDEX('Paste Calib Data'!$1:$1048576,MATCH($A$586,'Paste Calib Data'!$A:$A,0)+(ROW()-ROW($A$586)-1),COLUMN()-1)</f>
        <v>7.96875</v>
      </c>
      <c r="E596" s="7">
        <f>INDEX('Paste Calib Data'!$1:$1048576,MATCH($A$586,'Paste Calib Data'!$A:$A,0)+(ROW()-ROW($A$586)-1),COLUMN()-1)</f>
        <v>9.0234380000000005</v>
      </c>
      <c r="F596" s="7">
        <f>INDEX('Paste Calib Data'!$1:$1048576,MATCH($A$586,'Paste Calib Data'!$A:$A,0)+(ROW()-ROW($A$586)-1),COLUMN()-1)</f>
        <v>9.0234380000000005</v>
      </c>
      <c r="G596" s="7">
        <f>INDEX('Paste Calib Data'!$1:$1048576,MATCH($A$586,'Paste Calib Data'!$A:$A,0)+(ROW()-ROW($A$586)-1),COLUMN()-1)</f>
        <v>9.9609380000000005</v>
      </c>
      <c r="H596" s="7">
        <f>INDEX('Paste Calib Data'!$1:$1048576,MATCH($A$586,'Paste Calib Data'!$A:$A,0)+(ROW()-ROW($A$586)-1),COLUMN()-1)</f>
        <v>9.9609380000000005</v>
      </c>
      <c r="I596" s="7">
        <f>INDEX('Paste Calib Data'!$1:$1048576,MATCH($A$586,'Paste Calib Data'!$A:$A,0)+(ROW()-ROW($A$586)-1),COLUMN()-1)</f>
        <v>11.015625</v>
      </c>
      <c r="J596" s="7">
        <f>INDEX('Paste Calib Data'!$1:$1048576,MATCH($A$586,'Paste Calib Data'!$A:$A,0)+(ROW()-ROW($A$586)-1),COLUMN()-1)</f>
        <v>13.007813000000001</v>
      </c>
      <c r="K596" s="7">
        <f>INDEX('Paste Calib Data'!$1:$1048576,MATCH($A$586,'Paste Calib Data'!$A:$A,0)+(ROW()-ROW($A$586)-1),COLUMN()-1)</f>
        <v>13.007813000000001</v>
      </c>
      <c r="L596" s="7">
        <f>INDEX('Paste Calib Data'!$1:$1048576,MATCH($A$586,'Paste Calib Data'!$A:$A,0)+(ROW()-ROW($A$586)-1),COLUMN()-1)</f>
        <v>13.007813000000001</v>
      </c>
      <c r="M596" s="7">
        <f>INDEX('Paste Calib Data'!$1:$1048576,MATCH($A$586,'Paste Calib Data'!$A:$A,0)+(ROW()-ROW($A$586)-1),COLUMN()-1)</f>
        <v>16.054687999999999</v>
      </c>
      <c r="N596" s="27">
        <f t="shared" si="190"/>
        <v>16.054687999999999</v>
      </c>
    </row>
    <row r="597" spans="1:14" x14ac:dyDescent="0.25">
      <c r="A597" s="5">
        <f>INDEX('Paste Calib Data'!$1:$1048576,MATCH($A$586,'Paste Calib Data'!$A:$A,0)+(ROW()-ROW($A$586)-1),COLUMN())</f>
        <v>1050</v>
      </c>
      <c r="B597" s="27">
        <f t="shared" si="189"/>
        <v>9.0234380000000005</v>
      </c>
      <c r="C597" s="7">
        <f>INDEX('Paste Calib Data'!$1:$1048576,MATCH($A$586,'Paste Calib Data'!$A:$A,0)+(ROW()-ROW($A$586)-1),COLUMN()-1)</f>
        <v>9.0234380000000005</v>
      </c>
      <c r="D597" s="7">
        <f>INDEX('Paste Calib Data'!$1:$1048576,MATCH($A$586,'Paste Calib Data'!$A:$A,0)+(ROW()-ROW($A$586)-1),COLUMN()-1)</f>
        <v>9.0234380000000005</v>
      </c>
      <c r="E597" s="7">
        <f>INDEX('Paste Calib Data'!$1:$1048576,MATCH($A$586,'Paste Calib Data'!$A:$A,0)+(ROW()-ROW($A$586)-1),COLUMN()-1)</f>
        <v>9.0234380000000005</v>
      </c>
      <c r="F597" s="7">
        <f>INDEX('Paste Calib Data'!$1:$1048576,MATCH($A$586,'Paste Calib Data'!$A:$A,0)+(ROW()-ROW($A$586)-1),COLUMN()-1)</f>
        <v>9.0234380000000005</v>
      </c>
      <c r="G597" s="7">
        <f>INDEX('Paste Calib Data'!$1:$1048576,MATCH($A$586,'Paste Calib Data'!$A:$A,0)+(ROW()-ROW($A$586)-1),COLUMN()-1)</f>
        <v>9.9609380000000005</v>
      </c>
      <c r="H597" s="7">
        <f>INDEX('Paste Calib Data'!$1:$1048576,MATCH($A$586,'Paste Calib Data'!$A:$A,0)+(ROW()-ROW($A$586)-1),COLUMN()-1)</f>
        <v>9.9609380000000005</v>
      </c>
      <c r="I597" s="7">
        <f>INDEX('Paste Calib Data'!$1:$1048576,MATCH($A$586,'Paste Calib Data'!$A:$A,0)+(ROW()-ROW($A$586)-1),COLUMN()-1)</f>
        <v>11.015625</v>
      </c>
      <c r="J597" s="7">
        <f>INDEX('Paste Calib Data'!$1:$1048576,MATCH($A$586,'Paste Calib Data'!$A:$A,0)+(ROW()-ROW($A$586)-1),COLUMN()-1)</f>
        <v>13.007813000000001</v>
      </c>
      <c r="K597" s="7">
        <f>INDEX('Paste Calib Data'!$1:$1048576,MATCH($A$586,'Paste Calib Data'!$A:$A,0)+(ROW()-ROW($A$586)-1),COLUMN()-1)</f>
        <v>13.007813000000001</v>
      </c>
      <c r="L597" s="7">
        <f>INDEX('Paste Calib Data'!$1:$1048576,MATCH($A$586,'Paste Calib Data'!$A:$A,0)+(ROW()-ROW($A$586)-1),COLUMN()-1)</f>
        <v>16.054687999999999</v>
      </c>
      <c r="M597" s="7">
        <f>INDEX('Paste Calib Data'!$1:$1048576,MATCH($A$586,'Paste Calib Data'!$A:$A,0)+(ROW()-ROW($A$586)-1),COLUMN()-1)</f>
        <v>18.046875</v>
      </c>
      <c r="N597" s="27">
        <f t="shared" si="190"/>
        <v>18.046875</v>
      </c>
    </row>
    <row r="598" spans="1:14" x14ac:dyDescent="0.25">
      <c r="A598" s="5">
        <f>INDEX('Paste Calib Data'!$1:$1048576,MATCH($A$586,'Paste Calib Data'!$A:$A,0)+(ROW()-ROW($A$586)-1),COLUMN())</f>
        <v>1200</v>
      </c>
      <c r="B598" s="27">
        <f t="shared" si="189"/>
        <v>9.9609380000000005</v>
      </c>
      <c r="C598" s="7">
        <f>INDEX('Paste Calib Data'!$1:$1048576,MATCH($A$586,'Paste Calib Data'!$A:$A,0)+(ROW()-ROW($A$586)-1),COLUMN()-1)</f>
        <v>9.9609380000000005</v>
      </c>
      <c r="D598" s="7">
        <f>INDEX('Paste Calib Data'!$1:$1048576,MATCH($A$586,'Paste Calib Data'!$A:$A,0)+(ROW()-ROW($A$586)-1),COLUMN()-1)</f>
        <v>9.9609380000000005</v>
      </c>
      <c r="E598" s="7">
        <f>INDEX('Paste Calib Data'!$1:$1048576,MATCH($A$586,'Paste Calib Data'!$A:$A,0)+(ROW()-ROW($A$586)-1),COLUMN()-1)</f>
        <v>9.9609380000000005</v>
      </c>
      <c r="F598" s="7">
        <f>INDEX('Paste Calib Data'!$1:$1048576,MATCH($A$586,'Paste Calib Data'!$A:$A,0)+(ROW()-ROW($A$586)-1),COLUMN()-1)</f>
        <v>9.9609380000000005</v>
      </c>
      <c r="G598" s="7">
        <f>INDEX('Paste Calib Data'!$1:$1048576,MATCH($A$586,'Paste Calib Data'!$A:$A,0)+(ROW()-ROW($A$586)-1),COLUMN()-1)</f>
        <v>9.9609380000000005</v>
      </c>
      <c r="H598" s="7">
        <f>INDEX('Paste Calib Data'!$1:$1048576,MATCH($A$586,'Paste Calib Data'!$A:$A,0)+(ROW()-ROW($A$586)-1),COLUMN()-1)</f>
        <v>11.015625</v>
      </c>
      <c r="I598" s="7">
        <f>INDEX('Paste Calib Data'!$1:$1048576,MATCH($A$586,'Paste Calib Data'!$A:$A,0)+(ROW()-ROW($A$586)-1),COLUMN()-1)</f>
        <v>11.953125</v>
      </c>
      <c r="J598" s="7">
        <f>INDEX('Paste Calib Data'!$1:$1048576,MATCH($A$586,'Paste Calib Data'!$A:$A,0)+(ROW()-ROW($A$586)-1),COLUMN()-1)</f>
        <v>15</v>
      </c>
      <c r="K598" s="7">
        <f>INDEX('Paste Calib Data'!$1:$1048576,MATCH($A$586,'Paste Calib Data'!$A:$A,0)+(ROW()-ROW($A$586)-1),COLUMN()-1)</f>
        <v>15</v>
      </c>
      <c r="L598" s="7">
        <f>INDEX('Paste Calib Data'!$1:$1048576,MATCH($A$586,'Paste Calib Data'!$A:$A,0)+(ROW()-ROW($A$586)-1),COLUMN()-1)</f>
        <v>16.992187999999999</v>
      </c>
      <c r="M598" s="7">
        <f>INDEX('Paste Calib Data'!$1:$1048576,MATCH($A$586,'Paste Calib Data'!$A:$A,0)+(ROW()-ROW($A$586)-1),COLUMN()-1)</f>
        <v>20.039062999999999</v>
      </c>
      <c r="N598" s="27">
        <f t="shared" si="190"/>
        <v>20.039062999999999</v>
      </c>
    </row>
    <row r="599" spans="1:14" x14ac:dyDescent="0.25">
      <c r="A599" s="5">
        <f>INDEX('Paste Calib Data'!$1:$1048576,MATCH($A$586,'Paste Calib Data'!$A:$A,0)+(ROW()-ROW($A$586)-1),COLUMN())</f>
        <v>1400</v>
      </c>
      <c r="B599" s="27">
        <f t="shared" si="189"/>
        <v>9.9609380000000005</v>
      </c>
      <c r="C599" s="7">
        <f>INDEX('Paste Calib Data'!$1:$1048576,MATCH($A$586,'Paste Calib Data'!$A:$A,0)+(ROW()-ROW($A$586)-1),COLUMN()-1)</f>
        <v>9.9609380000000005</v>
      </c>
      <c r="D599" s="7">
        <f>INDEX('Paste Calib Data'!$1:$1048576,MATCH($A$586,'Paste Calib Data'!$A:$A,0)+(ROW()-ROW($A$586)-1),COLUMN()-1)</f>
        <v>9.9609380000000005</v>
      </c>
      <c r="E599" s="7">
        <f>INDEX('Paste Calib Data'!$1:$1048576,MATCH($A$586,'Paste Calib Data'!$A:$A,0)+(ROW()-ROW($A$586)-1),COLUMN()-1)</f>
        <v>9.9609380000000005</v>
      </c>
      <c r="F599" s="7">
        <f>INDEX('Paste Calib Data'!$1:$1048576,MATCH($A$586,'Paste Calib Data'!$A:$A,0)+(ROW()-ROW($A$586)-1),COLUMN()-1)</f>
        <v>9.9609380000000005</v>
      </c>
      <c r="G599" s="7">
        <f>INDEX('Paste Calib Data'!$1:$1048576,MATCH($A$586,'Paste Calib Data'!$A:$A,0)+(ROW()-ROW($A$586)-1),COLUMN()-1)</f>
        <v>9.9609380000000005</v>
      </c>
      <c r="H599" s="7">
        <f>INDEX('Paste Calib Data'!$1:$1048576,MATCH($A$586,'Paste Calib Data'!$A:$A,0)+(ROW()-ROW($A$586)-1),COLUMN()-1)</f>
        <v>13.007813000000001</v>
      </c>
      <c r="I599" s="7">
        <f>INDEX('Paste Calib Data'!$1:$1048576,MATCH($A$586,'Paste Calib Data'!$A:$A,0)+(ROW()-ROW($A$586)-1),COLUMN()-1)</f>
        <v>13.007813000000001</v>
      </c>
      <c r="J599" s="7">
        <f>INDEX('Paste Calib Data'!$1:$1048576,MATCH($A$586,'Paste Calib Data'!$A:$A,0)+(ROW()-ROW($A$586)-1),COLUMN()-1)</f>
        <v>16.054687999999999</v>
      </c>
      <c r="K599" s="7">
        <f>INDEX('Paste Calib Data'!$1:$1048576,MATCH($A$586,'Paste Calib Data'!$A:$A,0)+(ROW()-ROW($A$586)-1),COLUMN()-1)</f>
        <v>16.054687999999999</v>
      </c>
      <c r="L599" s="7">
        <f>INDEX('Paste Calib Data'!$1:$1048576,MATCH($A$586,'Paste Calib Data'!$A:$A,0)+(ROW()-ROW($A$586)-1),COLUMN()-1)</f>
        <v>22.03125</v>
      </c>
      <c r="M599" s="7">
        <f>INDEX('Paste Calib Data'!$1:$1048576,MATCH($A$586,'Paste Calib Data'!$A:$A,0)+(ROW()-ROW($A$586)-1),COLUMN()-1)</f>
        <v>30</v>
      </c>
      <c r="N599" s="27">
        <f t="shared" si="190"/>
        <v>30</v>
      </c>
    </row>
    <row r="600" spans="1:14" x14ac:dyDescent="0.25">
      <c r="A600" s="5">
        <f>INDEX('Paste Calib Data'!$1:$1048576,MATCH($A$586,'Paste Calib Data'!$A:$A,0)+(ROW()-ROW($A$586)-1),COLUMN())</f>
        <v>2000</v>
      </c>
      <c r="B600" s="27">
        <f t="shared" si="189"/>
        <v>9.9609380000000005</v>
      </c>
      <c r="C600" s="7">
        <f>INDEX('Paste Calib Data'!$1:$1048576,MATCH($A$586,'Paste Calib Data'!$A:$A,0)+(ROW()-ROW($A$586)-1),COLUMN()-1)</f>
        <v>9.9609380000000005</v>
      </c>
      <c r="D600" s="7">
        <f>INDEX('Paste Calib Data'!$1:$1048576,MATCH($A$586,'Paste Calib Data'!$A:$A,0)+(ROW()-ROW($A$586)-1),COLUMN()-1)</f>
        <v>9.9609380000000005</v>
      </c>
      <c r="E600" s="7">
        <f>INDEX('Paste Calib Data'!$1:$1048576,MATCH($A$586,'Paste Calib Data'!$A:$A,0)+(ROW()-ROW($A$586)-1),COLUMN()-1)</f>
        <v>9.9609380000000005</v>
      </c>
      <c r="F600" s="7">
        <f>INDEX('Paste Calib Data'!$1:$1048576,MATCH($A$586,'Paste Calib Data'!$A:$A,0)+(ROW()-ROW($A$586)-1),COLUMN()-1)</f>
        <v>9.9609380000000005</v>
      </c>
      <c r="G600" s="7">
        <f>INDEX('Paste Calib Data'!$1:$1048576,MATCH($A$586,'Paste Calib Data'!$A:$A,0)+(ROW()-ROW($A$586)-1),COLUMN()-1)</f>
        <v>9.9609380000000005</v>
      </c>
      <c r="H600" s="7">
        <f>INDEX('Paste Calib Data'!$1:$1048576,MATCH($A$586,'Paste Calib Data'!$A:$A,0)+(ROW()-ROW($A$586)-1),COLUMN()-1)</f>
        <v>13.945313000000001</v>
      </c>
      <c r="I600" s="7">
        <f>INDEX('Paste Calib Data'!$1:$1048576,MATCH($A$586,'Paste Calib Data'!$A:$A,0)+(ROW()-ROW($A$586)-1),COLUMN()-1)</f>
        <v>15.46875</v>
      </c>
      <c r="J600" s="7">
        <f>INDEX('Paste Calib Data'!$1:$1048576,MATCH($A$586,'Paste Calib Data'!$A:$A,0)+(ROW()-ROW($A$586)-1),COLUMN()-1)</f>
        <v>16.054687999999999</v>
      </c>
      <c r="K600" s="7">
        <f>INDEX('Paste Calib Data'!$1:$1048576,MATCH($A$586,'Paste Calib Data'!$A:$A,0)+(ROW()-ROW($A$586)-1),COLUMN()-1)</f>
        <v>16.054687999999999</v>
      </c>
      <c r="L600" s="7">
        <f>INDEX('Paste Calib Data'!$1:$1048576,MATCH($A$586,'Paste Calib Data'!$A:$A,0)+(ROW()-ROW($A$586)-1),COLUMN()-1)</f>
        <v>26.015625</v>
      </c>
      <c r="M600" s="7">
        <f>INDEX('Paste Calib Data'!$1:$1048576,MATCH($A$586,'Paste Calib Data'!$A:$A,0)+(ROW()-ROW($A$586)-1),COLUMN()-1)</f>
        <v>30</v>
      </c>
      <c r="N600" s="27">
        <f t="shared" si="190"/>
        <v>30</v>
      </c>
    </row>
    <row r="601" spans="1:14" x14ac:dyDescent="0.25">
      <c r="A601" s="5">
        <f>INDEX('Paste Calib Data'!$1:$1048576,MATCH($A$586,'Paste Calib Data'!$A:$A,0)+(ROW()-ROW($A$586)-1),COLUMN())</f>
        <v>2500</v>
      </c>
      <c r="B601" s="27">
        <f t="shared" si="189"/>
        <v>9.9609380000000005</v>
      </c>
      <c r="C601" s="7">
        <f>INDEX('Paste Calib Data'!$1:$1048576,MATCH($A$586,'Paste Calib Data'!$A:$A,0)+(ROW()-ROW($A$586)-1),COLUMN()-1)</f>
        <v>9.9609380000000005</v>
      </c>
      <c r="D601" s="7">
        <f>INDEX('Paste Calib Data'!$1:$1048576,MATCH($A$586,'Paste Calib Data'!$A:$A,0)+(ROW()-ROW($A$586)-1),COLUMN()-1)</f>
        <v>9.9609380000000005</v>
      </c>
      <c r="E601" s="7">
        <f>INDEX('Paste Calib Data'!$1:$1048576,MATCH($A$586,'Paste Calib Data'!$A:$A,0)+(ROW()-ROW($A$586)-1),COLUMN()-1)</f>
        <v>9.9609380000000005</v>
      </c>
      <c r="F601" s="7">
        <f>INDEX('Paste Calib Data'!$1:$1048576,MATCH($A$586,'Paste Calib Data'!$A:$A,0)+(ROW()-ROW($A$586)-1),COLUMN()-1)</f>
        <v>9.9609380000000005</v>
      </c>
      <c r="G601" s="7">
        <f>INDEX('Paste Calib Data'!$1:$1048576,MATCH($A$586,'Paste Calib Data'!$A:$A,0)+(ROW()-ROW($A$586)-1),COLUMN()-1)</f>
        <v>9.9609380000000005</v>
      </c>
      <c r="H601" s="7">
        <f>INDEX('Paste Calib Data'!$1:$1048576,MATCH($A$586,'Paste Calib Data'!$A:$A,0)+(ROW()-ROW($A$586)-1),COLUMN()-1)</f>
        <v>15</v>
      </c>
      <c r="I601" s="7">
        <f>INDEX('Paste Calib Data'!$1:$1048576,MATCH($A$586,'Paste Calib Data'!$A:$A,0)+(ROW()-ROW($A$586)-1),COLUMN()-1)</f>
        <v>16.054687999999999</v>
      </c>
      <c r="J601" s="7">
        <f>INDEX('Paste Calib Data'!$1:$1048576,MATCH($A$586,'Paste Calib Data'!$A:$A,0)+(ROW()-ROW($A$586)-1),COLUMN()-1)</f>
        <v>16.992187999999999</v>
      </c>
      <c r="K601" s="7">
        <f>INDEX('Paste Calib Data'!$1:$1048576,MATCH($A$586,'Paste Calib Data'!$A:$A,0)+(ROW()-ROW($A$586)-1),COLUMN()-1)</f>
        <v>16.992187999999999</v>
      </c>
      <c r="L601" s="7">
        <f>INDEX('Paste Calib Data'!$1:$1048576,MATCH($A$586,'Paste Calib Data'!$A:$A,0)+(ROW()-ROW($A$586)-1),COLUMN()-1)</f>
        <v>26.015625</v>
      </c>
      <c r="M601" s="7">
        <f>INDEX('Paste Calib Data'!$1:$1048576,MATCH($A$586,'Paste Calib Data'!$A:$A,0)+(ROW()-ROW($A$586)-1),COLUMN()-1)</f>
        <v>35.039062999999999</v>
      </c>
      <c r="N601" s="27">
        <f t="shared" si="190"/>
        <v>35.039062999999999</v>
      </c>
    </row>
    <row r="602" spans="1:14" x14ac:dyDescent="0.25">
      <c r="A602" s="5">
        <f>INDEX('Paste Calib Data'!$1:$1048576,MATCH($A$586,'Paste Calib Data'!$A:$A,0)+(ROW()-ROW($A$586)-1),COLUMN())</f>
        <v>3200</v>
      </c>
      <c r="B602" s="27">
        <f>C602</f>
        <v>9.9609380000000005</v>
      </c>
      <c r="C602" s="7">
        <f>INDEX('Paste Calib Data'!$1:$1048576,MATCH($A$586,'Paste Calib Data'!$A:$A,0)+(ROW()-ROW($A$586)-1),COLUMN()-1)</f>
        <v>9.9609380000000005</v>
      </c>
      <c r="D602" s="7">
        <f>INDEX('Paste Calib Data'!$1:$1048576,MATCH($A$586,'Paste Calib Data'!$A:$A,0)+(ROW()-ROW($A$586)-1),COLUMN()-1)</f>
        <v>9.9609380000000005</v>
      </c>
      <c r="E602" s="7">
        <f>INDEX('Paste Calib Data'!$1:$1048576,MATCH($A$586,'Paste Calib Data'!$A:$A,0)+(ROW()-ROW($A$586)-1),COLUMN()-1)</f>
        <v>9.9609380000000005</v>
      </c>
      <c r="F602" s="7">
        <f>INDEX('Paste Calib Data'!$1:$1048576,MATCH($A$586,'Paste Calib Data'!$A:$A,0)+(ROW()-ROW($A$586)-1),COLUMN()-1)</f>
        <v>9.9609380000000005</v>
      </c>
      <c r="G602" s="7">
        <f>INDEX('Paste Calib Data'!$1:$1048576,MATCH($A$586,'Paste Calib Data'!$A:$A,0)+(ROW()-ROW($A$586)-1),COLUMN()-1)</f>
        <v>9.9609380000000005</v>
      </c>
      <c r="H602" s="7">
        <f>INDEX('Paste Calib Data'!$1:$1048576,MATCH($A$586,'Paste Calib Data'!$A:$A,0)+(ROW()-ROW($A$586)-1),COLUMN()-1)</f>
        <v>11.015625</v>
      </c>
      <c r="I602" s="7">
        <f>INDEX('Paste Calib Data'!$1:$1048576,MATCH($A$586,'Paste Calib Data'!$A:$A,0)+(ROW()-ROW($A$586)-1),COLUMN()-1)</f>
        <v>16.054687999999999</v>
      </c>
      <c r="J602" s="7">
        <f>INDEX('Paste Calib Data'!$1:$1048576,MATCH($A$586,'Paste Calib Data'!$A:$A,0)+(ROW()-ROW($A$586)-1),COLUMN()-1)</f>
        <v>16.054687999999999</v>
      </c>
      <c r="K602" s="7">
        <f>INDEX('Paste Calib Data'!$1:$1048576,MATCH($A$586,'Paste Calib Data'!$A:$A,0)+(ROW()-ROW($A$586)-1),COLUMN()-1)</f>
        <v>16.054687999999999</v>
      </c>
      <c r="L602" s="7">
        <f>INDEX('Paste Calib Data'!$1:$1048576,MATCH($A$586,'Paste Calib Data'!$A:$A,0)+(ROW()-ROW($A$586)-1),COLUMN()-1)</f>
        <v>16.054687999999999</v>
      </c>
      <c r="M602" s="7">
        <f>INDEX('Paste Calib Data'!$1:$1048576,MATCH($A$586,'Paste Calib Data'!$A:$A,0)+(ROW()-ROW($A$586)-1),COLUMN()-1)</f>
        <v>35.039062999999999</v>
      </c>
      <c r="N602" s="27">
        <f t="shared" si="190"/>
        <v>35.039062999999999</v>
      </c>
    </row>
    <row r="603" spans="1:14" x14ac:dyDescent="0.25">
      <c r="A603" s="28">
        <f>A602+1</f>
        <v>3201</v>
      </c>
      <c r="B603" s="27">
        <f>B602</f>
        <v>9.9609380000000005</v>
      </c>
      <c r="C603" s="27">
        <f>C602</f>
        <v>9.9609380000000005</v>
      </c>
      <c r="D603" s="27">
        <f t="shared" ref="D603:N603" si="191">D602</f>
        <v>9.9609380000000005</v>
      </c>
      <c r="E603" s="27">
        <f t="shared" si="191"/>
        <v>9.9609380000000005</v>
      </c>
      <c r="F603" s="27">
        <f t="shared" si="191"/>
        <v>9.9609380000000005</v>
      </c>
      <c r="G603" s="27">
        <f t="shared" si="191"/>
        <v>9.9609380000000005</v>
      </c>
      <c r="H603" s="27">
        <f t="shared" si="191"/>
        <v>11.015625</v>
      </c>
      <c r="I603" s="27">
        <f t="shared" si="191"/>
        <v>16.054687999999999</v>
      </c>
      <c r="J603" s="27">
        <f t="shared" si="191"/>
        <v>16.054687999999999</v>
      </c>
      <c r="K603" s="27">
        <f t="shared" si="191"/>
        <v>16.054687999999999</v>
      </c>
      <c r="L603" s="27">
        <f t="shared" si="191"/>
        <v>16.054687999999999</v>
      </c>
      <c r="M603" s="27">
        <f t="shared" si="191"/>
        <v>35.039062999999999</v>
      </c>
      <c r="N603" s="27">
        <f t="shared" si="191"/>
        <v>35.039062999999999</v>
      </c>
    </row>
    <row r="605" spans="1:14" x14ac:dyDescent="0.25">
      <c r="A605" s="33" t="s">
        <v>342</v>
      </c>
      <c r="B605" s="45" t="str">
        <f>INDEX('Paste Calib Data'!$1:$1048576,MATCH($A$605,'Paste Calib Data'!$A:$A,0)+(ROW()-ROW($A$605)),COLUMN())</f>
        <v>Timing, Coolant Temp Adjust Multiplier</v>
      </c>
      <c r="C605" s="45"/>
      <c r="D605" s="45"/>
      <c r="E605" s="45"/>
      <c r="F605" s="45"/>
      <c r="G605" s="45"/>
      <c r="H605" s="45"/>
      <c r="I605" s="45"/>
      <c r="J605" s="45"/>
      <c r="K605" s="45"/>
    </row>
    <row r="606" spans="1:14" x14ac:dyDescent="0.25">
      <c r="A606" s="5"/>
      <c r="B606" s="5" t="str">
        <f>INDEX('Paste Calib Data'!$1:$1048576,MATCH($A$605,'Paste Calib Data'!$A:$A,0)+(ROW()-ROW($A$605)),COLUMN())</f>
        <v>IAT °F</v>
      </c>
      <c r="C606" s="5"/>
      <c r="D606" s="5"/>
      <c r="E606" s="5"/>
      <c r="F606" s="5"/>
      <c r="G606" s="5"/>
      <c r="H606" s="5"/>
      <c r="I606" s="5"/>
      <c r="J606" s="5"/>
      <c r="K606" s="5"/>
    </row>
    <row r="607" spans="1:14" x14ac:dyDescent="0.25">
      <c r="A607" s="5" t="str">
        <f>INDEX('Paste Calib Data'!$1:$1048576,MATCH($A$605,'Paste Calib Data'!$A:$A,0)+(ROW()-ROW($A$605)),COLUMN())</f>
        <v>ECT °F</v>
      </c>
      <c r="B607" s="28">
        <f>C607-1</f>
        <v>-1</v>
      </c>
      <c r="C607" s="5">
        <f>INDEX('Paste Calib Data'!$1:$1048576,MATCH($A$605,'Paste Calib Data'!$A:$A,0)+(ROW()-ROW($A$605)),COLUMN()-1)</f>
        <v>0</v>
      </c>
      <c r="D607" s="5">
        <f>INDEX('Paste Calib Data'!$1:$1048576,MATCH($A$605,'Paste Calib Data'!$A:$A,0)+(ROW()-ROW($A$605)),COLUMN()-1)</f>
        <v>10</v>
      </c>
      <c r="E607" s="5">
        <f>INDEX('Paste Calib Data'!$1:$1048576,MATCH($A$605,'Paste Calib Data'!$A:$A,0)+(ROW()-ROW($A$605)),COLUMN()-1)</f>
        <v>20</v>
      </c>
      <c r="F607" s="5">
        <f>INDEX('Paste Calib Data'!$1:$1048576,MATCH($A$605,'Paste Calib Data'!$A:$A,0)+(ROW()-ROW($A$605)),COLUMN()-1)</f>
        <v>30</v>
      </c>
      <c r="G607" s="5">
        <f>INDEX('Paste Calib Data'!$1:$1048576,MATCH($A$605,'Paste Calib Data'!$A:$A,0)+(ROW()-ROW($A$605)),COLUMN()-1)</f>
        <v>55</v>
      </c>
      <c r="H607" s="5">
        <f>INDEX('Paste Calib Data'!$1:$1048576,MATCH($A$605,'Paste Calib Data'!$A:$A,0)+(ROW()-ROW($A$605)),COLUMN()-1)</f>
        <v>60</v>
      </c>
      <c r="I607" s="5">
        <f>INDEX('Paste Calib Data'!$1:$1048576,MATCH($A$605,'Paste Calib Data'!$A:$A,0)+(ROW()-ROW($A$605)),COLUMN()-1)</f>
        <v>90</v>
      </c>
      <c r="J607" s="5">
        <f>INDEX('Paste Calib Data'!$1:$1048576,MATCH($A$605,'Paste Calib Data'!$A:$A,0)+(ROW()-ROW($A$605)),COLUMN()-1)</f>
        <v>120</v>
      </c>
      <c r="K607" s="28">
        <f>J607+1</f>
        <v>121</v>
      </c>
    </row>
    <row r="608" spans="1:14" x14ac:dyDescent="0.25">
      <c r="A608" s="28">
        <f>A609-1</f>
        <v>-21</v>
      </c>
      <c r="B608" s="27">
        <f>B609</f>
        <v>1.0000020000000001</v>
      </c>
      <c r="C608" s="27">
        <f t="shared" ref="C608:K608" si="192">C609</f>
        <v>1.0000020000000001</v>
      </c>
      <c r="D608" s="27">
        <f t="shared" si="192"/>
        <v>1.0000020000000001</v>
      </c>
      <c r="E608" s="27">
        <f t="shared" si="192"/>
        <v>1.0000020000000001</v>
      </c>
      <c r="F608" s="27">
        <f t="shared" si="192"/>
        <v>1.0000020000000001</v>
      </c>
      <c r="G608" s="27">
        <f t="shared" si="192"/>
        <v>1.0000020000000001</v>
      </c>
      <c r="H608" s="27">
        <f t="shared" si="192"/>
        <v>1.1000989999999999</v>
      </c>
      <c r="I608" s="27">
        <f t="shared" si="192"/>
        <v>1.3000510000000001</v>
      </c>
      <c r="J608" s="27">
        <f t="shared" si="192"/>
        <v>1.5000020000000001</v>
      </c>
      <c r="K608" s="27">
        <f t="shared" si="192"/>
        <v>1.5000020000000001</v>
      </c>
    </row>
    <row r="609" spans="1:11" x14ac:dyDescent="0.25">
      <c r="A609" s="5">
        <f>INDEX('Paste Calib Data'!$1:$1048576,MATCH($A$605,'Paste Calib Data'!$A:$A,0)+(ROW()-ROW($A$605)-1),COLUMN())</f>
        <v>-20</v>
      </c>
      <c r="B609" s="27">
        <f t="shared" ref="B609:B615" si="193">C609</f>
        <v>1.0000020000000001</v>
      </c>
      <c r="C609" s="7">
        <f>INDEX('Paste Calib Data'!$1:$1048576,MATCH($A$605,'Paste Calib Data'!$A:$A,0)+(ROW()-ROW($A$605)-1),COLUMN()-1)</f>
        <v>1.0000020000000001</v>
      </c>
      <c r="D609" s="7">
        <f>INDEX('Paste Calib Data'!$1:$1048576,MATCH($A$605,'Paste Calib Data'!$A:$A,0)+(ROW()-ROW($A$605)-1),COLUMN()-1)</f>
        <v>1.0000020000000001</v>
      </c>
      <c r="E609" s="7">
        <f>INDEX('Paste Calib Data'!$1:$1048576,MATCH($A$605,'Paste Calib Data'!$A:$A,0)+(ROW()-ROW($A$605)-1),COLUMN()-1)</f>
        <v>1.0000020000000001</v>
      </c>
      <c r="F609" s="7">
        <f>INDEX('Paste Calib Data'!$1:$1048576,MATCH($A$605,'Paste Calib Data'!$A:$A,0)+(ROW()-ROW($A$605)-1),COLUMN()-1)</f>
        <v>1.0000020000000001</v>
      </c>
      <c r="G609" s="7">
        <f>INDEX('Paste Calib Data'!$1:$1048576,MATCH($A$605,'Paste Calib Data'!$A:$A,0)+(ROW()-ROW($A$605)-1),COLUMN()-1)</f>
        <v>1.0000020000000001</v>
      </c>
      <c r="H609" s="7">
        <f>INDEX('Paste Calib Data'!$1:$1048576,MATCH($A$605,'Paste Calib Data'!$A:$A,0)+(ROW()-ROW($A$605)-1),COLUMN()-1)</f>
        <v>1.1000989999999999</v>
      </c>
      <c r="I609" s="7">
        <f>INDEX('Paste Calib Data'!$1:$1048576,MATCH($A$605,'Paste Calib Data'!$A:$A,0)+(ROW()-ROW($A$605)-1),COLUMN()-1)</f>
        <v>1.3000510000000001</v>
      </c>
      <c r="J609" s="7">
        <f>INDEX('Paste Calib Data'!$1:$1048576,MATCH($A$605,'Paste Calib Data'!$A:$A,0)+(ROW()-ROW($A$605)-1),COLUMN()-1)</f>
        <v>1.5000020000000001</v>
      </c>
      <c r="K609" s="27">
        <f>J609</f>
        <v>1.5000020000000001</v>
      </c>
    </row>
    <row r="610" spans="1:11" x14ac:dyDescent="0.25">
      <c r="A610" s="5">
        <f>INDEX('Paste Calib Data'!$1:$1048576,MATCH($A$605,'Paste Calib Data'!$A:$A,0)+(ROW()-ROW($A$605)-1),COLUMN())</f>
        <v>0</v>
      </c>
      <c r="B610" s="27">
        <f t="shared" si="193"/>
        <v>1.0000020000000001</v>
      </c>
      <c r="C610" s="7">
        <f>INDEX('Paste Calib Data'!$1:$1048576,MATCH($A$605,'Paste Calib Data'!$A:$A,0)+(ROW()-ROW($A$605)-1),COLUMN()-1)</f>
        <v>1.0000020000000001</v>
      </c>
      <c r="D610" s="7">
        <f>INDEX('Paste Calib Data'!$1:$1048576,MATCH($A$605,'Paste Calib Data'!$A:$A,0)+(ROW()-ROW($A$605)-1),COLUMN()-1)</f>
        <v>1.0000020000000001</v>
      </c>
      <c r="E610" s="7">
        <f>INDEX('Paste Calib Data'!$1:$1048576,MATCH($A$605,'Paste Calib Data'!$A:$A,0)+(ROW()-ROW($A$605)-1),COLUMN()-1)</f>
        <v>1.0000020000000001</v>
      </c>
      <c r="F610" s="7">
        <f>INDEX('Paste Calib Data'!$1:$1048576,MATCH($A$605,'Paste Calib Data'!$A:$A,0)+(ROW()-ROW($A$605)-1),COLUMN()-1)</f>
        <v>1.0000020000000001</v>
      </c>
      <c r="G610" s="7">
        <f>INDEX('Paste Calib Data'!$1:$1048576,MATCH($A$605,'Paste Calib Data'!$A:$A,0)+(ROW()-ROW($A$605)-1),COLUMN()-1)</f>
        <v>1.0000020000000001</v>
      </c>
      <c r="H610" s="7">
        <f>INDEX('Paste Calib Data'!$1:$1048576,MATCH($A$605,'Paste Calib Data'!$A:$A,0)+(ROW()-ROW($A$605)-1),COLUMN()-1)</f>
        <v>1.1000989999999999</v>
      </c>
      <c r="I610" s="7">
        <f>INDEX('Paste Calib Data'!$1:$1048576,MATCH($A$605,'Paste Calib Data'!$A:$A,0)+(ROW()-ROW($A$605)-1),COLUMN()-1)</f>
        <v>1.3000510000000001</v>
      </c>
      <c r="J610" s="7">
        <f>INDEX('Paste Calib Data'!$1:$1048576,MATCH($A$605,'Paste Calib Data'!$A:$A,0)+(ROW()-ROW($A$605)-1),COLUMN()-1)</f>
        <v>1.5000020000000001</v>
      </c>
      <c r="K610" s="27">
        <f t="shared" ref="K610:K616" si="194">J610</f>
        <v>1.5000020000000001</v>
      </c>
    </row>
    <row r="611" spans="1:11" x14ac:dyDescent="0.25">
      <c r="A611" s="5">
        <f>INDEX('Paste Calib Data'!$1:$1048576,MATCH($A$605,'Paste Calib Data'!$A:$A,0)+(ROW()-ROW($A$605)-1),COLUMN())</f>
        <v>20</v>
      </c>
      <c r="B611" s="27">
        <f t="shared" si="193"/>
        <v>1.0000020000000001</v>
      </c>
      <c r="C611" s="7">
        <f>INDEX('Paste Calib Data'!$1:$1048576,MATCH($A$605,'Paste Calib Data'!$A:$A,0)+(ROW()-ROW($A$605)-1),COLUMN()-1)</f>
        <v>1.0000020000000001</v>
      </c>
      <c r="D611" s="7">
        <f>INDEX('Paste Calib Data'!$1:$1048576,MATCH($A$605,'Paste Calib Data'!$A:$A,0)+(ROW()-ROW($A$605)-1),COLUMN()-1)</f>
        <v>1.0000020000000001</v>
      </c>
      <c r="E611" s="7">
        <f>INDEX('Paste Calib Data'!$1:$1048576,MATCH($A$605,'Paste Calib Data'!$A:$A,0)+(ROW()-ROW($A$605)-1),COLUMN()-1)</f>
        <v>1.0000020000000001</v>
      </c>
      <c r="F611" s="7">
        <f>INDEX('Paste Calib Data'!$1:$1048576,MATCH($A$605,'Paste Calib Data'!$A:$A,0)+(ROW()-ROW($A$605)-1),COLUMN()-1)</f>
        <v>1.0000020000000001</v>
      </c>
      <c r="G611" s="7">
        <f>INDEX('Paste Calib Data'!$1:$1048576,MATCH($A$605,'Paste Calib Data'!$A:$A,0)+(ROW()-ROW($A$605)-1),COLUMN()-1)</f>
        <v>1.0000020000000001</v>
      </c>
      <c r="H611" s="7">
        <f>INDEX('Paste Calib Data'!$1:$1048576,MATCH($A$605,'Paste Calib Data'!$A:$A,0)+(ROW()-ROW($A$605)-1),COLUMN()-1)</f>
        <v>1.1000989999999999</v>
      </c>
      <c r="I611" s="7">
        <f>INDEX('Paste Calib Data'!$1:$1048576,MATCH($A$605,'Paste Calib Data'!$A:$A,0)+(ROW()-ROW($A$605)-1),COLUMN()-1)</f>
        <v>1.3000510000000001</v>
      </c>
      <c r="J611" s="7">
        <f>INDEX('Paste Calib Data'!$1:$1048576,MATCH($A$605,'Paste Calib Data'!$A:$A,0)+(ROW()-ROW($A$605)-1),COLUMN()-1)</f>
        <v>1.5000020000000001</v>
      </c>
      <c r="K611" s="27">
        <f t="shared" si="194"/>
        <v>1.5000020000000001</v>
      </c>
    </row>
    <row r="612" spans="1:11" x14ac:dyDescent="0.25">
      <c r="A612" s="5">
        <f>INDEX('Paste Calib Data'!$1:$1048576,MATCH($A$605,'Paste Calib Data'!$A:$A,0)+(ROW()-ROW($A$605)-1),COLUMN())</f>
        <v>50</v>
      </c>
      <c r="B612" s="27">
        <f t="shared" si="193"/>
        <v>1.0000020000000001</v>
      </c>
      <c r="C612" s="7">
        <f>INDEX('Paste Calib Data'!$1:$1048576,MATCH($A$605,'Paste Calib Data'!$A:$A,0)+(ROW()-ROW($A$605)-1),COLUMN()-1)</f>
        <v>1.0000020000000001</v>
      </c>
      <c r="D612" s="7">
        <f>INDEX('Paste Calib Data'!$1:$1048576,MATCH($A$605,'Paste Calib Data'!$A:$A,0)+(ROW()-ROW($A$605)-1),COLUMN()-1)</f>
        <v>1.0000020000000001</v>
      </c>
      <c r="E612" s="7">
        <f>INDEX('Paste Calib Data'!$1:$1048576,MATCH($A$605,'Paste Calib Data'!$A:$A,0)+(ROW()-ROW($A$605)-1),COLUMN()-1)</f>
        <v>1.0000020000000001</v>
      </c>
      <c r="F612" s="7">
        <f>INDEX('Paste Calib Data'!$1:$1048576,MATCH($A$605,'Paste Calib Data'!$A:$A,0)+(ROW()-ROW($A$605)-1),COLUMN()-1)</f>
        <v>1.0000020000000001</v>
      </c>
      <c r="G612" s="7">
        <f>INDEX('Paste Calib Data'!$1:$1048576,MATCH($A$605,'Paste Calib Data'!$A:$A,0)+(ROW()-ROW($A$605)-1),COLUMN()-1)</f>
        <v>1.199953</v>
      </c>
      <c r="H612" s="7">
        <f>INDEX('Paste Calib Data'!$1:$1048576,MATCH($A$605,'Paste Calib Data'!$A:$A,0)+(ROW()-ROW($A$605)-1),COLUMN()-1)</f>
        <v>1.1000989999999999</v>
      </c>
      <c r="I612" s="7">
        <f>INDEX('Paste Calib Data'!$1:$1048576,MATCH($A$605,'Paste Calib Data'!$A:$A,0)+(ROW()-ROW($A$605)-1),COLUMN()-1)</f>
        <v>1.3000510000000001</v>
      </c>
      <c r="J612" s="7">
        <f>INDEX('Paste Calib Data'!$1:$1048576,MATCH($A$605,'Paste Calib Data'!$A:$A,0)+(ROW()-ROW($A$605)-1),COLUMN()-1)</f>
        <v>1.5000020000000001</v>
      </c>
      <c r="K612" s="27">
        <f t="shared" si="194"/>
        <v>1.5000020000000001</v>
      </c>
    </row>
    <row r="613" spans="1:11" x14ac:dyDescent="0.25">
      <c r="A613" s="5">
        <f>INDEX('Paste Calib Data'!$1:$1048576,MATCH($A$605,'Paste Calib Data'!$A:$A,0)+(ROW()-ROW($A$605)-1),COLUMN())</f>
        <v>75</v>
      </c>
      <c r="B613" s="27">
        <f t="shared" si="193"/>
        <v>1.0000020000000001</v>
      </c>
      <c r="C613" s="7">
        <f>INDEX('Paste Calib Data'!$1:$1048576,MATCH($A$605,'Paste Calib Data'!$A:$A,0)+(ROW()-ROW($A$605)-1),COLUMN()-1)</f>
        <v>1.0000020000000001</v>
      </c>
      <c r="D613" s="7">
        <f>INDEX('Paste Calib Data'!$1:$1048576,MATCH($A$605,'Paste Calib Data'!$A:$A,0)+(ROW()-ROW($A$605)-1),COLUMN()-1)</f>
        <v>1.0000020000000001</v>
      </c>
      <c r="E613" s="7">
        <f>INDEX('Paste Calib Data'!$1:$1048576,MATCH($A$605,'Paste Calib Data'!$A:$A,0)+(ROW()-ROW($A$605)-1),COLUMN()-1)</f>
        <v>1.1000989999999999</v>
      </c>
      <c r="F613" s="7">
        <f>INDEX('Paste Calib Data'!$1:$1048576,MATCH($A$605,'Paste Calib Data'!$A:$A,0)+(ROW()-ROW($A$605)-1),COLUMN()-1)</f>
        <v>1.199953</v>
      </c>
      <c r="G613" s="7">
        <f>INDEX('Paste Calib Data'!$1:$1048576,MATCH($A$605,'Paste Calib Data'!$A:$A,0)+(ROW()-ROW($A$605)-1),COLUMN()-1)</f>
        <v>1.199953</v>
      </c>
      <c r="H613" s="7">
        <f>INDEX('Paste Calib Data'!$1:$1048576,MATCH($A$605,'Paste Calib Data'!$A:$A,0)+(ROW()-ROW($A$605)-1),COLUMN()-1)</f>
        <v>1.199953</v>
      </c>
      <c r="I613" s="7">
        <f>INDEX('Paste Calib Data'!$1:$1048576,MATCH($A$605,'Paste Calib Data'!$A:$A,0)+(ROW()-ROW($A$605)-1),COLUMN()-1)</f>
        <v>1.449953</v>
      </c>
      <c r="J613" s="7">
        <f>INDEX('Paste Calib Data'!$1:$1048576,MATCH($A$605,'Paste Calib Data'!$A:$A,0)+(ROW()-ROW($A$605)-1),COLUMN()-1)</f>
        <v>2.000003</v>
      </c>
      <c r="K613" s="27">
        <f t="shared" si="194"/>
        <v>2.000003</v>
      </c>
    </row>
    <row r="614" spans="1:11" x14ac:dyDescent="0.25">
      <c r="A614" s="5">
        <f>INDEX('Paste Calib Data'!$1:$1048576,MATCH($A$605,'Paste Calib Data'!$A:$A,0)+(ROW()-ROW($A$605)-1),COLUMN())</f>
        <v>90</v>
      </c>
      <c r="B614" s="27">
        <f t="shared" si="193"/>
        <v>1.0000020000000001</v>
      </c>
      <c r="C614" s="7">
        <f>INDEX('Paste Calib Data'!$1:$1048576,MATCH($A$605,'Paste Calib Data'!$A:$A,0)+(ROW()-ROW($A$605)-1),COLUMN()-1)</f>
        <v>1.0000020000000001</v>
      </c>
      <c r="D614" s="7">
        <f>INDEX('Paste Calib Data'!$1:$1048576,MATCH($A$605,'Paste Calib Data'!$A:$A,0)+(ROW()-ROW($A$605)-1),COLUMN()-1)</f>
        <v>1.0000020000000001</v>
      </c>
      <c r="E614" s="7">
        <f>INDEX('Paste Calib Data'!$1:$1048576,MATCH($A$605,'Paste Calib Data'!$A:$A,0)+(ROW()-ROW($A$605)-1),COLUMN()-1)</f>
        <v>1.1000989999999999</v>
      </c>
      <c r="F614" s="7">
        <f>INDEX('Paste Calib Data'!$1:$1048576,MATCH($A$605,'Paste Calib Data'!$A:$A,0)+(ROW()-ROW($A$605)-1),COLUMN()-1)</f>
        <v>1.199953</v>
      </c>
      <c r="G614" s="7">
        <f>INDEX('Paste Calib Data'!$1:$1048576,MATCH($A$605,'Paste Calib Data'!$A:$A,0)+(ROW()-ROW($A$605)-1),COLUMN()-1)</f>
        <v>1.199953</v>
      </c>
      <c r="H614" s="7">
        <f>INDEX('Paste Calib Data'!$1:$1048576,MATCH($A$605,'Paste Calib Data'!$A:$A,0)+(ROW()-ROW($A$605)-1),COLUMN()-1)</f>
        <v>1.199953</v>
      </c>
      <c r="I614" s="7">
        <f>INDEX('Paste Calib Data'!$1:$1048576,MATCH($A$605,'Paste Calib Data'!$A:$A,0)+(ROW()-ROW($A$605)-1),COLUMN()-1)</f>
        <v>1.5000020000000001</v>
      </c>
      <c r="J614" s="7">
        <f>INDEX('Paste Calib Data'!$1:$1048576,MATCH($A$605,'Paste Calib Data'!$A:$A,0)+(ROW()-ROW($A$605)-1),COLUMN()-1)</f>
        <v>3.0000049999999998</v>
      </c>
      <c r="K614" s="27">
        <f t="shared" si="194"/>
        <v>3.0000049999999998</v>
      </c>
    </row>
    <row r="615" spans="1:11" x14ac:dyDescent="0.25">
      <c r="A615" s="5">
        <f>INDEX('Paste Calib Data'!$1:$1048576,MATCH($A$605,'Paste Calib Data'!$A:$A,0)+(ROW()-ROW($A$605)-1),COLUMN())</f>
        <v>160</v>
      </c>
      <c r="B615" s="27">
        <f t="shared" si="193"/>
        <v>1.0000020000000001</v>
      </c>
      <c r="C615" s="7">
        <f>INDEX('Paste Calib Data'!$1:$1048576,MATCH($A$605,'Paste Calib Data'!$A:$A,0)+(ROW()-ROW($A$605)-1),COLUMN()-1)</f>
        <v>1.0000020000000001</v>
      </c>
      <c r="D615" s="7">
        <f>INDEX('Paste Calib Data'!$1:$1048576,MATCH($A$605,'Paste Calib Data'!$A:$A,0)+(ROW()-ROW($A$605)-1),COLUMN()-1)</f>
        <v>1.0000020000000001</v>
      </c>
      <c r="E615" s="7">
        <f>INDEX('Paste Calib Data'!$1:$1048576,MATCH($A$605,'Paste Calib Data'!$A:$A,0)+(ROW()-ROW($A$605)-1),COLUMN()-1)</f>
        <v>1.1000989999999999</v>
      </c>
      <c r="F615" s="7">
        <f>INDEX('Paste Calib Data'!$1:$1048576,MATCH($A$605,'Paste Calib Data'!$A:$A,0)+(ROW()-ROW($A$605)-1),COLUMN()-1)</f>
        <v>1.199953</v>
      </c>
      <c r="G615" s="7">
        <f>INDEX('Paste Calib Data'!$1:$1048576,MATCH($A$605,'Paste Calib Data'!$A:$A,0)+(ROW()-ROW($A$605)-1),COLUMN()-1)</f>
        <v>1.199953</v>
      </c>
      <c r="H615" s="7">
        <f>INDEX('Paste Calib Data'!$1:$1048576,MATCH($A$605,'Paste Calib Data'!$A:$A,0)+(ROW()-ROW($A$605)-1),COLUMN()-1)</f>
        <v>1.199953</v>
      </c>
      <c r="I615" s="7">
        <f>INDEX('Paste Calib Data'!$1:$1048576,MATCH($A$605,'Paste Calib Data'!$A:$A,0)+(ROW()-ROW($A$605)-1),COLUMN()-1)</f>
        <v>1.699954</v>
      </c>
      <c r="J615" s="7">
        <f>INDEX('Paste Calib Data'!$1:$1048576,MATCH($A$605,'Paste Calib Data'!$A:$A,0)+(ROW()-ROW($A$605)-1),COLUMN()-1)</f>
        <v>4.000006</v>
      </c>
      <c r="K615" s="27">
        <f t="shared" si="194"/>
        <v>4.000006</v>
      </c>
    </row>
    <row r="616" spans="1:11" x14ac:dyDescent="0.25">
      <c r="A616" s="5">
        <f>INDEX('Paste Calib Data'!$1:$1048576,MATCH($A$605,'Paste Calib Data'!$A:$A,0)+(ROW()-ROW($A$605)-1),COLUMN())</f>
        <v>180</v>
      </c>
      <c r="B616" s="27">
        <f>C616</f>
        <v>1.0000020000000001</v>
      </c>
      <c r="C616" s="7">
        <f>INDEX('Paste Calib Data'!$1:$1048576,MATCH($A$605,'Paste Calib Data'!$A:$A,0)+(ROW()-ROW($A$605)-1),COLUMN()-1)</f>
        <v>1.0000020000000001</v>
      </c>
      <c r="D616" s="7">
        <f>INDEX('Paste Calib Data'!$1:$1048576,MATCH($A$605,'Paste Calib Data'!$A:$A,0)+(ROW()-ROW($A$605)-1),COLUMN()-1)</f>
        <v>1.0000020000000001</v>
      </c>
      <c r="E616" s="7">
        <f>INDEX('Paste Calib Data'!$1:$1048576,MATCH($A$605,'Paste Calib Data'!$A:$A,0)+(ROW()-ROW($A$605)-1),COLUMN()-1)</f>
        <v>1.1000989999999999</v>
      </c>
      <c r="F616" s="7">
        <f>INDEX('Paste Calib Data'!$1:$1048576,MATCH($A$605,'Paste Calib Data'!$A:$A,0)+(ROW()-ROW($A$605)-1),COLUMN()-1)</f>
        <v>1.199953</v>
      </c>
      <c r="G616" s="7">
        <f>INDEX('Paste Calib Data'!$1:$1048576,MATCH($A$605,'Paste Calib Data'!$A:$A,0)+(ROW()-ROW($A$605)-1),COLUMN()-1)</f>
        <v>2.7500040000000001</v>
      </c>
      <c r="H616" s="7">
        <f>INDEX('Paste Calib Data'!$1:$1048576,MATCH($A$605,'Paste Calib Data'!$A:$A,0)+(ROW()-ROW($A$605)-1),COLUMN()-1)</f>
        <v>3.8100640000000001</v>
      </c>
      <c r="I616" s="7">
        <f>INDEX('Paste Calib Data'!$1:$1048576,MATCH($A$605,'Paste Calib Data'!$A:$A,0)+(ROW()-ROW($A$605)-1),COLUMN()-1)</f>
        <v>4.000006</v>
      </c>
      <c r="J616" s="7">
        <f>INDEX('Paste Calib Data'!$1:$1048576,MATCH($A$605,'Paste Calib Data'!$A:$A,0)+(ROW()-ROW($A$605)-1),COLUMN()-1)</f>
        <v>7.0000109999999998</v>
      </c>
      <c r="K616" s="27">
        <f t="shared" si="194"/>
        <v>7.0000109999999998</v>
      </c>
    </row>
    <row r="617" spans="1:11" x14ac:dyDescent="0.25">
      <c r="A617" s="28">
        <f>A616+1</f>
        <v>181</v>
      </c>
      <c r="B617" s="27">
        <f>B616</f>
        <v>1.0000020000000001</v>
      </c>
      <c r="C617" s="27">
        <f>C616</f>
        <v>1.0000020000000001</v>
      </c>
      <c r="D617" s="27">
        <f t="shared" ref="D617:K617" si="195">D616</f>
        <v>1.0000020000000001</v>
      </c>
      <c r="E617" s="27">
        <f t="shared" si="195"/>
        <v>1.1000989999999999</v>
      </c>
      <c r="F617" s="27">
        <f t="shared" si="195"/>
        <v>1.199953</v>
      </c>
      <c r="G617" s="27">
        <f t="shared" si="195"/>
        <v>2.7500040000000001</v>
      </c>
      <c r="H617" s="27">
        <f t="shared" si="195"/>
        <v>3.8100640000000001</v>
      </c>
      <c r="I617" s="27">
        <f t="shared" si="195"/>
        <v>4.000006</v>
      </c>
      <c r="J617" s="27">
        <f t="shared" si="195"/>
        <v>7.0000109999999998</v>
      </c>
      <c r="K617" s="27">
        <f t="shared" si="195"/>
        <v>7.0000109999999998</v>
      </c>
    </row>
    <row r="618" spans="1:11" x14ac:dyDescent="0.25">
      <c r="A618" s="35"/>
    </row>
    <row r="619" spans="1:11" x14ac:dyDescent="0.25">
      <c r="A619" s="33" t="s">
        <v>555</v>
      </c>
      <c r="B619" s="33" t="str">
        <f>INDEX('Paste Calib Data'!$1:$1048576,MATCH($A$619,'Paste Calib Data'!$A:$A,0)+(ROW()-ROW($A$619)),COLUMN())</f>
        <v>Air Density Table Select</v>
      </c>
    </row>
    <row r="620" spans="1:11" x14ac:dyDescent="0.25">
      <c r="A620" s="5" t="str">
        <f>INDEX('Paste Calib Data'!$1:$1048576,MATCH($A$619,'Paste Calib Data'!$A:$A,0)+(ROW()-ROW($A$619)),COLUMN())</f>
        <v>.</v>
      </c>
      <c r="B620" s="5" t="str">
        <f>INDEX('Paste Calib Data'!$1:$1048576,MATCH($A$619,'Paste Calib Data'!$A:$A,0)+(ROW()-ROW($A$619)),COLUMN())</f>
        <v>Value</v>
      </c>
    </row>
    <row r="621" spans="1:11" x14ac:dyDescent="0.25">
      <c r="A621" s="39">
        <f>-A622-1</f>
        <v>-1.0399799999999999</v>
      </c>
      <c r="B621" s="31">
        <f>B622</f>
        <v>4</v>
      </c>
    </row>
    <row r="622" spans="1:11" x14ac:dyDescent="0.25">
      <c r="A622" s="38">
        <f>INDEX('Paste Calib Data'!$1:$1048576,MATCH($A$619,'Paste Calib Data'!$A:$A,0)+(ROW()-ROW($A$619)-1),COLUMN())</f>
        <v>3.9980000000000002E-2</v>
      </c>
      <c r="B622" s="19">
        <f>INDEX('Paste Calib Data'!$1:$1048576,MATCH($A$619,'Paste Calib Data'!$A:$A,0)+(ROW()-ROW($A$619)-1),COLUMN())</f>
        <v>4</v>
      </c>
    </row>
    <row r="623" spans="1:11" x14ac:dyDescent="0.25">
      <c r="A623" s="38">
        <f>INDEX('Paste Calib Data'!$1:$1048576,MATCH($A$619,'Paste Calib Data'!$A:$A,0)+(ROW()-ROW($A$619)-1),COLUMN())</f>
        <v>3.9980000000000002E-2</v>
      </c>
      <c r="B623" s="19">
        <f>INDEX('Paste Calib Data'!$1:$1048576,MATCH($A$619,'Paste Calib Data'!$A:$A,0)+(ROW()-ROW($A$619)-1),COLUMN())</f>
        <v>4</v>
      </c>
    </row>
    <row r="624" spans="1:11" x14ac:dyDescent="0.25">
      <c r="A624" s="38">
        <f>INDEX('Paste Calib Data'!$1:$1048576,MATCH($A$619,'Paste Calib Data'!$A:$A,0)+(ROW()-ROW($A$619)-1),COLUMN())</f>
        <v>3.9980000000000002E-2</v>
      </c>
      <c r="B624" s="19">
        <f>INDEX('Paste Calib Data'!$1:$1048576,MATCH($A$619,'Paste Calib Data'!$A:$A,0)+(ROW()-ROW($A$619)-1),COLUMN())</f>
        <v>4</v>
      </c>
    </row>
    <row r="625" spans="1:2" x14ac:dyDescent="0.25">
      <c r="A625" s="38">
        <f>INDEX('Paste Calib Data'!$1:$1048576,MATCH($A$619,'Paste Calib Data'!$A:$A,0)+(ROW()-ROW($A$619)-1),COLUMN())</f>
        <v>3.9980000000000002E-2</v>
      </c>
      <c r="B625" s="19">
        <f>INDEX('Paste Calib Data'!$1:$1048576,MATCH($A$619,'Paste Calib Data'!$A:$A,0)+(ROW()-ROW($A$619)-1),COLUMN())</f>
        <v>4</v>
      </c>
    </row>
    <row r="626" spans="1:2" x14ac:dyDescent="0.25">
      <c r="A626" s="38">
        <f>INDEX('Paste Calib Data'!$1:$1048576,MATCH($A$619,'Paste Calib Data'!$A:$A,0)+(ROW()-ROW($A$619)-1),COLUMN())</f>
        <v>3.9980000000000002E-2</v>
      </c>
      <c r="B626" s="19">
        <f>INDEX('Paste Calib Data'!$1:$1048576,MATCH($A$619,'Paste Calib Data'!$A:$A,0)+(ROW()-ROW($A$619)-1),COLUMN())</f>
        <v>4</v>
      </c>
    </row>
    <row r="627" spans="1:2" x14ac:dyDescent="0.25">
      <c r="A627" s="38">
        <f>INDEX('Paste Calib Data'!$1:$1048576,MATCH($A$619,'Paste Calib Data'!$A:$A,0)+(ROW()-ROW($A$619)-1),COLUMN())</f>
        <v>3.9980000000000002E-2</v>
      </c>
      <c r="B627" s="19">
        <f>INDEX('Paste Calib Data'!$1:$1048576,MATCH($A$619,'Paste Calib Data'!$A:$A,0)+(ROW()-ROW($A$619)-1),COLUMN())</f>
        <v>4</v>
      </c>
    </row>
    <row r="628" spans="1:2" x14ac:dyDescent="0.25">
      <c r="A628" s="38">
        <f>INDEX('Paste Calib Data'!$1:$1048576,MATCH($A$619,'Paste Calib Data'!$A:$A,0)+(ROW()-ROW($A$619)-1),COLUMN())</f>
        <v>3.9980000000000002E-2</v>
      </c>
      <c r="B628" s="19">
        <f>INDEX('Paste Calib Data'!$1:$1048576,MATCH($A$619,'Paste Calib Data'!$A:$A,0)+(ROW()-ROW($A$619)-1),COLUMN())</f>
        <v>4</v>
      </c>
    </row>
    <row r="629" spans="1:2" x14ac:dyDescent="0.25">
      <c r="A629" s="38">
        <f>INDEX('Paste Calib Data'!$1:$1048576,MATCH($A$619,'Paste Calib Data'!$A:$A,0)+(ROW()-ROW($A$619)-1),COLUMN())</f>
        <v>3.9980000000000002E-2</v>
      </c>
      <c r="B629" s="19">
        <f>INDEX('Paste Calib Data'!$1:$1048576,MATCH($A$619,'Paste Calib Data'!$A:$A,0)+(ROW()-ROW($A$619)-1),COLUMN())</f>
        <v>4</v>
      </c>
    </row>
    <row r="630" spans="1:2" x14ac:dyDescent="0.25">
      <c r="A630" s="38">
        <f>INDEX('Paste Calib Data'!$1:$1048576,MATCH($A$619,'Paste Calib Data'!$A:$A,0)+(ROW()-ROW($A$619)-1),COLUMN())</f>
        <v>3.9980000000000002E-2</v>
      </c>
      <c r="B630" s="19">
        <f>INDEX('Paste Calib Data'!$1:$1048576,MATCH($A$619,'Paste Calib Data'!$A:$A,0)+(ROW()-ROW($A$619)-1),COLUMN())</f>
        <v>4</v>
      </c>
    </row>
    <row r="631" spans="1:2" x14ac:dyDescent="0.25">
      <c r="A631" s="38">
        <f>INDEX('Paste Calib Data'!$1:$1048576,MATCH($A$619,'Paste Calib Data'!$A:$A,0)+(ROW()-ROW($A$619)-1),COLUMN())</f>
        <v>3.9980000000000002E-2</v>
      </c>
      <c r="B631" s="19">
        <f>INDEX('Paste Calib Data'!$1:$1048576,MATCH($A$619,'Paste Calib Data'!$A:$A,0)+(ROW()-ROW($A$619)-1),COLUMN())</f>
        <v>4</v>
      </c>
    </row>
    <row r="632" spans="1:2" x14ac:dyDescent="0.25">
      <c r="A632" s="38">
        <f>INDEX('Paste Calib Data'!$1:$1048576,MATCH($A$619,'Paste Calib Data'!$A:$A,0)+(ROW()-ROW($A$619)-1),COLUMN())</f>
        <v>3.9980000000000002E-2</v>
      </c>
      <c r="B632" s="19">
        <f>INDEX('Paste Calib Data'!$1:$1048576,MATCH($A$619,'Paste Calib Data'!$A:$A,0)+(ROW()-ROW($A$619)-1),COLUMN())</f>
        <v>4</v>
      </c>
    </row>
    <row r="633" spans="1:2" x14ac:dyDescent="0.25">
      <c r="A633" s="38">
        <f>INDEX('Paste Calib Data'!$1:$1048576,MATCH($A$619,'Paste Calib Data'!$A:$A,0)+(ROW()-ROW($A$619)-1),COLUMN())</f>
        <v>4.4979999999999999E-2</v>
      </c>
      <c r="B633" s="19">
        <f>INDEX('Paste Calib Data'!$1:$1048576,MATCH($A$619,'Paste Calib Data'!$A:$A,0)+(ROW()-ROW($A$619)-1),COLUMN())</f>
        <v>4</v>
      </c>
    </row>
    <row r="634" spans="1:2" x14ac:dyDescent="0.25">
      <c r="A634" s="38">
        <f>INDEX('Paste Calib Data'!$1:$1048576,MATCH($A$619,'Paste Calib Data'!$A:$A,0)+(ROW()-ROW($A$619)-1),COLUMN())</f>
        <v>4.7969999999999999E-2</v>
      </c>
      <c r="B634" s="19">
        <f>INDEX('Paste Calib Data'!$1:$1048576,MATCH($A$619,'Paste Calib Data'!$A:$A,0)+(ROW()-ROW($A$619)-1),COLUMN())</f>
        <v>3</v>
      </c>
    </row>
    <row r="635" spans="1:2" x14ac:dyDescent="0.25">
      <c r="A635" s="38">
        <f>INDEX('Paste Calib Data'!$1:$1048576,MATCH($A$619,'Paste Calib Data'!$A:$A,0)+(ROW()-ROW($A$619)-1),COLUMN())</f>
        <v>5.1999999999999998E-2</v>
      </c>
      <c r="B635" s="19">
        <f>INDEX('Paste Calib Data'!$1:$1048576,MATCH($A$619,'Paste Calib Data'!$A:$A,0)+(ROW()-ROW($A$619)-1),COLUMN())</f>
        <v>2</v>
      </c>
    </row>
    <row r="636" spans="1:2" x14ac:dyDescent="0.25">
      <c r="A636" s="38">
        <f>INDEX('Paste Calib Data'!$1:$1048576,MATCH($A$619,'Paste Calib Data'!$A:$A,0)+(ROW()-ROW($A$619)-1),COLUMN())</f>
        <v>5.6030000000000003E-2</v>
      </c>
      <c r="B636" s="19">
        <f>INDEX('Paste Calib Data'!$1:$1048576,MATCH($A$619,'Paste Calib Data'!$A:$A,0)+(ROW()-ROW($A$619)-1),COLUMN())</f>
        <v>1</v>
      </c>
    </row>
    <row r="637" spans="1:2" x14ac:dyDescent="0.25">
      <c r="A637" s="38">
        <f>INDEX('Paste Calib Data'!$1:$1048576,MATCH($A$619,'Paste Calib Data'!$A:$A,0)+(ROW()-ROW($A$619)-1),COLUMN())</f>
        <v>9.9979999999999999E-2</v>
      </c>
      <c r="B637" s="19">
        <f>INDEX('Paste Calib Data'!$1:$1048576,MATCH($A$619,'Paste Calib Data'!$A:$A,0)+(ROW()-ROW($A$619)-1),COLUMN())</f>
        <v>1</v>
      </c>
    </row>
    <row r="638" spans="1:2" x14ac:dyDescent="0.25">
      <c r="A638" s="39">
        <f>A637+1</f>
        <v>1.09998</v>
      </c>
      <c r="B638" s="31">
        <f>B637</f>
        <v>1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2:B6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selection activeCell="B13" sqref="B13"/>
    </sheetView>
  </sheetViews>
  <sheetFormatPr defaultColWidth="8.85546875" defaultRowHeight="15" x14ac:dyDescent="0.25"/>
  <cols>
    <col min="1" max="1" width="27.5703125" style="20" bestFit="1" customWidth="1"/>
    <col min="2" max="2" width="13.42578125" style="20" bestFit="1" customWidth="1"/>
    <col min="3" max="3" width="16.85546875" style="20" bestFit="1" customWidth="1"/>
    <col min="4" max="4" width="16.5703125" style="20" bestFit="1" customWidth="1"/>
    <col min="5" max="5" width="16.28515625" style="20" bestFit="1" customWidth="1"/>
    <col min="6" max="6" width="3" style="20" bestFit="1" customWidth="1"/>
    <col min="7" max="7" width="24.85546875" style="20" bestFit="1" customWidth="1"/>
    <col min="8" max="8" width="8" style="20" bestFit="1" customWidth="1"/>
    <col min="9" max="9" width="3" style="20" bestFit="1" customWidth="1"/>
    <col min="10" max="10" width="21.85546875" style="20" bestFit="1" customWidth="1"/>
    <col min="11" max="11" width="8.5703125" style="20" bestFit="1" customWidth="1"/>
    <col min="12" max="12" width="15.140625" style="20" bestFit="1" customWidth="1"/>
    <col min="13" max="17" width="4" style="20" bestFit="1" customWidth="1"/>
    <col min="18" max="16384" width="8.85546875" style="20"/>
  </cols>
  <sheetData>
    <row r="1" spans="1:14" x14ac:dyDescent="0.25">
      <c r="A1" s="5" t="s">
        <v>1141</v>
      </c>
      <c r="B1" s="5">
        <v>100</v>
      </c>
    </row>
    <row r="2" spans="1:14" x14ac:dyDescent="0.25">
      <c r="A2" s="5" t="s">
        <v>1142</v>
      </c>
      <c r="B2" s="5">
        <v>33</v>
      </c>
    </row>
    <row r="3" spans="1:14" x14ac:dyDescent="0.25">
      <c r="A3" s="5" t="s">
        <v>1149</v>
      </c>
      <c r="B3" s="5">
        <v>200</v>
      </c>
    </row>
    <row r="11" spans="1:14" x14ac:dyDescent="0.25">
      <c r="A11" s="45" t="s">
        <v>1151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4" x14ac:dyDescent="0.25">
      <c r="A12" s="5" t="s">
        <v>1140</v>
      </c>
      <c r="B12" s="40">
        <v>14</v>
      </c>
      <c r="D12" s="26" t="s">
        <v>1146</v>
      </c>
      <c r="E12" s="41">
        <f>B12*6894.76</f>
        <v>96526.64</v>
      </c>
      <c r="G12" s="26" t="s">
        <v>1145</v>
      </c>
      <c r="H12" s="26">
        <v>287.05799999999999</v>
      </c>
      <c r="J12" s="26" t="s">
        <v>1144</v>
      </c>
      <c r="K12" s="42">
        <f>H13*0.062428</f>
        <v>7.0016626929638073E-2</v>
      </c>
      <c r="N12" s="43"/>
    </row>
    <row r="13" spans="1:14" x14ac:dyDescent="0.25">
      <c r="A13" s="5" t="s">
        <v>1143</v>
      </c>
      <c r="B13" s="40">
        <v>80</v>
      </c>
      <c r="D13" s="26" t="s">
        <v>1147</v>
      </c>
      <c r="E13" s="41">
        <f>CONVERT(B13,"F","K")</f>
        <v>299.81666666666666</v>
      </c>
      <c r="G13" s="26" t="s">
        <v>1148</v>
      </c>
      <c r="H13" s="44">
        <f>E12/(H12*E13)</f>
        <v>1.1215580657659716</v>
      </c>
      <c r="J13" s="26" t="s">
        <v>1150</v>
      </c>
      <c r="K13" s="26">
        <f>IF(K12&lt;='Internal Flash'!A637,ROUND(_xll.Interp1d(-1,'Internal Flash'!$A$632:$A$637,'Internal Flash'!$B$632:$B$637,$K$12),0),0)</f>
        <v>1</v>
      </c>
      <c r="L13" s="20" t="s">
        <v>1152</v>
      </c>
    </row>
    <row r="17" spans="1:19" x14ac:dyDescent="0.25">
      <c r="A17" s="46" t="s">
        <v>1168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x14ac:dyDescent="0.25">
      <c r="A18" s="20" t="s">
        <v>1163</v>
      </c>
      <c r="B18" s="20">
        <f>'CSP5'!B64</f>
        <v>-1</v>
      </c>
      <c r="C18" s="20">
        <f>'CSP5'!C64</f>
        <v>0</v>
      </c>
      <c r="D18" s="20">
        <f>'CSP5'!D64</f>
        <v>10</v>
      </c>
      <c r="E18" s="20">
        <f>'CSP5'!E64</f>
        <v>20</v>
      </c>
      <c r="F18" s="20">
        <f>'CSP5'!F64</f>
        <v>30</v>
      </c>
      <c r="G18" s="20">
        <f>'CSP5'!G64</f>
        <v>45</v>
      </c>
      <c r="H18" s="20">
        <f>'CSP5'!H64</f>
        <v>55</v>
      </c>
      <c r="I18" s="20">
        <f>'CSP5'!I64</f>
        <v>65</v>
      </c>
      <c r="J18" s="20">
        <f>'CSP5'!J64</f>
        <v>75</v>
      </c>
      <c r="K18" s="20">
        <f>'CSP5'!K64</f>
        <v>85</v>
      </c>
      <c r="L18" s="20">
        <f>'CSP5'!L64</f>
        <v>95</v>
      </c>
      <c r="M18" s="20">
        <f>'CSP5'!M64</f>
        <v>110</v>
      </c>
      <c r="N18" s="20">
        <f>'CSP5'!N64</f>
        <v>120</v>
      </c>
      <c r="O18" s="20">
        <f>'CSP5'!O64</f>
        <v>125</v>
      </c>
      <c r="P18" s="20">
        <f>'CSP5'!P64</f>
        <v>130</v>
      </c>
      <c r="Q18" s="20">
        <f>'CSP5'!Q64</f>
        <v>135</v>
      </c>
      <c r="R18" s="20">
        <f>'CSP5'!R64</f>
        <v>140</v>
      </c>
      <c r="S18" s="20">
        <f>'CSP5'!S64</f>
        <v>141</v>
      </c>
    </row>
    <row r="19" spans="1:19" x14ac:dyDescent="0.25">
      <c r="A19" s="20" t="s">
        <v>1164</v>
      </c>
      <c r="B19" s="20">
        <f>'CSP5'!B89</f>
        <v>-1</v>
      </c>
      <c r="C19" s="20">
        <f>'CSP5'!C89</f>
        <v>0</v>
      </c>
      <c r="D19" s="20">
        <f>'CSP5'!D89</f>
        <v>10</v>
      </c>
      <c r="E19" s="20">
        <f>'CSP5'!E89</f>
        <v>20</v>
      </c>
      <c r="F19" s="20">
        <f>'CSP5'!F89</f>
        <v>30</v>
      </c>
      <c r="G19" s="20">
        <f>'CSP5'!G89</f>
        <v>40</v>
      </c>
      <c r="H19" s="20">
        <f>'CSP5'!H89</f>
        <v>55</v>
      </c>
      <c r="I19" s="20">
        <f>'CSP5'!I89</f>
        <v>65</v>
      </c>
      <c r="J19" s="20">
        <f>'CSP5'!J89</f>
        <v>75</v>
      </c>
      <c r="K19" s="20">
        <f>'CSP5'!K89</f>
        <v>85</v>
      </c>
      <c r="L19" s="20">
        <f>'CSP5'!L89</f>
        <v>95</v>
      </c>
      <c r="M19" s="20">
        <f>'CSP5'!M89</f>
        <v>110</v>
      </c>
      <c r="N19" s="20">
        <f>'CSP5'!N89</f>
        <v>120</v>
      </c>
      <c r="O19" s="20">
        <f>'CSP5'!O89</f>
        <v>125</v>
      </c>
      <c r="P19" s="20">
        <f>'CSP5'!P89</f>
        <v>130</v>
      </c>
      <c r="Q19" s="20">
        <f>'CSP5'!Q89</f>
        <v>135</v>
      </c>
      <c r="R19" s="20">
        <f>'CSP5'!R89</f>
        <v>140</v>
      </c>
      <c r="S19" s="20">
        <f>'CSP5'!S89</f>
        <v>141</v>
      </c>
    </row>
    <row r="20" spans="1:19" x14ac:dyDescent="0.25">
      <c r="A20" s="20" t="s">
        <v>1165</v>
      </c>
      <c r="B20" s="20">
        <f>'CSP5'!B168</f>
        <v>-1</v>
      </c>
      <c r="C20" s="20">
        <f>'CSP5'!C168</f>
        <v>0</v>
      </c>
      <c r="D20" s="20">
        <f>'CSP5'!D168</f>
        <v>10</v>
      </c>
      <c r="E20" s="20">
        <f>'CSP5'!E168</f>
        <v>20</v>
      </c>
      <c r="F20" s="20">
        <f>'CSP5'!F168</f>
        <v>30</v>
      </c>
      <c r="G20" s="20">
        <f>'CSP5'!G168</f>
        <v>45</v>
      </c>
      <c r="H20" s="20">
        <f>'CSP5'!H168</f>
        <v>55</v>
      </c>
      <c r="I20" s="20">
        <f>'CSP5'!I168</f>
        <v>65</v>
      </c>
      <c r="J20" s="20">
        <f>'CSP5'!J168</f>
        <v>75</v>
      </c>
      <c r="K20" s="20">
        <f>'CSP5'!K168</f>
        <v>85</v>
      </c>
      <c r="L20" s="20">
        <f>'CSP5'!L168</f>
        <v>95</v>
      </c>
      <c r="M20" s="20">
        <f>'CSP5'!M168</f>
        <v>110</v>
      </c>
      <c r="N20" s="20">
        <f>'CSP5'!N168</f>
        <v>120</v>
      </c>
      <c r="O20" s="20">
        <f>'CSP5'!O168</f>
        <v>125</v>
      </c>
      <c r="P20" s="20">
        <f>'CSP5'!P168</f>
        <v>130</v>
      </c>
      <c r="Q20" s="20">
        <f>'CSP5'!Q168</f>
        <v>135</v>
      </c>
      <c r="R20" s="20">
        <f>'CSP5'!R168</f>
        <v>140</v>
      </c>
      <c r="S20" s="20">
        <f>'CSP5'!S168</f>
        <v>141</v>
      </c>
    </row>
    <row r="21" spans="1:19" x14ac:dyDescent="0.25">
      <c r="A21" s="20" t="s">
        <v>1167</v>
      </c>
      <c r="B21" s="20">
        <f>'CSP5'!B193</f>
        <v>-1</v>
      </c>
      <c r="C21" s="20">
        <f>'CSP5'!C193</f>
        <v>0</v>
      </c>
      <c r="D21" s="20">
        <f>'CSP5'!D193</f>
        <v>10</v>
      </c>
      <c r="E21" s="20">
        <f>'CSP5'!E193</f>
        <v>20</v>
      </c>
      <c r="F21" s="20">
        <f>'CSP5'!F193</f>
        <v>30</v>
      </c>
      <c r="G21" s="20">
        <f>'CSP5'!G193</f>
        <v>45</v>
      </c>
      <c r="H21" s="20">
        <f>'CSP5'!H193</f>
        <v>55</v>
      </c>
      <c r="I21" s="20">
        <f>'CSP5'!I193</f>
        <v>65</v>
      </c>
      <c r="J21" s="20">
        <f>'CSP5'!J193</f>
        <v>75</v>
      </c>
      <c r="K21" s="20">
        <f>'CSP5'!K193</f>
        <v>85</v>
      </c>
      <c r="L21" s="20">
        <f>'CSP5'!L193</f>
        <v>95</v>
      </c>
      <c r="M21" s="20">
        <f>'CSP5'!M193</f>
        <v>110</v>
      </c>
      <c r="N21" s="20">
        <f>'CSP5'!N193</f>
        <v>120</v>
      </c>
      <c r="O21" s="20">
        <f>'CSP5'!O193</f>
        <v>125</v>
      </c>
      <c r="P21" s="20">
        <f>'CSP5'!P193</f>
        <v>130</v>
      </c>
      <c r="Q21" s="20">
        <f>'CSP5'!Q193</f>
        <v>135</v>
      </c>
      <c r="R21" s="20">
        <f>'CSP5'!R193</f>
        <v>140</v>
      </c>
      <c r="S21" s="20">
        <f>'CSP5'!S193</f>
        <v>141</v>
      </c>
    </row>
    <row r="22" spans="1:19" x14ac:dyDescent="0.25">
      <c r="A22" s="20" t="s">
        <v>1166</v>
      </c>
      <c r="B22" s="20">
        <f>'CSP5'!B218</f>
        <v>-1</v>
      </c>
      <c r="C22" s="20">
        <f>'CSP5'!C218</f>
        <v>0</v>
      </c>
      <c r="D22" s="20">
        <f>'CSP5'!D218</f>
        <v>10</v>
      </c>
      <c r="E22" s="20">
        <f>'CSP5'!E218</f>
        <v>20</v>
      </c>
      <c r="F22" s="20">
        <f>'CSP5'!F218</f>
        <v>30</v>
      </c>
      <c r="G22" s="20">
        <f>'CSP5'!G218</f>
        <v>40</v>
      </c>
      <c r="H22" s="20">
        <f>'CSP5'!H218</f>
        <v>55</v>
      </c>
      <c r="I22" s="20">
        <f>'CSP5'!I218</f>
        <v>65</v>
      </c>
      <c r="J22" s="20">
        <f>'CSP5'!J218</f>
        <v>75</v>
      </c>
      <c r="K22" s="20">
        <f>'CSP5'!K218</f>
        <v>85</v>
      </c>
      <c r="L22" s="20">
        <f>'CSP5'!L218</f>
        <v>95</v>
      </c>
      <c r="M22" s="20">
        <f>'CSP5'!M218</f>
        <v>110</v>
      </c>
      <c r="N22" s="20">
        <f>'CSP5'!N218</f>
        <v>120</v>
      </c>
      <c r="O22" s="20">
        <f>'CSP5'!O218</f>
        <v>125</v>
      </c>
      <c r="P22" s="20">
        <f>'CSP5'!P218</f>
        <v>130</v>
      </c>
      <c r="Q22" s="20">
        <f>'CSP5'!Q218</f>
        <v>135</v>
      </c>
      <c r="R22" s="20">
        <f>'CSP5'!R218</f>
        <v>140</v>
      </c>
      <c r="S22" s="20">
        <f>'CSP5'!S218</f>
        <v>141</v>
      </c>
    </row>
    <row r="24" spans="1:19" x14ac:dyDescent="0.25">
      <c r="A24" s="20" t="s">
        <v>1169</v>
      </c>
      <c r="B24" s="20" t="s">
        <v>1170</v>
      </c>
      <c r="C24" s="20" t="s">
        <v>1171</v>
      </c>
      <c r="D24" s="20" t="s">
        <v>1172</v>
      </c>
      <c r="E24" s="20" t="s">
        <v>1173</v>
      </c>
    </row>
    <row r="25" spans="1:19" x14ac:dyDescent="0.25">
      <c r="A25" s="20">
        <f>'CSP5'!A65</f>
        <v>619</v>
      </c>
      <c r="B25" s="20">
        <f>'CSP5'!A90</f>
        <v>619</v>
      </c>
      <c r="C25" s="20">
        <f>'CSP5'!A169</f>
        <v>619</v>
      </c>
      <c r="D25" s="20">
        <f>'CSP5'!A194</f>
        <v>619</v>
      </c>
      <c r="E25" s="20">
        <f>'CSP5'!A219</f>
        <v>619</v>
      </c>
    </row>
    <row r="26" spans="1:19" x14ac:dyDescent="0.25">
      <c r="A26" s="20">
        <f>'CSP5'!A66</f>
        <v>620</v>
      </c>
      <c r="B26" s="20">
        <f>'CSP5'!A91</f>
        <v>620</v>
      </c>
      <c r="C26" s="20">
        <f>'CSP5'!A170</f>
        <v>620</v>
      </c>
      <c r="D26" s="20">
        <f>'CSP5'!A195</f>
        <v>620</v>
      </c>
      <c r="E26" s="20">
        <f>'CSP5'!A220</f>
        <v>620</v>
      </c>
    </row>
    <row r="27" spans="1:19" x14ac:dyDescent="0.25">
      <c r="A27" s="20">
        <f>'CSP5'!A67</f>
        <v>650</v>
      </c>
      <c r="B27" s="20">
        <f>'CSP5'!A92</f>
        <v>650</v>
      </c>
      <c r="C27" s="20">
        <f>'CSP5'!A171</f>
        <v>650</v>
      </c>
      <c r="D27" s="20">
        <f>'CSP5'!A196</f>
        <v>650</v>
      </c>
      <c r="E27" s="20">
        <f>'CSP5'!A221</f>
        <v>650</v>
      </c>
    </row>
    <row r="28" spans="1:19" x14ac:dyDescent="0.25">
      <c r="A28" s="20">
        <f>'CSP5'!A68</f>
        <v>800</v>
      </c>
      <c r="B28" s="20">
        <f>'CSP5'!A93</f>
        <v>800</v>
      </c>
      <c r="C28" s="20">
        <f>'CSP5'!A172</f>
        <v>800</v>
      </c>
      <c r="D28" s="20">
        <f>'CSP5'!A197</f>
        <v>800</v>
      </c>
      <c r="E28" s="20">
        <f>'CSP5'!A222</f>
        <v>800</v>
      </c>
    </row>
    <row r="29" spans="1:19" x14ac:dyDescent="0.25">
      <c r="A29" s="20">
        <f>'CSP5'!A69</f>
        <v>1000</v>
      </c>
      <c r="B29" s="20">
        <f>'CSP5'!A94</f>
        <v>1000</v>
      </c>
      <c r="C29" s="20">
        <f>'CSP5'!A173</f>
        <v>1000</v>
      </c>
      <c r="D29" s="20">
        <f>'CSP5'!A198</f>
        <v>1000</v>
      </c>
      <c r="E29" s="20">
        <f>'CSP5'!A223</f>
        <v>1000</v>
      </c>
    </row>
    <row r="30" spans="1:19" x14ac:dyDescent="0.25">
      <c r="A30" s="20">
        <f>'CSP5'!A70</f>
        <v>1200</v>
      </c>
      <c r="B30" s="20">
        <f>'CSP5'!A95</f>
        <v>1200</v>
      </c>
      <c r="C30" s="20">
        <f>'CSP5'!A174</f>
        <v>1200</v>
      </c>
      <c r="D30" s="20">
        <f>'CSP5'!A199</f>
        <v>1200</v>
      </c>
      <c r="E30" s="20">
        <f>'CSP5'!A224</f>
        <v>1200</v>
      </c>
    </row>
    <row r="31" spans="1:19" x14ac:dyDescent="0.25">
      <c r="A31" s="20">
        <f>'CSP5'!A71</f>
        <v>1400</v>
      </c>
      <c r="B31" s="20">
        <f>'CSP5'!A96</f>
        <v>1400</v>
      </c>
      <c r="C31" s="20">
        <f>'CSP5'!A175</f>
        <v>1400</v>
      </c>
      <c r="D31" s="20">
        <f>'CSP5'!A200</f>
        <v>1400</v>
      </c>
      <c r="E31" s="20">
        <f>'CSP5'!A225</f>
        <v>1400</v>
      </c>
    </row>
    <row r="32" spans="1:19" x14ac:dyDescent="0.25">
      <c r="A32" s="20">
        <f>'CSP5'!A72</f>
        <v>1550</v>
      </c>
      <c r="B32" s="20">
        <f>'CSP5'!A97</f>
        <v>1550</v>
      </c>
      <c r="C32" s="20">
        <f>'CSP5'!A176</f>
        <v>1550</v>
      </c>
      <c r="D32" s="20">
        <f>'CSP5'!A201</f>
        <v>1550</v>
      </c>
      <c r="E32" s="20">
        <f>'CSP5'!A226</f>
        <v>1550</v>
      </c>
    </row>
    <row r="33" spans="1:5" x14ac:dyDescent="0.25">
      <c r="A33" s="20">
        <f>'CSP5'!A73</f>
        <v>1700</v>
      </c>
      <c r="B33" s="20">
        <f>'CSP5'!A98</f>
        <v>1700</v>
      </c>
      <c r="C33" s="20">
        <f>'CSP5'!A177</f>
        <v>1700</v>
      </c>
      <c r="D33" s="20">
        <f>'CSP5'!A202</f>
        <v>1700</v>
      </c>
      <c r="E33" s="20">
        <f>'CSP5'!A227</f>
        <v>1700</v>
      </c>
    </row>
    <row r="34" spans="1:5" x14ac:dyDescent="0.25">
      <c r="A34" s="20">
        <f>'CSP5'!A74</f>
        <v>1800</v>
      </c>
      <c r="B34" s="20">
        <f>'CSP5'!A99</f>
        <v>1800</v>
      </c>
      <c r="C34" s="20">
        <f>'CSP5'!A178</f>
        <v>1800</v>
      </c>
      <c r="D34" s="20">
        <f>'CSP5'!A203</f>
        <v>1800</v>
      </c>
      <c r="E34" s="20">
        <f>'CSP5'!A228</f>
        <v>1800</v>
      </c>
    </row>
    <row r="35" spans="1:5" x14ac:dyDescent="0.25">
      <c r="A35" s="20">
        <f>'CSP5'!A75</f>
        <v>2000</v>
      </c>
      <c r="B35" s="20">
        <f>'CSP5'!A100</f>
        <v>2000</v>
      </c>
      <c r="C35" s="20">
        <f>'CSP5'!A179</f>
        <v>2000</v>
      </c>
      <c r="D35" s="20">
        <f>'CSP5'!A204</f>
        <v>2000</v>
      </c>
      <c r="E35" s="20">
        <f>'CSP5'!A229</f>
        <v>2000</v>
      </c>
    </row>
    <row r="36" spans="1:5" x14ac:dyDescent="0.25">
      <c r="A36" s="20">
        <f>'CSP5'!A76</f>
        <v>2200</v>
      </c>
      <c r="B36" s="20">
        <f>'CSP5'!A101</f>
        <v>2200</v>
      </c>
      <c r="C36" s="20">
        <f>'CSP5'!A180</f>
        <v>2200</v>
      </c>
      <c r="D36" s="20">
        <f>'CSP5'!A205</f>
        <v>2200</v>
      </c>
      <c r="E36" s="20">
        <f>'CSP5'!A230</f>
        <v>2200</v>
      </c>
    </row>
    <row r="37" spans="1:5" x14ac:dyDescent="0.25">
      <c r="A37" s="20">
        <f>'CSP5'!A77</f>
        <v>2400</v>
      </c>
      <c r="B37" s="20">
        <f>'CSP5'!A102</f>
        <v>2400</v>
      </c>
      <c r="C37" s="20">
        <f>'CSP5'!A181</f>
        <v>2400</v>
      </c>
      <c r="D37" s="20">
        <f>'CSP5'!A206</f>
        <v>2400</v>
      </c>
      <c r="E37" s="20">
        <f>'CSP5'!A231</f>
        <v>2400</v>
      </c>
    </row>
    <row r="38" spans="1:5" x14ac:dyDescent="0.25">
      <c r="A38" s="20">
        <f>'CSP5'!A78</f>
        <v>2600</v>
      </c>
      <c r="B38" s="20">
        <f>'CSP5'!A103</f>
        <v>2600</v>
      </c>
      <c r="C38" s="20">
        <f>'CSP5'!A182</f>
        <v>2600</v>
      </c>
      <c r="D38" s="20">
        <f>'CSP5'!A207</f>
        <v>2600</v>
      </c>
      <c r="E38" s="20">
        <f>'CSP5'!A232</f>
        <v>2600</v>
      </c>
    </row>
    <row r="39" spans="1:5" x14ac:dyDescent="0.25">
      <c r="A39" s="20">
        <f>'CSP5'!A79</f>
        <v>2800</v>
      </c>
      <c r="B39" s="20">
        <f>'CSP5'!A104</f>
        <v>2800</v>
      </c>
      <c r="C39" s="20">
        <f>'CSP5'!A183</f>
        <v>2800</v>
      </c>
      <c r="D39" s="20">
        <f>'CSP5'!A208</f>
        <v>2800</v>
      </c>
      <c r="E39" s="20">
        <f>'CSP5'!A233</f>
        <v>2800</v>
      </c>
    </row>
    <row r="40" spans="1:5" x14ac:dyDescent="0.25">
      <c r="A40" s="20">
        <f>'CSP5'!A80</f>
        <v>2900</v>
      </c>
      <c r="B40" s="20">
        <f>'CSP5'!A105</f>
        <v>2900</v>
      </c>
      <c r="C40" s="20">
        <f>'CSP5'!A184</f>
        <v>2900</v>
      </c>
      <c r="D40" s="20">
        <f>'CSP5'!A209</f>
        <v>2900</v>
      </c>
      <c r="E40" s="20">
        <f>'CSP5'!A234</f>
        <v>2900</v>
      </c>
    </row>
    <row r="41" spans="1:5" x14ac:dyDescent="0.25">
      <c r="A41" s="20">
        <f>'CSP5'!A81</f>
        <v>3000</v>
      </c>
      <c r="B41" s="20">
        <f>'CSP5'!A106</f>
        <v>3000</v>
      </c>
      <c r="C41" s="20">
        <f>'CSP5'!A185</f>
        <v>3000</v>
      </c>
      <c r="D41" s="20">
        <f>'CSP5'!A210</f>
        <v>3000</v>
      </c>
      <c r="E41" s="20">
        <f>'CSP5'!A235</f>
        <v>3000</v>
      </c>
    </row>
    <row r="42" spans="1:5" x14ac:dyDescent="0.25">
      <c r="A42" s="20">
        <f>'CSP5'!A82</f>
        <v>3200</v>
      </c>
      <c r="B42" s="20">
        <f>'CSP5'!A107</f>
        <v>3200</v>
      </c>
      <c r="C42" s="20">
        <f>'CSP5'!A186</f>
        <v>3200</v>
      </c>
      <c r="D42" s="20">
        <f>'CSP5'!A211</f>
        <v>3200</v>
      </c>
      <c r="E42" s="20">
        <f>'CSP5'!A236</f>
        <v>3200</v>
      </c>
    </row>
    <row r="43" spans="1:5" x14ac:dyDescent="0.25">
      <c r="A43" s="20">
        <f>'CSP5'!A83</f>
        <v>3300</v>
      </c>
      <c r="B43" s="20">
        <f>'CSP5'!A108</f>
        <v>3300</v>
      </c>
      <c r="C43" s="20">
        <f>'CSP5'!A187</f>
        <v>3300</v>
      </c>
      <c r="D43" s="20">
        <f>'CSP5'!A212</f>
        <v>3300</v>
      </c>
      <c r="E43" s="20">
        <f>'CSP5'!A237</f>
        <v>3300</v>
      </c>
    </row>
    <row r="44" spans="1:5" x14ac:dyDescent="0.25">
      <c r="A44" s="20">
        <f>'CSP5'!A84</f>
        <v>3500</v>
      </c>
      <c r="B44" s="20">
        <f>'CSP5'!A109</f>
        <v>3500</v>
      </c>
      <c r="C44" s="20">
        <f>'CSP5'!A188</f>
        <v>3500</v>
      </c>
      <c r="D44" s="20">
        <f>'CSP5'!A213</f>
        <v>3500</v>
      </c>
      <c r="E44" s="20">
        <f>'CSP5'!A238</f>
        <v>3500</v>
      </c>
    </row>
    <row r="45" spans="1:5" x14ac:dyDescent="0.25">
      <c r="A45" s="20">
        <f>'CSP5'!A85</f>
        <v>3501</v>
      </c>
      <c r="B45" s="20">
        <f>'CSP5'!A110</f>
        <v>3501</v>
      </c>
      <c r="C45" s="20">
        <f>'CSP5'!A189</f>
        <v>3501</v>
      </c>
      <c r="D45" s="20">
        <f>'CSP5'!A214</f>
        <v>3501</v>
      </c>
      <c r="E45" s="20">
        <f>'CSP5'!A239</f>
        <v>3501</v>
      </c>
    </row>
  </sheetData>
  <mergeCells count="2">
    <mergeCell ref="A11:K11"/>
    <mergeCell ref="A17:S17"/>
  </mergeCells>
  <conditionalFormatting sqref="C18:R22">
    <cfRule type="duplicateValues" dxfId="5" priority="6"/>
  </conditionalFormatting>
  <conditionalFormatting sqref="A26:E44">
    <cfRule type="duplicateValues" dxfId="4" priority="5"/>
  </conditionalFormatting>
  <conditionalFormatting sqref="B18:B22">
    <cfRule type="duplicateValues" dxfId="3" priority="4"/>
  </conditionalFormatting>
  <conditionalFormatting sqref="S18:S22">
    <cfRule type="duplicateValues" dxfId="2" priority="3"/>
  </conditionalFormatting>
  <conditionalFormatting sqref="A25:E25">
    <cfRule type="duplicateValues" dxfId="1" priority="2"/>
  </conditionalFormatting>
  <conditionalFormatting sqref="A45:E4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1"/>
  <sheetViews>
    <sheetView zoomScaleNormal="100" workbookViewId="0">
      <selection activeCell="Y10" sqref="Y10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20" customFormat="1" x14ac:dyDescent="0.25"/>
    <row r="2" spans="1:23" s="20" customFormat="1" x14ac:dyDescent="0.25">
      <c r="A2" s="45" t="s">
        <v>20</v>
      </c>
      <c r="B2" s="45"/>
      <c r="D2" s="45" t="s">
        <v>173</v>
      </c>
      <c r="E2" s="45"/>
      <c r="G2" s="45" t="s">
        <v>174</v>
      </c>
      <c r="H2" s="45"/>
      <c r="J2" s="45" t="s">
        <v>176</v>
      </c>
      <c r="K2" s="45"/>
      <c r="M2" s="45" t="s">
        <v>178</v>
      </c>
      <c r="N2" s="45"/>
      <c r="P2" s="45" t="s">
        <v>185</v>
      </c>
      <c r="Q2" s="45"/>
      <c r="S2" s="45" t="s">
        <v>192</v>
      </c>
      <c r="T2" s="45"/>
      <c r="V2" s="45" t="s">
        <v>197</v>
      </c>
      <c r="W2" s="45"/>
    </row>
    <row r="3" spans="1:23" s="20" customFormat="1" x14ac:dyDescent="0.25">
      <c r="A3" s="26"/>
      <c r="B3" s="26" t="str">
        <f>'CSP5'!B6</f>
        <v>TPS %</v>
      </c>
      <c r="D3" s="26"/>
      <c r="E3" s="26" t="str">
        <f>'CSP5'!B113</f>
        <v>PSI</v>
      </c>
      <c r="G3" s="26"/>
      <c r="H3" s="26" t="str">
        <f>'CSP5'!B140</f>
        <v>PSI</v>
      </c>
      <c r="J3" s="26"/>
      <c r="K3" s="26" t="str">
        <f>'Internal Flash'!B212</f>
        <v>PSI</v>
      </c>
      <c r="M3" s="26"/>
      <c r="N3" s="26" t="str">
        <f>'Internal Flash'!B239</f>
        <v>PSI</v>
      </c>
      <c r="P3" s="26"/>
      <c r="Q3" s="26" t="str">
        <f>'Internal Flash'!B266</f>
        <v>lbm/ft3</v>
      </c>
      <c r="S3" s="26"/>
      <c r="T3" s="26" t="str">
        <f>'Internal Flash'!B291</f>
        <v>Base Table</v>
      </c>
      <c r="V3" s="26"/>
      <c r="W3" s="26" t="str">
        <f>'Internal Flash'!B311</f>
        <v>Base Table</v>
      </c>
    </row>
    <row r="4" spans="1:23" s="20" customFormat="1" x14ac:dyDescent="0.25">
      <c r="A4" s="26" t="str">
        <f>'CSP5'!A7</f>
        <v>RPM</v>
      </c>
      <c r="B4" s="26">
        <f>'Variables &amp; Axis Check'!$B$1</f>
        <v>100</v>
      </c>
      <c r="D4" s="26" t="str">
        <f>'CSP5'!A114</f>
        <v>RPM</v>
      </c>
      <c r="E4" s="26">
        <f>'Variables &amp; Axis Check'!$B$2</f>
        <v>33</v>
      </c>
      <c r="G4" s="26" t="str">
        <f>'CSP5'!A141</f>
        <v>RPM</v>
      </c>
      <c r="H4" s="26">
        <f>'Variables &amp; Axis Check'!$B$12</f>
        <v>14</v>
      </c>
      <c r="J4" s="26" t="str">
        <f>'Internal Flash'!A213</f>
        <v>RPM</v>
      </c>
      <c r="K4" s="26">
        <f>'Variables &amp; Axis Check'!$B$12</f>
        <v>14</v>
      </c>
      <c r="M4" s="26" t="str">
        <f>'Internal Flash'!A240</f>
        <v>RPM</v>
      </c>
      <c r="N4" s="26">
        <f>'Variables &amp; Axis Check'!$B$12</f>
        <v>14</v>
      </c>
      <c r="P4" s="26" t="str">
        <f>'Internal Flash'!A267</f>
        <v>RPM</v>
      </c>
      <c r="Q4" s="30">
        <f>'Variables &amp; Axis Check'!$K$12</f>
        <v>7.0016626929638073E-2</v>
      </c>
      <c r="S4" s="26" t="str">
        <f>'Internal Flash'!A292</f>
        <v>RPM</v>
      </c>
      <c r="T4" s="26">
        <f>'Variables &amp; Axis Check'!$K$13</f>
        <v>1</v>
      </c>
      <c r="V4" s="26" t="str">
        <f>'Internal Flash'!A312</f>
        <v>RPM</v>
      </c>
      <c r="W4" s="26">
        <f>'Variables &amp; Axis Check'!$K$13</f>
        <v>1</v>
      </c>
    </row>
    <row r="5" spans="1:23" s="20" customFormat="1" x14ac:dyDescent="0.25">
      <c r="A5" s="28">
        <f>'CSP5'!A8</f>
        <v>599</v>
      </c>
      <c r="B5" s="27">
        <f>_xll.Interp2dTab(-1,0,'CSP5'!$B$7:$G$7,'CSP5'!$A$8:$A$30,'CSP5'!$B$8:$G$30,'Cmd Fuel Limit'!$B$4,'Cmd Fuel Limit'!$A5)</f>
        <v>144.97282899999999</v>
      </c>
      <c r="D5" s="28">
        <f>'CSP5'!A115</f>
        <v>474</v>
      </c>
      <c r="E5" s="27">
        <f>_xll.Interp2dTab(-1,0,'CSP5'!$B$114:$Q$114,'CSP5'!$A$115:$A$137,'CSP5'!$B$115:$Q$137,'Cmd Fuel Limit'!$E$4,'Cmd Fuel Limit'!$D5)</f>
        <v>0</v>
      </c>
      <c r="G5" s="28">
        <f>'CSP5'!A142</f>
        <v>599</v>
      </c>
      <c r="H5" s="27">
        <f>_xll.Interp2dTab(-1,0,'CSP5'!$B$141:$I$141,'CSP5'!$A$142:$A$164,'CSP5'!$B$142:$I$164,'Cmd Fuel Limit'!$H$4,'Cmd Fuel Limit'!$G5)</f>
        <v>144.97282899999999</v>
      </c>
      <c r="J5" s="28">
        <f>'Internal Flash'!A214</f>
        <v>599</v>
      </c>
      <c r="K5" s="27">
        <f>_xll.Interp2dTab(-1,0,'Internal Flash'!$B$213:$I$213,'Internal Flash'!$A$214:$A$236,'Internal Flash'!$B$214:$I$236,'Cmd Fuel Limit'!$K$4,'Cmd Fuel Limit'!$J5)</f>
        <v>144.97282899999999</v>
      </c>
      <c r="M5" s="28">
        <f>'Internal Flash'!A241</f>
        <v>599</v>
      </c>
      <c r="N5" s="27">
        <f>_xll.Interp2dTab(-1,0,'Internal Flash'!$B$240:$I$240,'Internal Flash'!$A$241:$A$263,'Internal Flash'!$B$241:$I$263,'Cmd Fuel Limit'!$N$4,'Cmd Fuel Limit'!$M5)</f>
        <v>144.97282899999999</v>
      </c>
      <c r="P5" s="28">
        <f>'Internal Flash'!A268</f>
        <v>749</v>
      </c>
      <c r="Q5" s="27">
        <f>_xll.Interp2dTab(-1,0,'Internal Flash'!$B$267:$K$267,'Internal Flash'!$A$268:$A$288,'Internal Flash'!$B$268:$K$288,'Cmd Fuel Limit'!$Q$4,'Cmd Fuel Limit'!$P5)</f>
        <v>105.51618413831719</v>
      </c>
      <c r="S5" s="28">
        <f>'Internal Flash'!A293</f>
        <v>1449</v>
      </c>
      <c r="T5" s="27">
        <f>_xll.Interp2dTab(-1,0,'Internal Flash'!$B$292:$F$292,'Internal Flash'!$A$293:$A$308,'Internal Flash'!$B$293:$F$308,'Cmd Fuel Limit'!$T$4,'Cmd Fuel Limit'!$S5)</f>
        <v>113.58695899999999</v>
      </c>
      <c r="V5" s="28">
        <f>'Internal Flash'!A313</f>
        <v>749</v>
      </c>
      <c r="W5" s="27">
        <f>_xll.Interp2dTab(-1,0,'Internal Flash'!$B$312:$F$312,'Internal Flash'!$A$313:$A$335,'Internal Flash'!$B$313:$F$335,'Cmd Fuel Limit'!$W$4,'Cmd Fuel Limit'!$V5)</f>
        <v>88.519020999999995</v>
      </c>
    </row>
    <row r="6" spans="1:23" s="20" customFormat="1" x14ac:dyDescent="0.25">
      <c r="A6" s="26">
        <f>'CSP5'!A9</f>
        <v>600</v>
      </c>
      <c r="B6" s="7">
        <f>_xll.Interp2dTab(-1,0,'CSP5'!$B$7:$G$7,'CSP5'!$A$8:$A$30,'CSP5'!$B$8:$G$30,'Cmd Fuel Limit'!$B$4,'Cmd Fuel Limit'!$A6)</f>
        <v>144.97282899999999</v>
      </c>
      <c r="D6" s="26">
        <f>'CSP5'!A116</f>
        <v>475</v>
      </c>
      <c r="E6" s="7">
        <f>_xll.Interp2dTab(-1,0,'CSP5'!$B$114:$Q$114,'CSP5'!$A$115:$A$137,'CSP5'!$B$115:$Q$137,'Cmd Fuel Limit'!$E$4,'Cmd Fuel Limit'!$D6)</f>
        <v>0</v>
      </c>
      <c r="G6" s="26">
        <f>'CSP5'!A143</f>
        <v>600</v>
      </c>
      <c r="H6" s="7">
        <f>_xll.Interp2dTab(-1,0,'CSP5'!$B$141:$I$141,'CSP5'!$A$142:$A$164,'CSP5'!$B$142:$I$164,'Cmd Fuel Limit'!$H$4,'Cmd Fuel Limit'!$G6)</f>
        <v>144.97282899999999</v>
      </c>
      <c r="J6" s="26">
        <f>'Internal Flash'!A215</f>
        <v>600</v>
      </c>
      <c r="K6" s="7">
        <f>_xll.Interp2dTab(-1,0,'Internal Flash'!$B$213:$I$213,'Internal Flash'!$A$214:$A$236,'Internal Flash'!$B$214:$I$236,'Cmd Fuel Limit'!$K$4,'Cmd Fuel Limit'!$J6)</f>
        <v>144.97282899999999</v>
      </c>
      <c r="M6" s="26">
        <f>'Internal Flash'!A242</f>
        <v>600</v>
      </c>
      <c r="N6" s="7">
        <f>_xll.Interp2dTab(-1,0,'Internal Flash'!$B$240:$I$240,'Internal Flash'!$A$241:$A$263,'Internal Flash'!$B$241:$I$263,'Cmd Fuel Limit'!$N$4,'Cmd Fuel Limit'!$M6)</f>
        <v>144.97282899999999</v>
      </c>
      <c r="P6" s="26">
        <f>'Internal Flash'!A269</f>
        <v>750</v>
      </c>
      <c r="Q6" s="7">
        <f>_xll.Interp2dTab(-1,0,'Internal Flash'!$B$267:$K$267,'Internal Flash'!$A$268:$A$288,'Internal Flash'!$B$268:$K$288,'Cmd Fuel Limit'!$Q$4,'Cmd Fuel Limit'!$P6)</f>
        <v>105.51618413831719</v>
      </c>
      <c r="S6" s="26">
        <f>'Internal Flash'!A294</f>
        <v>1450</v>
      </c>
      <c r="T6" s="7">
        <f>_xll.Interp2dTab(-1,0,'Internal Flash'!$B$292:$F$292,'Internal Flash'!$A$293:$A$308,'Internal Flash'!$B$293:$F$308,'Cmd Fuel Limit'!$T$4,'Cmd Fuel Limit'!$S6)</f>
        <v>113.58695899999999</v>
      </c>
      <c r="V6" s="26">
        <f>'Internal Flash'!A314</f>
        <v>750</v>
      </c>
      <c r="W6" s="7">
        <f>_xll.Interp2dTab(-1,0,'Internal Flash'!$B$312:$F$312,'Internal Flash'!$A$313:$A$335,'Internal Flash'!$B$313:$F$335,'Cmd Fuel Limit'!$W$4,'Cmd Fuel Limit'!$V6)</f>
        <v>88.519020999999995</v>
      </c>
    </row>
    <row r="7" spans="1:23" s="20" customFormat="1" x14ac:dyDescent="0.25">
      <c r="A7" s="26">
        <f>'CSP5'!A10</f>
        <v>650</v>
      </c>
      <c r="B7" s="7">
        <f>_xll.Interp2dTab(-1,0,'CSP5'!$B$7:$G$7,'CSP5'!$A$8:$A$30,'CSP5'!$B$8:$G$30,'Cmd Fuel Limit'!$B$4,'Cmd Fuel Limit'!$A7)</f>
        <v>144.97282899999999</v>
      </c>
      <c r="D7" s="26">
        <f>'CSP5'!A117</f>
        <v>500</v>
      </c>
      <c r="E7" s="7">
        <f>_xll.Interp2dTab(-1,0,'CSP5'!$B$114:$Q$114,'CSP5'!$A$115:$A$137,'CSP5'!$B$115:$Q$137,'Cmd Fuel Limit'!$E$4,'Cmd Fuel Limit'!$D7)</f>
        <v>144.97282899999999</v>
      </c>
      <c r="G7" s="26">
        <f>'CSP5'!A144</f>
        <v>650</v>
      </c>
      <c r="H7" s="7">
        <f>_xll.Interp2dTab(-1,0,'CSP5'!$B$141:$I$141,'CSP5'!$A$142:$A$164,'CSP5'!$B$142:$I$164,'Cmd Fuel Limit'!$H$4,'Cmd Fuel Limit'!$G7)</f>
        <v>144.97282899999999</v>
      </c>
      <c r="J7" s="26">
        <f>'Internal Flash'!A216</f>
        <v>650</v>
      </c>
      <c r="K7" s="7">
        <f>_xll.Interp2dTab(-1,0,'Internal Flash'!$B$213:$I$213,'Internal Flash'!$A$214:$A$236,'Internal Flash'!$B$214:$I$236,'Cmd Fuel Limit'!$K$4,'Cmd Fuel Limit'!$J7)</f>
        <v>144.97282899999999</v>
      </c>
      <c r="M7" s="26">
        <f>'Internal Flash'!A243</f>
        <v>650</v>
      </c>
      <c r="N7" s="7">
        <f>_xll.Interp2dTab(-1,0,'Internal Flash'!$B$240:$I$240,'Internal Flash'!$A$241:$A$263,'Internal Flash'!$B$241:$I$263,'Cmd Fuel Limit'!$N$4,'Cmd Fuel Limit'!$M7)</f>
        <v>144.97282899999999</v>
      </c>
      <c r="P7" s="26">
        <f>'Internal Flash'!A270</f>
        <v>800</v>
      </c>
      <c r="Q7" s="7">
        <f>_xll.Interp2dTab(-1,0,'Internal Flash'!$B$267:$K$267,'Internal Flash'!$A$268:$A$288,'Internal Flash'!$B$268:$K$288,'Cmd Fuel Limit'!$Q$4,'Cmd Fuel Limit'!$P7)</f>
        <v>107.12447154168333</v>
      </c>
      <c r="S7" s="26">
        <f>'Internal Flash'!A295</f>
        <v>1500</v>
      </c>
      <c r="T7" s="7">
        <f>_xll.Interp2dTab(-1,0,'Internal Flash'!$B$292:$F$292,'Internal Flash'!$A$293:$A$308,'Internal Flash'!$B$293:$F$308,'Cmd Fuel Limit'!$T$4,'Cmd Fuel Limit'!$S7)</f>
        <v>114.19837200000001</v>
      </c>
      <c r="V7" s="26">
        <f>'Internal Flash'!A315</f>
        <v>800</v>
      </c>
      <c r="W7" s="7">
        <f>_xll.Interp2dTab(-1,0,'Internal Flash'!$B$312:$F$312,'Internal Flash'!$A$313:$A$335,'Internal Flash'!$B$313:$F$335,'Cmd Fuel Limit'!$W$4,'Cmd Fuel Limit'!$V7)</f>
        <v>92.798912000000001</v>
      </c>
    </row>
    <row r="8" spans="1:23" s="20" customFormat="1" x14ac:dyDescent="0.25">
      <c r="A8" s="26">
        <f>'CSP5'!A11</f>
        <v>750</v>
      </c>
      <c r="B8" s="7">
        <f>_xll.Interp2dTab(-1,0,'CSP5'!$B$7:$G$7,'CSP5'!$A$8:$A$30,'CSP5'!$B$8:$G$30,'Cmd Fuel Limit'!$B$4,'Cmd Fuel Limit'!$A8)</f>
        <v>144.97282899999999</v>
      </c>
      <c r="D8" s="26">
        <f>'CSP5'!A118</f>
        <v>650</v>
      </c>
      <c r="E8" s="7">
        <f>_xll.Interp2dTab(-1,0,'CSP5'!$B$114:$Q$114,'CSP5'!$A$115:$A$137,'CSP5'!$B$115:$Q$137,'Cmd Fuel Limit'!$E$4,'Cmd Fuel Limit'!$D8)</f>
        <v>144.97282899999999</v>
      </c>
      <c r="G8" s="26">
        <f>'CSP5'!A145</f>
        <v>700</v>
      </c>
      <c r="H8" s="7">
        <f>_xll.Interp2dTab(-1,0,'CSP5'!$B$141:$I$141,'CSP5'!$A$142:$A$164,'CSP5'!$B$142:$I$164,'Cmd Fuel Limit'!$H$4,'Cmd Fuel Limit'!$G8)</f>
        <v>144.97282899999999</v>
      </c>
      <c r="J8" s="26">
        <f>'Internal Flash'!A217</f>
        <v>700</v>
      </c>
      <c r="K8" s="7">
        <f>_xll.Interp2dTab(-1,0,'Internal Flash'!$B$213:$I$213,'Internal Flash'!$A$214:$A$236,'Internal Flash'!$B$214:$I$236,'Cmd Fuel Limit'!$K$4,'Cmd Fuel Limit'!$J8)</f>
        <v>144.97282899999999</v>
      </c>
      <c r="M8" s="26">
        <f>'Internal Flash'!A244</f>
        <v>700</v>
      </c>
      <c r="N8" s="7">
        <f>_xll.Interp2dTab(-1,0,'Internal Flash'!$B$240:$I$240,'Internal Flash'!$A$241:$A$263,'Internal Flash'!$B$241:$I$263,'Cmd Fuel Limit'!$N$4,'Cmd Fuel Limit'!$M8)</f>
        <v>144.97282899999999</v>
      </c>
      <c r="P8" s="26">
        <f>'Internal Flash'!A271</f>
        <v>900</v>
      </c>
      <c r="Q8" s="7">
        <f>_xll.Interp2dTab(-1,0,'Internal Flash'!$B$267:$K$267,'Internal Flash'!$A$268:$A$288,'Internal Flash'!$B$268:$K$288,'Cmd Fuel Limit'!$Q$4,'Cmd Fuel Limit'!$P8)</f>
        <v>112.64625639932169</v>
      </c>
      <c r="S8" s="26">
        <f>'Internal Flash'!A296</f>
        <v>1600</v>
      </c>
      <c r="T8" s="7">
        <f>_xll.Interp2dTab(-1,0,'Internal Flash'!$B$292:$F$292,'Internal Flash'!$A$293:$A$308,'Internal Flash'!$B$293:$F$308,'Cmd Fuel Limit'!$T$4,'Cmd Fuel Limit'!$S8)</f>
        <v>116.576089</v>
      </c>
      <c r="V8" s="26">
        <f>'Internal Flash'!A316</f>
        <v>900</v>
      </c>
      <c r="W8" s="7">
        <f>_xll.Interp2dTab(-1,0,'Internal Flash'!$B$312:$F$312,'Internal Flash'!$A$313:$A$335,'Internal Flash'!$B$313:$F$335,'Cmd Fuel Limit'!$W$4,'Cmd Fuel Limit'!$V8)</f>
        <v>100.475543</v>
      </c>
    </row>
    <row r="9" spans="1:23" s="20" customFormat="1" x14ac:dyDescent="0.25">
      <c r="A9" s="26">
        <f>'CSP5'!A12</f>
        <v>800</v>
      </c>
      <c r="B9" s="7">
        <f>_xll.Interp2dTab(-1,0,'CSP5'!$B$7:$G$7,'CSP5'!$A$8:$A$30,'CSP5'!$B$8:$G$30,'Cmd Fuel Limit'!$B$4,'Cmd Fuel Limit'!$A9)</f>
        <v>144.97282899999999</v>
      </c>
      <c r="D9" s="26">
        <f>'CSP5'!A119</f>
        <v>750</v>
      </c>
      <c r="E9" s="7">
        <f>_xll.Interp2dTab(-1,0,'CSP5'!$B$114:$Q$114,'CSP5'!$A$115:$A$137,'CSP5'!$B$115:$Q$137,'Cmd Fuel Limit'!$E$4,'Cmd Fuel Limit'!$D9)</f>
        <v>144.97282899999999</v>
      </c>
      <c r="G9" s="26">
        <f>'CSP5'!A146</f>
        <v>800</v>
      </c>
      <c r="H9" s="7">
        <f>_xll.Interp2dTab(-1,0,'CSP5'!$B$141:$I$141,'CSP5'!$A$142:$A$164,'CSP5'!$B$142:$I$164,'Cmd Fuel Limit'!$H$4,'Cmd Fuel Limit'!$G9)</f>
        <v>144.97282899999999</v>
      </c>
      <c r="J9" s="26">
        <f>'Internal Flash'!A218</f>
        <v>800</v>
      </c>
      <c r="K9" s="7">
        <f>_xll.Interp2dTab(-1,0,'Internal Flash'!$B$213:$I$213,'Internal Flash'!$A$214:$A$236,'Internal Flash'!$B$214:$I$236,'Cmd Fuel Limit'!$K$4,'Cmd Fuel Limit'!$J9)</f>
        <v>144.97282899999999</v>
      </c>
      <c r="M9" s="26">
        <f>'Internal Flash'!A245</f>
        <v>800</v>
      </c>
      <c r="N9" s="7">
        <f>_xll.Interp2dTab(-1,0,'Internal Flash'!$B$240:$I$240,'Internal Flash'!$A$241:$A$263,'Internal Flash'!$B$241:$I$263,'Cmd Fuel Limit'!$N$4,'Cmd Fuel Limit'!$M9)</f>
        <v>144.97282899999999</v>
      </c>
      <c r="P9" s="26">
        <f>'Internal Flash'!A272</f>
        <v>1000</v>
      </c>
      <c r="Q9" s="7">
        <f>_xll.Interp2dTab(-1,0,'Internal Flash'!$B$267:$K$267,'Internal Flash'!$A$268:$A$288,'Internal Flash'!$B$268:$K$288,'Cmd Fuel Limit'!$Q$4,'Cmd Fuel Limit'!$P9)</f>
        <v>111.03796978508834</v>
      </c>
      <c r="S9" s="26">
        <f>'Internal Flash'!A297</f>
        <v>1700</v>
      </c>
      <c r="T9" s="7">
        <f>_xll.Interp2dTab(-1,0,'Internal Flash'!$B$292:$F$292,'Internal Flash'!$A$293:$A$308,'Internal Flash'!$B$293:$F$308,'Cmd Fuel Limit'!$T$4,'Cmd Fuel Limit'!$S9)</f>
        <v>114.87772</v>
      </c>
      <c r="V9" s="26">
        <f>'Internal Flash'!A317</f>
        <v>1000</v>
      </c>
      <c r="W9" s="7">
        <f>_xll.Interp2dTab(-1,0,'Internal Flash'!$B$312:$F$312,'Internal Flash'!$A$313:$A$335,'Internal Flash'!$B$313:$F$335,'Cmd Fuel Limit'!$W$4,'Cmd Fuel Limit'!$V9)</f>
        <v>101.970108</v>
      </c>
    </row>
    <row r="10" spans="1:23" s="20" customFormat="1" x14ac:dyDescent="0.25">
      <c r="A10" s="26">
        <f>'CSP5'!A13</f>
        <v>900</v>
      </c>
      <c r="B10" s="7">
        <f>_xll.Interp2dTab(-1,0,'CSP5'!$B$7:$G$7,'CSP5'!$A$8:$A$30,'CSP5'!$B$8:$G$30,'Cmd Fuel Limit'!$B$4,'Cmd Fuel Limit'!$A10)</f>
        <v>144.97282899999999</v>
      </c>
      <c r="D10" s="26">
        <f>'CSP5'!A120</f>
        <v>1000</v>
      </c>
      <c r="E10" s="7">
        <f>_xll.Interp2dTab(-1,0,'CSP5'!$B$114:$Q$114,'CSP5'!$A$115:$A$137,'CSP5'!$B$115:$Q$137,'Cmd Fuel Limit'!$E$4,'Cmd Fuel Limit'!$D10)</f>
        <v>144.97282899999999</v>
      </c>
      <c r="G10" s="26">
        <f>'CSP5'!A147</f>
        <v>900</v>
      </c>
      <c r="H10" s="7">
        <f>_xll.Interp2dTab(-1,0,'CSP5'!$B$141:$I$141,'CSP5'!$A$142:$A$164,'CSP5'!$B$142:$I$164,'Cmd Fuel Limit'!$H$4,'Cmd Fuel Limit'!$G10)</f>
        <v>144.97282899999999</v>
      </c>
      <c r="J10" s="26">
        <f>'Internal Flash'!A219</f>
        <v>900</v>
      </c>
      <c r="K10" s="7">
        <f>_xll.Interp2dTab(-1,0,'Internal Flash'!$B$213:$I$213,'Internal Flash'!$A$214:$A$236,'Internal Flash'!$B$214:$I$236,'Cmd Fuel Limit'!$K$4,'Cmd Fuel Limit'!$J10)</f>
        <v>144.97282899999999</v>
      </c>
      <c r="M10" s="26">
        <f>'Internal Flash'!A246</f>
        <v>900</v>
      </c>
      <c r="N10" s="7">
        <f>_xll.Interp2dTab(-1,0,'Internal Flash'!$B$240:$I$240,'Internal Flash'!$A$241:$A$263,'Internal Flash'!$B$241:$I$263,'Cmd Fuel Limit'!$N$4,'Cmd Fuel Limit'!$M10)</f>
        <v>144.97282899999999</v>
      </c>
      <c r="P10" s="26">
        <f>'Internal Flash'!A273</f>
        <v>1200</v>
      </c>
      <c r="Q10" s="7">
        <f>_xll.Interp2dTab(-1,0,'Internal Flash'!$B$267:$K$267,'Internal Flash'!$A$268:$A$288,'Internal Flash'!$B$268:$K$288,'Cmd Fuel Limit'!$Q$4,'Cmd Fuel Limit'!$P10)</f>
        <v>118.16804204609286</v>
      </c>
      <c r="S10" s="26">
        <f>'Internal Flash'!A298</f>
        <v>1800</v>
      </c>
      <c r="T10" s="7">
        <f>_xll.Interp2dTab(-1,0,'Internal Flash'!$B$292:$F$292,'Internal Flash'!$A$293:$A$308,'Internal Flash'!$B$293:$F$308,'Cmd Fuel Limit'!$T$4,'Cmd Fuel Limit'!$S10)</f>
        <v>118.070655</v>
      </c>
      <c r="V10" s="26">
        <f>'Internal Flash'!A318</f>
        <v>1200</v>
      </c>
      <c r="W10" s="7">
        <f>_xll.Interp2dTab(-1,0,'Internal Flash'!$B$312:$F$312,'Internal Flash'!$A$313:$A$335,'Internal Flash'!$B$313:$F$335,'Cmd Fuel Limit'!$W$4,'Cmd Fuel Limit'!$V10)</f>
        <v>109.918477</v>
      </c>
    </row>
    <row r="11" spans="1:23" s="20" customFormat="1" x14ac:dyDescent="0.25">
      <c r="A11" s="26">
        <f>'CSP5'!A14</f>
        <v>1000</v>
      </c>
      <c r="B11" s="7">
        <f>_xll.Interp2dTab(-1,0,'CSP5'!$B$7:$G$7,'CSP5'!$A$8:$A$30,'CSP5'!$B$8:$G$30,'Cmd Fuel Limit'!$B$4,'Cmd Fuel Limit'!$A11)</f>
        <v>144.97282899999999</v>
      </c>
      <c r="D11" s="26">
        <f>'CSP5'!A121</f>
        <v>1200</v>
      </c>
      <c r="E11" s="7">
        <f>_xll.Interp2dTab(-1,0,'CSP5'!$B$114:$Q$114,'CSP5'!$A$115:$A$137,'CSP5'!$B$115:$Q$137,'Cmd Fuel Limit'!$E$4,'Cmd Fuel Limit'!$D11)</f>
        <v>144.97282899999999</v>
      </c>
      <c r="G11" s="26">
        <f>'CSP5'!A148</f>
        <v>1000</v>
      </c>
      <c r="H11" s="7">
        <f>_xll.Interp2dTab(-1,0,'CSP5'!$B$141:$I$141,'CSP5'!$A$142:$A$164,'CSP5'!$B$142:$I$164,'Cmd Fuel Limit'!$H$4,'Cmd Fuel Limit'!$G11)</f>
        <v>144.97282899999999</v>
      </c>
      <c r="J11" s="26">
        <f>'Internal Flash'!A220</f>
        <v>1000</v>
      </c>
      <c r="K11" s="7">
        <f>_xll.Interp2dTab(-1,0,'Internal Flash'!$B$213:$I$213,'Internal Flash'!$A$214:$A$236,'Internal Flash'!$B$214:$I$236,'Cmd Fuel Limit'!$K$4,'Cmd Fuel Limit'!$J11)</f>
        <v>144.97282899999999</v>
      </c>
      <c r="M11" s="26">
        <f>'Internal Flash'!A247</f>
        <v>1000</v>
      </c>
      <c r="N11" s="7">
        <f>_xll.Interp2dTab(-1,0,'Internal Flash'!$B$240:$I$240,'Internal Flash'!$A$241:$A$263,'Internal Flash'!$B$241:$I$263,'Cmd Fuel Limit'!$N$4,'Cmd Fuel Limit'!$M11)</f>
        <v>144.97282899999999</v>
      </c>
      <c r="P11" s="26">
        <f>'Internal Flash'!A274</f>
        <v>1400</v>
      </c>
      <c r="Q11" s="7">
        <f>_xll.Interp2dTab(-1,0,'Internal Flash'!$B$267:$K$267,'Internal Flash'!$A$268:$A$288,'Internal Flash'!$B$268:$K$288,'Cmd Fuel Limit'!$Q$4,'Cmd Fuel Limit'!$P11)</f>
        <v>119.29384259714291</v>
      </c>
      <c r="S11" s="26">
        <f>'Internal Flash'!A299</f>
        <v>1900</v>
      </c>
      <c r="T11" s="7">
        <f>_xll.Interp2dTab(-1,0,'Internal Flash'!$B$292:$F$292,'Internal Flash'!$A$293:$A$308,'Internal Flash'!$B$293:$F$308,'Cmd Fuel Limit'!$T$4,'Cmd Fuel Limit'!$S11)</f>
        <v>120.380437</v>
      </c>
      <c r="V11" s="26">
        <f>'Internal Flash'!A319</f>
        <v>1380</v>
      </c>
      <c r="W11" s="7">
        <f>_xll.Interp2dTab(-1,0,'Internal Flash'!$B$312:$F$312,'Internal Flash'!$A$313:$A$335,'Internal Flash'!$B$313:$F$335,'Cmd Fuel Limit'!$W$4,'Cmd Fuel Limit'!$V11)</f>
        <v>111.820651</v>
      </c>
    </row>
    <row r="12" spans="1:23" s="20" customFormat="1" x14ac:dyDescent="0.25">
      <c r="A12" s="26">
        <f>'CSP5'!A15</f>
        <v>1200</v>
      </c>
      <c r="B12" s="7">
        <f>_xll.Interp2dTab(-1,0,'CSP5'!$B$7:$G$7,'CSP5'!$A$8:$A$30,'CSP5'!$B$8:$G$30,'Cmd Fuel Limit'!$B$4,'Cmd Fuel Limit'!$A12)</f>
        <v>144.97282899999999</v>
      </c>
      <c r="D12" s="26">
        <f>'CSP5'!A122</f>
        <v>1300</v>
      </c>
      <c r="E12" s="7">
        <f>_xll.Interp2dTab(-1,0,'CSP5'!$B$114:$Q$114,'CSP5'!$A$115:$A$137,'CSP5'!$B$115:$Q$137,'Cmd Fuel Limit'!$E$4,'Cmd Fuel Limit'!$D12)</f>
        <v>144.97282899999999</v>
      </c>
      <c r="G12" s="26">
        <f>'CSP5'!A149</f>
        <v>1200</v>
      </c>
      <c r="H12" s="7">
        <f>_xll.Interp2dTab(-1,0,'CSP5'!$B$141:$I$141,'CSP5'!$A$142:$A$164,'CSP5'!$B$142:$I$164,'Cmd Fuel Limit'!$H$4,'Cmd Fuel Limit'!$G12)</f>
        <v>144.97282899999999</v>
      </c>
      <c r="J12" s="26">
        <f>'Internal Flash'!A221</f>
        <v>1200</v>
      </c>
      <c r="K12" s="7">
        <f>_xll.Interp2dTab(-1,0,'Internal Flash'!$B$213:$I$213,'Internal Flash'!$A$214:$A$236,'Internal Flash'!$B$214:$I$236,'Cmd Fuel Limit'!$K$4,'Cmd Fuel Limit'!$J12)</f>
        <v>144.97282899999999</v>
      </c>
      <c r="M12" s="26">
        <f>'Internal Flash'!A248</f>
        <v>1200</v>
      </c>
      <c r="N12" s="7">
        <f>_xll.Interp2dTab(-1,0,'Internal Flash'!$B$240:$I$240,'Internal Flash'!$A$241:$A$263,'Internal Flash'!$B$241:$I$263,'Cmd Fuel Limit'!$N$4,'Cmd Fuel Limit'!$M12)</f>
        <v>144.97282899999999</v>
      </c>
      <c r="P12" s="26">
        <f>'Internal Flash'!A275</f>
        <v>1600</v>
      </c>
      <c r="Q12" s="7">
        <f>_xll.Interp2dTab(-1,0,'Internal Flash'!$B$267:$K$267,'Internal Flash'!$A$268:$A$288,'Internal Flash'!$B$268:$K$288,'Cmd Fuel Limit'!$Q$4,'Cmd Fuel Limit'!$P12)</f>
        <v>127.656934885075</v>
      </c>
      <c r="S12" s="26">
        <f>'Internal Flash'!A300</f>
        <v>2000</v>
      </c>
      <c r="T12" s="7">
        <f>_xll.Interp2dTab(-1,0,'Internal Flash'!$B$292:$F$292,'Internal Flash'!$A$293:$A$308,'Internal Flash'!$B$293:$F$308,'Cmd Fuel Limit'!$T$4,'Cmd Fuel Limit'!$S12)</f>
        <v>122.62228500000001</v>
      </c>
      <c r="V12" s="26">
        <f>'Internal Flash'!A320</f>
        <v>1600</v>
      </c>
      <c r="W12" s="7">
        <f>_xll.Interp2dTab(-1,0,'Internal Flash'!$B$312:$F$312,'Internal Flash'!$A$313:$A$335,'Internal Flash'!$B$313:$F$335,'Cmd Fuel Limit'!$W$4,'Cmd Fuel Limit'!$V12)</f>
        <v>119.90488999999999</v>
      </c>
    </row>
    <row r="13" spans="1:23" s="20" customFormat="1" x14ac:dyDescent="0.25">
      <c r="A13" s="26">
        <f>'CSP5'!A16</f>
        <v>1380</v>
      </c>
      <c r="B13" s="7">
        <f>_xll.Interp2dTab(-1,0,'CSP5'!$B$7:$G$7,'CSP5'!$A$8:$A$30,'CSP5'!$B$8:$G$30,'Cmd Fuel Limit'!$B$4,'Cmd Fuel Limit'!$A13)</f>
        <v>144.97282899999999</v>
      </c>
      <c r="D13" s="26">
        <f>'CSP5'!A123</f>
        <v>1400</v>
      </c>
      <c r="E13" s="7">
        <f>_xll.Interp2dTab(-1,0,'CSP5'!$B$114:$Q$114,'CSP5'!$A$115:$A$137,'CSP5'!$B$115:$Q$137,'Cmd Fuel Limit'!$E$4,'Cmd Fuel Limit'!$D13)</f>
        <v>144.97282899999999</v>
      </c>
      <c r="G13" s="26">
        <f>'CSP5'!A150</f>
        <v>1380</v>
      </c>
      <c r="H13" s="7">
        <f>_xll.Interp2dTab(-1,0,'CSP5'!$B$141:$I$141,'CSP5'!$A$142:$A$164,'CSP5'!$B$142:$I$164,'Cmd Fuel Limit'!$H$4,'Cmd Fuel Limit'!$G13)</f>
        <v>144.97282899999999</v>
      </c>
      <c r="J13" s="26">
        <f>'Internal Flash'!A222</f>
        <v>1380</v>
      </c>
      <c r="K13" s="7">
        <f>_xll.Interp2dTab(-1,0,'Internal Flash'!$B$213:$I$213,'Internal Flash'!$A$214:$A$236,'Internal Flash'!$B$214:$I$236,'Cmd Fuel Limit'!$K$4,'Cmd Fuel Limit'!$J13)</f>
        <v>144.97282899999999</v>
      </c>
      <c r="M13" s="26">
        <f>'Internal Flash'!A249</f>
        <v>1380</v>
      </c>
      <c r="N13" s="7">
        <f>_xll.Interp2dTab(-1,0,'Internal Flash'!$B$240:$I$240,'Internal Flash'!$A$241:$A$263,'Internal Flash'!$B$241:$I$263,'Cmd Fuel Limit'!$N$4,'Cmd Fuel Limit'!$M13)</f>
        <v>144.97282899999999</v>
      </c>
      <c r="P13" s="26">
        <f>'Internal Flash'!A276</f>
        <v>1800</v>
      </c>
      <c r="Q13" s="7">
        <f>_xll.Interp2dTab(-1,0,'Internal Flash'!$B$267:$K$267,'Internal Flash'!$A$268:$A$288,'Internal Flash'!$B$268:$K$288,'Cmd Fuel Limit'!$Q$4,'Cmd Fuel Limit'!$P13)</f>
        <v>130.01575625218544</v>
      </c>
      <c r="S13" s="26">
        <f>'Internal Flash'!A301</f>
        <v>2100</v>
      </c>
      <c r="T13" s="7">
        <f>_xll.Interp2dTab(-1,0,'Internal Flash'!$B$292:$F$292,'Internal Flash'!$A$293:$A$308,'Internal Flash'!$B$293:$F$308,'Cmd Fuel Limit'!$T$4,'Cmd Fuel Limit'!$S13)</f>
        <v>128.532611</v>
      </c>
      <c r="V13" s="26">
        <f>'Internal Flash'!A321</f>
        <v>1700</v>
      </c>
      <c r="W13" s="7">
        <f>_xll.Interp2dTab(-1,0,'Internal Flash'!$B$312:$F$312,'Internal Flash'!$A$313:$A$335,'Internal Flash'!$B$313:$F$335,'Cmd Fuel Limit'!$W$4,'Cmd Fuel Limit'!$V13)</f>
        <v>120.720108</v>
      </c>
    </row>
    <row r="14" spans="1:23" s="20" customFormat="1" x14ac:dyDescent="0.25">
      <c r="A14" s="26">
        <f>'CSP5'!A17</f>
        <v>1600</v>
      </c>
      <c r="B14" s="7">
        <f>_xll.Interp2dTab(-1,0,'CSP5'!$B$7:$G$7,'CSP5'!$A$8:$A$30,'CSP5'!$B$8:$G$30,'Cmd Fuel Limit'!$B$4,'Cmd Fuel Limit'!$A14)</f>
        <v>144.97282899999999</v>
      </c>
      <c r="D14" s="26">
        <f>'CSP5'!A124</f>
        <v>1600</v>
      </c>
      <c r="E14" s="7">
        <f>_xll.Interp2dTab(-1,0,'CSP5'!$B$114:$Q$114,'CSP5'!$A$115:$A$137,'CSP5'!$B$115:$Q$137,'Cmd Fuel Limit'!$E$4,'Cmd Fuel Limit'!$D14)</f>
        <v>144.97282899999999</v>
      </c>
      <c r="G14" s="26">
        <f>'CSP5'!A151</f>
        <v>1600</v>
      </c>
      <c r="H14" s="7">
        <f>_xll.Interp2dTab(-1,0,'CSP5'!$B$141:$I$141,'CSP5'!$A$142:$A$164,'CSP5'!$B$142:$I$164,'Cmd Fuel Limit'!$H$4,'Cmd Fuel Limit'!$G14)</f>
        <v>122.01087200000001</v>
      </c>
      <c r="J14" s="26">
        <f>'Internal Flash'!A223</f>
        <v>1600</v>
      </c>
      <c r="K14" s="7">
        <f>_xll.Interp2dTab(-1,0,'Internal Flash'!$B$213:$I$213,'Internal Flash'!$A$214:$A$236,'Internal Flash'!$B$214:$I$236,'Cmd Fuel Limit'!$K$4,'Cmd Fuel Limit'!$J14)</f>
        <v>144.97282899999999</v>
      </c>
      <c r="M14" s="26">
        <f>'Internal Flash'!A250</f>
        <v>1600</v>
      </c>
      <c r="N14" s="7">
        <f>_xll.Interp2dTab(-1,0,'Internal Flash'!$B$240:$I$240,'Internal Flash'!$A$241:$A$263,'Internal Flash'!$B$241:$I$263,'Cmd Fuel Limit'!$N$4,'Cmd Fuel Limit'!$M14)</f>
        <v>144.97282899999999</v>
      </c>
      <c r="P14" s="26">
        <f>'Internal Flash'!A277</f>
        <v>2000</v>
      </c>
      <c r="Q14" s="7">
        <f>_xll.Interp2dTab(-1,0,'Internal Flash'!$B$267:$K$267,'Internal Flash'!$A$268:$A$288,'Internal Flash'!$B$268:$K$288,'Cmd Fuel Limit'!$Q$4,'Cmd Fuel Limit'!$P14)</f>
        <v>133.92925449559047</v>
      </c>
      <c r="S14" s="26">
        <f>'Internal Flash'!A302</f>
        <v>2200</v>
      </c>
      <c r="T14" s="7">
        <f>_xll.Interp2dTab(-1,0,'Internal Flash'!$B$292:$F$292,'Internal Flash'!$A$293:$A$308,'Internal Flash'!$B$293:$F$308,'Cmd Fuel Limit'!$T$4,'Cmd Fuel Limit'!$S14)</f>
        <v>130.36685</v>
      </c>
      <c r="V14" s="26">
        <f>'Internal Flash'!A322</f>
        <v>1800</v>
      </c>
      <c r="W14" s="7">
        <f>_xll.Interp2dTab(-1,0,'Internal Flash'!$B$312:$F$312,'Internal Flash'!$A$313:$A$335,'Internal Flash'!$B$313:$F$335,'Cmd Fuel Limit'!$W$4,'Cmd Fuel Limit'!$V14)</f>
        <v>122.282608</v>
      </c>
    </row>
    <row r="15" spans="1:23" s="20" customFormat="1" x14ac:dyDescent="0.25">
      <c r="A15" s="26">
        <f>'CSP5'!A18</f>
        <v>1800</v>
      </c>
      <c r="B15" s="7">
        <f>_xll.Interp2dTab(-1,0,'CSP5'!$B$7:$G$7,'CSP5'!$A$8:$A$30,'CSP5'!$B$8:$G$30,'Cmd Fuel Limit'!$B$4,'Cmd Fuel Limit'!$A15)</f>
        <v>144.97282899999999</v>
      </c>
      <c r="D15" s="26">
        <f>'CSP5'!A125</f>
        <v>1800</v>
      </c>
      <c r="E15" s="7">
        <f>_xll.Interp2dTab(-1,0,'CSP5'!$B$114:$Q$114,'CSP5'!$A$115:$A$137,'CSP5'!$B$115:$Q$137,'Cmd Fuel Limit'!$E$4,'Cmd Fuel Limit'!$D15)</f>
        <v>144.97282899999999</v>
      </c>
      <c r="G15" s="26">
        <f>'CSP5'!A152</f>
        <v>1800</v>
      </c>
      <c r="H15" s="7">
        <f>_xll.Interp2dTab(-1,0,'CSP5'!$B$141:$I$141,'CSP5'!$A$142:$A$164,'CSP5'!$B$142:$I$164,'Cmd Fuel Limit'!$H$4,'Cmd Fuel Limit'!$G15)</f>
        <v>122.04745215384615</v>
      </c>
      <c r="J15" s="26">
        <f>'Internal Flash'!A224</f>
        <v>1800</v>
      </c>
      <c r="K15" s="7">
        <f>_xll.Interp2dTab(-1,0,'Internal Flash'!$B$213:$I$213,'Internal Flash'!$A$214:$A$236,'Internal Flash'!$B$214:$I$236,'Cmd Fuel Limit'!$K$4,'Cmd Fuel Limit'!$J15)</f>
        <v>144.97282899999999</v>
      </c>
      <c r="M15" s="26">
        <f>'Internal Flash'!A251</f>
        <v>1800</v>
      </c>
      <c r="N15" s="7">
        <f>_xll.Interp2dTab(-1,0,'Internal Flash'!$B$240:$I$240,'Internal Flash'!$A$241:$A$263,'Internal Flash'!$B$241:$I$263,'Cmd Fuel Limit'!$N$4,'Cmd Fuel Limit'!$M15)</f>
        <v>144.97282899999999</v>
      </c>
      <c r="P15" s="26">
        <f>'Internal Flash'!A278</f>
        <v>2200</v>
      </c>
      <c r="Q15" s="7">
        <f>_xll.Interp2dTab(-1,0,'Internal Flash'!$B$267:$K$267,'Internal Flash'!$A$268:$A$288,'Internal Flash'!$B$268:$K$288,'Cmd Fuel Limit'!$Q$4,'Cmd Fuel Limit'!$P15)</f>
        <v>138.7005053894845</v>
      </c>
      <c r="S15" s="26">
        <f>'Internal Flash'!A303</f>
        <v>2600</v>
      </c>
      <c r="T15" s="7">
        <f>_xll.Interp2dTab(-1,0,'Internal Flash'!$B$292:$F$292,'Internal Flash'!$A$293:$A$308,'Internal Flash'!$B$293:$F$308,'Cmd Fuel Limit'!$T$4,'Cmd Fuel Limit'!$S15)</f>
        <v>131.18206799999999</v>
      </c>
      <c r="V15" s="26">
        <f>'Internal Flash'!A323</f>
        <v>1900</v>
      </c>
      <c r="W15" s="7">
        <f>_xll.Interp2dTab(-1,0,'Internal Flash'!$B$312:$F$312,'Internal Flash'!$A$313:$A$335,'Internal Flash'!$B$313:$F$335,'Cmd Fuel Limit'!$W$4,'Cmd Fuel Limit'!$V15)</f>
        <v>123.709238</v>
      </c>
    </row>
    <row r="16" spans="1:23" s="20" customFormat="1" x14ac:dyDescent="0.25">
      <c r="A16" s="26">
        <f>'CSP5'!A19</f>
        <v>2000</v>
      </c>
      <c r="B16" s="7">
        <f>_xll.Interp2dTab(-1,0,'CSP5'!$B$7:$G$7,'CSP5'!$A$8:$A$30,'CSP5'!$B$8:$G$30,'Cmd Fuel Limit'!$B$4,'Cmd Fuel Limit'!$A16)</f>
        <v>144.97282899999999</v>
      </c>
      <c r="D16" s="26">
        <f>'CSP5'!A126</f>
        <v>2000</v>
      </c>
      <c r="E16" s="7">
        <f>_xll.Interp2dTab(-1,0,'CSP5'!$B$114:$Q$114,'CSP5'!$A$115:$A$137,'CSP5'!$B$115:$Q$137,'Cmd Fuel Limit'!$E$4,'Cmd Fuel Limit'!$D16)</f>
        <v>144.97282899999999</v>
      </c>
      <c r="G16" s="26">
        <f>'CSP5'!A153</f>
        <v>2000</v>
      </c>
      <c r="H16" s="7">
        <f>_xll.Interp2dTab(-1,0,'CSP5'!$B$141:$I$141,'CSP5'!$A$142:$A$164,'CSP5'!$B$142:$I$164,'Cmd Fuel Limit'!$H$4,'Cmd Fuel Limit'!$G16)</f>
        <v>118.84929192307692</v>
      </c>
      <c r="J16" s="26">
        <f>'Internal Flash'!A225</f>
        <v>2000</v>
      </c>
      <c r="K16" s="7">
        <f>_xll.Interp2dTab(-1,0,'Internal Flash'!$B$213:$I$213,'Internal Flash'!$A$214:$A$236,'Internal Flash'!$B$214:$I$236,'Cmd Fuel Limit'!$K$4,'Cmd Fuel Limit'!$J16)</f>
        <v>144.97282899999999</v>
      </c>
      <c r="M16" s="26">
        <f>'Internal Flash'!A252</f>
        <v>2000</v>
      </c>
      <c r="N16" s="7">
        <f>_xll.Interp2dTab(-1,0,'Internal Flash'!$B$240:$I$240,'Internal Flash'!$A$241:$A$263,'Internal Flash'!$B$241:$I$263,'Cmd Fuel Limit'!$N$4,'Cmd Fuel Limit'!$M16)</f>
        <v>144.97282899999999</v>
      </c>
      <c r="P16" s="26">
        <f>'Internal Flash'!A279</f>
        <v>2400</v>
      </c>
      <c r="Q16" s="7">
        <f>_xll.Interp2dTab(-1,0,'Internal Flash'!$B$267:$K$267,'Internal Flash'!$A$268:$A$288,'Internal Flash'!$B$268:$K$288,'Cmd Fuel Limit'!$Q$4,'Cmd Fuel Limit'!$P16)</f>
        <v>138.7005053894845</v>
      </c>
      <c r="S16" s="26">
        <f>'Internal Flash'!A304</f>
        <v>2700</v>
      </c>
      <c r="T16" s="7">
        <f>_xll.Interp2dTab(-1,0,'Internal Flash'!$B$292:$F$292,'Internal Flash'!$A$293:$A$308,'Internal Flash'!$B$293:$F$308,'Cmd Fuel Limit'!$T$4,'Cmd Fuel Limit'!$S16)</f>
        <v>133.28804600000001</v>
      </c>
      <c r="V16" s="26">
        <f>'Internal Flash'!A324</f>
        <v>2000</v>
      </c>
      <c r="W16" s="7">
        <f>_xll.Interp2dTab(-1,0,'Internal Flash'!$B$312:$F$312,'Internal Flash'!$A$313:$A$335,'Internal Flash'!$B$313:$F$335,'Cmd Fuel Limit'!$W$4,'Cmd Fuel Limit'!$V16)</f>
        <v>126.76630299999999</v>
      </c>
    </row>
    <row r="17" spans="1:23" s="20" customFormat="1" x14ac:dyDescent="0.25">
      <c r="A17" s="26">
        <f>'CSP5'!A20</f>
        <v>2200</v>
      </c>
      <c r="B17" s="7">
        <f>_xll.Interp2dTab(-1,0,'CSP5'!$B$7:$G$7,'CSP5'!$A$8:$A$30,'CSP5'!$B$8:$G$30,'Cmd Fuel Limit'!$B$4,'Cmd Fuel Limit'!$A17)</f>
        <v>144.97282899999999</v>
      </c>
      <c r="D17" s="26">
        <f>'CSP5'!A127</f>
        <v>2200</v>
      </c>
      <c r="E17" s="7">
        <f>_xll.Interp2dTab(-1,0,'CSP5'!$B$114:$Q$114,'CSP5'!$A$115:$A$137,'CSP5'!$B$115:$Q$137,'Cmd Fuel Limit'!$E$4,'Cmd Fuel Limit'!$D17)</f>
        <v>144.97282899999999</v>
      </c>
      <c r="G17" s="26">
        <f>'CSP5'!A154</f>
        <v>2200</v>
      </c>
      <c r="H17" s="7">
        <f>_xll.Interp2dTab(-1,0,'CSP5'!$B$141:$I$141,'CSP5'!$A$142:$A$164,'CSP5'!$B$142:$I$164,'Cmd Fuel Limit'!$H$4,'Cmd Fuel Limit'!$G17)</f>
        <v>118.60890692307693</v>
      </c>
      <c r="J17" s="26">
        <f>'Internal Flash'!A226</f>
        <v>2200</v>
      </c>
      <c r="K17" s="7">
        <f>_xll.Interp2dTab(-1,0,'Internal Flash'!$B$213:$I$213,'Internal Flash'!$A$214:$A$236,'Internal Flash'!$B$214:$I$236,'Cmd Fuel Limit'!$K$4,'Cmd Fuel Limit'!$J17)</f>
        <v>144.97282899999999</v>
      </c>
      <c r="M17" s="26">
        <f>'Internal Flash'!A253</f>
        <v>2200</v>
      </c>
      <c r="N17" s="7">
        <f>_xll.Interp2dTab(-1,0,'Internal Flash'!$B$240:$I$240,'Internal Flash'!$A$241:$A$263,'Internal Flash'!$B$241:$I$263,'Cmd Fuel Limit'!$N$4,'Cmd Fuel Limit'!$M17)</f>
        <v>144.97282899999999</v>
      </c>
      <c r="P17" s="26">
        <f>'Internal Flash'!A280</f>
        <v>2600</v>
      </c>
      <c r="Q17" s="7">
        <f>_xll.Interp2dTab(-1,0,'Internal Flash'!$B$267:$K$267,'Internal Flash'!$A$268:$A$288,'Internal Flash'!$B$268:$K$288,'Cmd Fuel Limit'!$Q$4,'Cmd Fuel Limit'!$P17)</f>
        <v>139.45103935322882</v>
      </c>
      <c r="S17" s="26">
        <f>'Internal Flash'!A305</f>
        <v>2800</v>
      </c>
      <c r="T17" s="7">
        <f>_xll.Interp2dTab(-1,0,'Internal Flash'!$B$292:$F$292,'Internal Flash'!$A$293:$A$308,'Internal Flash'!$B$293:$F$308,'Cmd Fuel Limit'!$T$4,'Cmd Fuel Limit'!$S17)</f>
        <v>134.71467699999999</v>
      </c>
      <c r="V17" s="26">
        <f>'Internal Flash'!A325</f>
        <v>2100</v>
      </c>
      <c r="W17" s="7">
        <f>_xll.Interp2dTab(-1,0,'Internal Flash'!$B$312:$F$312,'Internal Flash'!$A$313:$A$335,'Internal Flash'!$B$313:$F$335,'Cmd Fuel Limit'!$W$4,'Cmd Fuel Limit'!$V17)</f>
        <v>133.83152100000001</v>
      </c>
    </row>
    <row r="18" spans="1:23" s="20" customFormat="1" x14ac:dyDescent="0.25">
      <c r="A18" s="26">
        <f>'CSP5'!A21</f>
        <v>2400</v>
      </c>
      <c r="B18" s="7">
        <f>_xll.Interp2dTab(-1,0,'CSP5'!$B$7:$G$7,'CSP5'!$A$8:$A$30,'CSP5'!$B$8:$G$30,'Cmd Fuel Limit'!$B$4,'Cmd Fuel Limit'!$A18)</f>
        <v>144.97282899999999</v>
      </c>
      <c r="D18" s="26">
        <f>'CSP5'!A128</f>
        <v>2400</v>
      </c>
      <c r="E18" s="7">
        <f>_xll.Interp2dTab(-1,0,'CSP5'!$B$114:$Q$114,'CSP5'!$A$115:$A$137,'CSP5'!$B$115:$Q$137,'Cmd Fuel Limit'!$E$4,'Cmd Fuel Limit'!$D18)</f>
        <v>144.97282899999999</v>
      </c>
      <c r="G18" s="26">
        <f>'CSP5'!A155</f>
        <v>2400</v>
      </c>
      <c r="H18" s="7">
        <f>_xll.Interp2dTab(-1,0,'CSP5'!$B$141:$I$141,'CSP5'!$A$142:$A$164,'CSP5'!$B$142:$I$164,'Cmd Fuel Limit'!$H$4,'Cmd Fuel Limit'!$G18)</f>
        <v>108.70610592307692</v>
      </c>
      <c r="J18" s="26">
        <f>'Internal Flash'!A227</f>
        <v>2400</v>
      </c>
      <c r="K18" s="7">
        <f>_xll.Interp2dTab(-1,0,'Internal Flash'!$B$213:$I$213,'Internal Flash'!$A$214:$A$236,'Internal Flash'!$B$214:$I$236,'Cmd Fuel Limit'!$K$4,'Cmd Fuel Limit'!$J18)</f>
        <v>144.97282899999999</v>
      </c>
      <c r="M18" s="26">
        <f>'Internal Flash'!A254</f>
        <v>2400</v>
      </c>
      <c r="N18" s="7">
        <f>_xll.Interp2dTab(-1,0,'Internal Flash'!$B$240:$I$240,'Internal Flash'!$A$241:$A$263,'Internal Flash'!$B$241:$I$263,'Cmd Fuel Limit'!$N$4,'Cmd Fuel Limit'!$M18)</f>
        <v>144.97282899999999</v>
      </c>
      <c r="P18" s="26">
        <f>'Internal Flash'!A281</f>
        <v>2700</v>
      </c>
      <c r="Q18" s="7">
        <f>_xll.Interp2dTab(-1,0,'Internal Flash'!$B$267:$K$267,'Internal Flash'!$A$268:$A$288,'Internal Flash'!$B$268:$K$288,'Cmd Fuel Limit'!$Q$4,'Cmd Fuel Limit'!$P18)</f>
        <v>141.05932675659497</v>
      </c>
      <c r="S18" s="26">
        <f>'Internal Flash'!A306</f>
        <v>2900</v>
      </c>
      <c r="T18" s="7">
        <f>_xll.Interp2dTab(-1,0,'Internal Flash'!$B$292:$F$292,'Internal Flash'!$A$293:$A$308,'Internal Flash'!$B$293:$F$308,'Cmd Fuel Limit'!$T$4,'Cmd Fuel Limit'!$S18)</f>
        <v>135.12228500000001</v>
      </c>
      <c r="V18" s="26">
        <f>'Internal Flash'!A326</f>
        <v>2200</v>
      </c>
      <c r="W18" s="7">
        <f>_xll.Interp2dTab(-1,0,'Internal Flash'!$B$312:$F$312,'Internal Flash'!$A$313:$A$335,'Internal Flash'!$B$313:$F$335,'Cmd Fuel Limit'!$W$4,'Cmd Fuel Limit'!$V18)</f>
        <v>134.986412</v>
      </c>
    </row>
    <row r="19" spans="1:23" s="20" customFormat="1" x14ac:dyDescent="0.25">
      <c r="A19" s="26">
        <f>'CSP5'!A22</f>
        <v>2600</v>
      </c>
      <c r="B19" s="7">
        <f>_xll.Interp2dTab(-1,0,'CSP5'!$B$7:$G$7,'CSP5'!$A$8:$A$30,'CSP5'!$B$8:$G$30,'Cmd Fuel Limit'!$B$4,'Cmd Fuel Limit'!$A19)</f>
        <v>144.97282899999999</v>
      </c>
      <c r="D19" s="26">
        <f>'CSP5'!A129</f>
        <v>2500</v>
      </c>
      <c r="E19" s="7">
        <f>_xll.Interp2dTab(-1,0,'CSP5'!$B$114:$Q$114,'CSP5'!$A$115:$A$137,'CSP5'!$B$115:$Q$137,'Cmd Fuel Limit'!$E$4,'Cmd Fuel Limit'!$D19)</f>
        <v>144.97282899999999</v>
      </c>
      <c r="G19" s="26">
        <f>'CSP5'!A156</f>
        <v>2600</v>
      </c>
      <c r="H19" s="7">
        <f>_xll.Interp2dTab(-1,0,'CSP5'!$B$141:$I$141,'CSP5'!$A$142:$A$164,'CSP5'!$B$142:$I$164,'Cmd Fuel Limit'!$H$4,'Cmd Fuel Limit'!$G19)</f>
        <v>104.21718446153847</v>
      </c>
      <c r="J19" s="26">
        <f>'Internal Flash'!A228</f>
        <v>2600</v>
      </c>
      <c r="K19" s="7">
        <f>_xll.Interp2dTab(-1,0,'Internal Flash'!$B$213:$I$213,'Internal Flash'!$A$214:$A$236,'Internal Flash'!$B$214:$I$236,'Cmd Fuel Limit'!$K$4,'Cmd Fuel Limit'!$J19)</f>
        <v>144.97282899999999</v>
      </c>
      <c r="M19" s="26">
        <f>'Internal Flash'!A255</f>
        <v>2600</v>
      </c>
      <c r="N19" s="7">
        <f>_xll.Interp2dTab(-1,0,'Internal Flash'!$B$240:$I$240,'Internal Flash'!$A$241:$A$263,'Internal Flash'!$B$241:$I$263,'Cmd Fuel Limit'!$N$4,'Cmd Fuel Limit'!$M19)</f>
        <v>144.97282899999999</v>
      </c>
      <c r="P19" s="26">
        <f>'Internal Flash'!A282</f>
        <v>2800</v>
      </c>
      <c r="Q19" s="7">
        <f>_xll.Interp2dTab(-1,0,'Internal Flash'!$B$267:$K$267,'Internal Flash'!$A$268:$A$288,'Internal Flash'!$B$268:$K$288,'Cmd Fuel Limit'!$Q$4,'Cmd Fuel Limit'!$P19)</f>
        <v>143.04288074726688</v>
      </c>
      <c r="S19" s="26">
        <f>'Internal Flash'!A307</f>
        <v>2925</v>
      </c>
      <c r="T19" s="7">
        <f>_xll.Interp2dTab(-1,0,'Internal Flash'!$B$292:$F$292,'Internal Flash'!$A$293:$A$308,'Internal Flash'!$B$293:$F$308,'Cmd Fuel Limit'!$T$4,'Cmd Fuel Limit'!$S19)</f>
        <v>135.86956799999999</v>
      </c>
      <c r="V19" s="26">
        <f>'Internal Flash'!A327</f>
        <v>2600</v>
      </c>
      <c r="W19" s="7">
        <f>_xll.Interp2dTab(-1,0,'Internal Flash'!$B$312:$F$312,'Internal Flash'!$A$313:$A$335,'Internal Flash'!$B$313:$F$335,'Cmd Fuel Limit'!$W$4,'Cmd Fuel Limit'!$V19)</f>
        <v>134.51086799999999</v>
      </c>
    </row>
    <row r="20" spans="1:23" s="20" customFormat="1" x14ac:dyDescent="0.25">
      <c r="A20" s="26">
        <f>'CSP5'!A23</f>
        <v>2700</v>
      </c>
      <c r="B20" s="7">
        <f>_xll.Interp2dTab(-1,0,'CSP5'!$B$7:$G$7,'CSP5'!$A$8:$A$30,'CSP5'!$B$8:$G$30,'Cmd Fuel Limit'!$B$4,'Cmd Fuel Limit'!$A20)</f>
        <v>144.97282899999999</v>
      </c>
      <c r="D20" s="26">
        <f>'CSP5'!A130</f>
        <v>2600</v>
      </c>
      <c r="E20" s="7">
        <f>_xll.Interp2dTab(-1,0,'CSP5'!$B$114:$Q$114,'CSP5'!$A$115:$A$137,'CSP5'!$B$115:$Q$137,'Cmd Fuel Limit'!$E$4,'Cmd Fuel Limit'!$D20)</f>
        <v>144.97282899999999</v>
      </c>
      <c r="G20" s="26">
        <f>'CSP5'!A157</f>
        <v>2800</v>
      </c>
      <c r="H20" s="7">
        <f>_xll.Interp2dTab(-1,0,'CSP5'!$B$141:$I$141,'CSP5'!$A$142:$A$164,'CSP5'!$B$142:$I$164,'Cmd Fuel Limit'!$H$4,'Cmd Fuel Limit'!$G20)</f>
        <v>99.869358230769222</v>
      </c>
      <c r="J20" s="26">
        <f>'Internal Flash'!A229</f>
        <v>2800</v>
      </c>
      <c r="K20" s="7">
        <f>_xll.Interp2dTab(-1,0,'Internal Flash'!$B$213:$I$213,'Internal Flash'!$A$214:$A$236,'Internal Flash'!$B$214:$I$236,'Cmd Fuel Limit'!$K$4,'Cmd Fuel Limit'!$J20)</f>
        <v>144.97282899999999</v>
      </c>
      <c r="M20" s="26">
        <f>'Internal Flash'!A256</f>
        <v>2800</v>
      </c>
      <c r="N20" s="7">
        <f>_xll.Interp2dTab(-1,0,'Internal Flash'!$B$240:$I$240,'Internal Flash'!$A$241:$A$263,'Internal Flash'!$B$241:$I$263,'Cmd Fuel Limit'!$N$4,'Cmd Fuel Limit'!$M20)</f>
        <v>144.97282899999999</v>
      </c>
      <c r="P20" s="26">
        <f>'Internal Flash'!A283</f>
        <v>2900</v>
      </c>
      <c r="Q20" s="7">
        <f>_xll.Interp2dTab(-1,0,'Internal Flash'!$B$267:$K$267,'Internal Flash'!$A$268:$A$288,'Internal Flash'!$B$268:$K$288,'Cmd Fuel Limit'!$Q$4,'Cmd Fuel Limit'!$P20)</f>
        <v>142.61400363288956</v>
      </c>
      <c r="S20" s="28">
        <f>'Internal Flash'!A308</f>
        <v>2926</v>
      </c>
      <c r="T20" s="27">
        <f>_xll.Interp2dTab(-1,0,'Internal Flash'!$B$292:$F$292,'Internal Flash'!$A$293:$A$308,'Internal Flash'!$B$293:$F$308,'Cmd Fuel Limit'!$T$4,'Cmd Fuel Limit'!$S20)</f>
        <v>135.86956799999999</v>
      </c>
      <c r="V20" s="26">
        <f>'Internal Flash'!A328</f>
        <v>2700</v>
      </c>
      <c r="W20" s="7">
        <f>_xll.Interp2dTab(-1,0,'Internal Flash'!$B$312:$F$312,'Internal Flash'!$A$313:$A$335,'Internal Flash'!$B$313:$F$335,'Cmd Fuel Limit'!$W$4,'Cmd Fuel Limit'!$V20)</f>
        <v>136.00543400000001</v>
      </c>
    </row>
    <row r="21" spans="1:23" s="20" customFormat="1" x14ac:dyDescent="0.25">
      <c r="A21" s="26">
        <f>'CSP5'!A24</f>
        <v>2800</v>
      </c>
      <c r="B21" s="7">
        <f>_xll.Interp2dTab(-1,0,'CSP5'!$B$7:$G$7,'CSP5'!$A$8:$A$30,'CSP5'!$B$8:$G$30,'Cmd Fuel Limit'!$B$4,'Cmd Fuel Limit'!$A21)</f>
        <v>144.97282899999999</v>
      </c>
      <c r="D21" s="26">
        <f>'CSP5'!A131</f>
        <v>2700</v>
      </c>
      <c r="E21" s="7">
        <f>_xll.Interp2dTab(-1,0,'CSP5'!$B$114:$Q$114,'CSP5'!$A$115:$A$137,'CSP5'!$B$115:$Q$137,'Cmd Fuel Limit'!$E$4,'Cmd Fuel Limit'!$D21)</f>
        <v>144.97282899999999</v>
      </c>
      <c r="G21" s="26">
        <f>'CSP5'!A158</f>
        <v>2900</v>
      </c>
      <c r="H21" s="7">
        <f>_xll.Interp2dTab(-1,0,'CSP5'!$B$141:$I$141,'CSP5'!$A$142:$A$164,'CSP5'!$B$142:$I$164,'Cmd Fuel Limit'!$H$4,'Cmd Fuel Limit'!$G21)</f>
        <v>102.37249384615386</v>
      </c>
      <c r="J21" s="26">
        <f>'Internal Flash'!A230</f>
        <v>2900</v>
      </c>
      <c r="K21" s="7">
        <f>_xll.Interp2dTab(-1,0,'Internal Flash'!$B$213:$I$213,'Internal Flash'!$A$214:$A$236,'Internal Flash'!$B$214:$I$236,'Cmd Fuel Limit'!$K$4,'Cmd Fuel Limit'!$J21)</f>
        <v>144.97282899999999</v>
      </c>
      <c r="M21" s="26">
        <f>'Internal Flash'!A257</f>
        <v>2900</v>
      </c>
      <c r="N21" s="7">
        <f>_xll.Interp2dTab(-1,0,'Internal Flash'!$B$240:$I$240,'Internal Flash'!$A$241:$A$263,'Internal Flash'!$B$241:$I$263,'Cmd Fuel Limit'!$N$4,'Cmd Fuel Limit'!$M21)</f>
        <v>144.97282899999999</v>
      </c>
      <c r="P21" s="26">
        <f>'Internal Flash'!A284</f>
        <v>3000</v>
      </c>
      <c r="Q21" s="7">
        <f>_xll.Interp2dTab(-1,0,'Internal Flash'!$B$267:$K$267,'Internal Flash'!$A$268:$A$288,'Internal Flash'!$B$268:$K$288,'Cmd Fuel Limit'!$Q$4,'Cmd Fuel Limit'!$P21)</f>
        <v>134.35813082083499</v>
      </c>
      <c r="V21" s="26">
        <f>'Internal Flash'!A329</f>
        <v>2800</v>
      </c>
      <c r="W21" s="7">
        <f>_xll.Interp2dTab(-1,0,'Internal Flash'!$B$312:$F$312,'Internal Flash'!$A$313:$A$335,'Internal Flash'!$B$313:$F$335,'Cmd Fuel Limit'!$W$4,'Cmd Fuel Limit'!$V21)</f>
        <v>140.42119400000001</v>
      </c>
    </row>
    <row r="22" spans="1:23" s="20" customFormat="1" x14ac:dyDescent="0.25">
      <c r="A22" s="26">
        <f>'CSP5'!A25</f>
        <v>2900</v>
      </c>
      <c r="B22" s="7">
        <f>_xll.Interp2dTab(-1,0,'CSP5'!$B$7:$G$7,'CSP5'!$A$8:$A$30,'CSP5'!$B$8:$G$30,'Cmd Fuel Limit'!$B$4,'Cmd Fuel Limit'!$A22)</f>
        <v>141.983699</v>
      </c>
      <c r="D22" s="26">
        <f>'CSP5'!A132</f>
        <v>2800</v>
      </c>
      <c r="E22" s="7">
        <f>_xll.Interp2dTab(-1,0,'CSP5'!$B$114:$Q$114,'CSP5'!$A$115:$A$137,'CSP5'!$B$115:$Q$137,'Cmd Fuel Limit'!$E$4,'Cmd Fuel Limit'!$D22)</f>
        <v>144.97282899999999</v>
      </c>
      <c r="G22" s="26">
        <f>'CSP5'!A159</f>
        <v>3000</v>
      </c>
      <c r="H22" s="7">
        <f>_xll.Interp2dTab(-1,0,'CSP5'!$B$141:$I$141,'CSP5'!$A$142:$A$164,'CSP5'!$B$142:$I$164,'Cmd Fuel Limit'!$H$4,'Cmd Fuel Limit'!$G22)</f>
        <v>105.76400684615385</v>
      </c>
      <c r="J22" s="26">
        <f>'Internal Flash'!A231</f>
        <v>3000</v>
      </c>
      <c r="K22" s="7">
        <f>_xll.Interp2dTab(-1,0,'Internal Flash'!$B$213:$I$213,'Internal Flash'!$A$214:$A$236,'Internal Flash'!$B$214:$I$236,'Cmd Fuel Limit'!$K$4,'Cmd Fuel Limit'!$J22)</f>
        <v>144.97282899999999</v>
      </c>
      <c r="M22" s="26">
        <f>'Internal Flash'!A258</f>
        <v>3000</v>
      </c>
      <c r="N22" s="7">
        <f>_xll.Interp2dTab(-1,0,'Internal Flash'!$B$240:$I$240,'Internal Flash'!$A$241:$A$263,'Internal Flash'!$B$241:$I$263,'Cmd Fuel Limit'!$N$4,'Cmd Fuel Limit'!$M22)</f>
        <v>144.97282899999999</v>
      </c>
      <c r="P22" s="26">
        <f>'Internal Flash'!A285</f>
        <v>3200</v>
      </c>
      <c r="Q22" s="7">
        <f>_xll.Interp2dTab(-1,0,'Internal Flash'!$B$267:$K$267,'Internal Flash'!$A$268:$A$288,'Internal Flash'!$B$268:$K$288,'Cmd Fuel Limit'!$Q$4,'Cmd Fuel Limit'!$P22)</f>
        <v>102.98913</v>
      </c>
      <c r="V22" s="26">
        <f>'Internal Flash'!A330</f>
        <v>2900</v>
      </c>
      <c r="W22" s="7">
        <f>_xll.Interp2dTab(-1,0,'Internal Flash'!$B$312:$F$312,'Internal Flash'!$A$313:$A$335,'Internal Flash'!$B$313:$F$335,'Cmd Fuel Limit'!$W$4,'Cmd Fuel Limit'!$V22)</f>
        <v>141.10054199999999</v>
      </c>
    </row>
    <row r="23" spans="1:23" s="20" customFormat="1" x14ac:dyDescent="0.25">
      <c r="A23" s="26">
        <f>'CSP5'!A26</f>
        <v>3000</v>
      </c>
      <c r="B23" s="7">
        <f>_xll.Interp2dTab(-1,0,'CSP5'!$B$7:$G$7,'CSP5'!$A$8:$A$30,'CSP5'!$B$8:$G$30,'Cmd Fuel Limit'!$B$4,'Cmd Fuel Limit'!$A23)</f>
        <v>130.978264</v>
      </c>
      <c r="D23" s="26">
        <f>'CSP5'!A133</f>
        <v>3000</v>
      </c>
      <c r="E23" s="7">
        <f>_xll.Interp2dTab(-1,0,'CSP5'!$B$114:$Q$114,'CSP5'!$A$115:$A$137,'CSP5'!$B$115:$Q$137,'Cmd Fuel Limit'!$E$4,'Cmd Fuel Limit'!$D23)</f>
        <v>144.97282899999999</v>
      </c>
      <c r="G23" s="26">
        <f>'CSP5'!A160</f>
        <v>3200</v>
      </c>
      <c r="H23" s="7">
        <f>_xll.Interp2dTab(-1,0,'CSP5'!$B$141:$I$141,'CSP5'!$A$142:$A$164,'CSP5'!$B$142:$I$164,'Cmd Fuel Limit'!$H$4,'Cmd Fuel Limit'!$G23)</f>
        <v>93.985161076923077</v>
      </c>
      <c r="J23" s="26">
        <f>'Internal Flash'!A232</f>
        <v>3200</v>
      </c>
      <c r="K23" s="7">
        <f>_xll.Interp2dTab(-1,0,'Internal Flash'!$B$213:$I$213,'Internal Flash'!$A$214:$A$236,'Internal Flash'!$B$214:$I$236,'Cmd Fuel Limit'!$K$4,'Cmd Fuel Limit'!$J23)</f>
        <v>144.97282899999999</v>
      </c>
      <c r="M23" s="26">
        <f>'Internal Flash'!A259</f>
        <v>3200</v>
      </c>
      <c r="N23" s="7">
        <f>_xll.Interp2dTab(-1,0,'Internal Flash'!$B$240:$I$240,'Internal Flash'!$A$241:$A$263,'Internal Flash'!$B$241:$I$263,'Cmd Fuel Limit'!$N$4,'Cmd Fuel Limit'!$M23)</f>
        <v>144.97282899999999</v>
      </c>
      <c r="P23" s="26">
        <f>'Internal Flash'!A286</f>
        <v>3600</v>
      </c>
      <c r="Q23" s="7">
        <f>_xll.Interp2dTab(-1,0,'Internal Flash'!$B$267:$K$267,'Internal Flash'!$A$268:$A$288,'Internal Flash'!$B$268:$K$288,'Cmd Fuel Limit'!$Q$4,'Cmd Fuel Limit'!$P23)</f>
        <v>70.776968701683074</v>
      </c>
      <c r="V23" s="26">
        <f>'Internal Flash'!A331</f>
        <v>3000</v>
      </c>
      <c r="W23" s="7">
        <f>_xll.Interp2dTab(-1,0,'Internal Flash'!$B$312:$F$312,'Internal Flash'!$A$313:$A$335,'Internal Flash'!$B$313:$F$335,'Cmd Fuel Limit'!$W$4,'Cmd Fuel Limit'!$V23)</f>
        <v>130.230977</v>
      </c>
    </row>
    <row r="24" spans="1:23" s="20" customFormat="1" x14ac:dyDescent="0.25">
      <c r="A24" s="26">
        <f>'CSP5'!A27</f>
        <v>3220</v>
      </c>
      <c r="B24" s="7">
        <f>_xll.Interp2dTab(-1,0,'CSP5'!$B$7:$G$7,'CSP5'!$A$8:$A$30,'CSP5'!$B$8:$G$30,'Cmd Fuel Limit'!$B$4,'Cmd Fuel Limit'!$A24)</f>
        <v>100.00000199999999</v>
      </c>
      <c r="D24" s="26">
        <f>'CSP5'!A134</f>
        <v>3250</v>
      </c>
      <c r="E24" s="7">
        <f>_xll.Interp2dTab(-1,0,'CSP5'!$B$114:$Q$114,'CSP5'!$A$115:$A$137,'CSP5'!$B$115:$Q$137,'Cmd Fuel Limit'!$E$4,'Cmd Fuel Limit'!$D24)</f>
        <v>144.97282899999999</v>
      </c>
      <c r="G24" s="26">
        <f>'CSP5'!A161</f>
        <v>3250</v>
      </c>
      <c r="H24" s="7">
        <f>_xll.Interp2dTab(-1,0,'CSP5'!$B$141:$I$141,'CSP5'!$A$142:$A$164,'CSP5'!$B$142:$I$164,'Cmd Fuel Limit'!$H$4,'Cmd Fuel Limit'!$G24)</f>
        <v>89.229725923076927</v>
      </c>
      <c r="J24" s="26">
        <f>'Internal Flash'!A233</f>
        <v>3250</v>
      </c>
      <c r="K24" s="7">
        <f>_xll.Interp2dTab(-1,0,'Internal Flash'!$B$213:$I$213,'Internal Flash'!$A$214:$A$236,'Internal Flash'!$B$214:$I$236,'Cmd Fuel Limit'!$K$4,'Cmd Fuel Limit'!$J24)</f>
        <v>144.97282899999999</v>
      </c>
      <c r="M24" s="26">
        <f>'Internal Flash'!A260</f>
        <v>3250</v>
      </c>
      <c r="N24" s="7">
        <f>_xll.Interp2dTab(-1,0,'Internal Flash'!$B$240:$I$240,'Internal Flash'!$A$241:$A$263,'Internal Flash'!$B$241:$I$263,'Cmd Fuel Limit'!$N$4,'Cmd Fuel Limit'!$M24)</f>
        <v>144.97282899999999</v>
      </c>
      <c r="P24" s="26">
        <f>'Internal Flash'!A287</f>
        <v>4000</v>
      </c>
      <c r="Q24" s="7">
        <f>_xll.Interp2dTab(-1,0,'Internal Flash'!$B$267:$K$267,'Internal Flash'!$A$268:$A$288,'Internal Flash'!$B$268:$K$288,'Cmd Fuel Limit'!$Q$4,'Cmd Fuel Limit'!$P24)</f>
        <v>0</v>
      </c>
      <c r="V24" s="26">
        <f>'Internal Flash'!A332</f>
        <v>3100</v>
      </c>
      <c r="W24" s="7">
        <f>_xll.Interp2dTab(-1,0,'Internal Flash'!$B$312:$F$312,'Internal Flash'!$A$313:$A$335,'Internal Flash'!$B$313:$F$335,'Cmd Fuel Limit'!$W$4,'Cmd Fuel Limit'!$V24)</f>
        <v>117.527173</v>
      </c>
    </row>
    <row r="25" spans="1:23" s="20" customFormat="1" x14ac:dyDescent="0.25">
      <c r="A25" s="26">
        <f>'CSP5'!A28</f>
        <v>3600</v>
      </c>
      <c r="B25" s="7">
        <f>_xll.Interp2dTab(-1,0,'CSP5'!$B$7:$G$7,'CSP5'!$A$8:$A$30,'CSP5'!$B$8:$G$30,'Cmd Fuel Limit'!$B$4,'Cmd Fuel Limit'!$A25)</f>
        <v>72.010870999999995</v>
      </c>
      <c r="D25" s="26">
        <f>'CSP5'!A135</f>
        <v>3800</v>
      </c>
      <c r="E25" s="7">
        <f>_xll.Interp2dTab(-1,0,'CSP5'!$B$114:$Q$114,'CSP5'!$A$115:$A$137,'CSP5'!$B$115:$Q$137,'Cmd Fuel Limit'!$E$4,'Cmd Fuel Limit'!$D25)</f>
        <v>144.97282899999999</v>
      </c>
      <c r="G25" s="26">
        <f>'CSP5'!A162</f>
        <v>3600</v>
      </c>
      <c r="H25" s="7">
        <f>_xll.Interp2dTab(-1,0,'CSP5'!$B$141:$I$141,'CSP5'!$A$142:$A$164,'CSP5'!$B$142:$I$164,'Cmd Fuel Limit'!$H$4,'Cmd Fuel Limit'!$G25)</f>
        <v>72.010870999999995</v>
      </c>
      <c r="J25" s="26">
        <f>'Internal Flash'!A234</f>
        <v>3600</v>
      </c>
      <c r="K25" s="7">
        <f>_xll.Interp2dTab(-1,0,'Internal Flash'!$B$213:$I$213,'Internal Flash'!$A$214:$A$236,'Internal Flash'!$B$214:$I$236,'Cmd Fuel Limit'!$K$4,'Cmd Fuel Limit'!$J25)</f>
        <v>144.97282899999999</v>
      </c>
      <c r="M25" s="26">
        <f>'Internal Flash'!A261</f>
        <v>3600</v>
      </c>
      <c r="N25" s="7">
        <f>_xll.Interp2dTab(-1,0,'Internal Flash'!$B$240:$I$240,'Internal Flash'!$A$241:$A$263,'Internal Flash'!$B$241:$I$263,'Cmd Fuel Limit'!$N$4,'Cmd Fuel Limit'!$M25)</f>
        <v>144.97282899999999</v>
      </c>
      <c r="P25" s="28">
        <f>'Internal Flash'!A288</f>
        <v>4001</v>
      </c>
      <c r="Q25" s="27">
        <f>_xll.Interp2dTab(-1,0,'Internal Flash'!$B$267:$K$267,'Internal Flash'!$A$268:$A$288,'Internal Flash'!$B$268:$K$288,'Cmd Fuel Limit'!$Q$4,'Cmd Fuel Limit'!$P25)</f>
        <v>0</v>
      </c>
      <c r="V25" s="26">
        <f>'Internal Flash'!A333</f>
        <v>3220</v>
      </c>
      <c r="W25" s="7">
        <f>_xll.Interp2dTab(-1,0,'Internal Flash'!$B$312:$F$312,'Internal Flash'!$A$313:$A$335,'Internal Flash'!$B$313:$F$335,'Cmd Fuel Limit'!$W$4,'Cmd Fuel Limit'!$V25)</f>
        <v>98.029889999999995</v>
      </c>
    </row>
    <row r="26" spans="1:23" s="20" customFormat="1" x14ac:dyDescent="0.25">
      <c r="A26" s="26">
        <f>'CSP5'!A29</f>
        <v>4000</v>
      </c>
      <c r="B26" s="7">
        <f>_xll.Interp2dTab(-1,0,'CSP5'!$B$7:$G$7,'CSP5'!$A$8:$A$30,'CSP5'!$B$8:$G$30,'Cmd Fuel Limit'!$B$4,'Cmd Fuel Limit'!$A26)</f>
        <v>0</v>
      </c>
      <c r="D26" s="26">
        <f>'CSP5'!A136</f>
        <v>4200</v>
      </c>
      <c r="E26" s="7">
        <f>_xll.Interp2dTab(-1,0,'CSP5'!$B$114:$Q$114,'CSP5'!$A$115:$A$137,'CSP5'!$B$115:$Q$137,'Cmd Fuel Limit'!$E$4,'Cmd Fuel Limit'!$D26)</f>
        <v>70.176631999999998</v>
      </c>
      <c r="G26" s="26">
        <f>'CSP5'!A163</f>
        <v>4000</v>
      </c>
      <c r="H26" s="7">
        <f>_xll.Interp2dTab(-1,0,'CSP5'!$B$141:$I$141,'CSP5'!$A$142:$A$164,'CSP5'!$B$142:$I$164,'Cmd Fuel Limit'!$H$4,'Cmd Fuel Limit'!$G26)</f>
        <v>0</v>
      </c>
      <c r="J26" s="26">
        <f>'Internal Flash'!A235</f>
        <v>4000</v>
      </c>
      <c r="K26" s="7">
        <f>_xll.Interp2dTab(-1,0,'Internal Flash'!$B$213:$I$213,'Internal Flash'!$A$214:$A$236,'Internal Flash'!$B$214:$I$236,'Cmd Fuel Limit'!$K$4,'Cmd Fuel Limit'!$J26)</f>
        <v>144.97282899999999</v>
      </c>
      <c r="M26" s="26">
        <f>'Internal Flash'!A262</f>
        <v>4000</v>
      </c>
      <c r="N26" s="7">
        <f>_xll.Interp2dTab(-1,0,'Internal Flash'!$B$240:$I$240,'Internal Flash'!$A$241:$A$263,'Internal Flash'!$B$241:$I$263,'Cmd Fuel Limit'!$N$4,'Cmd Fuel Limit'!$M26)</f>
        <v>144.97282899999999</v>
      </c>
      <c r="V26" s="26">
        <f>'Internal Flash'!A334</f>
        <v>3600</v>
      </c>
      <c r="W26" s="7">
        <f>_xll.Interp2dTab(-1,0,'Internal Flash'!$B$312:$F$312,'Internal Flash'!$A$313:$A$335,'Internal Flash'!$B$313:$F$335,'Cmd Fuel Limit'!$W$4,'Cmd Fuel Limit'!$V26)</f>
        <v>69.972825</v>
      </c>
    </row>
    <row r="27" spans="1:23" s="20" customFormat="1" x14ac:dyDescent="0.25">
      <c r="A27" s="28">
        <f>'CSP5'!A30</f>
        <v>4001</v>
      </c>
      <c r="B27" s="27">
        <f>_xll.Interp2dTab(-1,0,'CSP5'!$B$7:$G$7,'CSP5'!$A$8:$A$30,'CSP5'!$B$8:$G$30,'Cmd Fuel Limit'!$B$4,'Cmd Fuel Limit'!$A27)</f>
        <v>0</v>
      </c>
      <c r="D27" s="28">
        <f>'CSP5'!A137</f>
        <v>4201</v>
      </c>
      <c r="E27" s="27">
        <f>_xll.Interp2dTab(-1,0,'CSP5'!$B$114:$Q$114,'CSP5'!$A$115:$A$137,'CSP5'!$B$115:$Q$137,'Cmd Fuel Limit'!$E$4,'Cmd Fuel Limit'!$D27)</f>
        <v>70.176631999999998</v>
      </c>
      <c r="G27" s="28">
        <f>'CSP5'!A164</f>
        <v>4001</v>
      </c>
      <c r="H27" s="27">
        <f>_xll.Interp2dTab(-1,0,'CSP5'!$B$141:$I$141,'CSP5'!$A$142:$A$164,'CSP5'!$B$142:$I$164,'Cmd Fuel Limit'!$H$4,'Cmd Fuel Limit'!$G27)</f>
        <v>0</v>
      </c>
      <c r="J27" s="28">
        <f>'Internal Flash'!A236</f>
        <v>4001</v>
      </c>
      <c r="K27" s="27">
        <f>_xll.Interp2dTab(-1,0,'Internal Flash'!$B$213:$I$213,'Internal Flash'!$A$214:$A$236,'Internal Flash'!$B$214:$I$236,'Cmd Fuel Limit'!$K$4,'Cmd Fuel Limit'!$J27)</f>
        <v>144.97282899999999</v>
      </c>
      <c r="M27" s="28">
        <f>'Internal Flash'!A263</f>
        <v>4001</v>
      </c>
      <c r="N27" s="27">
        <f>_xll.Interp2dTab(-1,0,'Internal Flash'!$B$240:$I$240,'Internal Flash'!$A$241:$A$263,'Internal Flash'!$B$241:$I$263,'Cmd Fuel Limit'!$N$4,'Cmd Fuel Limit'!$M27)</f>
        <v>144.97282899999999</v>
      </c>
      <c r="V27" s="28">
        <f>'Internal Flash'!A335</f>
        <v>3601</v>
      </c>
      <c r="W27" s="27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47" t="s">
        <v>1097</v>
      </c>
      <c r="B29" s="47"/>
      <c r="G29" s="47" t="s">
        <v>1098</v>
      </c>
      <c r="H29" s="47"/>
    </row>
    <row r="30" spans="1:23" x14ac:dyDescent="0.25">
      <c r="A30" s="25" t="s">
        <v>22</v>
      </c>
      <c r="B30" s="25"/>
      <c r="G30" s="25" t="str">
        <f>'CSP5'!A141</f>
        <v>RPM</v>
      </c>
      <c r="H30" s="25"/>
    </row>
    <row r="31" spans="1:23" x14ac:dyDescent="0.25">
      <c r="A31" s="25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25">
        <f>'CSP5'!A143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88.519020999999995</v>
      </c>
    </row>
    <row r="32" spans="1:23" x14ac:dyDescent="0.25">
      <c r="A32" s="25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25">
        <f>'CSP5'!A144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88.519020999999995</v>
      </c>
    </row>
    <row r="33" spans="1:8" x14ac:dyDescent="0.25">
      <c r="A33" s="25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25">
        <f>'CSP5'!A145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88.519020999999995</v>
      </c>
    </row>
    <row r="34" spans="1:8" x14ac:dyDescent="0.25">
      <c r="A34" s="25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25">
        <f>'CSP5'!A146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92.798912000000001</v>
      </c>
    </row>
    <row r="35" spans="1:8" x14ac:dyDescent="0.25">
      <c r="A35" s="25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25">
        <f>'CSP5'!A147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100.475543</v>
      </c>
    </row>
    <row r="36" spans="1:8" x14ac:dyDescent="0.25">
      <c r="A36" s="25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88.519020999999995</v>
      </c>
      <c r="G36" s="25">
        <f>'CSP5'!A148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101.970108</v>
      </c>
    </row>
    <row r="37" spans="1:8" x14ac:dyDescent="0.25">
      <c r="A37" s="25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88.519020999999995</v>
      </c>
      <c r="G37" s="25">
        <f>'CSP5'!A149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109.918477</v>
      </c>
    </row>
    <row r="38" spans="1:8" x14ac:dyDescent="0.25">
      <c r="A38" s="25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88.519020999999995</v>
      </c>
      <c r="G38" s="25">
        <f>'CSP5'!A150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111.820651</v>
      </c>
    </row>
    <row r="39" spans="1:8" x14ac:dyDescent="0.25">
      <c r="A39" s="25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92.798912000000001</v>
      </c>
      <c r="G39" s="25">
        <f>'CSP5'!A151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116.576089</v>
      </c>
    </row>
    <row r="40" spans="1:8" x14ac:dyDescent="0.25">
      <c r="A40" s="25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100.475543</v>
      </c>
      <c r="G40" s="25">
        <f>'CSP5'!A152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118.070655</v>
      </c>
    </row>
    <row r="41" spans="1:8" x14ac:dyDescent="0.25">
      <c r="A41" s="25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101.970108</v>
      </c>
      <c r="G41" s="25">
        <f>'CSP5'!A153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118.84929192307692</v>
      </c>
    </row>
    <row r="42" spans="1:8" x14ac:dyDescent="0.25">
      <c r="A42" s="25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105.9442925</v>
      </c>
      <c r="G42" s="25">
        <f>'CSP5'!A154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118.60890692307693</v>
      </c>
    </row>
    <row r="43" spans="1:8" x14ac:dyDescent="0.25">
      <c r="A43" s="25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109.918477</v>
      </c>
      <c r="G43" s="25">
        <f>'CSP5'!A155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108.70610592307692</v>
      </c>
    </row>
    <row r="44" spans="1:8" x14ac:dyDescent="0.25">
      <c r="A44" s="25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110.97524033333333</v>
      </c>
      <c r="G44" s="25">
        <f>'CSP5'!A156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104.21718446153847</v>
      </c>
    </row>
    <row r="45" spans="1:8" x14ac:dyDescent="0.25">
      <c r="A45" s="25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112.55558181818182</v>
      </c>
      <c r="G45" s="25">
        <f>'CSP5'!A157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99.869358230769222</v>
      </c>
    </row>
    <row r="46" spans="1:8" x14ac:dyDescent="0.25">
      <c r="A46" s="25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114.19837200000001</v>
      </c>
      <c r="G46" s="25">
        <f>'CSP5'!A158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102.37249384615386</v>
      </c>
    </row>
    <row r="47" spans="1:8" x14ac:dyDescent="0.25">
      <c r="A47" s="25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116.576089</v>
      </c>
      <c r="G47" s="25">
        <f>'CSP5'!A159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105.76400684615385</v>
      </c>
    </row>
    <row r="48" spans="1:8" x14ac:dyDescent="0.25">
      <c r="A48" s="25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114.87772</v>
      </c>
      <c r="G48" s="25">
        <f>'CSP5'!A160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93.985161076923077</v>
      </c>
    </row>
    <row r="49" spans="1:8" x14ac:dyDescent="0.25">
      <c r="A49" s="25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118.070655</v>
      </c>
      <c r="G49" s="25">
        <f>'CSP5'!A161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89.229725923076927</v>
      </c>
    </row>
    <row r="50" spans="1:8" x14ac:dyDescent="0.25">
      <c r="A50" s="25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120.380437</v>
      </c>
      <c r="G50" s="25">
        <f>'CSP5'!A162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69.972825</v>
      </c>
    </row>
    <row r="51" spans="1:8" x14ac:dyDescent="0.25">
      <c r="A51" s="25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118.84929192307692</v>
      </c>
      <c r="G51" s="25">
        <f>'CSP5'!A163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25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118.72909942307692</v>
      </c>
    </row>
    <row r="53" spans="1:8" x14ac:dyDescent="0.25">
      <c r="A53" s="25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118.60890692307693</v>
      </c>
    </row>
    <row r="54" spans="1:8" x14ac:dyDescent="0.25">
      <c r="A54" s="25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113.65750642307692</v>
      </c>
    </row>
    <row r="55" spans="1:8" x14ac:dyDescent="0.25">
      <c r="A55" s="25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108.70610592307692</v>
      </c>
    </row>
    <row r="56" spans="1:8" x14ac:dyDescent="0.25">
      <c r="A56" s="25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106.46164519230769</v>
      </c>
    </row>
    <row r="57" spans="1:8" x14ac:dyDescent="0.25">
      <c r="A57" s="25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104.21718446153847</v>
      </c>
    </row>
    <row r="58" spans="1:8" x14ac:dyDescent="0.25">
      <c r="A58" s="25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102.04327134615384</v>
      </c>
    </row>
    <row r="59" spans="1:8" x14ac:dyDescent="0.25">
      <c r="A59" s="25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99.869358230769222</v>
      </c>
    </row>
    <row r="60" spans="1:8" x14ac:dyDescent="0.25">
      <c r="A60" s="25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102.37249384615386</v>
      </c>
    </row>
    <row r="61" spans="1:8" x14ac:dyDescent="0.25">
      <c r="A61" s="25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105.76400684615385</v>
      </c>
    </row>
    <row r="62" spans="1:8" x14ac:dyDescent="0.25">
      <c r="A62" s="25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99.874583961538463</v>
      </c>
    </row>
    <row r="63" spans="1:8" x14ac:dyDescent="0.25">
      <c r="A63" s="25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93.985161076923077</v>
      </c>
    </row>
    <row r="64" spans="1:8" x14ac:dyDescent="0.25">
      <c r="A64" s="25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86.769889505494504</v>
      </c>
    </row>
    <row r="65" spans="1:2" x14ac:dyDescent="0.25">
      <c r="A65" s="25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81.850216670329672</v>
      </c>
    </row>
    <row r="66" spans="1:2" x14ac:dyDescent="0.25">
      <c r="A66" s="25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76.930543835164826</v>
      </c>
    </row>
    <row r="67" spans="1:2" x14ac:dyDescent="0.25">
      <c r="A67" s="25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69.972825</v>
      </c>
    </row>
    <row r="68" spans="1:2" x14ac:dyDescent="0.25">
      <c r="A68" s="25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53.082726526262306</v>
      </c>
    </row>
    <row r="69" spans="1:2" x14ac:dyDescent="0.25">
      <c r="A69" s="25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35.388484350841537</v>
      </c>
    </row>
    <row r="70" spans="1:2" x14ac:dyDescent="0.25">
      <c r="A70" s="25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17.694242175420769</v>
      </c>
    </row>
    <row r="71" spans="1:2" x14ac:dyDescent="0.25">
      <c r="A71" s="25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25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25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25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25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25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25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25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25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25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25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0">
    <mergeCell ref="P2:Q2"/>
    <mergeCell ref="S2:T2"/>
    <mergeCell ref="V2:W2"/>
    <mergeCell ref="M2:N2"/>
    <mergeCell ref="G29:H29"/>
    <mergeCell ref="A29:B29"/>
    <mergeCell ref="A2:B2"/>
    <mergeCell ref="D2:E2"/>
    <mergeCell ref="G2:H2"/>
    <mergeCell ref="J2:K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5"/>
  <sheetViews>
    <sheetView workbookViewId="0">
      <selection activeCell="P30" sqref="P30"/>
    </sheetView>
  </sheetViews>
  <sheetFormatPr defaultColWidth="9.140625" defaultRowHeight="15" x14ac:dyDescent="0.25"/>
  <cols>
    <col min="1" max="1" width="5" style="20" bestFit="1" customWidth="1"/>
    <col min="2" max="19" width="5.5703125" style="20" bestFit="1" customWidth="1"/>
    <col min="20" max="16384" width="9.140625" style="20"/>
  </cols>
  <sheetData>
    <row r="1" spans="1:26" x14ac:dyDescent="0.25">
      <c r="A1" s="48" t="s">
        <v>1153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33"/>
      <c r="B2" s="45" t="s">
        <v>1154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6" x14ac:dyDescent="0.25">
      <c r="A3" s="5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6" x14ac:dyDescent="0.25">
      <c r="A4" s="5" t="str">
        <f>'CSP5'!$A$168</f>
        <v>RPM</v>
      </c>
      <c r="B4" s="28">
        <f>'CSP5'!$B$168</f>
        <v>-1</v>
      </c>
      <c r="C4" s="5">
        <f>'CSP5'!$C$168</f>
        <v>0</v>
      </c>
      <c r="D4" s="5">
        <f>'CSP5'!$D$168</f>
        <v>10</v>
      </c>
      <c r="E4" s="5">
        <f>'CSP5'!$E$168</f>
        <v>20</v>
      </c>
      <c r="F4" s="5">
        <f>'CSP5'!$F$168</f>
        <v>30</v>
      </c>
      <c r="G4" s="5">
        <f>'CSP5'!$G$168</f>
        <v>45</v>
      </c>
      <c r="H4" s="5">
        <f>'CSP5'!$H$168</f>
        <v>55</v>
      </c>
      <c r="I4" s="5">
        <f>'CSP5'!$I$168</f>
        <v>65</v>
      </c>
      <c r="J4" s="5">
        <f>'CSP5'!$J$168</f>
        <v>75</v>
      </c>
      <c r="K4" s="5">
        <f>'CSP5'!$K$168</f>
        <v>85</v>
      </c>
      <c r="L4" s="5">
        <f>'CSP5'!$L$168</f>
        <v>95</v>
      </c>
      <c r="M4" s="5">
        <f>'CSP5'!$M$168</f>
        <v>110</v>
      </c>
      <c r="N4" s="5">
        <f>'CSP5'!$N$168</f>
        <v>120</v>
      </c>
      <c r="O4" s="5">
        <f>'CSP5'!$O$168</f>
        <v>125</v>
      </c>
      <c r="P4" s="5">
        <f>'CSP5'!$P$168</f>
        <v>130</v>
      </c>
      <c r="Q4" s="5">
        <f>'CSP5'!$Q$168</f>
        <v>135</v>
      </c>
      <c r="R4" s="5">
        <f>'CSP5'!$R$168</f>
        <v>140</v>
      </c>
      <c r="S4" s="28">
        <f>'CSP5'!$S$168</f>
        <v>141</v>
      </c>
    </row>
    <row r="5" spans="1:26" x14ac:dyDescent="0.25">
      <c r="A5" s="28">
        <f>'CSP5'!$A$169</f>
        <v>619</v>
      </c>
      <c r="B5" s="27">
        <f>B6</f>
        <v>38.190880000000007</v>
      </c>
      <c r="C5" s="27">
        <f t="shared" ref="C5:S5" si="0">C6</f>
        <v>38.190880000000007</v>
      </c>
      <c r="D5" s="27">
        <f t="shared" si="0"/>
        <v>38.190880000000007</v>
      </c>
      <c r="E5" s="27">
        <f t="shared" si="0"/>
        <v>41.206720000000004</v>
      </c>
      <c r="F5" s="27">
        <f t="shared" si="0"/>
        <v>47.004159999999999</v>
      </c>
      <c r="G5" s="27">
        <f t="shared" si="0"/>
        <v>62.015039999999999</v>
      </c>
      <c r="H5" s="27">
        <f t="shared" si="0"/>
        <v>64.006079999999997</v>
      </c>
      <c r="I5" s="27">
        <f t="shared" si="0"/>
        <v>69.003199999999993</v>
      </c>
      <c r="J5" s="27">
        <f t="shared" si="0"/>
        <v>71.989760000000004</v>
      </c>
      <c r="K5" s="27">
        <f t="shared" si="0"/>
        <v>74.595680000000002</v>
      </c>
      <c r="L5" s="27">
        <f t="shared" si="0"/>
        <v>76.996639999999999</v>
      </c>
      <c r="M5" s="27">
        <f t="shared" si="0"/>
        <v>87.986400000000003</v>
      </c>
      <c r="N5" s="27">
        <f t="shared" si="0"/>
        <v>87.986400000000003</v>
      </c>
      <c r="O5" s="27">
        <f t="shared" si="0"/>
        <v>87.986400000000003</v>
      </c>
      <c r="P5" s="27">
        <f t="shared" si="0"/>
        <v>87.986400000000003</v>
      </c>
      <c r="Q5" s="27">
        <f t="shared" si="0"/>
        <v>87.986400000000003</v>
      </c>
      <c r="R5" s="27">
        <f t="shared" si="0"/>
        <v>87.986400000000003</v>
      </c>
      <c r="S5" s="27">
        <f t="shared" si="0"/>
        <v>87.986400000000003</v>
      </c>
    </row>
    <row r="6" spans="1:26" x14ac:dyDescent="0.25">
      <c r="A6" s="5">
        <f>'CSP5'!$A$170</f>
        <v>620</v>
      </c>
      <c r="B6" s="27">
        <f>C6</f>
        <v>38.190880000000007</v>
      </c>
      <c r="C6" s="7">
        <f>_xll.Interp2dTab(-1,0,'CSP5'!$B$243:$S$243,'CSP5'!$A$244:$A$264,'CSP5'!$B$244:$S$264,C$4,$A6)</f>
        <v>38.190880000000007</v>
      </c>
      <c r="D6" s="7">
        <f>_xll.Interp2dTab(-1,0,'CSP5'!$B$243:$S$243,'CSP5'!$A$244:$A$264,'CSP5'!$B$244:$S$264,D$4,$A6)</f>
        <v>38.190880000000007</v>
      </c>
      <c r="E6" s="7">
        <f>_xll.Interp2dTab(-1,0,'CSP5'!$B$243:$S$243,'CSP5'!$A$244:$A$264,'CSP5'!$B$244:$S$264,E$4,$A6)</f>
        <v>41.206720000000004</v>
      </c>
      <c r="F6" s="7">
        <f>_xll.Interp2dTab(-1,0,'CSP5'!$B$243:$S$243,'CSP5'!$A$244:$A$264,'CSP5'!$B$244:$S$264,F$4,$A6)</f>
        <v>47.004159999999999</v>
      </c>
      <c r="G6" s="7">
        <f>_xll.Interp2dTab(-1,0,'CSP5'!$B$243:$S$243,'CSP5'!$A$244:$A$264,'CSP5'!$B$244:$S$264,G$4,$A6)</f>
        <v>62.015039999999999</v>
      </c>
      <c r="H6" s="7">
        <f>_xll.Interp2dTab(-1,0,'CSP5'!$B$243:$S$243,'CSP5'!$A$244:$A$264,'CSP5'!$B$244:$S$264,H$4,$A6)</f>
        <v>64.006079999999997</v>
      </c>
      <c r="I6" s="7">
        <f>_xll.Interp2dTab(-1,0,'CSP5'!$B$243:$S$243,'CSP5'!$A$244:$A$264,'CSP5'!$B$244:$S$264,I$4,$A6)</f>
        <v>69.003199999999993</v>
      </c>
      <c r="J6" s="7">
        <f>_xll.Interp2dTab(-1,0,'CSP5'!$B$243:$S$243,'CSP5'!$A$244:$A$264,'CSP5'!$B$244:$S$264,J$4,$A6)</f>
        <v>71.989760000000004</v>
      </c>
      <c r="K6" s="7">
        <f>_xll.Interp2dTab(-1,0,'CSP5'!$B$243:$S$243,'CSP5'!$A$244:$A$264,'CSP5'!$B$244:$S$264,K$4,$A6)</f>
        <v>74.595680000000002</v>
      </c>
      <c r="L6" s="7">
        <f>_xll.Interp2dTab(-1,0,'CSP5'!$B$243:$S$243,'CSP5'!$A$244:$A$264,'CSP5'!$B$244:$S$264,L$4,$A6)</f>
        <v>76.996639999999999</v>
      </c>
      <c r="M6" s="7">
        <f>_xll.Interp2dTab(-1,0,'CSP5'!$B$243:$S$243,'CSP5'!$A$244:$A$264,'CSP5'!$B$244:$S$264,M$4,$A6)</f>
        <v>87.986400000000003</v>
      </c>
      <c r="N6" s="7">
        <f>_xll.Interp2dTab(-1,0,'CSP5'!$B$243:$S$243,'CSP5'!$A$244:$A$264,'CSP5'!$B$244:$S$264,N$4,$A6)</f>
        <v>87.986400000000003</v>
      </c>
      <c r="O6" s="7">
        <f>_xll.Interp2dTab(-1,0,'CSP5'!$B$243:$S$243,'CSP5'!$A$244:$A$264,'CSP5'!$B$244:$S$264,O$4,$A6)</f>
        <v>87.986400000000003</v>
      </c>
      <c r="P6" s="7">
        <f>_xll.Interp2dTab(-1,0,'CSP5'!$B$243:$S$243,'CSP5'!$A$244:$A$264,'CSP5'!$B$244:$S$264,P$4,$A6)</f>
        <v>87.986400000000003</v>
      </c>
      <c r="Q6" s="7">
        <f>_xll.Interp2dTab(-1,0,'CSP5'!$B$243:$S$243,'CSP5'!$A$244:$A$264,'CSP5'!$B$244:$S$264,Q$4,$A6)</f>
        <v>87.986400000000003</v>
      </c>
      <c r="R6" s="7">
        <f>_xll.Interp2dTab(-1,0,'CSP5'!$B$243:$S$243,'CSP5'!$A$244:$A$264,'CSP5'!$B$244:$S$264,R$4,$A6)</f>
        <v>87.986400000000003</v>
      </c>
      <c r="S6" s="27">
        <f>R6</f>
        <v>87.986400000000003</v>
      </c>
    </row>
    <row r="7" spans="1:26" x14ac:dyDescent="0.25">
      <c r="A7" s="5">
        <f>'CSP5'!$A$171</f>
        <v>650</v>
      </c>
      <c r="B7" s="27">
        <f t="shared" ref="B7:B24" si="1">C7</f>
        <v>42.992800000000003</v>
      </c>
      <c r="C7" s="7">
        <f>_xll.Interp2dTab(-1,0,'CSP5'!$B$243:$S$243,'CSP5'!$A$244:$A$264,'CSP5'!$B$244:$S$264,C$4,$A7)</f>
        <v>42.992800000000003</v>
      </c>
      <c r="D7" s="7">
        <f>_xll.Interp2dTab(-1,0,'CSP5'!$B$243:$S$243,'CSP5'!$A$244:$A$264,'CSP5'!$B$244:$S$264,D$4,$A7)</f>
        <v>42.992800000000003</v>
      </c>
      <c r="E7" s="7">
        <f>_xll.Interp2dTab(-1,0,'CSP5'!$B$243:$S$243,'CSP5'!$A$244:$A$264,'CSP5'!$B$244:$S$264,E$4,$A7)</f>
        <v>42.992800000000003</v>
      </c>
      <c r="F7" s="7">
        <f>_xll.Interp2dTab(-1,0,'CSP5'!$B$243:$S$243,'CSP5'!$A$244:$A$264,'CSP5'!$B$244:$S$264,F$4,$A7)</f>
        <v>50.02</v>
      </c>
      <c r="G7" s="7">
        <f>_xll.Interp2dTab(-1,0,'CSP5'!$B$243:$S$243,'CSP5'!$A$244:$A$264,'CSP5'!$B$244:$S$264,G$4,$A7)</f>
        <v>65.001599999999996</v>
      </c>
      <c r="H7" s="7">
        <f>_xll.Interp2dTab(-1,0,'CSP5'!$B$243:$S$243,'CSP5'!$A$244:$A$264,'CSP5'!$B$244:$S$264,H$4,$A7)</f>
        <v>69.979200000000006</v>
      </c>
      <c r="I7" s="7">
        <f>_xll.Interp2dTab(-1,0,'CSP5'!$B$243:$S$243,'CSP5'!$A$244:$A$264,'CSP5'!$B$244:$S$264,I$4,$A7)</f>
        <v>75.005600000000001</v>
      </c>
      <c r="J7" s="7">
        <f>_xll.Interp2dTab(-1,0,'CSP5'!$B$243:$S$243,'CSP5'!$A$244:$A$264,'CSP5'!$B$244:$S$264,J$4,$A7)</f>
        <v>75.005600000000001</v>
      </c>
      <c r="K7" s="7">
        <f>_xll.Interp2dTab(-1,0,'CSP5'!$B$243:$S$243,'CSP5'!$A$244:$A$264,'CSP5'!$B$244:$S$264,K$4,$A7)</f>
        <v>79.983199999999997</v>
      </c>
      <c r="L7" s="7">
        <f>_xll.Interp2dTab(-1,0,'CSP5'!$B$243:$S$243,'CSP5'!$A$244:$A$264,'CSP5'!$B$244:$S$264,L$4,$A7)</f>
        <v>79.983199999999997</v>
      </c>
      <c r="M7" s="7">
        <f>_xll.Interp2dTab(-1,0,'CSP5'!$B$243:$S$243,'CSP5'!$A$244:$A$264,'CSP5'!$B$244:$S$264,M$4,$A7)</f>
        <v>99.991200000000006</v>
      </c>
      <c r="N7" s="7">
        <f>_xll.Interp2dTab(-1,0,'CSP5'!$B$243:$S$243,'CSP5'!$A$244:$A$264,'CSP5'!$B$244:$S$264,N$4,$A7)</f>
        <v>99.991200000000006</v>
      </c>
      <c r="O7" s="7">
        <f>_xll.Interp2dTab(-1,0,'CSP5'!$B$243:$S$243,'CSP5'!$A$244:$A$264,'CSP5'!$B$244:$S$264,O$4,$A7)</f>
        <v>99.991200000000006</v>
      </c>
      <c r="P7" s="7">
        <f>_xll.Interp2dTab(-1,0,'CSP5'!$B$243:$S$243,'CSP5'!$A$244:$A$264,'CSP5'!$B$244:$S$264,P$4,$A7)</f>
        <v>99.991200000000006</v>
      </c>
      <c r="Q7" s="7">
        <f>_xll.Interp2dTab(-1,0,'CSP5'!$B$243:$S$243,'CSP5'!$A$244:$A$264,'CSP5'!$B$244:$S$264,Q$4,$A7)</f>
        <v>99.991200000000006</v>
      </c>
      <c r="R7" s="7">
        <f>_xll.Interp2dTab(-1,0,'CSP5'!$B$243:$S$243,'CSP5'!$A$244:$A$264,'CSP5'!$B$244:$S$264,R$4,$A7)</f>
        <v>99.991200000000006</v>
      </c>
      <c r="S7" s="27">
        <f t="shared" ref="S7:S24" si="2">R7</f>
        <v>99.991200000000006</v>
      </c>
    </row>
    <row r="8" spans="1:26" x14ac:dyDescent="0.25">
      <c r="A8" s="5">
        <f>'CSP5'!$A$172</f>
        <v>800</v>
      </c>
      <c r="B8" s="27">
        <f t="shared" si="1"/>
        <v>44.993600000000001</v>
      </c>
      <c r="C8" s="7">
        <f>_xll.Interp2dTab(-1,0,'CSP5'!$B$243:$S$243,'CSP5'!$A$244:$A$264,'CSP5'!$B$244:$S$264,C$4,$A8)</f>
        <v>44.993600000000001</v>
      </c>
      <c r="D8" s="7">
        <f>_xll.Interp2dTab(-1,0,'CSP5'!$B$243:$S$243,'CSP5'!$A$244:$A$264,'CSP5'!$B$244:$S$264,D$4,$A8)</f>
        <v>48.019199999999998</v>
      </c>
      <c r="E8" s="7">
        <f>_xll.Interp2dTab(-1,0,'CSP5'!$B$243:$S$243,'CSP5'!$A$244:$A$264,'CSP5'!$B$244:$S$264,E$4,$A8)</f>
        <v>48.019199999999998</v>
      </c>
      <c r="F8" s="7">
        <f>_xll.Interp2dTab(-1,0,'CSP5'!$B$243:$S$243,'CSP5'!$A$244:$A$264,'CSP5'!$B$244:$S$264,F$4,$A8)</f>
        <v>60.024000000000001</v>
      </c>
      <c r="G8" s="7">
        <f>_xll.Interp2dTab(-1,0,'CSP5'!$B$243:$S$243,'CSP5'!$A$244:$A$264,'CSP5'!$B$244:$S$264,G$4,$A8)</f>
        <v>63.976799999999997</v>
      </c>
      <c r="H8" s="7">
        <f>_xll.Interp2dTab(-1,0,'CSP5'!$B$243:$S$243,'CSP5'!$A$244:$A$264,'CSP5'!$B$244:$S$264,H$4,$A8)</f>
        <v>71.004000000000005</v>
      </c>
      <c r="I8" s="7">
        <f>_xll.Interp2dTab(-1,0,'CSP5'!$B$243:$S$243,'CSP5'!$A$244:$A$264,'CSP5'!$B$244:$S$264,I$4,$A8)</f>
        <v>75.9816</v>
      </c>
      <c r="J8" s="7">
        <f>_xll.Interp2dTab(-1,0,'CSP5'!$B$243:$S$243,'CSP5'!$A$244:$A$264,'CSP5'!$B$244:$S$264,J$4,$A8)</f>
        <v>81.007999999999996</v>
      </c>
      <c r="K8" s="7">
        <f>_xll.Interp2dTab(-1,0,'CSP5'!$B$243:$S$243,'CSP5'!$A$244:$A$264,'CSP5'!$B$244:$S$264,K$4,$A8)</f>
        <v>85.985600000000005</v>
      </c>
      <c r="L8" s="7">
        <f>_xll.Interp2dTab(-1,0,'CSP5'!$B$243:$S$243,'CSP5'!$A$244:$A$264,'CSP5'!$B$244:$S$264,L$4,$A8)</f>
        <v>91.012</v>
      </c>
      <c r="M8" s="7">
        <f>_xll.Interp2dTab(-1,0,'CSP5'!$B$243:$S$243,'CSP5'!$A$244:$A$264,'CSP5'!$B$244:$S$264,M$4,$A8)</f>
        <v>97.990399999999994</v>
      </c>
      <c r="N8" s="7">
        <f>_xll.Interp2dTab(-1,0,'CSP5'!$B$243:$S$243,'CSP5'!$A$244:$A$264,'CSP5'!$B$244:$S$264,N$4,$A8)</f>
        <v>103.0168</v>
      </c>
      <c r="O8" s="7">
        <f>_xll.Interp2dTab(-1,0,'CSP5'!$B$243:$S$243,'CSP5'!$A$244:$A$264,'CSP5'!$B$244:$S$264,O$4,$A8)</f>
        <v>105.0176</v>
      </c>
      <c r="P8" s="7">
        <f>_xll.Interp2dTab(-1,0,'CSP5'!$B$243:$S$243,'CSP5'!$A$244:$A$264,'CSP5'!$B$244:$S$264,P$4,$A8)</f>
        <v>107.9944</v>
      </c>
      <c r="Q8" s="7">
        <f>_xll.Interp2dTab(-1,0,'CSP5'!$B$243:$S$243,'CSP5'!$A$244:$A$264,'CSP5'!$B$244:$S$264,Q$4,$A8)</f>
        <v>109.9952</v>
      </c>
      <c r="R8" s="7">
        <f>_xll.Interp2dTab(-1,0,'CSP5'!$B$243:$S$243,'CSP5'!$A$244:$A$264,'CSP5'!$B$244:$S$264,R$4,$A8)</f>
        <v>113.02079999999999</v>
      </c>
      <c r="S8" s="27">
        <f t="shared" si="2"/>
        <v>113.02079999999999</v>
      </c>
    </row>
    <row r="9" spans="1:26" x14ac:dyDescent="0.25">
      <c r="A9" s="5">
        <f>'CSP5'!$A$173</f>
        <v>1000</v>
      </c>
      <c r="B9" s="27">
        <f t="shared" si="1"/>
        <v>50.02</v>
      </c>
      <c r="C9" s="7">
        <f>_xll.Interp2dTab(-1,0,'CSP5'!$B$243:$S$243,'CSP5'!$A$244:$A$264,'CSP5'!$B$244:$S$264,C$4,$A9)</f>
        <v>50.02</v>
      </c>
      <c r="D9" s="7">
        <f>_xll.Interp2dTab(-1,0,'CSP5'!$B$243:$S$243,'CSP5'!$A$244:$A$264,'CSP5'!$B$244:$S$264,D$4,$A9)</f>
        <v>58.023200000000003</v>
      </c>
      <c r="E9" s="7">
        <f>_xll.Interp2dTab(-1,0,'CSP5'!$B$243:$S$243,'CSP5'!$A$244:$A$264,'CSP5'!$B$244:$S$264,E$4,$A9)</f>
        <v>54.997599999999998</v>
      </c>
      <c r="F9" s="7">
        <f>_xll.Interp2dTab(-1,0,'CSP5'!$B$243:$S$243,'CSP5'!$A$244:$A$264,'CSP5'!$B$244:$S$264,F$4,$A9)</f>
        <v>67.978399999999993</v>
      </c>
      <c r="G9" s="7">
        <f>_xll.Interp2dTab(-1,0,'CSP5'!$B$243:$S$243,'CSP5'!$A$244:$A$264,'CSP5'!$B$244:$S$264,G$4,$A9)</f>
        <v>85.009600000000006</v>
      </c>
      <c r="H9" s="7">
        <f>_xll.Interp2dTab(-1,0,'CSP5'!$B$243:$S$243,'CSP5'!$A$244:$A$264,'CSP5'!$B$244:$S$264,H$4,$A9)</f>
        <v>85.009600000000006</v>
      </c>
      <c r="I9" s="7">
        <f>_xll.Interp2dTab(-1,0,'CSP5'!$B$243:$S$243,'CSP5'!$A$244:$A$264,'CSP5'!$B$244:$S$264,I$4,$A9)</f>
        <v>87.010400000000004</v>
      </c>
      <c r="J9" s="7">
        <f>_xll.Interp2dTab(-1,0,'CSP5'!$B$243:$S$243,'CSP5'!$A$244:$A$264,'CSP5'!$B$244:$S$264,J$4,$A9)</f>
        <v>91.012</v>
      </c>
      <c r="K9" s="7">
        <f>_xll.Interp2dTab(-1,0,'CSP5'!$B$243:$S$243,'CSP5'!$A$244:$A$264,'CSP5'!$B$244:$S$264,K$4,$A9)</f>
        <v>95.013599999999997</v>
      </c>
      <c r="L9" s="7">
        <f>_xll.Interp2dTab(-1,0,'CSP5'!$B$243:$S$243,'CSP5'!$A$244:$A$264,'CSP5'!$B$244:$S$264,L$4,$A9)</f>
        <v>99.015199999999993</v>
      </c>
      <c r="M9" s="7">
        <f>_xll.Interp2dTab(-1,0,'CSP5'!$B$243:$S$243,'CSP5'!$A$244:$A$264,'CSP5'!$B$244:$S$264,M$4,$A9)</f>
        <v>105.0176</v>
      </c>
      <c r="N9" s="7">
        <f>_xll.Interp2dTab(-1,0,'CSP5'!$B$243:$S$243,'CSP5'!$A$244:$A$264,'CSP5'!$B$244:$S$264,N$4,$A9)</f>
        <v>107.9944</v>
      </c>
      <c r="O9" s="7">
        <f>_xll.Interp2dTab(-1,0,'CSP5'!$B$243:$S$243,'CSP5'!$A$244:$A$264,'CSP5'!$B$244:$S$264,O$4,$A9)</f>
        <v>109.9952</v>
      </c>
      <c r="P9" s="7">
        <f>_xll.Interp2dTab(-1,0,'CSP5'!$B$243:$S$243,'CSP5'!$A$244:$A$264,'CSP5'!$B$244:$S$264,P$4,$A9)</f>
        <v>111.996</v>
      </c>
      <c r="Q9" s="7">
        <f>_xll.Interp2dTab(-1,0,'CSP5'!$B$243:$S$243,'CSP5'!$A$244:$A$264,'CSP5'!$B$244:$S$264,Q$4,$A9)</f>
        <v>113.99679999999999</v>
      </c>
      <c r="R9" s="7">
        <f>_xll.Interp2dTab(-1,0,'CSP5'!$B$243:$S$243,'CSP5'!$A$244:$A$264,'CSP5'!$B$244:$S$264,R$4,$A9)</f>
        <v>115.99760000000001</v>
      </c>
      <c r="S9" s="27">
        <f t="shared" si="2"/>
        <v>115.99760000000001</v>
      </c>
    </row>
    <row r="10" spans="1:26" x14ac:dyDescent="0.25">
      <c r="A10" s="5">
        <f>'CSP5'!$A$174</f>
        <v>1200</v>
      </c>
      <c r="B10" s="27">
        <f t="shared" si="1"/>
        <v>54.021599999999999</v>
      </c>
      <c r="C10" s="7">
        <f>_xll.Interp2dTab(-1,0,'CSP5'!$B$243:$S$243,'CSP5'!$A$244:$A$264,'CSP5'!$B$244:$S$264,C$4,$A10)</f>
        <v>54.021599999999999</v>
      </c>
      <c r="D10" s="7">
        <f>_xll.Interp2dTab(-1,0,'CSP5'!$B$243:$S$243,'CSP5'!$A$244:$A$264,'CSP5'!$B$244:$S$264,D$4,$A10)</f>
        <v>54.021599999999999</v>
      </c>
      <c r="E10" s="7">
        <f>_xll.Interp2dTab(-1,0,'CSP5'!$B$243:$S$243,'CSP5'!$A$244:$A$264,'CSP5'!$B$244:$S$264,E$4,$A10)</f>
        <v>65.977599999999995</v>
      </c>
      <c r="F10" s="7">
        <f>_xll.Interp2dTab(-1,0,'CSP5'!$B$243:$S$243,'CSP5'!$A$244:$A$264,'CSP5'!$B$244:$S$264,F$4,$A10)</f>
        <v>79.983199999999997</v>
      </c>
      <c r="G10" s="7">
        <f>_xll.Interp2dTab(-1,0,'CSP5'!$B$243:$S$243,'CSP5'!$A$244:$A$264,'CSP5'!$B$244:$S$264,G$4,$A10)</f>
        <v>105.0176</v>
      </c>
      <c r="H10" s="7">
        <f>_xll.Interp2dTab(-1,0,'CSP5'!$B$243:$S$243,'CSP5'!$A$244:$A$264,'CSP5'!$B$244:$S$264,H$4,$A10)</f>
        <v>102.48</v>
      </c>
      <c r="I10" s="7">
        <f>_xll.Interp2dTab(-1,0,'CSP5'!$B$243:$S$243,'CSP5'!$A$244:$A$264,'CSP5'!$B$244:$S$264,I$4,$A10)</f>
        <v>87.986400000000003</v>
      </c>
      <c r="J10" s="7">
        <f>_xll.Interp2dTab(-1,0,'CSP5'!$B$243:$S$243,'CSP5'!$A$244:$A$264,'CSP5'!$B$244:$S$264,J$4,$A10)</f>
        <v>87.010400000000004</v>
      </c>
      <c r="K10" s="7">
        <f>_xll.Interp2dTab(-1,0,'CSP5'!$B$243:$S$243,'CSP5'!$A$244:$A$264,'CSP5'!$B$244:$S$264,K$4,$A10)</f>
        <v>87.986400000000003</v>
      </c>
      <c r="L10" s="7">
        <f>_xll.Interp2dTab(-1,0,'CSP5'!$B$243:$S$243,'CSP5'!$A$244:$A$264,'CSP5'!$B$244:$S$264,L$4,$A10)</f>
        <v>89.011200000000002</v>
      </c>
      <c r="M10" s="7">
        <f>_xll.Interp2dTab(-1,0,'CSP5'!$B$243:$S$243,'CSP5'!$A$244:$A$264,'CSP5'!$B$244:$S$264,M$4,$A10)</f>
        <v>91.012</v>
      </c>
      <c r="N10" s="7">
        <f>_xll.Interp2dTab(-1,0,'CSP5'!$B$243:$S$243,'CSP5'!$A$244:$A$264,'CSP5'!$B$244:$S$264,N$4,$A10)</f>
        <v>91.988</v>
      </c>
      <c r="O10" s="7">
        <f>_xll.Interp2dTab(-1,0,'CSP5'!$B$243:$S$243,'CSP5'!$A$244:$A$264,'CSP5'!$B$244:$S$264,O$4,$A10)</f>
        <v>93.012799999999999</v>
      </c>
      <c r="P10" s="7">
        <f>_xll.Interp2dTab(-1,0,'CSP5'!$B$243:$S$243,'CSP5'!$A$244:$A$264,'CSP5'!$B$244:$S$264,P$4,$A10)</f>
        <v>93.012799999999999</v>
      </c>
      <c r="Q10" s="7">
        <f>_xll.Interp2dTab(-1,0,'CSP5'!$B$243:$S$243,'CSP5'!$A$244:$A$264,'CSP5'!$B$244:$S$264,Q$4,$A10)</f>
        <v>93.988799999999998</v>
      </c>
      <c r="R10" s="7">
        <f>_xll.Interp2dTab(-1,0,'CSP5'!$B$243:$S$243,'CSP5'!$A$244:$A$264,'CSP5'!$B$244:$S$264,R$4,$A10)</f>
        <v>93.988799999999998</v>
      </c>
      <c r="S10" s="27">
        <f t="shared" si="2"/>
        <v>93.988799999999998</v>
      </c>
    </row>
    <row r="11" spans="1:26" x14ac:dyDescent="0.25">
      <c r="A11" s="5">
        <f>'CSP5'!$A$175</f>
        <v>1400</v>
      </c>
      <c r="B11" s="27">
        <f t="shared" si="1"/>
        <v>58.023200000000003</v>
      </c>
      <c r="C11" s="7">
        <f>_xll.Interp2dTab(-1,0,'CSP5'!$B$243:$S$243,'CSP5'!$A$244:$A$264,'CSP5'!$B$244:$S$264,C$4,$A11)</f>
        <v>58.023200000000003</v>
      </c>
      <c r="D11" s="7">
        <f>_xll.Interp2dTab(-1,0,'CSP5'!$B$243:$S$243,'CSP5'!$A$244:$A$264,'CSP5'!$B$244:$S$264,D$4,$A11)</f>
        <v>58.023200000000003</v>
      </c>
      <c r="E11" s="7">
        <f>_xll.Interp2dTab(-1,0,'CSP5'!$B$243:$S$243,'CSP5'!$A$244:$A$264,'CSP5'!$B$244:$S$264,E$4,$A11)</f>
        <v>77.006399999999999</v>
      </c>
      <c r="F11" s="7">
        <f>_xll.Interp2dTab(-1,0,'CSP5'!$B$243:$S$243,'CSP5'!$A$244:$A$264,'CSP5'!$B$244:$S$264,F$4,$A11)</f>
        <v>89.987200000000001</v>
      </c>
      <c r="G11" s="7">
        <f>_xll.Interp2dTab(-1,0,'CSP5'!$B$243:$S$243,'CSP5'!$A$244:$A$264,'CSP5'!$B$244:$S$264,G$4,$A11)</f>
        <v>123.0248</v>
      </c>
      <c r="H11" s="7">
        <f>_xll.Interp2dTab(-1,0,'CSP5'!$B$243:$S$243,'CSP5'!$A$244:$A$264,'CSP5'!$B$244:$S$264,H$4,$A11)</f>
        <v>119.9992</v>
      </c>
      <c r="I11" s="7">
        <f>_xll.Interp2dTab(-1,0,'CSP5'!$B$243:$S$243,'CSP5'!$A$244:$A$264,'CSP5'!$B$244:$S$264,I$4,$A11)</f>
        <v>107.0184</v>
      </c>
      <c r="J11" s="7">
        <f>_xll.Interp2dTab(-1,0,'CSP5'!$B$243:$S$243,'CSP5'!$A$244:$A$264,'CSP5'!$B$244:$S$264,J$4,$A11)</f>
        <v>103.9928</v>
      </c>
      <c r="K11" s="7">
        <f>_xll.Interp2dTab(-1,0,'CSP5'!$B$243:$S$243,'CSP5'!$A$244:$A$264,'CSP5'!$B$244:$S$264,K$4,$A11)</f>
        <v>103.0168</v>
      </c>
      <c r="L11" s="7">
        <f>_xll.Interp2dTab(-1,0,'CSP5'!$B$243:$S$243,'CSP5'!$A$244:$A$264,'CSP5'!$B$244:$S$264,L$4,$A11)</f>
        <v>101.01600000000001</v>
      </c>
      <c r="M11" s="7">
        <f>_xll.Interp2dTab(-1,0,'CSP5'!$B$243:$S$243,'CSP5'!$A$244:$A$264,'CSP5'!$B$244:$S$264,M$4,$A11)</f>
        <v>99.015199999999993</v>
      </c>
      <c r="N11" s="7">
        <f>_xll.Interp2dTab(-1,0,'CSP5'!$B$243:$S$243,'CSP5'!$A$244:$A$264,'CSP5'!$B$244:$S$264,N$4,$A11)</f>
        <v>97.990399999999994</v>
      </c>
      <c r="O11" s="7">
        <f>_xll.Interp2dTab(-1,0,'CSP5'!$B$243:$S$243,'CSP5'!$A$244:$A$264,'CSP5'!$B$244:$S$264,O$4,$A11)</f>
        <v>97.014399999999995</v>
      </c>
      <c r="P11" s="7">
        <f>_xll.Interp2dTab(-1,0,'CSP5'!$B$243:$S$243,'CSP5'!$A$244:$A$264,'CSP5'!$B$244:$S$264,P$4,$A11)</f>
        <v>95.989599999999996</v>
      </c>
      <c r="Q11" s="7">
        <f>_xll.Interp2dTab(-1,0,'CSP5'!$B$243:$S$243,'CSP5'!$A$244:$A$264,'CSP5'!$B$244:$S$264,Q$4,$A11)</f>
        <v>95.989599999999996</v>
      </c>
      <c r="R11" s="7">
        <f>_xll.Interp2dTab(-1,0,'CSP5'!$B$243:$S$243,'CSP5'!$A$244:$A$264,'CSP5'!$B$244:$S$264,R$4,$A11)</f>
        <v>95.013599999999997</v>
      </c>
      <c r="S11" s="27">
        <f t="shared" si="2"/>
        <v>95.013599999999997</v>
      </c>
    </row>
    <row r="12" spans="1:26" x14ac:dyDescent="0.25">
      <c r="A12" s="5">
        <f>'CSP5'!$A$176</f>
        <v>1550</v>
      </c>
      <c r="B12" s="27">
        <f t="shared" si="1"/>
        <v>63.256999999999998</v>
      </c>
      <c r="C12" s="7">
        <f>_xll.Interp2dTab(-1,0,'CSP5'!$B$243:$S$243,'CSP5'!$A$244:$A$264,'CSP5'!$B$244:$S$264,C$4,$A12)</f>
        <v>63.256999999999998</v>
      </c>
      <c r="D12" s="7">
        <f>_xll.Interp2dTab(-1,0,'CSP5'!$B$243:$S$243,'CSP5'!$A$244:$A$264,'CSP5'!$B$244:$S$264,D$4,$A12)</f>
        <v>66.990200000000016</v>
      </c>
      <c r="E12" s="7">
        <f>_xll.Interp2dTab(-1,0,'CSP5'!$B$243:$S$243,'CSP5'!$A$244:$A$264,'CSP5'!$B$244:$S$264,E$4,$A12)</f>
        <v>83.740800000000007</v>
      </c>
      <c r="F12" s="7">
        <f>_xll.Interp2dTab(-1,0,'CSP5'!$B$243:$S$243,'CSP5'!$A$244:$A$264,'CSP5'!$B$244:$S$264,F$4,$A12)</f>
        <v>100.4914</v>
      </c>
      <c r="G12" s="7">
        <f>_xll.Interp2dTab(-1,0,'CSP5'!$B$243:$S$243,'CSP5'!$A$244:$A$264,'CSP5'!$B$244:$S$264,G$4,$A12)</f>
        <v>126.75800000000001</v>
      </c>
      <c r="H12" s="7">
        <f>_xll.Interp2dTab(-1,0,'CSP5'!$B$243:$S$243,'CSP5'!$A$244:$A$264,'CSP5'!$B$244:$S$264,H$4,$A12)</f>
        <v>126.0016</v>
      </c>
      <c r="I12" s="7">
        <f>_xll.Interp2dTab(-1,0,'CSP5'!$B$243:$S$243,'CSP5'!$A$244:$A$264,'CSP5'!$B$244:$S$264,I$4,$A12)</f>
        <v>115.2534</v>
      </c>
      <c r="J12" s="7">
        <f>_xll.Interp2dTab(-1,0,'CSP5'!$B$243:$S$243,'CSP5'!$A$244:$A$264,'CSP5'!$B$244:$S$264,J$4,$A12)</f>
        <v>102.4922</v>
      </c>
      <c r="K12" s="7">
        <f>_xll.Interp2dTab(-1,0,'CSP5'!$B$243:$S$243,'CSP5'!$A$244:$A$264,'CSP5'!$B$244:$S$264,K$4,$A12)</f>
        <v>100.74760000000001</v>
      </c>
      <c r="L12" s="7">
        <f>_xll.Interp2dTab(-1,0,'CSP5'!$B$243:$S$243,'CSP5'!$A$244:$A$264,'CSP5'!$B$244:$S$264,L$4,$A12)</f>
        <v>99.5154</v>
      </c>
      <c r="M12" s="7">
        <f>_xll.Interp2dTab(-1,0,'CSP5'!$B$243:$S$243,'CSP5'!$A$244:$A$264,'CSP5'!$B$244:$S$264,M$4,$A12)</f>
        <v>102.0164</v>
      </c>
      <c r="N12" s="7">
        <f>_xll.Interp2dTab(-1,0,'CSP5'!$B$243:$S$243,'CSP5'!$A$244:$A$264,'CSP5'!$B$244:$S$264,N$4,$A12)</f>
        <v>104.76140000000001</v>
      </c>
      <c r="O12" s="7">
        <f>_xll.Interp2dTab(-1,0,'CSP5'!$B$243:$S$243,'CSP5'!$A$244:$A$264,'CSP5'!$B$244:$S$264,O$4,$A12)</f>
        <v>110.5198</v>
      </c>
      <c r="P12" s="7">
        <f>_xll.Interp2dTab(-1,0,'CSP5'!$B$243:$S$243,'CSP5'!$A$244:$A$264,'CSP5'!$B$244:$S$264,P$4,$A12)</f>
        <v>112.4962</v>
      </c>
      <c r="Q12" s="7">
        <f>_xll.Interp2dTab(-1,0,'CSP5'!$B$243:$S$243,'CSP5'!$A$244:$A$264,'CSP5'!$B$244:$S$264,Q$4,$A12)</f>
        <v>113.99680000000001</v>
      </c>
      <c r="R12" s="7">
        <f>_xll.Interp2dTab(-1,0,'CSP5'!$B$243:$S$243,'CSP5'!$A$244:$A$264,'CSP5'!$B$244:$S$264,R$4,$A12)</f>
        <v>117.48599999999999</v>
      </c>
      <c r="S12" s="27">
        <f t="shared" si="2"/>
        <v>117.48599999999999</v>
      </c>
    </row>
    <row r="13" spans="1:26" x14ac:dyDescent="0.25">
      <c r="A13" s="5">
        <f>'CSP5'!$A$177</f>
        <v>1700</v>
      </c>
      <c r="B13" s="27">
        <f t="shared" si="1"/>
        <v>72.492400000000004</v>
      </c>
      <c r="C13" s="7">
        <f>_xll.Interp2dTab(-1,0,'CSP5'!$B$243:$S$243,'CSP5'!$A$244:$A$264,'CSP5'!$B$244:$S$264,C$4,$A13)</f>
        <v>72.492400000000004</v>
      </c>
      <c r="D13" s="7">
        <f>_xll.Interp2dTab(-1,0,'CSP5'!$B$243:$S$243,'CSP5'!$A$244:$A$264,'CSP5'!$B$244:$S$264,D$4,$A13)</f>
        <v>79.983200000000011</v>
      </c>
      <c r="E13" s="7">
        <f>_xll.Interp2dTab(-1,0,'CSP5'!$B$243:$S$243,'CSP5'!$A$244:$A$264,'CSP5'!$B$244:$S$264,E$4,$A13)</f>
        <v>90.9876</v>
      </c>
      <c r="F13" s="7">
        <f>_xll.Interp2dTab(-1,0,'CSP5'!$B$243:$S$243,'CSP5'!$A$244:$A$264,'CSP5'!$B$244:$S$264,F$4,$A13)</f>
        <v>104.5052</v>
      </c>
      <c r="G13" s="7">
        <f>_xll.Interp2dTab(-1,0,'CSP5'!$B$243:$S$243,'CSP5'!$A$244:$A$264,'CSP5'!$B$244:$S$264,G$4,$A13)</f>
        <v>130.00319999999999</v>
      </c>
      <c r="H13" s="7">
        <f>_xll.Interp2dTab(-1,0,'CSP5'!$B$243:$S$243,'CSP5'!$A$244:$A$264,'CSP5'!$B$244:$S$264,H$4,$A13)</f>
        <v>125.0012</v>
      </c>
      <c r="I13" s="7">
        <f>_xll.Interp2dTab(-1,0,'CSP5'!$B$243:$S$243,'CSP5'!$A$244:$A$264,'CSP5'!$B$244:$S$264,I$4,$A13)</f>
        <v>114.99719999999999</v>
      </c>
      <c r="J13" s="7">
        <f>_xll.Interp2dTab(-1,0,'CSP5'!$B$243:$S$243,'CSP5'!$A$244:$A$264,'CSP5'!$B$244:$S$264,J$4,$A13)</f>
        <v>105.9936</v>
      </c>
      <c r="K13" s="7">
        <f>_xll.Interp2dTab(-1,0,'CSP5'!$B$243:$S$243,'CSP5'!$A$244:$A$264,'CSP5'!$B$244:$S$264,K$4,$A13)</f>
        <v>104.5052</v>
      </c>
      <c r="L13" s="7">
        <f>_xll.Interp2dTab(-1,0,'CSP5'!$B$243:$S$243,'CSP5'!$A$244:$A$264,'CSP5'!$B$244:$S$264,L$4,$A13)</f>
        <v>103.50479999999999</v>
      </c>
      <c r="M13" s="7">
        <f>_xll.Interp2dTab(-1,0,'CSP5'!$B$243:$S$243,'CSP5'!$A$244:$A$264,'CSP5'!$B$244:$S$264,M$4,$A13)</f>
        <v>108.0188</v>
      </c>
      <c r="N13" s="7">
        <f>_xll.Interp2dTab(-1,0,'CSP5'!$B$243:$S$243,'CSP5'!$A$244:$A$264,'CSP5'!$B$244:$S$264,N$4,$A13)</f>
        <v>113.02080000000001</v>
      </c>
      <c r="O13" s="7">
        <f>_xll.Interp2dTab(-1,0,'CSP5'!$B$243:$S$243,'CSP5'!$A$244:$A$264,'CSP5'!$B$244:$S$264,O$4,$A13)</f>
        <v>118.5108</v>
      </c>
      <c r="P13" s="7">
        <f>_xll.Interp2dTab(-1,0,'CSP5'!$B$243:$S$243,'CSP5'!$A$244:$A$264,'CSP5'!$B$244:$S$264,P$4,$A13)</f>
        <v>122</v>
      </c>
      <c r="Q13" s="7">
        <f>_xll.Interp2dTab(-1,0,'CSP5'!$B$243:$S$243,'CSP5'!$A$244:$A$264,'CSP5'!$B$244:$S$264,Q$4,$A13)</f>
        <v>129.49080000000001</v>
      </c>
      <c r="R13" s="7">
        <f>_xll.Interp2dTab(-1,0,'CSP5'!$B$243:$S$243,'CSP5'!$A$244:$A$264,'CSP5'!$B$244:$S$264,R$4,$A13)</f>
        <v>133.9804</v>
      </c>
      <c r="S13" s="27">
        <f t="shared" si="2"/>
        <v>133.9804</v>
      </c>
    </row>
    <row r="14" spans="1:26" x14ac:dyDescent="0.25">
      <c r="A14" s="5">
        <f>'CSP5'!$A$178</f>
        <v>1800</v>
      </c>
      <c r="B14" s="27">
        <f t="shared" si="1"/>
        <v>79.983199999999997</v>
      </c>
      <c r="C14" s="7">
        <f>_xll.Interp2dTab(-1,0,'CSP5'!$B$243:$S$243,'CSP5'!$A$244:$A$264,'CSP5'!$B$244:$S$264,C$4,$A14)</f>
        <v>79.983199999999997</v>
      </c>
      <c r="D14" s="7">
        <f>_xll.Interp2dTab(-1,0,'CSP5'!$B$243:$S$243,'CSP5'!$A$244:$A$264,'CSP5'!$B$244:$S$264,D$4,$A14)</f>
        <v>89.987200000000001</v>
      </c>
      <c r="E14" s="7">
        <f>_xll.Interp2dTab(-1,0,'CSP5'!$B$243:$S$243,'CSP5'!$A$244:$A$264,'CSP5'!$B$244:$S$264,E$4,$A14)</f>
        <v>95.989599999999996</v>
      </c>
      <c r="F14" s="7">
        <f>_xll.Interp2dTab(-1,0,'CSP5'!$B$243:$S$243,'CSP5'!$A$244:$A$264,'CSP5'!$B$244:$S$264,F$4,$A14)</f>
        <v>105.0176</v>
      </c>
      <c r="G14" s="7">
        <f>_xll.Interp2dTab(-1,0,'CSP5'!$B$243:$S$243,'CSP5'!$A$244:$A$264,'CSP5'!$B$244:$S$264,G$4,$A14)</f>
        <v>132.00399999999999</v>
      </c>
      <c r="H14" s="7">
        <f>_xll.Interp2dTab(-1,0,'CSP5'!$B$243:$S$243,'CSP5'!$A$244:$A$264,'CSP5'!$B$244:$S$264,H$4,$A14)</f>
        <v>122</v>
      </c>
      <c r="I14" s="7">
        <f>_xll.Interp2dTab(-1,0,'CSP5'!$B$243:$S$243,'CSP5'!$A$244:$A$264,'CSP5'!$B$244:$S$264,I$4,$A14)</f>
        <v>111.996</v>
      </c>
      <c r="J14" s="7">
        <f>_xll.Interp2dTab(-1,0,'CSP5'!$B$243:$S$243,'CSP5'!$A$244:$A$264,'CSP5'!$B$244:$S$264,J$4,$A14)</f>
        <v>109.9952</v>
      </c>
      <c r="K14" s="7">
        <f>_xll.Interp2dTab(-1,0,'CSP5'!$B$243:$S$243,'CSP5'!$A$244:$A$264,'CSP5'!$B$244:$S$264,K$4,$A14)</f>
        <v>109.0192</v>
      </c>
      <c r="L14" s="7">
        <f>_xll.Interp2dTab(-1,0,'CSP5'!$B$243:$S$243,'CSP5'!$A$244:$A$264,'CSP5'!$B$244:$S$264,L$4,$A14)</f>
        <v>107.9944</v>
      </c>
      <c r="M14" s="7">
        <f>_xll.Interp2dTab(-1,0,'CSP5'!$B$243:$S$243,'CSP5'!$A$244:$A$264,'CSP5'!$B$244:$S$264,M$4,$A14)</f>
        <v>113.02079999999999</v>
      </c>
      <c r="N14" s="7">
        <f>_xll.Interp2dTab(-1,0,'CSP5'!$B$243:$S$243,'CSP5'!$A$244:$A$264,'CSP5'!$B$244:$S$264,N$4,$A14)</f>
        <v>119.0232</v>
      </c>
      <c r="O14" s="7">
        <f>_xll.Interp2dTab(-1,0,'CSP5'!$B$243:$S$243,'CSP5'!$A$244:$A$264,'CSP5'!$B$244:$S$264,O$4,$A14)</f>
        <v>122</v>
      </c>
      <c r="P14" s="7">
        <f>_xll.Interp2dTab(-1,0,'CSP5'!$B$243:$S$243,'CSP5'!$A$244:$A$264,'CSP5'!$B$244:$S$264,P$4,$A14)</f>
        <v>126.0016</v>
      </c>
      <c r="Q14" s="7">
        <f>_xll.Interp2dTab(-1,0,'CSP5'!$B$243:$S$243,'CSP5'!$A$244:$A$264,'CSP5'!$B$244:$S$264,Q$4,$A14)</f>
        <v>138.98240000000001</v>
      </c>
      <c r="R14" s="7">
        <f>_xll.Interp2dTab(-1,0,'CSP5'!$B$243:$S$243,'CSP5'!$A$244:$A$264,'CSP5'!$B$244:$S$264,R$4,$A14)</f>
        <v>142.98400000000001</v>
      </c>
      <c r="S14" s="27">
        <f t="shared" si="2"/>
        <v>142.98400000000001</v>
      </c>
    </row>
    <row r="15" spans="1:26" x14ac:dyDescent="0.25">
      <c r="A15" s="5">
        <f>'CSP5'!$A$179</f>
        <v>2000</v>
      </c>
      <c r="B15" s="27">
        <f t="shared" si="1"/>
        <v>95.013599999999997</v>
      </c>
      <c r="C15" s="7">
        <f>_xll.Interp2dTab(-1,0,'CSP5'!$B$243:$S$243,'CSP5'!$A$244:$A$264,'CSP5'!$B$244:$S$264,C$4,$A15)</f>
        <v>95.013599999999997</v>
      </c>
      <c r="D15" s="7">
        <f>_xll.Interp2dTab(-1,0,'CSP5'!$B$243:$S$243,'CSP5'!$A$244:$A$264,'CSP5'!$B$244:$S$264,D$4,$A15)</f>
        <v>97.014399999999995</v>
      </c>
      <c r="E15" s="7">
        <f>_xll.Interp2dTab(-1,0,'CSP5'!$B$243:$S$243,'CSP5'!$A$244:$A$264,'CSP5'!$B$244:$S$264,E$4,$A15)</f>
        <v>109.9952</v>
      </c>
      <c r="F15" s="7">
        <f>_xll.Interp2dTab(-1,0,'CSP5'!$B$243:$S$243,'CSP5'!$A$244:$A$264,'CSP5'!$B$244:$S$264,F$4,$A15)</f>
        <v>115.99760000000001</v>
      </c>
      <c r="G15" s="7">
        <f>_xll.Interp2dTab(-1,0,'CSP5'!$B$243:$S$243,'CSP5'!$A$244:$A$264,'CSP5'!$B$244:$S$264,G$4,$A15)</f>
        <v>134.98079999999999</v>
      </c>
      <c r="H15" s="7">
        <f>_xll.Interp2dTab(-1,0,'CSP5'!$B$243:$S$243,'CSP5'!$A$244:$A$264,'CSP5'!$B$244:$S$264,H$4,$A15)</f>
        <v>134.98079999999999</v>
      </c>
      <c r="I15" s="7">
        <f>_xll.Interp2dTab(-1,0,'CSP5'!$B$243:$S$243,'CSP5'!$A$244:$A$264,'CSP5'!$B$244:$S$264,I$4,$A15)</f>
        <v>130.00319999999999</v>
      </c>
      <c r="J15" s="7">
        <f>_xll.Interp2dTab(-1,0,'CSP5'!$B$243:$S$243,'CSP5'!$A$244:$A$264,'CSP5'!$B$244:$S$264,J$4,$A15)</f>
        <v>126.9776</v>
      </c>
      <c r="K15" s="7">
        <f>_xll.Interp2dTab(-1,0,'CSP5'!$B$243:$S$243,'CSP5'!$A$244:$A$264,'CSP5'!$B$244:$S$264,K$4,$A15)</f>
        <v>124.9768</v>
      </c>
      <c r="L15" s="7">
        <f>_xll.Interp2dTab(-1,0,'CSP5'!$B$243:$S$243,'CSP5'!$A$244:$A$264,'CSP5'!$B$244:$S$264,L$4,$A15)</f>
        <v>115.02160000000001</v>
      </c>
      <c r="M15" s="7">
        <f>_xll.Interp2dTab(-1,0,'CSP5'!$B$243:$S$243,'CSP5'!$A$244:$A$264,'CSP5'!$B$244:$S$264,M$4,$A15)</f>
        <v>109.9952</v>
      </c>
      <c r="N15" s="7">
        <f>_xll.Interp2dTab(-1,0,'CSP5'!$B$243:$S$243,'CSP5'!$A$244:$A$264,'CSP5'!$B$244:$S$264,N$4,$A15)</f>
        <v>109.9952</v>
      </c>
      <c r="O15" s="7">
        <f>_xll.Interp2dTab(-1,0,'CSP5'!$B$243:$S$243,'CSP5'!$A$244:$A$264,'CSP5'!$B$244:$S$264,O$4,$A15)</f>
        <v>109.9952</v>
      </c>
      <c r="P15" s="7">
        <f>_xll.Interp2dTab(-1,0,'CSP5'!$B$243:$S$243,'CSP5'!$A$244:$A$264,'CSP5'!$B$244:$S$264,P$4,$A15)</f>
        <v>134.98079999999999</v>
      </c>
      <c r="Q15" s="7">
        <f>_xll.Interp2dTab(-1,0,'CSP5'!$B$243:$S$243,'CSP5'!$A$244:$A$264,'CSP5'!$B$244:$S$264,Q$4,$A15)</f>
        <v>140.00720000000001</v>
      </c>
      <c r="R15" s="7">
        <f>_xll.Interp2dTab(-1,0,'CSP5'!$B$243:$S$243,'CSP5'!$A$244:$A$264,'CSP5'!$B$244:$S$264,R$4,$A15)</f>
        <v>144.00880000000001</v>
      </c>
      <c r="S15" s="27">
        <f t="shared" si="2"/>
        <v>144.00880000000001</v>
      </c>
    </row>
    <row r="16" spans="1:26" x14ac:dyDescent="0.25">
      <c r="A16" s="5">
        <f>'CSP5'!$A$180</f>
        <v>2200</v>
      </c>
      <c r="B16" s="27">
        <f t="shared" si="1"/>
        <v>99.991200000000006</v>
      </c>
      <c r="C16" s="7">
        <f>_xll.Interp2dTab(-1,0,'CSP5'!$B$243:$S$243,'CSP5'!$A$244:$A$264,'CSP5'!$B$244:$S$264,C$4,$A16)</f>
        <v>99.991200000000006</v>
      </c>
      <c r="D16" s="7">
        <f>_xll.Interp2dTab(-1,0,'CSP5'!$B$243:$S$243,'CSP5'!$A$244:$A$264,'CSP5'!$B$244:$S$264,D$4,$A16)</f>
        <v>105.0176</v>
      </c>
      <c r="E16" s="7">
        <f>_xll.Interp2dTab(-1,0,'CSP5'!$B$243:$S$243,'CSP5'!$A$244:$A$264,'CSP5'!$B$244:$S$264,E$4,$A16)</f>
        <v>115.99760000000001</v>
      </c>
      <c r="F16" s="7">
        <f>_xll.Interp2dTab(-1,0,'CSP5'!$B$243:$S$243,'CSP5'!$A$244:$A$264,'CSP5'!$B$244:$S$264,F$4,$A16)</f>
        <v>124.9768</v>
      </c>
      <c r="G16" s="7">
        <f>_xll.Interp2dTab(-1,0,'CSP5'!$B$243:$S$243,'CSP5'!$A$244:$A$264,'CSP5'!$B$244:$S$264,G$4,$A16)</f>
        <v>134.98079999999999</v>
      </c>
      <c r="H16" s="7">
        <f>_xll.Interp2dTab(-1,0,'CSP5'!$B$243:$S$243,'CSP5'!$A$244:$A$264,'CSP5'!$B$244:$S$264,H$4,$A16)</f>
        <v>134.98079999999999</v>
      </c>
      <c r="I16" s="7">
        <f>_xll.Interp2dTab(-1,0,'CSP5'!$B$243:$S$243,'CSP5'!$A$244:$A$264,'CSP5'!$B$244:$S$264,I$4,$A16)</f>
        <v>134.98079999999999</v>
      </c>
      <c r="J16" s="7">
        <f>_xll.Interp2dTab(-1,0,'CSP5'!$B$243:$S$243,'CSP5'!$A$244:$A$264,'CSP5'!$B$244:$S$264,J$4,$A16)</f>
        <v>130.00319999999999</v>
      </c>
      <c r="K16" s="7">
        <f>_xll.Interp2dTab(-1,0,'CSP5'!$B$243:$S$243,'CSP5'!$A$244:$A$264,'CSP5'!$B$244:$S$264,K$4,$A16)</f>
        <v>126.9776</v>
      </c>
      <c r="L16" s="7">
        <f>_xll.Interp2dTab(-1,0,'CSP5'!$B$243:$S$243,'CSP5'!$A$244:$A$264,'CSP5'!$B$244:$S$264,L$4,$A16)</f>
        <v>122.488</v>
      </c>
      <c r="M16" s="7">
        <f>_xll.Interp2dTab(-1,0,'CSP5'!$B$243:$S$243,'CSP5'!$A$244:$A$264,'CSP5'!$B$244:$S$264,M$4,$A16)</f>
        <v>115.02160000000001</v>
      </c>
      <c r="N16" s="7">
        <f>_xll.Interp2dTab(-1,0,'CSP5'!$B$243:$S$243,'CSP5'!$A$244:$A$264,'CSP5'!$B$244:$S$264,N$4,$A16)</f>
        <v>122.976</v>
      </c>
      <c r="O16" s="7">
        <f>_xll.Interp2dTab(-1,0,'CSP5'!$B$243:$S$243,'CSP5'!$A$244:$A$264,'CSP5'!$B$244:$S$264,O$4,$A16)</f>
        <v>126.9776</v>
      </c>
      <c r="P16" s="7">
        <f>_xll.Interp2dTab(-1,0,'CSP5'!$B$243:$S$243,'CSP5'!$A$244:$A$264,'CSP5'!$B$244:$S$264,P$4,$A16)</f>
        <v>136.00559999999999</v>
      </c>
      <c r="Q16" s="7">
        <f>_xll.Interp2dTab(-1,0,'CSP5'!$B$243:$S$243,'CSP5'!$A$244:$A$264,'CSP5'!$B$244:$S$264,Q$4,$A16)</f>
        <v>142.00800000000001</v>
      </c>
      <c r="R16" s="7">
        <f>_xll.Interp2dTab(-1,0,'CSP5'!$B$243:$S$243,'CSP5'!$A$244:$A$264,'CSP5'!$B$244:$S$264,R$4,$A16)</f>
        <v>144.98480000000001</v>
      </c>
      <c r="S16" s="27">
        <f t="shared" si="2"/>
        <v>144.98480000000001</v>
      </c>
    </row>
    <row r="17" spans="1:19" x14ac:dyDescent="0.25">
      <c r="A17" s="5">
        <f>'CSP5'!$A$181</f>
        <v>2400</v>
      </c>
      <c r="B17" s="27">
        <f t="shared" si="1"/>
        <v>105.0176</v>
      </c>
      <c r="C17" s="7">
        <f>_xll.Interp2dTab(-1,0,'CSP5'!$B$243:$S$243,'CSP5'!$A$244:$A$264,'CSP5'!$B$244:$S$264,C$4,$A17)</f>
        <v>105.0176</v>
      </c>
      <c r="D17" s="7">
        <f>_xll.Interp2dTab(-1,0,'CSP5'!$B$243:$S$243,'CSP5'!$A$244:$A$264,'CSP5'!$B$244:$S$264,D$4,$A17)</f>
        <v>109.9952</v>
      </c>
      <c r="E17" s="7">
        <f>_xll.Interp2dTab(-1,0,'CSP5'!$B$243:$S$243,'CSP5'!$A$244:$A$264,'CSP5'!$B$244:$S$264,E$4,$A17)</f>
        <v>115.99760000000001</v>
      </c>
      <c r="F17" s="7">
        <f>_xll.Interp2dTab(-1,0,'CSP5'!$B$243:$S$243,'CSP5'!$A$244:$A$264,'CSP5'!$B$244:$S$264,F$4,$A17)</f>
        <v>134.98079999999999</v>
      </c>
      <c r="G17" s="7">
        <f>_xll.Interp2dTab(-1,0,'CSP5'!$B$243:$S$243,'CSP5'!$A$244:$A$264,'CSP5'!$B$244:$S$264,G$4,$A17)</f>
        <v>126.9776</v>
      </c>
      <c r="H17" s="7">
        <f>_xll.Interp2dTab(-1,0,'CSP5'!$B$243:$S$243,'CSP5'!$A$244:$A$264,'CSP5'!$B$244:$S$264,H$4,$A17)</f>
        <v>119.9992</v>
      </c>
      <c r="I17" s="7">
        <f>_xll.Interp2dTab(-1,0,'CSP5'!$B$243:$S$243,'CSP5'!$A$244:$A$264,'CSP5'!$B$244:$S$264,I$4,$A17)</f>
        <v>119.9992</v>
      </c>
      <c r="J17" s="7">
        <f>_xll.Interp2dTab(-1,0,'CSP5'!$B$243:$S$243,'CSP5'!$A$244:$A$264,'CSP5'!$B$244:$S$264,J$4,$A17)</f>
        <v>119.9992</v>
      </c>
      <c r="K17" s="7">
        <f>_xll.Interp2dTab(-1,0,'CSP5'!$B$243:$S$243,'CSP5'!$A$244:$A$264,'CSP5'!$B$244:$S$264,K$4,$A17)</f>
        <v>115.02160000000001</v>
      </c>
      <c r="L17" s="7">
        <f>_xll.Interp2dTab(-1,0,'CSP5'!$B$243:$S$243,'CSP5'!$A$244:$A$264,'CSP5'!$B$244:$S$264,L$4,$A17)</f>
        <v>117.5104</v>
      </c>
      <c r="M17" s="7">
        <f>_xll.Interp2dTab(-1,0,'CSP5'!$B$243:$S$243,'CSP5'!$A$244:$A$264,'CSP5'!$B$244:$S$264,M$4,$A17)</f>
        <v>119.9992</v>
      </c>
      <c r="N17" s="7">
        <f>_xll.Interp2dTab(-1,0,'CSP5'!$B$243:$S$243,'CSP5'!$A$244:$A$264,'CSP5'!$B$244:$S$264,N$4,$A17)</f>
        <v>134.98079999999999</v>
      </c>
      <c r="O17" s="7">
        <f>_xll.Interp2dTab(-1,0,'CSP5'!$B$243:$S$243,'CSP5'!$A$244:$A$264,'CSP5'!$B$244:$S$264,O$4,$A17)</f>
        <v>136.00559999999999</v>
      </c>
      <c r="P17" s="7">
        <f>_xll.Interp2dTab(-1,0,'CSP5'!$B$243:$S$243,'CSP5'!$A$244:$A$264,'CSP5'!$B$244:$S$264,P$4,$A17)</f>
        <v>142.98400000000001</v>
      </c>
      <c r="Q17" s="7">
        <f>_xll.Interp2dTab(-1,0,'CSP5'!$B$243:$S$243,'CSP5'!$A$244:$A$264,'CSP5'!$B$244:$S$264,Q$4,$A17)</f>
        <v>152.012</v>
      </c>
      <c r="R17" s="7">
        <f>_xll.Interp2dTab(-1,0,'CSP5'!$B$243:$S$243,'CSP5'!$A$244:$A$264,'CSP5'!$B$244:$S$264,R$4,$A17)</f>
        <v>154.0128</v>
      </c>
      <c r="S17" s="27">
        <f t="shared" si="2"/>
        <v>154.0128</v>
      </c>
    </row>
    <row r="18" spans="1:19" x14ac:dyDescent="0.25">
      <c r="A18" s="5">
        <f>'CSP5'!$A$182</f>
        <v>2600</v>
      </c>
      <c r="B18" s="27">
        <f t="shared" si="1"/>
        <v>109.9952</v>
      </c>
      <c r="C18" s="7">
        <f>_xll.Interp2dTab(-1,0,'CSP5'!$B$243:$S$243,'CSP5'!$A$244:$A$264,'CSP5'!$B$244:$S$264,C$4,$A18)</f>
        <v>109.9952</v>
      </c>
      <c r="D18" s="7">
        <f>_xll.Interp2dTab(-1,0,'CSP5'!$B$243:$S$243,'CSP5'!$A$244:$A$264,'CSP5'!$B$244:$S$264,D$4,$A18)</f>
        <v>115.02160000000001</v>
      </c>
      <c r="E18" s="7">
        <f>_xll.Interp2dTab(-1,0,'CSP5'!$B$243:$S$243,'CSP5'!$A$244:$A$264,'CSP5'!$B$244:$S$264,E$4,$A18)</f>
        <v>115.02160000000001</v>
      </c>
      <c r="F18" s="7">
        <f>_xll.Interp2dTab(-1,0,'CSP5'!$B$243:$S$243,'CSP5'!$A$244:$A$264,'CSP5'!$B$244:$S$264,F$4,$A18)</f>
        <v>124.0008</v>
      </c>
      <c r="G18" s="7">
        <f>_xll.Interp2dTab(-1,0,'CSP5'!$B$243:$S$243,'CSP5'!$A$244:$A$264,'CSP5'!$B$244:$S$264,G$4,$A18)</f>
        <v>126.9776</v>
      </c>
      <c r="H18" s="7">
        <f>_xll.Interp2dTab(-1,0,'CSP5'!$B$243:$S$243,'CSP5'!$A$244:$A$264,'CSP5'!$B$244:$S$264,H$4,$A18)</f>
        <v>121.024</v>
      </c>
      <c r="I18" s="7">
        <f>_xll.Interp2dTab(-1,0,'CSP5'!$B$243:$S$243,'CSP5'!$A$244:$A$264,'CSP5'!$B$244:$S$264,I$4,$A18)</f>
        <v>119.9992</v>
      </c>
      <c r="J18" s="7">
        <f>_xll.Interp2dTab(-1,0,'CSP5'!$B$243:$S$243,'CSP5'!$A$244:$A$264,'CSP5'!$B$244:$S$264,J$4,$A18)</f>
        <v>119.9992</v>
      </c>
      <c r="K18" s="7">
        <f>_xll.Interp2dTab(-1,0,'CSP5'!$B$243:$S$243,'CSP5'!$A$244:$A$264,'CSP5'!$B$244:$S$264,K$4,$A18)</f>
        <v>119.9992</v>
      </c>
      <c r="L18" s="7">
        <f>_xll.Interp2dTab(-1,0,'CSP5'!$B$243:$S$243,'CSP5'!$A$244:$A$264,'CSP5'!$B$244:$S$264,L$4,$A18)</f>
        <v>119.0232</v>
      </c>
      <c r="M18" s="7">
        <f>_xll.Interp2dTab(-1,0,'CSP5'!$B$243:$S$243,'CSP5'!$A$244:$A$264,'CSP5'!$B$244:$S$264,M$4,$A18)</f>
        <v>124.9768</v>
      </c>
      <c r="N18" s="7">
        <f>_xll.Interp2dTab(-1,0,'CSP5'!$B$243:$S$243,'CSP5'!$A$244:$A$264,'CSP5'!$B$244:$S$264,N$4,$A18)</f>
        <v>140.00720000000001</v>
      </c>
      <c r="O18" s="7">
        <f>_xll.Interp2dTab(-1,0,'CSP5'!$B$243:$S$243,'CSP5'!$A$244:$A$264,'CSP5'!$B$244:$S$264,O$4,$A18)</f>
        <v>144.98480000000001</v>
      </c>
      <c r="P18" s="7">
        <f>_xll.Interp2dTab(-1,0,'CSP5'!$B$243:$S$243,'CSP5'!$A$244:$A$264,'CSP5'!$B$244:$S$264,P$4,$A18)</f>
        <v>150.0112</v>
      </c>
      <c r="Q18" s="7">
        <f>_xll.Interp2dTab(-1,0,'CSP5'!$B$243:$S$243,'CSP5'!$A$244:$A$264,'CSP5'!$B$244:$S$264,Q$4,$A18)</f>
        <v>160.01519999999999</v>
      </c>
      <c r="R18" s="7">
        <f>_xll.Interp2dTab(-1,0,'CSP5'!$B$243:$S$243,'CSP5'!$A$244:$A$264,'CSP5'!$B$244:$S$264,R$4,$A18)</f>
        <v>160.01519999999999</v>
      </c>
      <c r="S18" s="27">
        <f t="shared" si="2"/>
        <v>160.01519999999999</v>
      </c>
    </row>
    <row r="19" spans="1:19" x14ac:dyDescent="0.25">
      <c r="A19" s="5">
        <f>'CSP5'!$A$183</f>
        <v>2800</v>
      </c>
      <c r="B19" s="27">
        <f t="shared" si="1"/>
        <v>119.9992</v>
      </c>
      <c r="C19" s="7">
        <f>_xll.Interp2dTab(-1,0,'CSP5'!$B$243:$S$243,'CSP5'!$A$244:$A$264,'CSP5'!$B$244:$S$264,C$4,$A19)</f>
        <v>119.9992</v>
      </c>
      <c r="D19" s="7">
        <f>_xll.Interp2dTab(-1,0,'CSP5'!$B$243:$S$243,'CSP5'!$A$244:$A$264,'CSP5'!$B$244:$S$264,D$4,$A19)</f>
        <v>119.9992</v>
      </c>
      <c r="E19" s="7">
        <f>_xll.Interp2dTab(-1,0,'CSP5'!$B$243:$S$243,'CSP5'!$A$244:$A$264,'CSP5'!$B$244:$S$264,E$4,$A19)</f>
        <v>134.98079999999999</v>
      </c>
      <c r="F19" s="7">
        <f>_xll.Interp2dTab(-1,0,'CSP5'!$B$243:$S$243,'CSP5'!$A$244:$A$264,'CSP5'!$B$244:$S$264,F$4,$A19)</f>
        <v>121.024</v>
      </c>
      <c r="G19" s="7">
        <f>_xll.Interp2dTab(-1,0,'CSP5'!$B$243:$S$243,'CSP5'!$A$244:$A$264,'CSP5'!$B$244:$S$264,G$4,$A19)</f>
        <v>136.00559999999999</v>
      </c>
      <c r="H19" s="7">
        <f>_xll.Interp2dTab(-1,0,'CSP5'!$B$243:$S$243,'CSP5'!$A$244:$A$264,'CSP5'!$B$244:$S$264,H$4,$A19)</f>
        <v>142.98400000000001</v>
      </c>
      <c r="I19" s="7">
        <f>_xll.Interp2dTab(-1,0,'CSP5'!$B$243:$S$243,'CSP5'!$A$244:$A$264,'CSP5'!$B$244:$S$264,I$4,$A19)</f>
        <v>140.00720000000001</v>
      </c>
      <c r="J19" s="7">
        <f>_xll.Interp2dTab(-1,0,'CSP5'!$B$243:$S$243,'CSP5'!$A$244:$A$264,'CSP5'!$B$244:$S$264,J$4,$A19)</f>
        <v>134.98079999999999</v>
      </c>
      <c r="K19" s="7">
        <f>_xll.Interp2dTab(-1,0,'CSP5'!$B$243:$S$243,'CSP5'!$A$244:$A$264,'CSP5'!$B$244:$S$264,K$4,$A19)</f>
        <v>134.98079999999999</v>
      </c>
      <c r="L19" s="7">
        <f>_xll.Interp2dTab(-1,0,'CSP5'!$B$243:$S$243,'CSP5'!$A$244:$A$264,'CSP5'!$B$244:$S$264,L$4,$A19)</f>
        <v>137.51840000000001</v>
      </c>
      <c r="M19" s="7">
        <f>_xll.Interp2dTab(-1,0,'CSP5'!$B$243:$S$243,'CSP5'!$A$244:$A$264,'CSP5'!$B$244:$S$264,M$4,$A19)</f>
        <v>140.00720000000001</v>
      </c>
      <c r="N19" s="7">
        <f>_xll.Interp2dTab(-1,0,'CSP5'!$B$243:$S$243,'CSP5'!$A$244:$A$264,'CSP5'!$B$244:$S$264,N$4,$A19)</f>
        <v>154.9888</v>
      </c>
      <c r="O19" s="7">
        <f>_xll.Interp2dTab(-1,0,'CSP5'!$B$243:$S$243,'CSP5'!$A$244:$A$264,'CSP5'!$B$244:$S$264,O$4,$A19)</f>
        <v>154.9888</v>
      </c>
      <c r="P19" s="7">
        <f>_xll.Interp2dTab(-1,0,'CSP5'!$B$243:$S$243,'CSP5'!$A$244:$A$264,'CSP5'!$B$244:$S$264,P$4,$A19)</f>
        <v>160.01519999999999</v>
      </c>
      <c r="Q19" s="7">
        <f>_xll.Interp2dTab(-1,0,'CSP5'!$B$243:$S$243,'CSP5'!$A$244:$A$264,'CSP5'!$B$244:$S$264,Q$4,$A19)</f>
        <v>160.01519999999999</v>
      </c>
      <c r="R19" s="7">
        <f>_xll.Interp2dTab(-1,0,'CSP5'!$B$243:$S$243,'CSP5'!$A$244:$A$264,'CSP5'!$B$244:$S$264,R$4,$A19)</f>
        <v>160.01519999999999</v>
      </c>
      <c r="S19" s="27">
        <f t="shared" si="2"/>
        <v>160.01519999999999</v>
      </c>
    </row>
    <row r="20" spans="1:19" x14ac:dyDescent="0.25">
      <c r="A20" s="5">
        <f>'CSP5'!$A$184</f>
        <v>2900</v>
      </c>
      <c r="B20" s="27">
        <f t="shared" si="1"/>
        <v>115.02160000000001</v>
      </c>
      <c r="C20" s="7">
        <f>_xll.Interp2dTab(-1,0,'CSP5'!$B$243:$S$243,'CSP5'!$A$244:$A$264,'CSP5'!$B$244:$S$264,C$4,$A20)</f>
        <v>115.02160000000001</v>
      </c>
      <c r="D20" s="7">
        <f>_xll.Interp2dTab(-1,0,'CSP5'!$B$243:$S$243,'CSP5'!$A$244:$A$264,'CSP5'!$B$244:$S$264,D$4,$A20)</f>
        <v>115.02160000000001</v>
      </c>
      <c r="E20" s="7">
        <f>_xll.Interp2dTab(-1,0,'CSP5'!$B$243:$S$243,'CSP5'!$A$244:$A$264,'CSP5'!$B$244:$S$264,E$4,$A20)</f>
        <v>119.9992</v>
      </c>
      <c r="F20" s="7">
        <f>_xll.Interp2dTab(-1,0,'CSP5'!$B$243:$S$243,'CSP5'!$A$244:$A$264,'CSP5'!$B$244:$S$264,F$4,$A20)</f>
        <v>130.00319999999999</v>
      </c>
      <c r="G20" s="7">
        <f>_xll.Interp2dTab(-1,0,'CSP5'!$B$243:$S$243,'CSP5'!$A$244:$A$264,'CSP5'!$B$244:$S$264,G$4,$A20)</f>
        <v>140.00720000000001</v>
      </c>
      <c r="H20" s="7">
        <f>_xll.Interp2dTab(-1,0,'CSP5'!$B$243:$S$243,'CSP5'!$A$244:$A$264,'CSP5'!$B$244:$S$264,H$4,$A20)</f>
        <v>154.9888</v>
      </c>
      <c r="I20" s="7">
        <f>_xll.Interp2dTab(-1,0,'CSP5'!$B$243:$S$243,'CSP5'!$A$244:$A$264,'CSP5'!$B$244:$S$264,I$4,$A20)</f>
        <v>150.0112</v>
      </c>
      <c r="J20" s="7">
        <f>_xll.Interp2dTab(-1,0,'CSP5'!$B$243:$S$243,'CSP5'!$A$244:$A$264,'CSP5'!$B$244:$S$264,J$4,$A20)</f>
        <v>150.0112</v>
      </c>
      <c r="K20" s="7">
        <f>_xll.Interp2dTab(-1,0,'CSP5'!$B$243:$S$243,'CSP5'!$A$244:$A$264,'CSP5'!$B$244:$S$264,K$4,$A20)</f>
        <v>150.0112</v>
      </c>
      <c r="L20" s="7">
        <f>_xll.Interp2dTab(-1,0,'CSP5'!$B$243:$S$243,'CSP5'!$A$244:$A$264,'CSP5'!$B$244:$S$264,L$4,$A20)</f>
        <v>154.9888</v>
      </c>
      <c r="M20" s="7">
        <f>_xll.Interp2dTab(-1,0,'CSP5'!$B$243:$S$243,'CSP5'!$A$244:$A$264,'CSP5'!$B$244:$S$264,M$4,$A20)</f>
        <v>160.01519999999999</v>
      </c>
      <c r="N20" s="7">
        <f>_xll.Interp2dTab(-1,0,'CSP5'!$B$243:$S$243,'CSP5'!$A$244:$A$264,'CSP5'!$B$244:$S$264,N$4,$A20)</f>
        <v>160.01519999999999</v>
      </c>
      <c r="O20" s="7">
        <f>_xll.Interp2dTab(-1,0,'CSP5'!$B$243:$S$243,'CSP5'!$A$244:$A$264,'CSP5'!$B$244:$S$264,O$4,$A20)</f>
        <v>160.01519999999999</v>
      </c>
      <c r="P20" s="7">
        <f>_xll.Interp2dTab(-1,0,'CSP5'!$B$243:$S$243,'CSP5'!$A$244:$A$264,'CSP5'!$B$244:$S$264,P$4,$A20)</f>
        <v>160.01519999999999</v>
      </c>
      <c r="Q20" s="7">
        <f>_xll.Interp2dTab(-1,0,'CSP5'!$B$243:$S$243,'CSP5'!$A$244:$A$264,'CSP5'!$B$244:$S$264,Q$4,$A20)</f>
        <v>160.01519999999999</v>
      </c>
      <c r="R20" s="7">
        <f>_xll.Interp2dTab(-1,0,'CSP5'!$B$243:$S$243,'CSP5'!$A$244:$A$264,'CSP5'!$B$244:$S$264,R$4,$A20)</f>
        <v>160.01519999999999</v>
      </c>
      <c r="S20" s="27">
        <f t="shared" si="2"/>
        <v>160.01519999999999</v>
      </c>
    </row>
    <row r="21" spans="1:19" x14ac:dyDescent="0.25">
      <c r="A21" s="5">
        <f>'CSP5'!$A$185</f>
        <v>3000</v>
      </c>
      <c r="B21" s="27">
        <f t="shared" si="1"/>
        <v>109.9952</v>
      </c>
      <c r="C21" s="7">
        <f>_xll.Interp2dTab(-1,0,'CSP5'!$B$243:$S$243,'CSP5'!$A$244:$A$264,'CSP5'!$B$244:$S$264,C$4,$A21)</f>
        <v>109.9952</v>
      </c>
      <c r="D21" s="7">
        <f>_xll.Interp2dTab(-1,0,'CSP5'!$B$243:$S$243,'CSP5'!$A$244:$A$264,'CSP5'!$B$244:$S$264,D$4,$A21)</f>
        <v>109.9952</v>
      </c>
      <c r="E21" s="7">
        <f>_xll.Interp2dTab(-1,0,'CSP5'!$B$243:$S$243,'CSP5'!$A$244:$A$264,'CSP5'!$B$244:$S$264,E$4,$A21)</f>
        <v>140.00720000000001</v>
      </c>
      <c r="F21" s="7">
        <f>_xll.Interp2dTab(-1,0,'CSP5'!$B$243:$S$243,'CSP5'!$A$244:$A$264,'CSP5'!$B$244:$S$264,F$4,$A21)</f>
        <v>140.00720000000001</v>
      </c>
      <c r="G21" s="7">
        <f>_xll.Interp2dTab(-1,0,'CSP5'!$B$243:$S$243,'CSP5'!$A$244:$A$264,'CSP5'!$B$244:$S$264,G$4,$A21)</f>
        <v>150.0112</v>
      </c>
      <c r="H21" s="7">
        <f>_xll.Interp2dTab(-1,0,'CSP5'!$B$243:$S$243,'CSP5'!$A$244:$A$264,'CSP5'!$B$244:$S$264,H$4,$A21)</f>
        <v>160.01519999999999</v>
      </c>
      <c r="I21" s="7">
        <f>_xll.Interp2dTab(-1,0,'CSP5'!$B$243:$S$243,'CSP5'!$A$244:$A$264,'CSP5'!$B$244:$S$264,I$4,$A21)</f>
        <v>160.01519999999999</v>
      </c>
      <c r="J21" s="7">
        <f>_xll.Interp2dTab(-1,0,'CSP5'!$B$243:$S$243,'CSP5'!$A$244:$A$264,'CSP5'!$B$244:$S$264,J$4,$A21)</f>
        <v>160.01519999999999</v>
      </c>
      <c r="K21" s="7">
        <f>_xll.Interp2dTab(-1,0,'CSP5'!$B$243:$S$243,'CSP5'!$A$244:$A$264,'CSP5'!$B$244:$S$264,K$4,$A21)</f>
        <v>160.01519999999999</v>
      </c>
      <c r="L21" s="7">
        <f>_xll.Interp2dTab(-1,0,'CSP5'!$B$243:$S$243,'CSP5'!$A$244:$A$264,'CSP5'!$B$244:$S$264,L$4,$A21)</f>
        <v>160.01519999999999</v>
      </c>
      <c r="M21" s="7">
        <f>_xll.Interp2dTab(-1,0,'CSP5'!$B$243:$S$243,'CSP5'!$A$244:$A$264,'CSP5'!$B$244:$S$264,M$4,$A21)</f>
        <v>160.01519999999999</v>
      </c>
      <c r="N21" s="7">
        <f>_xll.Interp2dTab(-1,0,'CSP5'!$B$243:$S$243,'CSP5'!$A$244:$A$264,'CSP5'!$B$244:$S$264,N$4,$A21)</f>
        <v>160.01519999999999</v>
      </c>
      <c r="O21" s="7">
        <f>_xll.Interp2dTab(-1,0,'CSP5'!$B$243:$S$243,'CSP5'!$A$244:$A$264,'CSP5'!$B$244:$S$264,O$4,$A21)</f>
        <v>160.01519999999999</v>
      </c>
      <c r="P21" s="7">
        <f>_xll.Interp2dTab(-1,0,'CSP5'!$B$243:$S$243,'CSP5'!$A$244:$A$264,'CSP5'!$B$244:$S$264,P$4,$A21)</f>
        <v>160.01519999999999</v>
      </c>
      <c r="Q21" s="7">
        <f>_xll.Interp2dTab(-1,0,'CSP5'!$B$243:$S$243,'CSP5'!$A$244:$A$264,'CSP5'!$B$244:$S$264,Q$4,$A21)</f>
        <v>160.01519999999999</v>
      </c>
      <c r="R21" s="7">
        <f>_xll.Interp2dTab(-1,0,'CSP5'!$B$243:$S$243,'CSP5'!$A$244:$A$264,'CSP5'!$B$244:$S$264,R$4,$A21)</f>
        <v>160.01519999999999</v>
      </c>
      <c r="S21" s="27">
        <f t="shared" si="2"/>
        <v>160.01519999999999</v>
      </c>
    </row>
    <row r="22" spans="1:19" x14ac:dyDescent="0.25">
      <c r="A22" s="5">
        <f>'CSP5'!$A$186</f>
        <v>3200</v>
      </c>
      <c r="B22" s="27">
        <f t="shared" si="1"/>
        <v>109.9952</v>
      </c>
      <c r="C22" s="7">
        <f>_xll.Interp2dTab(-1,0,'CSP5'!$B$243:$S$243,'CSP5'!$A$244:$A$264,'CSP5'!$B$244:$S$264,C$4,$A22)</f>
        <v>109.9952</v>
      </c>
      <c r="D22" s="7">
        <f>_xll.Interp2dTab(-1,0,'CSP5'!$B$243:$S$243,'CSP5'!$A$244:$A$264,'CSP5'!$B$244:$S$264,D$4,$A22)</f>
        <v>109.9952</v>
      </c>
      <c r="E22" s="7">
        <f>_xll.Interp2dTab(-1,0,'CSP5'!$B$243:$S$243,'CSP5'!$A$244:$A$264,'CSP5'!$B$244:$S$264,E$4,$A22)</f>
        <v>140.00720000000001</v>
      </c>
      <c r="F22" s="7">
        <f>_xll.Interp2dTab(-1,0,'CSP5'!$B$243:$S$243,'CSP5'!$A$244:$A$264,'CSP5'!$B$244:$S$264,F$4,$A22)</f>
        <v>140.00720000000001</v>
      </c>
      <c r="G22" s="7">
        <f>_xll.Interp2dTab(-1,0,'CSP5'!$B$243:$S$243,'CSP5'!$A$244:$A$264,'CSP5'!$B$244:$S$264,G$4,$A22)</f>
        <v>154.9888</v>
      </c>
      <c r="H22" s="7">
        <f>_xll.Interp2dTab(-1,0,'CSP5'!$B$243:$S$243,'CSP5'!$A$244:$A$264,'CSP5'!$B$244:$S$264,H$4,$A22)</f>
        <v>160.01519999999999</v>
      </c>
      <c r="I22" s="7">
        <f>_xll.Interp2dTab(-1,0,'CSP5'!$B$243:$S$243,'CSP5'!$A$244:$A$264,'CSP5'!$B$244:$S$264,I$4,$A22)</f>
        <v>160.01519999999999</v>
      </c>
      <c r="J22" s="7">
        <f>_xll.Interp2dTab(-1,0,'CSP5'!$B$243:$S$243,'CSP5'!$A$244:$A$264,'CSP5'!$B$244:$S$264,J$4,$A22)</f>
        <v>160.01519999999999</v>
      </c>
      <c r="K22" s="7">
        <f>_xll.Interp2dTab(-1,0,'CSP5'!$B$243:$S$243,'CSP5'!$A$244:$A$264,'CSP5'!$B$244:$S$264,K$4,$A22)</f>
        <v>160.01519999999999</v>
      </c>
      <c r="L22" s="7">
        <f>_xll.Interp2dTab(-1,0,'CSP5'!$B$243:$S$243,'CSP5'!$A$244:$A$264,'CSP5'!$B$244:$S$264,L$4,$A22)</f>
        <v>160.01519999999999</v>
      </c>
      <c r="M22" s="7">
        <f>_xll.Interp2dTab(-1,0,'CSP5'!$B$243:$S$243,'CSP5'!$A$244:$A$264,'CSP5'!$B$244:$S$264,M$4,$A22)</f>
        <v>160.01519999999999</v>
      </c>
      <c r="N22" s="7">
        <f>_xll.Interp2dTab(-1,0,'CSP5'!$B$243:$S$243,'CSP5'!$A$244:$A$264,'CSP5'!$B$244:$S$264,N$4,$A22)</f>
        <v>160.01519999999999</v>
      </c>
      <c r="O22" s="7">
        <f>_xll.Interp2dTab(-1,0,'CSP5'!$B$243:$S$243,'CSP5'!$A$244:$A$264,'CSP5'!$B$244:$S$264,O$4,$A22)</f>
        <v>160.01519999999999</v>
      </c>
      <c r="P22" s="7">
        <f>_xll.Interp2dTab(-1,0,'CSP5'!$B$243:$S$243,'CSP5'!$A$244:$A$264,'CSP5'!$B$244:$S$264,P$4,$A22)</f>
        <v>160.01519999999999</v>
      </c>
      <c r="Q22" s="7">
        <f>_xll.Interp2dTab(-1,0,'CSP5'!$B$243:$S$243,'CSP5'!$A$244:$A$264,'CSP5'!$B$244:$S$264,Q$4,$A22)</f>
        <v>160.01519999999999</v>
      </c>
      <c r="R22" s="7">
        <f>_xll.Interp2dTab(-1,0,'CSP5'!$B$243:$S$243,'CSP5'!$A$244:$A$264,'CSP5'!$B$244:$S$264,R$4,$A22)</f>
        <v>160.01519999999999</v>
      </c>
      <c r="S22" s="27">
        <f t="shared" si="2"/>
        <v>160.01519999999999</v>
      </c>
    </row>
    <row r="23" spans="1:19" x14ac:dyDescent="0.25">
      <c r="A23" s="5">
        <f>'CSP5'!$A$187</f>
        <v>3300</v>
      </c>
      <c r="B23" s="27">
        <f t="shared" si="1"/>
        <v>109.9952</v>
      </c>
      <c r="C23" s="7">
        <f>_xll.Interp2dTab(-1,0,'CSP5'!$B$243:$S$243,'CSP5'!$A$244:$A$264,'CSP5'!$B$244:$S$264,C$4,$A23)</f>
        <v>109.9952</v>
      </c>
      <c r="D23" s="7">
        <f>_xll.Interp2dTab(-1,0,'CSP5'!$B$243:$S$243,'CSP5'!$A$244:$A$264,'CSP5'!$B$244:$S$264,D$4,$A23)</f>
        <v>109.9952</v>
      </c>
      <c r="E23" s="7">
        <f>_xll.Interp2dTab(-1,0,'CSP5'!$B$243:$S$243,'CSP5'!$A$244:$A$264,'CSP5'!$B$244:$S$264,E$4,$A23)</f>
        <v>136.67253333333335</v>
      </c>
      <c r="F23" s="7">
        <f>_xll.Interp2dTab(-1,0,'CSP5'!$B$243:$S$243,'CSP5'!$A$244:$A$264,'CSP5'!$B$244:$S$264,F$4,$A23)</f>
        <v>140.00720000000001</v>
      </c>
      <c r="G23" s="7">
        <f>_xll.Interp2dTab(-1,0,'CSP5'!$B$243:$S$243,'CSP5'!$A$244:$A$264,'CSP5'!$B$244:$S$264,G$4,$A23)</f>
        <v>153.3296</v>
      </c>
      <c r="H23" s="7">
        <f>_xll.Interp2dTab(-1,0,'CSP5'!$B$243:$S$243,'CSP5'!$A$244:$A$264,'CSP5'!$B$244:$S$264,H$4,$A23)</f>
        <v>156.68053333333336</v>
      </c>
      <c r="I23" s="7">
        <f>_xll.Interp2dTab(-1,0,'CSP5'!$B$243:$S$243,'CSP5'!$A$244:$A$264,'CSP5'!$B$244:$S$264,I$4,$A23)</f>
        <v>156.68053333333336</v>
      </c>
      <c r="J23" s="7">
        <f>_xll.Interp2dTab(-1,0,'CSP5'!$B$243:$S$243,'CSP5'!$A$244:$A$264,'CSP5'!$B$244:$S$264,J$4,$A23)</f>
        <v>156.68053333333336</v>
      </c>
      <c r="K23" s="7">
        <f>_xll.Interp2dTab(-1,0,'CSP5'!$B$243:$S$243,'CSP5'!$A$244:$A$264,'CSP5'!$B$244:$S$264,K$4,$A23)</f>
        <v>156.68053333333336</v>
      </c>
      <c r="L23" s="7">
        <f>_xll.Interp2dTab(-1,0,'CSP5'!$B$243:$S$243,'CSP5'!$A$244:$A$264,'CSP5'!$B$244:$S$264,L$4,$A23)</f>
        <v>156.68053333333336</v>
      </c>
      <c r="M23" s="7">
        <f>_xll.Interp2dTab(-1,0,'CSP5'!$B$243:$S$243,'CSP5'!$A$244:$A$264,'CSP5'!$B$244:$S$264,M$4,$A23)</f>
        <v>156.68053333333336</v>
      </c>
      <c r="N23" s="7">
        <f>_xll.Interp2dTab(-1,0,'CSP5'!$B$243:$S$243,'CSP5'!$A$244:$A$264,'CSP5'!$B$244:$S$264,N$4,$A23)</f>
        <v>156.68053333333336</v>
      </c>
      <c r="O23" s="7">
        <f>_xll.Interp2dTab(-1,0,'CSP5'!$B$243:$S$243,'CSP5'!$A$244:$A$264,'CSP5'!$B$244:$S$264,O$4,$A23)</f>
        <v>156.68053333333336</v>
      </c>
      <c r="P23" s="7">
        <f>_xll.Interp2dTab(-1,0,'CSP5'!$B$243:$S$243,'CSP5'!$A$244:$A$264,'CSP5'!$B$244:$S$264,P$4,$A23)</f>
        <v>156.68053333333336</v>
      </c>
      <c r="Q23" s="7">
        <f>_xll.Interp2dTab(-1,0,'CSP5'!$B$243:$S$243,'CSP5'!$A$244:$A$264,'CSP5'!$B$244:$S$264,Q$4,$A23)</f>
        <v>156.68053333333336</v>
      </c>
      <c r="R23" s="7">
        <f>_xll.Interp2dTab(-1,0,'CSP5'!$B$243:$S$243,'CSP5'!$A$244:$A$264,'CSP5'!$B$244:$S$264,R$4,$A23)</f>
        <v>156.68053333333336</v>
      </c>
      <c r="S23" s="27">
        <f t="shared" si="2"/>
        <v>156.68053333333336</v>
      </c>
    </row>
    <row r="24" spans="1:19" x14ac:dyDescent="0.25">
      <c r="A24" s="5">
        <f>'CSP5'!$A$188</f>
        <v>3500</v>
      </c>
      <c r="B24" s="27">
        <f t="shared" si="1"/>
        <v>109.9952</v>
      </c>
      <c r="C24" s="7">
        <f>_xll.Interp2dTab(-1,0,'CSP5'!$B$243:$S$243,'CSP5'!$A$244:$A$264,'CSP5'!$B$244:$S$264,C$4,$A24)</f>
        <v>109.9952</v>
      </c>
      <c r="D24" s="7">
        <f>_xll.Interp2dTab(-1,0,'CSP5'!$B$243:$S$243,'CSP5'!$A$244:$A$264,'CSP5'!$B$244:$S$264,D$4,$A24)</f>
        <v>109.9952</v>
      </c>
      <c r="E24" s="7">
        <f>_xll.Interp2dTab(-1,0,'CSP5'!$B$243:$S$243,'CSP5'!$A$244:$A$264,'CSP5'!$B$244:$S$264,E$4,$A24)</f>
        <v>130.00319999999999</v>
      </c>
      <c r="F24" s="7">
        <f>_xll.Interp2dTab(-1,0,'CSP5'!$B$243:$S$243,'CSP5'!$A$244:$A$264,'CSP5'!$B$244:$S$264,F$4,$A24)</f>
        <v>140.00720000000001</v>
      </c>
      <c r="G24" s="7">
        <f>_xll.Interp2dTab(-1,0,'CSP5'!$B$243:$S$243,'CSP5'!$A$244:$A$264,'CSP5'!$B$244:$S$264,G$4,$A24)</f>
        <v>150.0112</v>
      </c>
      <c r="H24" s="7">
        <f>_xll.Interp2dTab(-1,0,'CSP5'!$B$243:$S$243,'CSP5'!$A$244:$A$264,'CSP5'!$B$244:$S$264,H$4,$A24)</f>
        <v>150.0112</v>
      </c>
      <c r="I24" s="7">
        <f>_xll.Interp2dTab(-1,0,'CSP5'!$B$243:$S$243,'CSP5'!$A$244:$A$264,'CSP5'!$B$244:$S$264,I$4,$A24)</f>
        <v>150.0112</v>
      </c>
      <c r="J24" s="7">
        <f>_xll.Interp2dTab(-1,0,'CSP5'!$B$243:$S$243,'CSP5'!$A$244:$A$264,'CSP5'!$B$244:$S$264,J$4,$A24)</f>
        <v>150.0112</v>
      </c>
      <c r="K24" s="7">
        <f>_xll.Interp2dTab(-1,0,'CSP5'!$B$243:$S$243,'CSP5'!$A$244:$A$264,'CSP5'!$B$244:$S$264,K$4,$A24)</f>
        <v>150.0112</v>
      </c>
      <c r="L24" s="7">
        <f>_xll.Interp2dTab(-1,0,'CSP5'!$B$243:$S$243,'CSP5'!$A$244:$A$264,'CSP5'!$B$244:$S$264,L$4,$A24)</f>
        <v>150.0112</v>
      </c>
      <c r="M24" s="7">
        <f>_xll.Interp2dTab(-1,0,'CSP5'!$B$243:$S$243,'CSP5'!$A$244:$A$264,'CSP5'!$B$244:$S$264,M$4,$A24)</f>
        <v>150.0112</v>
      </c>
      <c r="N24" s="7">
        <f>_xll.Interp2dTab(-1,0,'CSP5'!$B$243:$S$243,'CSP5'!$A$244:$A$264,'CSP5'!$B$244:$S$264,N$4,$A24)</f>
        <v>150.0112</v>
      </c>
      <c r="O24" s="7">
        <f>_xll.Interp2dTab(-1,0,'CSP5'!$B$243:$S$243,'CSP5'!$A$244:$A$264,'CSP5'!$B$244:$S$264,O$4,$A24)</f>
        <v>150.0112</v>
      </c>
      <c r="P24" s="7">
        <f>_xll.Interp2dTab(-1,0,'CSP5'!$B$243:$S$243,'CSP5'!$A$244:$A$264,'CSP5'!$B$244:$S$264,P$4,$A24)</f>
        <v>150.0112</v>
      </c>
      <c r="Q24" s="7">
        <f>_xll.Interp2dTab(-1,0,'CSP5'!$B$243:$S$243,'CSP5'!$A$244:$A$264,'CSP5'!$B$244:$S$264,Q$4,$A24)</f>
        <v>150.0112</v>
      </c>
      <c r="R24" s="7">
        <f>_xll.Interp2dTab(-1,0,'CSP5'!$B$243:$S$243,'CSP5'!$A$244:$A$264,'CSP5'!$B$244:$S$264,R$4,$A24)</f>
        <v>150.0112</v>
      </c>
      <c r="S24" s="27">
        <f t="shared" si="2"/>
        <v>150.0112</v>
      </c>
    </row>
    <row r="25" spans="1:19" x14ac:dyDescent="0.25">
      <c r="A25" s="28">
        <f>'CSP5'!$A$189</f>
        <v>3501</v>
      </c>
      <c r="B25" s="27">
        <f>B24</f>
        <v>109.9952</v>
      </c>
      <c r="C25" s="27">
        <f t="shared" ref="C25:S25" si="3">C24</f>
        <v>109.9952</v>
      </c>
      <c r="D25" s="27">
        <f t="shared" si="3"/>
        <v>109.9952</v>
      </c>
      <c r="E25" s="27">
        <f t="shared" si="3"/>
        <v>130.00319999999999</v>
      </c>
      <c r="F25" s="27">
        <f t="shared" si="3"/>
        <v>140.00720000000001</v>
      </c>
      <c r="G25" s="27">
        <f t="shared" si="3"/>
        <v>150.0112</v>
      </c>
      <c r="H25" s="27">
        <f t="shared" si="3"/>
        <v>150.0112</v>
      </c>
      <c r="I25" s="27">
        <f t="shared" si="3"/>
        <v>150.0112</v>
      </c>
      <c r="J25" s="27">
        <f t="shared" si="3"/>
        <v>150.0112</v>
      </c>
      <c r="K25" s="27">
        <f t="shared" si="3"/>
        <v>150.0112</v>
      </c>
      <c r="L25" s="27">
        <f t="shared" si="3"/>
        <v>150.0112</v>
      </c>
      <c r="M25" s="27">
        <f t="shared" si="3"/>
        <v>150.0112</v>
      </c>
      <c r="N25" s="27">
        <f t="shared" si="3"/>
        <v>150.0112</v>
      </c>
      <c r="O25" s="27">
        <f t="shared" si="3"/>
        <v>150.0112</v>
      </c>
      <c r="P25" s="27">
        <f t="shared" si="3"/>
        <v>150.0112</v>
      </c>
      <c r="Q25" s="27">
        <f t="shared" si="3"/>
        <v>150.0112</v>
      </c>
      <c r="R25" s="27">
        <f t="shared" si="3"/>
        <v>150.0112</v>
      </c>
      <c r="S25" s="27">
        <f t="shared" si="3"/>
        <v>150.0112</v>
      </c>
    </row>
  </sheetData>
  <mergeCells count="2">
    <mergeCell ref="A1:Z1"/>
    <mergeCell ref="B2:S2"/>
  </mergeCells>
  <conditionalFormatting sqref="C6: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75"/>
  <sheetViews>
    <sheetView tabSelected="1" topLeftCell="A122" workbookViewId="0">
      <selection activeCell="AP149" sqref="AP149"/>
    </sheetView>
  </sheetViews>
  <sheetFormatPr defaultColWidth="9.140625" defaultRowHeight="15" x14ac:dyDescent="0.25"/>
  <cols>
    <col min="1" max="1" width="5" style="20" bestFit="1" customWidth="1"/>
    <col min="2" max="2" width="5.42578125" style="20" bestFit="1" customWidth="1"/>
    <col min="3" max="4" width="4.28515625" style="20" bestFit="1" customWidth="1"/>
    <col min="5" max="5" width="4.5703125" style="20" bestFit="1" customWidth="1"/>
    <col min="6" max="17" width="5.28515625" style="20" bestFit="1" customWidth="1"/>
    <col min="18" max="19" width="6.28515625" style="20" bestFit="1" customWidth="1"/>
    <col min="20" max="20" width="9.140625" style="20"/>
    <col min="21" max="21" width="5" style="20" bestFit="1" customWidth="1"/>
    <col min="22" max="22" width="5.42578125" style="20" bestFit="1" customWidth="1"/>
    <col min="23" max="39" width="5.28515625" style="20" bestFit="1" customWidth="1"/>
    <col min="40" max="16384" width="9.140625" style="20"/>
  </cols>
  <sheetData>
    <row r="1" spans="1:39" x14ac:dyDescent="0.25">
      <c r="A1" s="48" t="s">
        <v>1153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39" x14ac:dyDescent="0.25">
      <c r="A2" s="33"/>
      <c r="B2" s="45" t="s">
        <v>1156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U2" s="33"/>
      <c r="V2" s="45" t="s">
        <v>1175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39" x14ac:dyDescent="0.25">
      <c r="A3" s="5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5"/>
      <c r="V3" s="5" t="str">
        <f>'CSP5'!$B$167</f>
        <v>mm3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5" t="str">
        <f>'CSP5'!$A$168</f>
        <v>RPM</v>
      </c>
      <c r="B4" s="28">
        <f>'CSP5'!$B$168</f>
        <v>-1</v>
      </c>
      <c r="C4" s="5">
        <f>'CSP5'!$C$168</f>
        <v>0</v>
      </c>
      <c r="D4" s="5">
        <f>'CSP5'!$D$168</f>
        <v>10</v>
      </c>
      <c r="E4" s="5">
        <f>'CSP5'!$E$168</f>
        <v>20</v>
      </c>
      <c r="F4" s="5">
        <f>'CSP5'!$F$168</f>
        <v>30</v>
      </c>
      <c r="G4" s="5">
        <f>'CSP5'!$G$168</f>
        <v>45</v>
      </c>
      <c r="H4" s="5">
        <f>'CSP5'!$H$168</f>
        <v>55</v>
      </c>
      <c r="I4" s="5">
        <f>'CSP5'!$I$168</f>
        <v>65</v>
      </c>
      <c r="J4" s="5">
        <f>'CSP5'!$J$168</f>
        <v>75</v>
      </c>
      <c r="K4" s="5">
        <f>'CSP5'!$K$168</f>
        <v>85</v>
      </c>
      <c r="L4" s="5">
        <f>'CSP5'!$L$168</f>
        <v>95</v>
      </c>
      <c r="M4" s="5">
        <f>'CSP5'!$M$168</f>
        <v>110</v>
      </c>
      <c r="N4" s="5">
        <f>'CSP5'!$N$168</f>
        <v>120</v>
      </c>
      <c r="O4" s="5">
        <f>'CSP5'!$O$168</f>
        <v>125</v>
      </c>
      <c r="P4" s="5">
        <f>'CSP5'!$P$168</f>
        <v>130</v>
      </c>
      <c r="Q4" s="5">
        <f>'CSP5'!$Q$168</f>
        <v>135</v>
      </c>
      <c r="R4" s="5">
        <f>'CSP5'!$R$168</f>
        <v>140</v>
      </c>
      <c r="S4" s="28">
        <f>'CSP5'!$S$168</f>
        <v>141</v>
      </c>
      <c r="U4" s="5" t="str">
        <f>'CSP5'!$A$168</f>
        <v>RPM</v>
      </c>
      <c r="V4" s="28">
        <f>'CSP5'!$B$168</f>
        <v>-1</v>
      </c>
      <c r="W4" s="5">
        <f>'CSP5'!$C$168</f>
        <v>0</v>
      </c>
      <c r="X4" s="5">
        <f>'CSP5'!$D$168</f>
        <v>10</v>
      </c>
      <c r="Y4" s="5">
        <f>'CSP5'!$E$168</f>
        <v>20</v>
      </c>
      <c r="Z4" s="5">
        <f>'CSP5'!$F$168</f>
        <v>30</v>
      </c>
      <c r="AA4" s="5">
        <f>'CSP5'!$G$168</f>
        <v>45</v>
      </c>
      <c r="AB4" s="5">
        <f>'CSP5'!$H$168</f>
        <v>55</v>
      </c>
      <c r="AC4" s="5">
        <f>'CSP5'!$I$168</f>
        <v>65</v>
      </c>
      <c r="AD4" s="5">
        <f>'CSP5'!$J$168</f>
        <v>75</v>
      </c>
      <c r="AE4" s="5">
        <f>'CSP5'!$K$168</f>
        <v>85</v>
      </c>
      <c r="AF4" s="5">
        <f>'CSP5'!$L$168</f>
        <v>95</v>
      </c>
      <c r="AG4" s="5">
        <f>'CSP5'!$M$168</f>
        <v>110</v>
      </c>
      <c r="AH4" s="5">
        <f>'CSP5'!$N$168</f>
        <v>120</v>
      </c>
      <c r="AI4" s="5">
        <f>'CSP5'!$O$168</f>
        <v>125</v>
      </c>
      <c r="AJ4" s="5">
        <f>'CSP5'!$P$168</f>
        <v>130</v>
      </c>
      <c r="AK4" s="5">
        <f>'CSP5'!$Q$168</f>
        <v>135</v>
      </c>
      <c r="AL4" s="5">
        <f>'CSP5'!$R$168</f>
        <v>140</v>
      </c>
      <c r="AM4" s="28">
        <f>'CSP5'!$S$168</f>
        <v>141</v>
      </c>
    </row>
    <row r="5" spans="1:39" x14ac:dyDescent="0.25">
      <c r="A5" s="28">
        <f>'CSP5'!$A$169</f>
        <v>619</v>
      </c>
      <c r="B5" s="32">
        <f>B6</f>
        <v>0</v>
      </c>
      <c r="C5" s="32">
        <f t="shared" ref="C5:S5" si="0">C6</f>
        <v>0</v>
      </c>
      <c r="D5" s="32">
        <f t="shared" si="0"/>
        <v>534.83223999999996</v>
      </c>
      <c r="E5" s="32">
        <f t="shared" si="0"/>
        <v>706.00204799999995</v>
      </c>
      <c r="F5" s="32">
        <f t="shared" si="0"/>
        <v>823.13344000000006</v>
      </c>
      <c r="G5" s="32">
        <f t="shared" si="0"/>
        <v>1055.1569663999999</v>
      </c>
      <c r="H5" s="32">
        <f t="shared" si="0"/>
        <v>1295.8471210666667</v>
      </c>
      <c r="I5" s="32">
        <f t="shared" si="0"/>
        <v>1474.7452320000002</v>
      </c>
      <c r="J5" s="32">
        <f t="shared" si="0"/>
        <v>1664.9714496000001</v>
      </c>
      <c r="K5" s="32">
        <f t="shared" si="0"/>
        <v>1855.9444591999998</v>
      </c>
      <c r="L5" s="32">
        <f t="shared" si="0"/>
        <v>2045.1301103999999</v>
      </c>
      <c r="M5" s="32">
        <f t="shared" si="0"/>
        <v>2210.313936</v>
      </c>
      <c r="N5" s="32">
        <f t="shared" si="0"/>
        <v>2422.5288959999998</v>
      </c>
      <c r="O5" s="32">
        <f t="shared" si="0"/>
        <v>2527.6380759999997</v>
      </c>
      <c r="P5" s="32">
        <f t="shared" si="0"/>
        <v>2632.7472560000001</v>
      </c>
      <c r="Q5" s="32">
        <f t="shared" si="0"/>
        <v>2737.856436</v>
      </c>
      <c r="R5" s="32">
        <f t="shared" si="0"/>
        <v>2842.965616</v>
      </c>
      <c r="S5" s="32">
        <f t="shared" si="0"/>
        <v>2842.965616</v>
      </c>
      <c r="U5" s="28">
        <f>'CSP5'!$A$169</f>
        <v>619</v>
      </c>
      <c r="V5" s="27">
        <f>V6</f>
        <v>1.4885244859619975</v>
      </c>
      <c r="W5" s="27">
        <f t="shared" ref="W5:AM5" si="1">W6</f>
        <v>1.4885244859619975</v>
      </c>
      <c r="X5" s="27">
        <f t="shared" si="1"/>
        <v>1.4885244859619979</v>
      </c>
      <c r="Y5" s="27">
        <f t="shared" si="1"/>
        <v>1.4885244859619944</v>
      </c>
      <c r="Z5" s="27">
        <f t="shared" si="1"/>
        <v>1.4885244859619953</v>
      </c>
      <c r="AA5" s="27">
        <f t="shared" si="1"/>
        <v>1.3798419373780009</v>
      </c>
      <c r="AB5" s="27">
        <f t="shared" si="1"/>
        <v>0.84921540071245372</v>
      </c>
      <c r="AC5" s="27">
        <f t="shared" si="1"/>
        <v>0.43366472033700115</v>
      </c>
      <c r="AD5" s="27">
        <f t="shared" si="1"/>
        <v>5.0079351018818288E-2</v>
      </c>
      <c r="AE5" s="27">
        <f t="shared" si="1"/>
        <v>1.1720814086999903E-2</v>
      </c>
      <c r="AF5" s="27">
        <f t="shared" si="1"/>
        <v>1.1720814087000004E-2</v>
      </c>
      <c r="AG5" s="27">
        <f t="shared" si="1"/>
        <v>1.1720814087000021E-2</v>
      </c>
      <c r="AH5" s="27">
        <f t="shared" si="1"/>
        <v>1.172081408699987E-2</v>
      </c>
      <c r="AI5" s="27">
        <f t="shared" si="1"/>
        <v>1.1720814087000138E-2</v>
      </c>
      <c r="AJ5" s="27">
        <f t="shared" si="1"/>
        <v>1.1720814087000138E-2</v>
      </c>
      <c r="AK5" s="27">
        <f t="shared" si="1"/>
        <v>1.1720814086999605E-2</v>
      </c>
      <c r="AL5" s="27">
        <f t="shared" si="1"/>
        <v>1.1720814086999605E-2</v>
      </c>
      <c r="AM5" s="27">
        <f t="shared" si="1"/>
        <v>1.1720814086999605E-2</v>
      </c>
    </row>
    <row r="6" spans="1:39" x14ac:dyDescent="0.25">
      <c r="A6" s="5">
        <f>'CSP5'!$A$170</f>
        <v>620</v>
      </c>
      <c r="B6" s="32">
        <f>C6</f>
        <v>0</v>
      </c>
      <c r="C6" s="12">
        <f>_xll.Interp2dTab(-1,0,'CSP5'!$B$34:$S$34,'CSP5'!$A$35:$A$60,'CSP5'!$B$35:$S$60,'Fuel Pressure Calc'!C6,'Main Injection Calc'!C$4)</f>
        <v>0</v>
      </c>
      <c r="D6" s="12">
        <f>_xll.Interp2dTab(-1,0,'CSP5'!$B$34:$S$34,'CSP5'!$A$35:$A$60,'CSP5'!$B$35:$S$60,'Fuel Pressure Calc'!D6,'Main Injection Calc'!D$4)</f>
        <v>534.83223999999996</v>
      </c>
      <c r="E6" s="12">
        <f>_xll.Interp2dTab(-1,0,'CSP5'!$B$34:$S$34,'CSP5'!$A$35:$A$60,'CSP5'!$B$35:$S$60,'Fuel Pressure Calc'!E6,'Main Injection Calc'!E$4)</f>
        <v>706.00204799999995</v>
      </c>
      <c r="F6" s="12">
        <f>_xll.Interp2dTab(-1,0,'CSP5'!$B$34:$S$34,'CSP5'!$A$35:$A$60,'CSP5'!$B$35:$S$60,'Fuel Pressure Calc'!F6,'Main Injection Calc'!F$4)</f>
        <v>823.13344000000006</v>
      </c>
      <c r="G6" s="12">
        <f>_xll.Interp2dTab(-1,0,'CSP5'!$B$34:$S$34,'CSP5'!$A$35:$A$60,'CSP5'!$B$35:$S$60,'Fuel Pressure Calc'!G6,'Main Injection Calc'!G$4)</f>
        <v>1055.1569663999999</v>
      </c>
      <c r="H6" s="12">
        <f>_xll.Interp2dTab(-1,0,'CSP5'!$B$34:$S$34,'CSP5'!$A$35:$A$60,'CSP5'!$B$35:$S$60,'Fuel Pressure Calc'!H6,'Main Injection Calc'!H$4)</f>
        <v>1295.8471210666667</v>
      </c>
      <c r="I6" s="12">
        <f>_xll.Interp2dTab(-1,0,'CSP5'!$B$34:$S$34,'CSP5'!$A$35:$A$60,'CSP5'!$B$35:$S$60,'Fuel Pressure Calc'!I6,'Main Injection Calc'!I$4)</f>
        <v>1474.7452320000002</v>
      </c>
      <c r="J6" s="12">
        <f>_xll.Interp2dTab(-1,0,'CSP5'!$B$34:$S$34,'CSP5'!$A$35:$A$60,'CSP5'!$B$35:$S$60,'Fuel Pressure Calc'!J6,'Main Injection Calc'!J$4)</f>
        <v>1664.9714496000001</v>
      </c>
      <c r="K6" s="12">
        <f>_xll.Interp2dTab(-1,0,'CSP5'!$B$34:$S$34,'CSP5'!$A$35:$A$60,'CSP5'!$B$35:$S$60,'Fuel Pressure Calc'!K6,'Main Injection Calc'!K$4)</f>
        <v>1855.9444591999998</v>
      </c>
      <c r="L6" s="12">
        <f>_xll.Interp2dTab(-1,0,'CSP5'!$B$34:$S$34,'CSP5'!$A$35:$A$60,'CSP5'!$B$35:$S$60,'Fuel Pressure Calc'!L6,'Main Injection Calc'!L$4)</f>
        <v>2045.1301103999999</v>
      </c>
      <c r="M6" s="12">
        <f>_xll.Interp2dTab(-1,0,'CSP5'!$B$34:$S$34,'CSP5'!$A$35:$A$60,'CSP5'!$B$35:$S$60,'Fuel Pressure Calc'!M6,'Main Injection Calc'!M$4)</f>
        <v>2210.313936</v>
      </c>
      <c r="N6" s="12">
        <f>_xll.Interp2dTab(-1,0,'CSP5'!$B$34:$S$34,'CSP5'!$A$35:$A$60,'CSP5'!$B$35:$S$60,'Fuel Pressure Calc'!N6,'Main Injection Calc'!N$4)</f>
        <v>2422.5288959999998</v>
      </c>
      <c r="O6" s="12">
        <f>_xll.Interp2dTab(-1,0,'CSP5'!$B$34:$S$34,'CSP5'!$A$35:$A$60,'CSP5'!$B$35:$S$60,'Fuel Pressure Calc'!O6,'Main Injection Calc'!O$4)</f>
        <v>2527.6380759999997</v>
      </c>
      <c r="P6" s="12">
        <f>_xll.Interp2dTab(-1,0,'CSP5'!$B$34:$S$34,'CSP5'!$A$35:$A$60,'CSP5'!$B$35:$S$60,'Fuel Pressure Calc'!P6,'Main Injection Calc'!P$4)</f>
        <v>2632.7472560000001</v>
      </c>
      <c r="Q6" s="12">
        <f>_xll.Interp2dTab(-1,0,'CSP5'!$B$34:$S$34,'CSP5'!$A$35:$A$60,'CSP5'!$B$35:$S$60,'Fuel Pressure Calc'!Q6,'Main Injection Calc'!Q$4)</f>
        <v>2737.856436</v>
      </c>
      <c r="R6" s="12">
        <f>_xll.Interp2dTab(-1,0,'CSP5'!$B$34:$S$34,'CSP5'!$A$35:$A$60,'CSP5'!$B$35:$S$60,'Fuel Pressure Calc'!R6,'Main Injection Calc'!R$4)</f>
        <v>2842.965616</v>
      </c>
      <c r="S6" s="32">
        <f>R6</f>
        <v>2842.965616</v>
      </c>
      <c r="U6" s="5">
        <f>'CSP5'!$A$170</f>
        <v>620</v>
      </c>
      <c r="V6" s="27">
        <f>W6</f>
        <v>1.4885244859619975</v>
      </c>
      <c r="W6" s="7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1.4885244859619975</v>
      </c>
      <c r="X6" s="7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1.4885244859619979</v>
      </c>
      <c r="Y6" s="7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1.4885244859619944</v>
      </c>
      <c r="Z6" s="7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1.4885244859619953</v>
      </c>
      <c r="AA6" s="7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1.3798419373780009</v>
      </c>
      <c r="AB6" s="7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0.84921540071245372</v>
      </c>
      <c r="AC6" s="7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0.43366472033700115</v>
      </c>
      <c r="AD6" s="7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5.0079351018818288E-2</v>
      </c>
      <c r="AE6" s="7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1.1720814086999903E-2</v>
      </c>
      <c r="AF6" s="7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1.1720814087000004E-2</v>
      </c>
      <c r="AG6" s="7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1.1720814087000021E-2</v>
      </c>
      <c r="AH6" s="7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1.172081408699987E-2</v>
      </c>
      <c r="AI6" s="7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1.1720814087000138E-2</v>
      </c>
      <c r="AJ6" s="7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1.1720814087000138E-2</v>
      </c>
      <c r="AK6" s="7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1.1720814086999605E-2</v>
      </c>
      <c r="AL6" s="7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1.1720814086999605E-2</v>
      </c>
      <c r="AM6" s="27">
        <f>AL6</f>
        <v>1.1720814086999605E-2</v>
      </c>
    </row>
    <row r="7" spans="1:39" x14ac:dyDescent="0.25">
      <c r="A7" s="5">
        <f>'CSP5'!$A$171</f>
        <v>650</v>
      </c>
      <c r="B7" s="32">
        <f t="shared" ref="B7:B24" si="2">C7</f>
        <v>0</v>
      </c>
      <c r="C7" s="12">
        <f>_xll.Interp2dTab(-1,0,'CSP5'!$B$34:$S$34,'CSP5'!$A$35:$A$60,'CSP5'!$B$35:$S$60,'Fuel Pressure Calc'!C7,'Main Injection Calc'!C$4)</f>
        <v>0</v>
      </c>
      <c r="D7" s="12">
        <f>_xll.Interp2dTab(-1,0,'CSP5'!$B$34:$S$34,'CSP5'!$A$35:$A$60,'CSP5'!$B$35:$S$60,'Fuel Pressure Calc'!D7,'Main Injection Calc'!D$4)</f>
        <v>482.56263999999999</v>
      </c>
      <c r="E7" s="12">
        <f>_xll.Interp2dTab(-1,0,'CSP5'!$B$34:$S$34,'CSP5'!$A$35:$A$60,'CSP5'!$B$35:$S$60,'Fuel Pressure Calc'!E7,'Main Injection Calc'!E$4)</f>
        <v>685.28352000000007</v>
      </c>
      <c r="F7" s="12">
        <f>_xll.Interp2dTab(-1,0,'CSP5'!$B$34:$S$34,'CSP5'!$A$35:$A$60,'CSP5'!$B$35:$S$60,'Fuel Pressure Calc'!F7,'Main Injection Calc'!F$4)</f>
        <v>775.02159999999992</v>
      </c>
      <c r="G7" s="12">
        <f>_xll.Interp2dTab(-1,0,'CSP5'!$B$34:$S$34,'CSP5'!$A$35:$A$60,'CSP5'!$B$35:$S$60,'Fuel Pressure Calc'!G7,'Main Injection Calc'!G$4)</f>
        <v>1022.7826560000001</v>
      </c>
      <c r="H7" s="12">
        <f>_xll.Interp2dTab(-1,0,'CSP5'!$B$34:$S$34,'CSP5'!$A$35:$A$60,'CSP5'!$B$35:$S$60,'Fuel Pressure Calc'!H7,'Main Injection Calc'!H$4)</f>
        <v>1224.2493226666666</v>
      </c>
      <c r="I7" s="12">
        <f>_xll.Interp2dTab(-1,0,'CSP5'!$B$34:$S$34,'CSP5'!$A$35:$A$60,'CSP5'!$B$35:$S$60,'Fuel Pressure Calc'!I7,'Main Injection Calc'!I$4)</f>
        <v>1394.0753519999998</v>
      </c>
      <c r="J7" s="12">
        <f>_xll.Interp2dTab(-1,0,'CSP5'!$B$34:$S$34,'CSP5'!$A$35:$A$60,'CSP5'!$B$35:$S$60,'Fuel Pressure Calc'!J7,'Main Injection Calc'!J$4)</f>
        <v>1620.367176</v>
      </c>
      <c r="K7" s="12">
        <f>_xll.Interp2dTab(-1,0,'CSP5'!$B$34:$S$34,'CSP5'!$A$35:$A$60,'CSP5'!$B$35:$S$60,'Fuel Pressure Calc'!K7,'Main Injection Calc'!K$4)</f>
        <v>1768.0740080000003</v>
      </c>
      <c r="L7" s="12">
        <f>_xll.Interp2dTab(-1,0,'CSP5'!$B$34:$S$34,'CSP5'!$A$35:$A$60,'CSP5'!$B$35:$S$60,'Fuel Pressure Calc'!L7,'Main Injection Calc'!L$4)</f>
        <v>1991.700552</v>
      </c>
      <c r="M7" s="12">
        <f>_xll.Interp2dTab(-1,0,'CSP5'!$B$34:$S$34,'CSP5'!$A$35:$A$60,'CSP5'!$B$35:$S$60,'Fuel Pressure Calc'!M7,'Main Injection Calc'!M$4)</f>
        <v>2039.1254879999999</v>
      </c>
      <c r="N7" s="12">
        <f>_xll.Interp2dTab(-1,0,'CSP5'!$B$34:$S$34,'CSP5'!$A$35:$A$60,'CSP5'!$B$35:$S$60,'Fuel Pressure Calc'!N7,'Main Injection Calc'!N$4)</f>
        <v>2238.1351679999998</v>
      </c>
      <c r="O7" s="12">
        <f>_xll.Interp2dTab(-1,0,'CSP5'!$B$34:$S$34,'CSP5'!$A$35:$A$60,'CSP5'!$B$35:$S$60,'Fuel Pressure Calc'!O7,'Main Injection Calc'!O$4)</f>
        <v>2335.1411080000003</v>
      </c>
      <c r="P7" s="12">
        <f>_xll.Interp2dTab(-1,0,'CSP5'!$B$34:$S$34,'CSP5'!$A$35:$A$60,'CSP5'!$B$35:$S$60,'Fuel Pressure Calc'!P7,'Main Injection Calc'!P$4)</f>
        <v>2432.1470479999998</v>
      </c>
      <c r="Q7" s="12">
        <f>_xll.Interp2dTab(-1,0,'CSP5'!$B$34:$S$34,'CSP5'!$A$35:$A$60,'CSP5'!$B$35:$S$60,'Fuel Pressure Calc'!Q7,'Main Injection Calc'!Q$4)</f>
        <v>2529.1529879999998</v>
      </c>
      <c r="R7" s="12">
        <f>_xll.Interp2dTab(-1,0,'CSP5'!$B$34:$S$34,'CSP5'!$A$35:$A$60,'CSP5'!$B$35:$S$60,'Fuel Pressure Calc'!R7,'Main Injection Calc'!R$4)</f>
        <v>2626.1589279999998</v>
      </c>
      <c r="S7" s="32">
        <f t="shared" ref="S7:S24" si="3">R7</f>
        <v>2626.1589279999998</v>
      </c>
      <c r="U7" s="5">
        <f>'CSP5'!$A$171</f>
        <v>650</v>
      </c>
      <c r="V7" s="27">
        <f t="shared" ref="V7:V24" si="4">W7</f>
        <v>1.4885244859619977</v>
      </c>
      <c r="W7" s="7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1.4885244859619977</v>
      </c>
      <c r="X7" s="7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1.4885244859619977</v>
      </c>
      <c r="Y7" s="7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1.4885244859619977</v>
      </c>
      <c r="Z7" s="7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1.4885244859619977</v>
      </c>
      <c r="AA7" s="7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1.3798419373779978</v>
      </c>
      <c r="AB7" s="7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0.84921540071245327</v>
      </c>
      <c r="AC7" s="7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0.43366472033699938</v>
      </c>
      <c r="AD7" s="7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5.0079351018818122E-2</v>
      </c>
      <c r="AE7" s="7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1.1720814086999985E-2</v>
      </c>
      <c r="AF7" s="7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1.1720814086999983E-2</v>
      </c>
      <c r="AG7" s="7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1.1720814086999983E-2</v>
      </c>
      <c r="AH7" s="7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1.1720814086999987E-2</v>
      </c>
      <c r="AI7" s="7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1.1720814086999987E-2</v>
      </c>
      <c r="AJ7" s="7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1.1720814087000004E-2</v>
      </c>
      <c r="AK7" s="7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1.1720814087000004E-2</v>
      </c>
      <c r="AL7" s="7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1.1720814086999971E-2</v>
      </c>
      <c r="AM7" s="27">
        <f t="shared" ref="AM7:AM24" si="5">AL7</f>
        <v>1.1720814086999971E-2</v>
      </c>
    </row>
    <row r="8" spans="1:39" x14ac:dyDescent="0.25">
      <c r="A8" s="5">
        <f>'CSP5'!$A$172</f>
        <v>800</v>
      </c>
      <c r="B8" s="32">
        <f t="shared" si="2"/>
        <v>0</v>
      </c>
      <c r="C8" s="12">
        <f>_xll.Interp2dTab(-1,0,'CSP5'!$B$34:$S$34,'CSP5'!$A$35:$A$60,'CSP5'!$B$35:$S$60,'Fuel Pressure Calc'!C8,'Main Injection Calc'!C$4)</f>
        <v>0</v>
      </c>
      <c r="D8" s="12">
        <f>_xll.Interp2dTab(-1,0,'CSP5'!$B$34:$S$34,'CSP5'!$A$35:$A$60,'CSP5'!$B$35:$S$60,'Fuel Pressure Calc'!D8,'Main Injection Calc'!D$4)</f>
        <v>438.83296000000001</v>
      </c>
      <c r="E8" s="12">
        <f>_xll.Interp2dTab(-1,0,'CSP5'!$B$34:$S$34,'CSP5'!$A$35:$A$60,'CSP5'!$B$35:$S$60,'Fuel Pressure Calc'!E8,'Main Injection Calc'!E$4)</f>
        <v>626.97728000000006</v>
      </c>
      <c r="F8" s="12">
        <f>_xll.Interp2dTab(-1,0,'CSP5'!$B$34:$S$34,'CSP5'!$A$35:$A$60,'CSP5'!$B$35:$S$60,'Fuel Pressure Calc'!F8,'Main Injection Calc'!F$4)</f>
        <v>685.81279999999992</v>
      </c>
      <c r="G8" s="12">
        <f>_xll.Interp2dTab(-1,0,'CSP5'!$B$34:$S$34,'CSP5'!$A$35:$A$60,'CSP5'!$B$35:$S$60,'Fuel Pressure Calc'!G8,'Main Injection Calc'!G$4)</f>
        <v>1033.8914880000002</v>
      </c>
      <c r="H8" s="12">
        <f>_xll.Interp2dTab(-1,0,'CSP5'!$B$34:$S$34,'CSP5'!$A$35:$A$60,'CSP5'!$B$35:$S$60,'Fuel Pressure Calc'!H8,'Main Injection Calc'!H$4)</f>
        <v>1211.2380444444443</v>
      </c>
      <c r="I8" s="12">
        <f>_xll.Interp2dTab(-1,0,'CSP5'!$B$34:$S$34,'CSP5'!$A$35:$A$60,'CSP5'!$B$35:$S$60,'Fuel Pressure Calc'!I8,'Main Injection Calc'!I$4)</f>
        <v>1381.065272</v>
      </c>
      <c r="J8" s="12">
        <f>_xll.Interp2dTab(-1,0,'CSP5'!$B$34:$S$34,'CSP5'!$A$35:$A$60,'CSP5'!$B$35:$S$60,'Fuel Pressure Calc'!J8,'Main Injection Calc'!J$4)</f>
        <v>1536.9945600000001</v>
      </c>
      <c r="K8" s="12">
        <f>_xll.Interp2dTab(-1,0,'CSP5'!$B$34:$S$34,'CSP5'!$A$35:$A$60,'CSP5'!$B$35:$S$60,'Fuel Pressure Calc'!K8,'Main Injection Calc'!K$4)</f>
        <v>1703.9336480000002</v>
      </c>
      <c r="L8" s="12">
        <f>_xll.Interp2dTab(-1,0,'CSP5'!$B$34:$S$34,'CSP5'!$A$35:$A$60,'CSP5'!$B$35:$S$60,'Fuel Pressure Calc'!L8,'Main Injection Calc'!L$4)</f>
        <v>1855.62204</v>
      </c>
      <c r="M8" s="12">
        <f>_xll.Interp2dTab(-1,0,'CSP5'!$B$34:$S$34,'CSP5'!$A$35:$A$60,'CSP5'!$B$35:$S$60,'Fuel Pressure Calc'!M8,'Main Injection Calc'!M$4)</f>
        <v>2067.656896</v>
      </c>
      <c r="N8" s="12">
        <f>_xll.Interp2dTab(-1,0,'CSP5'!$B$34:$S$34,'CSP5'!$A$35:$A$60,'CSP5'!$B$35:$S$60,'Fuel Pressure Calc'!N8,'Main Injection Calc'!N$4)</f>
        <v>2196.9715199999996</v>
      </c>
      <c r="O8" s="12">
        <f>_xll.Interp2dTab(-1,0,'CSP5'!$B$34:$S$34,'CSP5'!$A$35:$A$60,'CSP5'!$B$35:$S$60,'Fuel Pressure Calc'!O8,'Main Injection Calc'!O$4)</f>
        <v>2264.0009599999998</v>
      </c>
      <c r="P8" s="12">
        <f>_xll.Interp2dTab(-1,0,'CSP5'!$B$34:$S$34,'CSP5'!$A$35:$A$60,'CSP5'!$B$35:$S$60,'Fuel Pressure Calc'!P8,'Main Injection Calc'!P$4)</f>
        <v>2314.4823200000001</v>
      </c>
      <c r="Q8" s="12">
        <f>_xll.Interp2dTab(-1,0,'CSP5'!$B$34:$S$34,'CSP5'!$A$35:$A$60,'CSP5'!$B$35:$S$60,'Fuel Pressure Calc'!Q8,'Main Injection Calc'!Q$4)</f>
        <v>2376.5732000000003</v>
      </c>
      <c r="R8" s="12">
        <f>_xll.Interp2dTab(-1,0,'CSP5'!$B$34:$S$34,'CSP5'!$A$35:$A$60,'CSP5'!$B$35:$S$60,'Fuel Pressure Calc'!R8,'Main Injection Calc'!R$4)</f>
        <v>2432.3545599999998</v>
      </c>
      <c r="S8" s="32">
        <f t="shared" si="3"/>
        <v>2432.3545599999998</v>
      </c>
      <c r="U8" s="5">
        <f>'CSP5'!$A$172</f>
        <v>800</v>
      </c>
      <c r="V8" s="27">
        <f t="shared" si="4"/>
        <v>1.4885244859619975</v>
      </c>
      <c r="W8" s="7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1.4885244859619975</v>
      </c>
      <c r="X8" s="7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1.4885244859619977</v>
      </c>
      <c r="Y8" s="7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1.4885244859619975</v>
      </c>
      <c r="Z8" s="7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1.4885244859619977</v>
      </c>
      <c r="AA8" s="7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1.3798419373779975</v>
      </c>
      <c r="AB8" s="7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0.84921540071245327</v>
      </c>
      <c r="AC8" s="7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0.43366472033699938</v>
      </c>
      <c r="AD8" s="7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5.0079351018818122E-2</v>
      </c>
      <c r="AE8" s="7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1.1720814086999983E-2</v>
      </c>
      <c r="AF8" s="7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1.1720814086999983E-2</v>
      </c>
      <c r="AG8" s="7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1.1720814086999981E-2</v>
      </c>
      <c r="AH8" s="7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1.1720814086999983E-2</v>
      </c>
      <c r="AI8" s="7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1.1720814086999987E-2</v>
      </c>
      <c r="AJ8" s="7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1.172081408699998E-2</v>
      </c>
      <c r="AK8" s="7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1.1720814086999987E-2</v>
      </c>
      <c r="AL8" s="7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1.1720814086999987E-2</v>
      </c>
      <c r="AM8" s="27">
        <f t="shared" si="5"/>
        <v>1.1720814086999987E-2</v>
      </c>
    </row>
    <row r="9" spans="1:39" x14ac:dyDescent="0.25">
      <c r="A9" s="5">
        <f>'CSP5'!$A$173</f>
        <v>1000</v>
      </c>
      <c r="B9" s="32">
        <f t="shared" si="2"/>
        <v>0</v>
      </c>
      <c r="C9" s="12">
        <f>_xll.Interp2dTab(-1,0,'CSP5'!$B$34:$S$34,'CSP5'!$A$35:$A$60,'CSP5'!$B$35:$S$60,'Fuel Pressure Calc'!C9,'Main Injection Calc'!C$4)</f>
        <v>0</v>
      </c>
      <c r="D9" s="12">
        <f>_xll.Interp2dTab(-1,0,'CSP5'!$B$34:$S$34,'CSP5'!$A$35:$A$60,'CSP5'!$B$35:$S$60,'Fuel Pressure Calc'!D9,'Main Injection Calc'!D$4)</f>
        <v>383.89096000000001</v>
      </c>
      <c r="E9" s="12">
        <f>_xll.Interp2dTab(-1,0,'CSP5'!$B$34:$S$34,'CSP5'!$A$35:$A$60,'CSP5'!$B$35:$S$60,'Fuel Pressure Calc'!E9,'Main Injection Calc'!E$4)</f>
        <v>571.61555199999998</v>
      </c>
      <c r="F9" s="12">
        <f>_xll.Interp2dTab(-1,0,'CSP5'!$B$34:$S$34,'CSP5'!$A$35:$A$60,'CSP5'!$B$35:$S$60,'Fuel Pressure Calc'!F9,'Main Injection Calc'!F$4)</f>
        <v>623.76848000000007</v>
      </c>
      <c r="G9" s="12">
        <f>_xll.Interp2dTab(-1,0,'CSP5'!$B$34:$S$34,'CSP5'!$A$35:$A$60,'CSP5'!$B$35:$S$60,'Fuel Pressure Calc'!G9,'Main Injection Calc'!G$4)</f>
        <v>836.73625600000003</v>
      </c>
      <c r="H9" s="12">
        <f>_xll.Interp2dTab(-1,0,'CSP5'!$B$34:$S$34,'CSP5'!$A$35:$A$60,'CSP5'!$B$35:$S$60,'Fuel Pressure Calc'!H9,'Main Injection Calc'!H$4)</f>
        <v>1058.0366577777777</v>
      </c>
      <c r="I9" s="12">
        <f>_xll.Interp2dTab(-1,0,'CSP5'!$B$34:$S$34,'CSP5'!$A$35:$A$60,'CSP5'!$B$35:$S$60,'Fuel Pressure Calc'!I9,'Main Injection Calc'!I$4)</f>
        <v>1267.1404560000001</v>
      </c>
      <c r="J9" s="12">
        <f>_xll.Interp2dTab(-1,0,'CSP5'!$B$34:$S$34,'CSP5'!$A$35:$A$60,'CSP5'!$B$35:$S$60,'Fuel Pressure Calc'!J9,'Main Injection Calc'!J$4)</f>
        <v>1442.6568400000001</v>
      </c>
      <c r="K9" s="12">
        <f>_xll.Interp2dTab(-1,0,'CSP5'!$B$34:$S$34,'CSP5'!$A$35:$A$60,'CSP5'!$B$35:$S$60,'Fuel Pressure Calc'!K9,'Main Injection Calc'!K$4)</f>
        <v>1607.6048880000001</v>
      </c>
      <c r="L9" s="12">
        <f>_xll.Interp2dTab(-1,0,'CSP5'!$B$34:$S$34,'CSP5'!$A$35:$A$60,'CSP5'!$B$35:$S$60,'Fuel Pressure Calc'!L9,'Main Injection Calc'!L$4)</f>
        <v>1756.9425839999999</v>
      </c>
      <c r="M9" s="12">
        <f>_xll.Interp2dTab(-1,0,'CSP5'!$B$34:$S$34,'CSP5'!$A$35:$A$60,'CSP5'!$B$35:$S$60,'Fuel Pressure Calc'!M9,'Main Injection Calc'!M$4)</f>
        <v>1979.79232</v>
      </c>
      <c r="N9" s="12">
        <f>_xll.Interp2dTab(-1,0,'CSP5'!$B$34:$S$34,'CSP5'!$A$35:$A$60,'CSP5'!$B$35:$S$60,'Fuel Pressure Calc'!N9,'Main Injection Calc'!N$4)</f>
        <v>2129.2761599999999</v>
      </c>
      <c r="O9" s="12">
        <f>_xll.Interp2dTab(-1,0,'CSP5'!$B$34:$S$34,'CSP5'!$A$35:$A$60,'CSP5'!$B$35:$S$60,'Fuel Pressure Calc'!O9,'Main Injection Calc'!O$4)</f>
        <v>2193.56792</v>
      </c>
      <c r="P9" s="12">
        <f>_xll.Interp2dTab(-1,0,'CSP5'!$B$34:$S$34,'CSP5'!$A$35:$A$60,'CSP5'!$B$35:$S$60,'Fuel Pressure Calc'!P9,'Main Injection Calc'!P$4)</f>
        <v>2263.1637599999999</v>
      </c>
      <c r="Q9" s="12">
        <f>_xll.Interp2dTab(-1,0,'CSP5'!$B$34:$S$34,'CSP5'!$A$35:$A$60,'CSP5'!$B$35:$S$60,'Fuel Pressure Calc'!Q9,'Main Injection Calc'!Q$4)</f>
        <v>2331.056384</v>
      </c>
      <c r="R9" s="12">
        <f>_xll.Interp2dTab(-1,0,'CSP5'!$B$34:$S$34,'CSP5'!$A$35:$A$60,'CSP5'!$B$35:$S$60,'Fuel Pressure Calc'!R9,'Main Injection Calc'!R$4)</f>
        <v>2397.2283200000002</v>
      </c>
      <c r="S9" s="32">
        <f t="shared" si="3"/>
        <v>2397.2283200000002</v>
      </c>
      <c r="U9" s="5">
        <f>'CSP5'!$A$173</f>
        <v>1000</v>
      </c>
      <c r="V9" s="27">
        <f t="shared" si="4"/>
        <v>1.4885244859619977</v>
      </c>
      <c r="W9" s="7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1.4885244859619977</v>
      </c>
      <c r="X9" s="7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1.4885244859619977</v>
      </c>
      <c r="Y9" s="7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1.4885244859619977</v>
      </c>
      <c r="Z9" s="7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1.4885244859619977</v>
      </c>
      <c r="AA9" s="7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1.3798419373779978</v>
      </c>
      <c r="AB9" s="7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0.84921540071245327</v>
      </c>
      <c r="AC9" s="7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0.43366472033699938</v>
      </c>
      <c r="AD9" s="7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5.0079351018818122E-2</v>
      </c>
      <c r="AE9" s="7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1.1720814086999985E-2</v>
      </c>
      <c r="AF9" s="7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1.1720814086999983E-2</v>
      </c>
      <c r="AG9" s="7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1.1720814086999983E-2</v>
      </c>
      <c r="AH9" s="7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1.1720814086999987E-2</v>
      </c>
      <c r="AI9" s="7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1.1720814086999987E-2</v>
      </c>
      <c r="AJ9" s="7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1.1720814087000004E-2</v>
      </c>
      <c r="AK9" s="7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1.1720814087000004E-2</v>
      </c>
      <c r="AL9" s="7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1.1720814086999971E-2</v>
      </c>
      <c r="AM9" s="27">
        <f t="shared" si="5"/>
        <v>1.1720814086999971E-2</v>
      </c>
    </row>
    <row r="10" spans="1:39" x14ac:dyDescent="0.25">
      <c r="A10" s="5">
        <f>'CSP5'!$A$174</f>
        <v>1200</v>
      </c>
      <c r="B10" s="32">
        <f t="shared" si="2"/>
        <v>0</v>
      </c>
      <c r="C10" s="12">
        <f>_xll.Interp2dTab(-1,0,'CSP5'!$B$34:$S$34,'CSP5'!$A$35:$A$60,'CSP5'!$B$35:$S$60,'Fuel Pressure Calc'!C10,'Main Injection Calc'!C$4)</f>
        <v>0</v>
      </c>
      <c r="D10" s="12">
        <f>_xll.Interp2dTab(-1,0,'CSP5'!$B$34:$S$34,'CSP5'!$A$35:$A$60,'CSP5'!$B$35:$S$60,'Fuel Pressure Calc'!D10,'Main Injection Calc'!D$4)</f>
        <v>402.69848000000002</v>
      </c>
      <c r="E10" s="12">
        <f>_xll.Interp2dTab(-1,0,'CSP5'!$B$34:$S$34,'CSP5'!$A$35:$A$60,'CSP5'!$B$35:$S$60,'Fuel Pressure Calc'!E10,'Main Injection Calc'!E$4)</f>
        <v>509.79020800000006</v>
      </c>
      <c r="F10" s="12">
        <f>_xll.Interp2dTab(-1,0,'CSP5'!$B$34:$S$34,'CSP5'!$A$35:$A$60,'CSP5'!$B$35:$S$60,'Fuel Pressure Calc'!F10,'Main Injection Calc'!F$4)</f>
        <v>552.09408000000008</v>
      </c>
      <c r="G10" s="12">
        <f>_xll.Interp2dTab(-1,0,'CSP5'!$B$34:$S$34,'CSP5'!$A$35:$A$60,'CSP5'!$B$35:$S$60,'Fuel Pressure Calc'!G10,'Main Injection Calc'!G$4)</f>
        <v>711.81094400000006</v>
      </c>
      <c r="H10" s="12">
        <f>_xll.Interp2dTab(-1,0,'CSP5'!$B$34:$S$34,'CSP5'!$A$35:$A$60,'CSP5'!$B$35:$S$60,'Fuel Pressure Calc'!H10,'Main Injection Calc'!H$4)</f>
        <v>927.11822222222213</v>
      </c>
      <c r="I10" s="12">
        <f>_xll.Interp2dTab(-1,0,'CSP5'!$B$34:$S$34,'CSP5'!$A$35:$A$60,'CSP5'!$B$35:$S$60,'Fuel Pressure Calc'!I10,'Main Injection Calc'!I$4)</f>
        <v>1258.7370960000001</v>
      </c>
      <c r="J10" s="12">
        <f>_xll.Interp2dTab(-1,0,'CSP5'!$B$34:$S$34,'CSP5'!$A$35:$A$60,'CSP5'!$B$35:$S$60,'Fuel Pressure Calc'!J10,'Main Injection Calc'!J$4)</f>
        <v>1480.391928</v>
      </c>
      <c r="K10" s="12">
        <f>_xll.Interp2dTab(-1,0,'CSP5'!$B$34:$S$34,'CSP5'!$A$35:$A$60,'CSP5'!$B$35:$S$60,'Fuel Pressure Calc'!K10,'Main Injection Calc'!K$4)</f>
        <v>1682.585112</v>
      </c>
      <c r="L10" s="12">
        <f>_xll.Interp2dTab(-1,0,'CSP5'!$B$34:$S$34,'CSP5'!$A$35:$A$60,'CSP5'!$B$35:$S$60,'Fuel Pressure Calc'!L10,'Main Injection Calc'!L$4)</f>
        <v>1880.2919040000002</v>
      </c>
      <c r="M10" s="12">
        <f>_xll.Interp2dTab(-1,0,'CSP5'!$B$34:$S$34,'CSP5'!$A$35:$A$60,'CSP5'!$B$35:$S$60,'Fuel Pressure Calc'!M10,'Main Injection Calc'!M$4)</f>
        <v>2167.1688800000002</v>
      </c>
      <c r="N10" s="12">
        <f>_xll.Interp2dTab(-1,0,'CSP5'!$B$34:$S$34,'CSP5'!$A$35:$A$60,'CSP5'!$B$35:$S$60,'Fuel Pressure Calc'!N10,'Main Injection Calc'!N$4)</f>
        <v>2361.06432</v>
      </c>
      <c r="O10" s="12">
        <f>_xll.Interp2dTab(-1,0,'CSP5'!$B$34:$S$34,'CSP5'!$A$35:$A$60,'CSP5'!$B$35:$S$60,'Fuel Pressure Calc'!O10,'Main Injection Calc'!O$4)</f>
        <v>2447.0397519999997</v>
      </c>
      <c r="P10" s="12">
        <f>_xll.Interp2dTab(-1,0,'CSP5'!$B$34:$S$34,'CSP5'!$A$35:$A$60,'CSP5'!$B$35:$S$60,'Fuel Pressure Calc'!P10,'Main Injection Calc'!P$4)</f>
        <v>2548.756112</v>
      </c>
      <c r="Q10" s="12">
        <f>_xll.Interp2dTab(-1,0,'CSP5'!$B$34:$S$34,'CSP5'!$A$35:$A$60,'CSP5'!$B$35:$S$60,'Fuel Pressure Calc'!Q10,'Main Injection Calc'!Q$4)</f>
        <v>2633.5047119999999</v>
      </c>
      <c r="R10" s="12">
        <f>_xll.Interp2dTab(-1,0,'CSP5'!$B$34:$S$34,'CSP5'!$A$35:$A$60,'CSP5'!$B$35:$S$60,'Fuel Pressure Calc'!R10,'Main Injection Calc'!R$4)</f>
        <v>2734.5622720000001</v>
      </c>
      <c r="S10" s="32">
        <f t="shared" si="3"/>
        <v>2734.5622720000001</v>
      </c>
      <c r="U10" s="5">
        <f>'CSP5'!$A$174</f>
        <v>1200</v>
      </c>
      <c r="V10" s="27">
        <f t="shared" si="4"/>
        <v>1.4885244859619977</v>
      </c>
      <c r="W10" s="7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1.4885244859619977</v>
      </c>
      <c r="X10" s="7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1.4885244859619977</v>
      </c>
      <c r="Y10" s="7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1.4885244859619977</v>
      </c>
      <c r="Z10" s="7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1.4885244859619977</v>
      </c>
      <c r="AA10" s="7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1.3798419373779978</v>
      </c>
      <c r="AB10" s="7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0.84921540071245327</v>
      </c>
      <c r="AC10" s="7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0.43366472033699938</v>
      </c>
      <c r="AD10" s="7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5.0079351018818122E-2</v>
      </c>
      <c r="AE10" s="7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1.1720814086999985E-2</v>
      </c>
      <c r="AF10" s="7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1.1720814086999983E-2</v>
      </c>
      <c r="AG10" s="7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1.1720814086999983E-2</v>
      </c>
      <c r="AH10" s="7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1.1720814086999987E-2</v>
      </c>
      <c r="AI10" s="7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1.1720814086999987E-2</v>
      </c>
      <c r="AJ10" s="7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1.1720814087000004E-2</v>
      </c>
      <c r="AK10" s="7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1.1720814087000004E-2</v>
      </c>
      <c r="AL10" s="7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1.1720814086999971E-2</v>
      </c>
      <c r="AM10" s="27">
        <f t="shared" si="5"/>
        <v>1.1720814086999971E-2</v>
      </c>
    </row>
    <row r="11" spans="1:39" x14ac:dyDescent="0.25">
      <c r="A11" s="5">
        <f>'CSP5'!$A$175</f>
        <v>1400</v>
      </c>
      <c r="B11" s="32">
        <f t="shared" si="2"/>
        <v>0</v>
      </c>
      <c r="C11" s="12">
        <f>_xll.Interp2dTab(-1,0,'CSP5'!$B$34:$S$34,'CSP5'!$A$35:$A$60,'CSP5'!$B$35:$S$60,'Fuel Pressure Calc'!C11,'Main Injection Calc'!C$4)</f>
        <v>0</v>
      </c>
      <c r="D11" s="12">
        <f>_xll.Interp2dTab(-1,0,'CSP5'!$B$34:$S$34,'CSP5'!$A$35:$A$60,'CSP5'!$B$35:$S$60,'Fuel Pressure Calc'!D11,'Main Injection Calc'!D$4)</f>
        <v>383.89096000000001</v>
      </c>
      <c r="E11" s="12">
        <f>_xll.Interp2dTab(-1,0,'CSP5'!$B$34:$S$34,'CSP5'!$A$35:$A$60,'CSP5'!$B$35:$S$60,'Fuel Pressure Calc'!E11,'Main Injection Calc'!E$4)</f>
        <v>445.15904</v>
      </c>
      <c r="F11" s="12">
        <f>_xll.Interp2dTab(-1,0,'CSP5'!$B$34:$S$34,'CSP5'!$A$35:$A$60,'CSP5'!$B$35:$S$60,'Fuel Pressure Calc'!F11,'Main Injection Calc'!F$4)</f>
        <v>519.04223999999999</v>
      </c>
      <c r="G11" s="12">
        <f>_xll.Interp2dTab(-1,0,'CSP5'!$B$34:$S$34,'CSP5'!$A$35:$A$60,'CSP5'!$B$35:$S$60,'Fuel Pressure Calc'!G11,'Main Injection Calc'!G$4)</f>
        <v>623.29088000000002</v>
      </c>
      <c r="H11" s="12">
        <f>_xll.Interp2dTab(-1,0,'CSP5'!$B$34:$S$34,'CSP5'!$A$35:$A$60,'CSP5'!$B$35:$S$60,'Fuel Pressure Calc'!H11,'Main Injection Calc'!H$4)</f>
        <v>837.78136888888889</v>
      </c>
      <c r="I11" s="12">
        <f>_xll.Interp2dTab(-1,0,'CSP5'!$B$34:$S$34,'CSP5'!$A$35:$A$60,'CSP5'!$B$35:$S$60,'Fuel Pressure Calc'!I11,'Main Injection Calc'!I$4)</f>
        <v>1101.9601599999999</v>
      </c>
      <c r="J11" s="12">
        <f>_xll.Interp2dTab(-1,0,'CSP5'!$B$34:$S$34,'CSP5'!$A$35:$A$60,'CSP5'!$B$35:$S$60,'Fuel Pressure Calc'!J11,'Main Injection Calc'!J$4)</f>
        <v>1324.3604799999998</v>
      </c>
      <c r="K11" s="12">
        <f>_xll.Interp2dTab(-1,0,'CSP5'!$B$34:$S$34,'CSP5'!$A$35:$A$60,'CSP5'!$B$35:$S$60,'Fuel Pressure Calc'!K11,'Main Injection Calc'!K$4)</f>
        <v>1526.9471199999998</v>
      </c>
      <c r="L11" s="12">
        <f>_xll.Interp2dTab(-1,0,'CSP5'!$B$34:$S$34,'CSP5'!$A$35:$A$60,'CSP5'!$B$35:$S$60,'Fuel Pressure Calc'!L11,'Main Injection Calc'!L$4)</f>
        <v>1734.9447999999998</v>
      </c>
      <c r="M11" s="12">
        <f>_xll.Interp2dTab(-1,0,'CSP5'!$B$34:$S$34,'CSP5'!$A$35:$A$60,'CSP5'!$B$35:$S$60,'Fuel Pressure Calc'!M11,'Main Injection Calc'!M$4)</f>
        <v>2053.0432480000004</v>
      </c>
      <c r="N11" s="12">
        <f>_xll.Interp2dTab(-1,0,'CSP5'!$B$34:$S$34,'CSP5'!$A$35:$A$60,'CSP5'!$B$35:$S$60,'Fuel Pressure Calc'!N11,'Main Injection Calc'!N$4)</f>
        <v>2268.8674559999999</v>
      </c>
      <c r="O11" s="12">
        <f>_xll.Interp2dTab(-1,0,'CSP5'!$B$34:$S$34,'CSP5'!$A$35:$A$60,'CSP5'!$B$35:$S$60,'Fuel Pressure Calc'!O11,'Main Injection Calc'!O$4)</f>
        <v>2382.874096</v>
      </c>
      <c r="P11" s="12">
        <f>_xll.Interp2dTab(-1,0,'CSP5'!$B$34:$S$34,'CSP5'!$A$35:$A$60,'CSP5'!$B$35:$S$60,'Fuel Pressure Calc'!P11,'Main Injection Calc'!P$4)</f>
        <v>2499.0137839999998</v>
      </c>
      <c r="Q11" s="12">
        <f>_xll.Interp2dTab(-1,0,'CSP5'!$B$34:$S$34,'CSP5'!$A$35:$A$60,'CSP5'!$B$35:$S$60,'Fuel Pressure Calc'!Q11,'Main Injection Calc'!Q$4)</f>
        <v>2598.7208040000005</v>
      </c>
      <c r="R11" s="12">
        <f>_xll.Interp2dTab(-1,0,'CSP5'!$B$34:$S$34,'CSP5'!$A$35:$A$60,'CSP5'!$B$35:$S$60,'Fuel Pressure Calc'!R11,'Main Injection Calc'!R$4)</f>
        <v>2716.054384</v>
      </c>
      <c r="S11" s="32">
        <f t="shared" si="3"/>
        <v>2716.054384</v>
      </c>
      <c r="U11" s="5">
        <f>'CSP5'!$A$175</f>
        <v>1400</v>
      </c>
      <c r="V11" s="27">
        <f t="shared" si="4"/>
        <v>1.4885244859619977</v>
      </c>
      <c r="W11" s="7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1.4885244859619977</v>
      </c>
      <c r="X11" s="7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1.4885244859619977</v>
      </c>
      <c r="Y11" s="7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1.4885244859619977</v>
      </c>
      <c r="Z11" s="7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1.4885244859619977</v>
      </c>
      <c r="AA11" s="7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1.4373797700529067</v>
      </c>
      <c r="AB11" s="7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1.1528872741699983</v>
      </c>
      <c r="AC11" s="7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0.60947453124999917</v>
      </c>
      <c r="AD11" s="7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0.60947453124999917</v>
      </c>
      <c r="AE11" s="7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0.29301675158699958</v>
      </c>
      <c r="AF11" s="7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0.29301675158699958</v>
      </c>
      <c r="AG11" s="7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8.2044798461999885E-2</v>
      </c>
      <c r="AH11" s="7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1.1720814086999987E-2</v>
      </c>
      <c r="AI11" s="7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1.1720814086999987E-2</v>
      </c>
      <c r="AJ11" s="7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1.1720814087000004E-2</v>
      </c>
      <c r="AK11" s="7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1.1720814087000004E-2</v>
      </c>
      <c r="AL11" s="7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1.1720814086999971E-2</v>
      </c>
      <c r="AM11" s="27">
        <f t="shared" si="5"/>
        <v>1.1720814086999971E-2</v>
      </c>
    </row>
    <row r="12" spans="1:39" x14ac:dyDescent="0.25">
      <c r="A12" s="5">
        <f>'CSP5'!$A$176</f>
        <v>1550</v>
      </c>
      <c r="B12" s="32">
        <f t="shared" si="2"/>
        <v>0</v>
      </c>
      <c r="C12" s="12">
        <f>_xll.Interp2dTab(-1,0,'CSP5'!$B$34:$S$34,'CSP5'!$A$35:$A$60,'CSP5'!$B$35:$S$60,'Fuel Pressure Calc'!C12,'Main Injection Calc'!C$4)</f>
        <v>0</v>
      </c>
      <c r="D12" s="12">
        <f>_xll.Interp2dTab(-1,0,'CSP5'!$B$34:$S$34,'CSP5'!$A$35:$A$60,'CSP5'!$B$35:$S$60,'Fuel Pressure Calc'!D12,'Main Injection Calc'!D$4)</f>
        <v>351.25273199999992</v>
      </c>
      <c r="E12" s="12">
        <f>_xll.Interp2dTab(-1,0,'CSP5'!$B$34:$S$34,'CSP5'!$A$35:$A$60,'CSP5'!$B$35:$S$60,'Fuel Pressure Calc'!E12,'Main Injection Calc'!E$4)</f>
        <v>417.620608</v>
      </c>
      <c r="F12" s="12">
        <f>_xll.Interp2dTab(-1,0,'CSP5'!$B$34:$S$34,'CSP5'!$A$35:$A$60,'CSP5'!$B$35:$S$60,'Fuel Pressure Calc'!F12,'Main Injection Calc'!F$4)</f>
        <v>484.28992800000003</v>
      </c>
      <c r="G12" s="12">
        <f>_xll.Interp2dTab(-1,0,'CSP5'!$B$34:$S$34,'CSP5'!$A$35:$A$60,'CSP5'!$B$35:$S$60,'Fuel Pressure Calc'!G12,'Main Injection Calc'!G$4)</f>
        <v>606.86479999999995</v>
      </c>
      <c r="H12" s="12">
        <f>_xll.Interp2dTab(-1,0,'CSP5'!$B$34:$S$34,'CSP5'!$A$35:$A$60,'CSP5'!$B$35:$S$60,'Fuel Pressure Calc'!H12,'Main Injection Calc'!H$4)</f>
        <v>813.57132444444437</v>
      </c>
      <c r="I12" s="12">
        <f>_xll.Interp2dTab(-1,0,'CSP5'!$B$34:$S$34,'CSP5'!$A$35:$A$60,'CSP5'!$B$35:$S$60,'Fuel Pressure Calc'!I12,'Main Injection Calc'!I$4)</f>
        <v>1049.9860279999998</v>
      </c>
      <c r="J12" s="12">
        <f>_xll.Interp2dTab(-1,0,'CSP5'!$B$34:$S$34,'CSP5'!$A$35:$A$60,'CSP5'!$B$35:$S$60,'Fuel Pressure Calc'!J12,'Main Injection Calc'!J$4)</f>
        <v>1336.9655200000002</v>
      </c>
      <c r="K12" s="12">
        <f>_xll.Interp2dTab(-1,0,'CSP5'!$B$34:$S$34,'CSP5'!$A$35:$A$60,'CSP5'!$B$35:$S$60,'Fuel Pressure Calc'!K12,'Main Injection Calc'!K$4)</f>
        <v>1547.5968399999999</v>
      </c>
      <c r="L12" s="12">
        <f>_xll.Interp2dTab(-1,0,'CSP5'!$B$34:$S$34,'CSP5'!$A$35:$A$60,'CSP5'!$B$35:$S$60,'Fuel Pressure Calc'!L12,'Main Injection Calc'!L$4)</f>
        <v>1750.775118</v>
      </c>
      <c r="M12" s="12">
        <f>_xll.Interp2dTab(-1,0,'CSP5'!$B$34:$S$34,'CSP5'!$A$35:$A$60,'CSP5'!$B$35:$S$60,'Fuel Pressure Calc'!M12,'Main Injection Calc'!M$4)</f>
        <v>2015.2064800000001</v>
      </c>
      <c r="N12" s="12">
        <f>_xll.Interp2dTab(-1,0,'CSP5'!$B$34:$S$34,'CSP5'!$A$35:$A$60,'CSP5'!$B$35:$S$60,'Fuel Pressure Calc'!N12,'Main Injection Calc'!N$4)</f>
        <v>2173.24496</v>
      </c>
      <c r="O12" s="12">
        <f>_xll.Interp2dTab(-1,0,'CSP5'!$B$34:$S$34,'CSP5'!$A$35:$A$60,'CSP5'!$B$35:$S$60,'Fuel Pressure Calc'!O12,'Main Injection Calc'!O$4)</f>
        <v>2188.0369020000003</v>
      </c>
      <c r="P12" s="12">
        <f>_xll.Interp2dTab(-1,0,'CSP5'!$B$34:$S$34,'CSP5'!$A$35:$A$60,'CSP5'!$B$35:$S$60,'Fuel Pressure Calc'!P12,'Main Injection Calc'!P$4)</f>
        <v>2257.6915719999997</v>
      </c>
      <c r="Q12" s="12">
        <f>_xll.Interp2dTab(-1,0,'CSP5'!$B$34:$S$34,'CSP5'!$A$35:$A$60,'CSP5'!$B$35:$S$60,'Fuel Pressure Calc'!Q12,'Main Injection Calc'!Q$4)</f>
        <v>2331.056384</v>
      </c>
      <c r="R12" s="12">
        <f>_xll.Interp2dTab(-1,0,'CSP5'!$B$34:$S$34,'CSP5'!$A$35:$A$60,'CSP5'!$B$35:$S$60,'Fuel Pressure Calc'!R12,'Main Injection Calc'!R$4)</f>
        <v>2379.6652000000004</v>
      </c>
      <c r="S12" s="32">
        <f t="shared" si="3"/>
        <v>2379.6652000000004</v>
      </c>
      <c r="U12" s="5">
        <f>'CSP5'!$A$176</f>
        <v>1550</v>
      </c>
      <c r="V12" s="27">
        <f t="shared" si="4"/>
        <v>1.4885244859619977</v>
      </c>
      <c r="W12" s="7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1.4885244859619977</v>
      </c>
      <c r="X12" s="7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1.4885244859619977</v>
      </c>
      <c r="Y12" s="7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1.4885244859619977</v>
      </c>
      <c r="Z12" s="7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1.4885244859619979</v>
      </c>
      <c r="AA12" s="7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1.2647663538597251</v>
      </c>
      <c r="AB12" s="7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1.1528872741699983</v>
      </c>
      <c r="AC12" s="7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0.60947453124999917</v>
      </c>
      <c r="AD12" s="7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0.60947453124999917</v>
      </c>
      <c r="AE12" s="7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0.29301675158699958</v>
      </c>
      <c r="AF12" s="7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0.29301675158699958</v>
      </c>
      <c r="AG12" s="7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0.24027376330574965</v>
      </c>
      <c r="AH12" s="7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0.22269276721199971</v>
      </c>
      <c r="AI12" s="7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0.22269276721199957</v>
      </c>
      <c r="AJ12" s="7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0.22269276721199982</v>
      </c>
      <c r="AK12" s="7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0.22269276721199929</v>
      </c>
      <c r="AL12" s="7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0.22269276721199929</v>
      </c>
      <c r="AM12" s="27">
        <f t="shared" si="5"/>
        <v>0.22269276721199929</v>
      </c>
    </row>
    <row r="13" spans="1:39" x14ac:dyDescent="0.25">
      <c r="A13" s="5">
        <f>'CSP5'!$A$177</f>
        <v>1700</v>
      </c>
      <c r="B13" s="32">
        <f t="shared" si="2"/>
        <v>0</v>
      </c>
      <c r="C13" s="12">
        <f>_xll.Interp2dTab(-1,0,'CSP5'!$B$34:$S$34,'CSP5'!$A$35:$A$60,'CSP5'!$B$35:$S$60,'Fuel Pressure Calc'!C13,'Main Injection Calc'!C$4)</f>
        <v>0</v>
      </c>
      <c r="D13" s="12">
        <f>_xll.Interp2dTab(-1,0,'CSP5'!$B$34:$S$34,'CSP5'!$A$35:$A$60,'CSP5'!$B$35:$S$60,'Fuel Pressure Calc'!D13,'Main Injection Calc'!D$4)</f>
        <v>320.23527999999999</v>
      </c>
      <c r="E13" s="12">
        <f>_xll.Interp2dTab(-1,0,'CSP5'!$B$34:$S$34,'CSP5'!$A$35:$A$60,'CSP5'!$B$35:$S$60,'Fuel Pressure Calc'!E13,'Main Injection Calc'!E$4)</f>
        <v>401.38777600000003</v>
      </c>
      <c r="F13" s="12">
        <f>_xll.Interp2dTab(-1,0,'CSP5'!$B$34:$S$34,'CSP5'!$A$35:$A$60,'CSP5'!$B$35:$S$60,'Fuel Pressure Calc'!F13,'Main Injection Calc'!F$4)</f>
        <v>470.32190399999996</v>
      </c>
      <c r="G13" s="12">
        <f>_xll.Interp2dTab(-1,0,'CSP5'!$B$34:$S$34,'CSP5'!$A$35:$A$60,'CSP5'!$B$35:$S$60,'Fuel Pressure Calc'!G13,'Main Injection Calc'!G$4)</f>
        <v>592.5859200000001</v>
      </c>
      <c r="H13" s="12">
        <f>_xll.Interp2dTab(-1,0,'CSP5'!$B$34:$S$34,'CSP5'!$A$35:$A$60,'CSP5'!$B$35:$S$60,'Fuel Pressure Calc'!H13,'Main Injection Calc'!H$4)</f>
        <v>817.60627111111103</v>
      </c>
      <c r="I13" s="12">
        <f>_xll.Interp2dTab(-1,0,'CSP5'!$B$34:$S$34,'CSP5'!$A$35:$A$60,'CSP5'!$B$35:$S$60,'Fuel Pressure Calc'!I13,'Main Injection Calc'!I$4)</f>
        <v>1051.4156239999998</v>
      </c>
      <c r="J13" s="12">
        <f>_xll.Interp2dTab(-1,0,'CSP5'!$B$34:$S$34,'CSP5'!$A$35:$A$60,'CSP5'!$B$35:$S$60,'Fuel Pressure Calc'!J13,'Main Injection Calc'!J$4)</f>
        <v>1307.55376</v>
      </c>
      <c r="K13" s="12">
        <f>_xll.Interp2dTab(-1,0,'CSP5'!$B$34:$S$34,'CSP5'!$A$35:$A$60,'CSP5'!$B$35:$S$60,'Fuel Pressure Calc'!K13,'Main Injection Calc'!K$4)</f>
        <v>1513.4026799999999</v>
      </c>
      <c r="L13" s="12">
        <f>_xll.Interp2dTab(-1,0,'CSP5'!$B$34:$S$34,'CSP5'!$A$35:$A$60,'CSP5'!$B$35:$S$60,'Fuel Pressure Calc'!L13,'Main Injection Calc'!L$4)</f>
        <v>1710.8034400000001</v>
      </c>
      <c r="M13" s="12">
        <f>_xll.Interp2dTab(-1,0,'CSP5'!$B$34:$S$34,'CSP5'!$A$35:$A$60,'CSP5'!$B$35:$S$60,'Fuel Pressure Calc'!M13,'Main Injection Calc'!M$4)</f>
        <v>1944.3781600000002</v>
      </c>
      <c r="N13" s="12">
        <f>_xll.Interp2dTab(-1,0,'CSP5'!$B$34:$S$34,'CSP5'!$A$35:$A$60,'CSP5'!$B$35:$S$60,'Fuel Pressure Calc'!N13,'Main Injection Calc'!N$4)</f>
        <v>2071.5503360000002</v>
      </c>
      <c r="O13" s="12">
        <f>_xll.Interp2dTab(-1,0,'CSP5'!$B$34:$S$34,'CSP5'!$A$35:$A$60,'CSP5'!$B$35:$S$60,'Fuel Pressure Calc'!O13,'Main Injection Calc'!O$4)</f>
        <v>2104.0514920000001</v>
      </c>
      <c r="P13" s="12">
        <f>_xll.Interp2dTab(-1,0,'CSP5'!$B$34:$S$34,'CSP5'!$A$35:$A$60,'CSP5'!$B$35:$S$60,'Fuel Pressure Calc'!P13,'Main Injection Calc'!P$4)</f>
        <v>2157.4</v>
      </c>
      <c r="Q13" s="12">
        <f>_xll.Interp2dTab(-1,0,'CSP5'!$B$34:$S$34,'CSP5'!$A$35:$A$60,'CSP5'!$B$35:$S$60,'Fuel Pressure Calc'!Q13,'Main Injection Calc'!Q$4)</f>
        <v>2173.5864799999999</v>
      </c>
      <c r="R13" s="12">
        <f>_xll.Interp2dTab(-1,0,'CSP5'!$B$34:$S$34,'CSP5'!$A$35:$A$60,'CSP5'!$B$35:$S$60,'Fuel Pressure Calc'!R13,'Main Injection Calc'!R$4)</f>
        <v>2214.39012</v>
      </c>
      <c r="S13" s="32">
        <f t="shared" si="3"/>
        <v>2214.39012</v>
      </c>
      <c r="U13" s="5">
        <f>'CSP5'!$A$177</f>
        <v>1700</v>
      </c>
      <c r="V13" s="27">
        <f t="shared" si="4"/>
        <v>1.4885244859619977</v>
      </c>
      <c r="W13" s="7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1.4885244859619977</v>
      </c>
      <c r="X13" s="7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1.4885244859619977</v>
      </c>
      <c r="Y13" s="7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1.4885244859619977</v>
      </c>
      <c r="Z13" s="7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1.4885244859619977</v>
      </c>
      <c r="AA13" s="7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1.2072285484619978</v>
      </c>
      <c r="AB13" s="7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1.1528872741699983</v>
      </c>
      <c r="AC13" s="7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0.60947453124999917</v>
      </c>
      <c r="AD13" s="7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0.60947453124999917</v>
      </c>
      <c r="AE13" s="7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0.42487415977991611</v>
      </c>
      <c r="AF13" s="7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0.29301675158699958</v>
      </c>
      <c r="AG13" s="7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0.29301675158699958</v>
      </c>
      <c r="AH13" s="7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0.29301675158699952</v>
      </c>
      <c r="AI13" s="7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0.29301675158699975</v>
      </c>
      <c r="AJ13" s="7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0.29301675158699919</v>
      </c>
      <c r="AK13" s="7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0.29301675158699919</v>
      </c>
      <c r="AL13" s="7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0.29301675158700025</v>
      </c>
      <c r="AM13" s="27">
        <f t="shared" si="5"/>
        <v>0.29301675158700025</v>
      </c>
    </row>
    <row r="14" spans="1:39" x14ac:dyDescent="0.25">
      <c r="A14" s="5">
        <f>'CSP5'!$A$178</f>
        <v>1800</v>
      </c>
      <c r="B14" s="32">
        <f t="shared" si="2"/>
        <v>0</v>
      </c>
      <c r="C14" s="12">
        <f>_xll.Interp2dTab(-1,0,'CSP5'!$B$34:$S$34,'CSP5'!$A$35:$A$60,'CSP5'!$B$35:$S$60,'Fuel Pressure Calc'!C14,'Main Injection Calc'!C$4)</f>
        <v>0</v>
      </c>
      <c r="D14" s="12">
        <f>_xll.Interp2dTab(-1,0,'CSP5'!$B$34:$S$34,'CSP5'!$A$35:$A$60,'CSP5'!$B$35:$S$60,'Fuel Pressure Calc'!D14,'Main Injection Calc'!D$4)</f>
        <v>304.22048000000001</v>
      </c>
      <c r="E14" s="12">
        <f>_xll.Interp2dTab(-1,0,'CSP5'!$B$34:$S$34,'CSP5'!$A$35:$A$60,'CSP5'!$B$35:$S$60,'Fuel Pressure Calc'!E14,'Main Injection Calc'!E$4)</f>
        <v>390.18329599999998</v>
      </c>
      <c r="F14" s="12">
        <f>_xll.Interp2dTab(-1,0,'CSP5'!$B$34:$S$34,'CSP5'!$A$35:$A$60,'CSP5'!$B$35:$S$60,'Fuel Pressure Calc'!F14,'Main Injection Calc'!F$4)</f>
        <v>468.53875199999999</v>
      </c>
      <c r="G14" s="12">
        <f>_xll.Interp2dTab(-1,0,'CSP5'!$B$34:$S$34,'CSP5'!$A$35:$A$60,'CSP5'!$B$35:$S$60,'Fuel Pressure Calc'!G14,'Main Injection Calc'!G$4)</f>
        <v>583.78240000000005</v>
      </c>
      <c r="H14" s="12">
        <f>_xll.Interp2dTab(-1,0,'CSP5'!$B$34:$S$34,'CSP5'!$A$35:$A$60,'CSP5'!$B$35:$S$60,'Fuel Pressure Calc'!H14,'Main Injection Calc'!H$4)</f>
        <v>829.71111111111099</v>
      </c>
      <c r="I14" s="12">
        <f>_xll.Interp2dTab(-1,0,'CSP5'!$B$34:$S$34,'CSP5'!$A$35:$A$60,'CSP5'!$B$35:$S$60,'Fuel Pressure Calc'!I14,'Main Injection Calc'!I$4)</f>
        <v>1068.1623199999999</v>
      </c>
      <c r="J14" s="12">
        <f>_xll.Interp2dTab(-1,0,'CSP5'!$B$34:$S$34,'CSP5'!$A$35:$A$60,'CSP5'!$B$35:$S$60,'Fuel Pressure Calc'!J14,'Main Injection Calc'!J$4)</f>
        <v>1273.9403200000002</v>
      </c>
      <c r="K14" s="12">
        <f>_xll.Interp2dTab(-1,0,'CSP5'!$B$34:$S$34,'CSP5'!$A$35:$A$60,'CSP5'!$B$35:$S$60,'Fuel Pressure Calc'!K14,'Main Injection Calc'!K$4)</f>
        <v>1472.32528</v>
      </c>
      <c r="L14" s="12">
        <f>_xll.Interp2dTab(-1,0,'CSP5'!$B$34:$S$34,'CSP5'!$A$35:$A$60,'CSP5'!$B$35:$S$60,'Fuel Pressure Calc'!L14,'Main Injection Calc'!L$4)</f>
        <v>1667.25432</v>
      </c>
      <c r="M14" s="12">
        <f>_xll.Interp2dTab(-1,0,'CSP5'!$B$34:$S$34,'CSP5'!$A$35:$A$60,'CSP5'!$B$35:$S$60,'Fuel Pressure Calc'!M14,'Main Injection Calc'!M$4)</f>
        <v>1892.7857280000001</v>
      </c>
      <c r="N14" s="12">
        <f>_xll.Interp2dTab(-1,0,'CSP5'!$B$34:$S$34,'CSP5'!$A$35:$A$60,'CSP5'!$B$35:$S$60,'Fuel Pressure Calc'!N14,'Main Injection Calc'!N$4)</f>
        <v>2011.0461439999999</v>
      </c>
      <c r="O14" s="12">
        <f>_xll.Interp2dTab(-1,0,'CSP5'!$B$34:$S$34,'CSP5'!$A$35:$A$60,'CSP5'!$B$35:$S$60,'Fuel Pressure Calc'!O14,'Main Injection Calc'!O$4)</f>
        <v>2070.8000000000002</v>
      </c>
      <c r="P14" s="12">
        <f>_xll.Interp2dTab(-1,0,'CSP5'!$B$34:$S$34,'CSP5'!$A$35:$A$60,'CSP5'!$B$35:$S$60,'Fuel Pressure Calc'!P14,'Main Injection Calc'!P$4)</f>
        <v>2120.9854399999999</v>
      </c>
      <c r="Q14" s="12">
        <f>_xll.Interp2dTab(-1,0,'CSP5'!$B$34:$S$34,'CSP5'!$A$35:$A$60,'CSP5'!$B$35:$S$60,'Fuel Pressure Calc'!Q14,'Main Injection Calc'!Q$4)</f>
        <v>2084.36544</v>
      </c>
      <c r="R14" s="12">
        <f>_xll.Interp2dTab(-1,0,'CSP5'!$B$34:$S$34,'CSP5'!$A$35:$A$60,'CSP5'!$B$35:$S$60,'Fuel Pressure Calc'!R14,'Main Injection Calc'!R$4)</f>
        <v>2133.5006399999997</v>
      </c>
      <c r="S14" s="32">
        <f t="shared" si="3"/>
        <v>2133.5006399999997</v>
      </c>
      <c r="U14" s="5">
        <f>'CSP5'!$A$178</f>
        <v>1800</v>
      </c>
      <c r="V14" s="27">
        <f t="shared" si="4"/>
        <v>1.4885244859619977</v>
      </c>
      <c r="W14" s="7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1.4885244859619977</v>
      </c>
      <c r="X14" s="7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1.4885244859619977</v>
      </c>
      <c r="Y14" s="7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1.4885244859619977</v>
      </c>
      <c r="Z14" s="7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1.4885244859619977</v>
      </c>
      <c r="AA14" s="7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1.2072285484619978</v>
      </c>
      <c r="AB14" s="7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1.1528872741699983</v>
      </c>
      <c r="AC14" s="7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0.60947453124999917</v>
      </c>
      <c r="AD14" s="7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0.60947453124999917</v>
      </c>
      <c r="AE14" s="7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0.55673156797283263</v>
      </c>
      <c r="AF14" s="7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0.29301675158699958</v>
      </c>
      <c r="AG14" s="7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0.29301675158699958</v>
      </c>
      <c r="AH14" s="7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0.29301675158699958</v>
      </c>
      <c r="AI14" s="7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0.29301675158699975</v>
      </c>
      <c r="AJ14" s="7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0.29301675158699919</v>
      </c>
      <c r="AK14" s="7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0.29301675158699919</v>
      </c>
      <c r="AL14" s="7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0.29301675158700025</v>
      </c>
      <c r="AM14" s="27">
        <f t="shared" si="5"/>
        <v>0.29301675158700025</v>
      </c>
    </row>
    <row r="15" spans="1:39" x14ac:dyDescent="0.25">
      <c r="A15" s="5">
        <f>'CSP5'!$A$179</f>
        <v>2000</v>
      </c>
      <c r="B15" s="32">
        <f t="shared" si="2"/>
        <v>0</v>
      </c>
      <c r="C15" s="12">
        <f>_xll.Interp2dTab(-1,0,'CSP5'!$B$34:$S$34,'CSP5'!$A$35:$A$60,'CSP5'!$B$35:$S$60,'Fuel Pressure Calc'!C15,'Main Injection Calc'!C$4)</f>
        <v>0</v>
      </c>
      <c r="D15" s="12">
        <f>_xll.Interp2dTab(-1,0,'CSP5'!$B$34:$S$34,'CSP5'!$A$35:$A$60,'CSP5'!$B$35:$S$60,'Fuel Pressure Calc'!D15,'Main Injection Calc'!D$4)</f>
        <v>292.97696000000002</v>
      </c>
      <c r="E15" s="12">
        <f>_xll.Interp2dTab(-1,0,'CSP5'!$B$34:$S$34,'CSP5'!$A$35:$A$60,'CSP5'!$B$35:$S$60,'Fuel Pressure Calc'!E15,'Main Injection Calc'!E$4)</f>
        <v>381.2</v>
      </c>
      <c r="F15" s="12">
        <f>_xll.Interp2dTab(-1,0,'CSP5'!$B$34:$S$34,'CSP5'!$A$35:$A$60,'CSP5'!$B$35:$S$60,'Fuel Pressure Calc'!F15,'Main Injection Calc'!F$4)</f>
        <v>439.68460799999997</v>
      </c>
      <c r="G15" s="12">
        <f>_xll.Interp2dTab(-1,0,'CSP5'!$B$34:$S$34,'CSP5'!$A$35:$A$60,'CSP5'!$B$35:$S$60,'Fuel Pressure Calc'!G15,'Main Injection Calc'!G$4)</f>
        <v>570.68448000000012</v>
      </c>
      <c r="H15" s="12">
        <f>_xll.Interp2dTab(-1,0,'CSP5'!$B$34:$S$34,'CSP5'!$A$35:$A$60,'CSP5'!$B$35:$S$60,'Fuel Pressure Calc'!H15,'Main Injection Calc'!H$4)</f>
        <v>777.35521777777774</v>
      </c>
      <c r="I15" s="12">
        <f>_xll.Interp2dTab(-1,0,'CSP5'!$B$34:$S$34,'CSP5'!$A$35:$A$60,'CSP5'!$B$35:$S$60,'Fuel Pressure Calc'!I15,'Main Injection Calc'!I$4)</f>
        <v>972.13356800000008</v>
      </c>
      <c r="J15" s="12">
        <f>_xll.Interp2dTab(-1,0,'CSP5'!$B$34:$S$34,'CSP5'!$A$35:$A$60,'CSP5'!$B$35:$S$60,'Fuel Pressure Calc'!J15,'Main Injection Calc'!J$4)</f>
        <v>1168.599512</v>
      </c>
      <c r="K15" s="12">
        <f>_xll.Interp2dTab(-1,0,'CSP5'!$B$34:$S$34,'CSP5'!$A$35:$A$60,'CSP5'!$B$35:$S$60,'Fuel Pressure Calc'!K15,'Main Injection Calc'!K$4)</f>
        <v>1358.3793960000003</v>
      </c>
      <c r="L15" s="12">
        <f>_xll.Interp2dTab(-1,0,'CSP5'!$B$34:$S$34,'CSP5'!$A$35:$A$60,'CSP5'!$B$35:$S$60,'Fuel Pressure Calc'!L15,'Main Injection Calc'!L$4)</f>
        <v>1606.9743920000001</v>
      </c>
      <c r="M15" s="12">
        <f>_xll.Interp2dTab(-1,0,'CSP5'!$B$34:$S$34,'CSP5'!$A$35:$A$60,'CSP5'!$B$35:$S$60,'Fuel Pressure Calc'!M15,'Main Injection Calc'!M$4)</f>
        <v>1921.05664</v>
      </c>
      <c r="N15" s="12">
        <f>_xll.Interp2dTab(-1,0,'CSP5'!$B$34:$S$34,'CSP5'!$A$35:$A$60,'CSP5'!$B$35:$S$60,'Fuel Pressure Calc'!N15,'Main Injection Calc'!N$4)</f>
        <v>2102.0652799999998</v>
      </c>
      <c r="O15" s="12">
        <f>_xll.Interp2dTab(-1,0,'CSP5'!$B$34:$S$34,'CSP5'!$A$35:$A$60,'CSP5'!$B$35:$S$60,'Fuel Pressure Calc'!O15,'Main Injection Calc'!O$4)</f>
        <v>2193.56792</v>
      </c>
      <c r="P15" s="12">
        <f>_xll.Interp2dTab(-1,0,'CSP5'!$B$34:$S$34,'CSP5'!$A$35:$A$60,'CSP5'!$B$35:$S$60,'Fuel Pressure Calc'!P15,'Main Injection Calc'!P$4)</f>
        <v>2039.2747199999999</v>
      </c>
      <c r="Q15" s="12">
        <f>_xll.Interp2dTab(-1,0,'CSP5'!$B$34:$S$34,'CSP5'!$A$35:$A$60,'CSP5'!$B$35:$S$60,'Fuel Pressure Calc'!Q15,'Main Injection Calc'!Q$4)</f>
        <v>2074.7475839999997</v>
      </c>
      <c r="R15" s="12">
        <f>_xll.Interp2dTab(-1,0,'CSP5'!$B$34:$S$34,'CSP5'!$A$35:$A$60,'CSP5'!$B$35:$S$60,'Fuel Pressure Calc'!R15,'Main Injection Calc'!R$4)</f>
        <v>2125.7736479999999</v>
      </c>
      <c r="S15" s="32">
        <f t="shared" si="3"/>
        <v>2125.7736479999999</v>
      </c>
      <c r="U15" s="5">
        <f>'CSP5'!$A$179</f>
        <v>2000</v>
      </c>
      <c r="V15" s="27">
        <f t="shared" si="4"/>
        <v>1.4885244859619977</v>
      </c>
      <c r="W15" s="7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1.4885244859619977</v>
      </c>
      <c r="X15" s="7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1.4885244859619977</v>
      </c>
      <c r="Y15" s="7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1.4885244859619977</v>
      </c>
      <c r="Z15" s="7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1.4885244859619977</v>
      </c>
      <c r="AA15" s="7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1.2072285484619978</v>
      </c>
      <c r="AB15" s="7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1.1528872741699983</v>
      </c>
      <c r="AC15" s="7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0.60947453124999917</v>
      </c>
      <c r="AD15" s="7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0.60947453124999917</v>
      </c>
      <c r="AE15" s="7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0.55673156797283263</v>
      </c>
      <c r="AF15" s="7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0.29301675158699958</v>
      </c>
      <c r="AG15" s="7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0.29301675158699958</v>
      </c>
      <c r="AH15" s="7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0.29301675158699958</v>
      </c>
      <c r="AI15" s="7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0.29301675158699975</v>
      </c>
      <c r="AJ15" s="7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0.29301675158699919</v>
      </c>
      <c r="AK15" s="7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0.29301675158699919</v>
      </c>
      <c r="AL15" s="7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0.29301675158700025</v>
      </c>
      <c r="AM15" s="27">
        <f t="shared" si="5"/>
        <v>0.29301675158700025</v>
      </c>
    </row>
    <row r="16" spans="1:39" x14ac:dyDescent="0.25">
      <c r="A16" s="5">
        <f>'CSP5'!$A$180</f>
        <v>2200</v>
      </c>
      <c r="B16" s="32">
        <f t="shared" si="2"/>
        <v>0</v>
      </c>
      <c r="C16" s="12">
        <f>_xll.Interp2dTab(-1,0,'CSP5'!$B$34:$S$34,'CSP5'!$A$35:$A$60,'CSP5'!$B$35:$S$60,'Fuel Pressure Calc'!C16,'Main Injection Calc'!C$4)</f>
        <v>0</v>
      </c>
      <c r="D16" s="12">
        <f>_xll.Interp2dTab(-1,0,'CSP5'!$B$34:$S$34,'CSP5'!$A$35:$A$60,'CSP5'!$B$35:$S$60,'Fuel Pressure Calc'!D16,'Main Injection Calc'!D$4)</f>
        <v>283.68415999999996</v>
      </c>
      <c r="E16" s="12">
        <f>_xll.Interp2dTab(-1,0,'CSP5'!$B$34:$S$34,'CSP5'!$A$35:$A$60,'CSP5'!$B$35:$S$60,'Fuel Pressure Calc'!E16,'Main Injection Calc'!E$4)</f>
        <v>372.08364799999998</v>
      </c>
      <c r="F16" s="12">
        <f>_xll.Interp2dTab(-1,0,'CSP5'!$B$34:$S$34,'CSP5'!$A$35:$A$60,'CSP5'!$B$35:$S$60,'Fuel Pressure Calc'!F16,'Main Injection Calc'!F$4)</f>
        <v>425.82876800000003</v>
      </c>
      <c r="G16" s="12">
        <f>_xll.Interp2dTab(-1,0,'CSP5'!$B$34:$S$34,'CSP5'!$A$35:$A$60,'CSP5'!$B$35:$S$60,'Fuel Pressure Calc'!G16,'Main Injection Calc'!G$4)</f>
        <v>570.68448000000012</v>
      </c>
      <c r="H16" s="12">
        <f>_xll.Interp2dTab(-1,0,'CSP5'!$B$34:$S$34,'CSP5'!$A$35:$A$60,'CSP5'!$B$35:$S$60,'Fuel Pressure Calc'!H16,'Main Injection Calc'!H$4)</f>
        <v>777.35521777777774</v>
      </c>
      <c r="I16" s="12">
        <f>_xll.Interp2dTab(-1,0,'CSP5'!$B$34:$S$34,'CSP5'!$A$35:$A$60,'CSP5'!$B$35:$S$60,'Fuel Pressure Calc'!I16,'Main Injection Calc'!I$4)</f>
        <v>946.57359199999996</v>
      </c>
      <c r="J16" s="12">
        <f>_xll.Interp2dTab(-1,0,'CSP5'!$B$34:$S$34,'CSP5'!$A$35:$A$60,'CSP5'!$B$35:$S$60,'Fuel Pressure Calc'!J16,'Main Injection Calc'!J$4)</f>
        <v>1150.4307840000001</v>
      </c>
      <c r="K16" s="12">
        <f>_xll.Interp2dTab(-1,0,'CSP5'!$B$34:$S$34,'CSP5'!$A$35:$A$60,'CSP5'!$B$35:$S$60,'Fuel Pressure Calc'!K16,'Main Injection Calc'!K$4)</f>
        <v>1345.0640720000001</v>
      </c>
      <c r="L16" s="12">
        <f>_xll.Interp2dTab(-1,0,'CSP5'!$B$34:$S$34,'CSP5'!$A$35:$A$60,'CSP5'!$B$35:$S$60,'Fuel Pressure Calc'!L16,'Main Injection Calc'!L$4)</f>
        <v>1548.8725200000001</v>
      </c>
      <c r="M16" s="12">
        <f>_xll.Interp2dTab(-1,0,'CSP5'!$B$34:$S$34,'CSP5'!$A$35:$A$60,'CSP5'!$B$35:$S$60,'Fuel Pressure Calc'!M16,'Main Injection Calc'!M$4)</f>
        <v>1874.0982560000002</v>
      </c>
      <c r="N16" s="12">
        <f>_xll.Interp2dTab(-1,0,'CSP5'!$B$34:$S$34,'CSP5'!$A$35:$A$60,'CSP5'!$B$35:$S$60,'Fuel Pressure Calc'!N16,'Main Injection Calc'!N$4)</f>
        <v>1975.904</v>
      </c>
      <c r="O16" s="12">
        <f>_xll.Interp2dTab(-1,0,'CSP5'!$B$34:$S$34,'CSP5'!$A$35:$A$60,'CSP5'!$B$35:$S$60,'Fuel Pressure Calc'!O16,'Main Injection Calc'!O$4)</f>
        <v>2026.9971200000002</v>
      </c>
      <c r="P16" s="12">
        <f>_xll.Interp2dTab(-1,0,'CSP5'!$B$34:$S$34,'CSP5'!$A$35:$A$60,'CSP5'!$B$35:$S$60,'Fuel Pressure Calc'!P16,'Main Injection Calc'!P$4)</f>
        <v>2029.94904</v>
      </c>
      <c r="Q16" s="12">
        <f>_xll.Interp2dTab(-1,0,'CSP5'!$B$34:$S$34,'CSP5'!$A$35:$A$60,'CSP5'!$B$35:$S$60,'Fuel Pressure Calc'!Q16,'Main Injection Calc'!Q$4)</f>
        <v>2060.1817599999999</v>
      </c>
      <c r="R16" s="12">
        <f>_xll.Interp2dTab(-1,0,'CSP5'!$B$34:$S$34,'CSP5'!$A$35:$A$60,'CSP5'!$B$35:$S$60,'Fuel Pressure Calc'!R16,'Main Injection Calc'!R$4)</f>
        <v>2118.414608</v>
      </c>
      <c r="S16" s="32">
        <f t="shared" si="3"/>
        <v>2118.414608</v>
      </c>
      <c r="U16" s="5">
        <f>'CSP5'!$A$180</f>
        <v>2200</v>
      </c>
      <c r="V16" s="27">
        <f t="shared" si="4"/>
        <v>1.4885244859619977</v>
      </c>
      <c r="W16" s="7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1.4885244859619977</v>
      </c>
      <c r="X16" s="7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1.4885244859619977</v>
      </c>
      <c r="Y16" s="7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1.4885244859619977</v>
      </c>
      <c r="Z16" s="7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1.4885244859619977</v>
      </c>
      <c r="AA16" s="7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1.2072285484619978</v>
      </c>
      <c r="AB16" s="7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1.1784596321245437</v>
      </c>
      <c r="AC16" s="7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0.89077046874999866</v>
      </c>
      <c r="AD16" s="7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0.63504688920454444</v>
      </c>
      <c r="AE16" s="7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0.55673156797283263</v>
      </c>
      <c r="AF16" s="7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0.29301675158699958</v>
      </c>
      <c r="AG16" s="7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0.29301675158699958</v>
      </c>
      <c r="AH16" s="7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0.29301675158699958</v>
      </c>
      <c r="AI16" s="7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0.29301675158699975</v>
      </c>
      <c r="AJ16" s="7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0.29301675158699919</v>
      </c>
      <c r="AK16" s="7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0.29301675158699919</v>
      </c>
      <c r="AL16" s="7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0.29301675158700025</v>
      </c>
      <c r="AM16" s="27">
        <f t="shared" si="5"/>
        <v>0.29301675158700025</v>
      </c>
    </row>
    <row r="17" spans="1:39" x14ac:dyDescent="0.25">
      <c r="A17" s="5">
        <f>'CSP5'!$A$181</f>
        <v>2400</v>
      </c>
      <c r="B17" s="32">
        <f t="shared" si="2"/>
        <v>0</v>
      </c>
      <c r="C17" s="12">
        <f>_xll.Interp2dTab(-1,0,'CSP5'!$B$34:$S$34,'CSP5'!$A$35:$A$60,'CSP5'!$B$35:$S$60,'Fuel Pressure Calc'!C17,'Main Injection Calc'!C$4)</f>
        <v>0</v>
      </c>
      <c r="D17" s="12">
        <f>_xll.Interp2dTab(-1,0,'CSP5'!$B$34:$S$34,'CSP5'!$A$35:$A$60,'CSP5'!$B$35:$S$60,'Fuel Pressure Calc'!D17,'Main Injection Calc'!D$4)</f>
        <v>279.20432</v>
      </c>
      <c r="E17" s="12">
        <f>_xll.Interp2dTab(-1,0,'CSP5'!$B$34:$S$34,'CSP5'!$A$35:$A$60,'CSP5'!$B$35:$S$60,'Fuel Pressure Calc'!E17,'Main Injection Calc'!E$4)</f>
        <v>372.08364799999998</v>
      </c>
      <c r="F17" s="12">
        <f>_xll.Interp2dTab(-1,0,'CSP5'!$B$34:$S$34,'CSP5'!$A$35:$A$60,'CSP5'!$B$35:$S$60,'Fuel Pressure Calc'!F17,'Main Injection Calc'!F$4)</f>
        <v>413.42380800000001</v>
      </c>
      <c r="G17" s="12">
        <f>_xll.Interp2dTab(-1,0,'CSP5'!$B$34:$S$34,'CSP5'!$A$35:$A$60,'CSP5'!$B$35:$S$60,'Fuel Pressure Calc'!G17,'Main Injection Calc'!G$4)</f>
        <v>605.89855999999997</v>
      </c>
      <c r="H17" s="12">
        <f>_xll.Interp2dTab(-1,0,'CSP5'!$B$34:$S$34,'CSP5'!$A$35:$A$60,'CSP5'!$B$35:$S$60,'Fuel Pressure Calc'!H17,'Main Injection Calc'!H$4)</f>
        <v>837.78136888888889</v>
      </c>
      <c r="I17" s="12">
        <f>_xll.Interp2dTab(-1,0,'CSP5'!$B$34:$S$34,'CSP5'!$A$35:$A$60,'CSP5'!$B$35:$S$60,'Fuel Pressure Calc'!I17,'Main Injection Calc'!I$4)</f>
        <v>1023.504464</v>
      </c>
      <c r="J17" s="12">
        <f>_xll.Interp2dTab(-1,0,'CSP5'!$B$34:$S$34,'CSP5'!$A$35:$A$60,'CSP5'!$B$35:$S$60,'Fuel Pressure Calc'!J17,'Main Injection Calc'!J$4)</f>
        <v>1210.5050719999999</v>
      </c>
      <c r="K17" s="12">
        <f>_xll.Interp2dTab(-1,0,'CSP5'!$B$34:$S$34,'CSP5'!$A$35:$A$60,'CSP5'!$B$35:$S$60,'Fuel Pressure Calc'!K17,'Main Injection Calc'!K$4)</f>
        <v>1427.2946959999999</v>
      </c>
      <c r="L17" s="12">
        <f>_xll.Interp2dTab(-1,0,'CSP5'!$B$34:$S$34,'CSP5'!$A$35:$A$60,'CSP5'!$B$35:$S$60,'Fuel Pressure Calc'!L17,'Main Injection Calc'!L$4)</f>
        <v>1586.740448</v>
      </c>
      <c r="M17" s="12">
        <f>_xll.Interp2dTab(-1,0,'CSP5'!$B$34:$S$34,'CSP5'!$A$35:$A$60,'CSP5'!$B$35:$S$60,'Fuel Pressure Calc'!M17,'Main Injection Calc'!M$4)</f>
        <v>1827.6074720000001</v>
      </c>
      <c r="N17" s="12">
        <f>_xll.Interp2dTab(-1,0,'CSP5'!$B$34:$S$34,'CSP5'!$A$35:$A$60,'CSP5'!$B$35:$S$60,'Fuel Pressure Calc'!N17,'Main Injection Calc'!N$4)</f>
        <v>1873.8632</v>
      </c>
      <c r="O17" s="12">
        <f>_xll.Interp2dTab(-1,0,'CSP5'!$B$34:$S$34,'CSP5'!$A$35:$A$60,'CSP5'!$B$35:$S$60,'Fuel Pressure Calc'!O17,'Main Injection Calc'!O$4)</f>
        <v>1947.5507200000002</v>
      </c>
      <c r="P17" s="12">
        <f>_xll.Interp2dTab(-1,0,'CSP5'!$B$34:$S$34,'CSP5'!$A$35:$A$60,'CSP5'!$B$35:$S$60,'Fuel Pressure Calc'!P17,'Main Injection Calc'!P$4)</f>
        <v>1972.6523199999999</v>
      </c>
      <c r="Q17" s="12">
        <f>_xll.Interp2dTab(-1,0,'CSP5'!$B$34:$S$34,'CSP5'!$A$35:$A$60,'CSP5'!$B$35:$S$60,'Fuel Pressure Calc'!Q17,'Main Injection Calc'!Q$4)</f>
        <v>1987.3526400000001</v>
      </c>
      <c r="R17" s="12">
        <f>_xll.Interp2dTab(-1,0,'CSP5'!$B$34:$S$34,'CSP5'!$A$35:$A$60,'CSP5'!$B$35:$S$60,'Fuel Pressure Calc'!R17,'Main Injection Calc'!R$4)</f>
        <v>2050.343488</v>
      </c>
      <c r="S17" s="32">
        <f t="shared" si="3"/>
        <v>2050.343488</v>
      </c>
      <c r="U17" s="5">
        <f>'CSP5'!$A$181</f>
        <v>2400</v>
      </c>
      <c r="V17" s="27">
        <f t="shared" si="4"/>
        <v>1.4885244859619977</v>
      </c>
      <c r="W17" s="7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1.4885244859619977</v>
      </c>
      <c r="X17" s="7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1.4885244859619977</v>
      </c>
      <c r="Y17" s="7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1.4885244859619977</v>
      </c>
      <c r="Z17" s="7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1.4885244859619977</v>
      </c>
      <c r="AA17" s="7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1.2072285484619978</v>
      </c>
      <c r="AB17" s="7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1.1784596321245437</v>
      </c>
      <c r="AC17" s="7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0.89077046874999866</v>
      </c>
      <c r="AD17" s="7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0.89077046874999866</v>
      </c>
      <c r="AE17" s="7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0.55673156797283263</v>
      </c>
      <c r="AF17" s="7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0.29301675158699958</v>
      </c>
      <c r="AG17" s="7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0.29301675158699958</v>
      </c>
      <c r="AH17" s="7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0.29301675158699958</v>
      </c>
      <c r="AI17" s="7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0.29301675158699975</v>
      </c>
      <c r="AJ17" s="7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0.29301675158699919</v>
      </c>
      <c r="AK17" s="7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0.29301675158699919</v>
      </c>
      <c r="AL17" s="7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0.29301675158700025</v>
      </c>
      <c r="AM17" s="27">
        <f t="shared" si="5"/>
        <v>0.29301675158700025</v>
      </c>
    </row>
    <row r="18" spans="1:39" x14ac:dyDescent="0.25">
      <c r="A18" s="5">
        <f>'CSP5'!$A$182</f>
        <v>2600</v>
      </c>
      <c r="B18" s="32">
        <f t="shared" si="2"/>
        <v>0</v>
      </c>
      <c r="C18" s="12">
        <f>_xll.Interp2dTab(-1,0,'CSP5'!$B$34:$S$34,'CSP5'!$A$35:$A$60,'CSP5'!$B$35:$S$60,'Fuel Pressure Calc'!C18,'Main Injection Calc'!C$4)</f>
        <v>0</v>
      </c>
      <c r="D18" s="12">
        <f>_xll.Interp2dTab(-1,0,'CSP5'!$B$34:$S$34,'CSP5'!$A$35:$A$60,'CSP5'!$B$35:$S$60,'Fuel Pressure Calc'!D18,'Main Injection Calc'!D$4)</f>
        <v>273.57580799999999</v>
      </c>
      <c r="E18" s="12">
        <f>_xll.Interp2dTab(-1,0,'CSP5'!$B$34:$S$34,'CSP5'!$A$35:$A$60,'CSP5'!$B$35:$S$60,'Fuel Pressure Calc'!E18,'Main Injection Calc'!E$4)</f>
        <v>373.56716799999998</v>
      </c>
      <c r="F18" s="12">
        <f>_xll.Interp2dTab(-1,0,'CSP5'!$B$34:$S$34,'CSP5'!$A$35:$A$60,'CSP5'!$B$35:$S$60,'Fuel Pressure Calc'!F18,'Main Injection Calc'!F$4)</f>
        <v>427.03900800000002</v>
      </c>
      <c r="G18" s="12">
        <f>_xll.Interp2dTab(-1,0,'CSP5'!$B$34:$S$34,'CSP5'!$A$35:$A$60,'CSP5'!$B$35:$S$60,'Fuel Pressure Calc'!G18,'Main Injection Calc'!G$4)</f>
        <v>605.89855999999997</v>
      </c>
      <c r="H18" s="12">
        <f>_xll.Interp2dTab(-1,0,'CSP5'!$B$34:$S$34,'CSP5'!$A$35:$A$60,'CSP5'!$B$35:$S$60,'Fuel Pressure Calc'!H18,'Main Injection Calc'!H$4)</f>
        <v>833.64764444444438</v>
      </c>
      <c r="I18" s="12">
        <f>_xll.Interp2dTab(-1,0,'CSP5'!$B$34:$S$34,'CSP5'!$A$35:$A$60,'CSP5'!$B$35:$S$60,'Fuel Pressure Calc'!I18,'Main Injection Calc'!I$4)</f>
        <v>1023.504464</v>
      </c>
      <c r="J18" s="12">
        <f>_xll.Interp2dTab(-1,0,'CSP5'!$B$34:$S$34,'CSP5'!$A$35:$A$60,'CSP5'!$B$35:$S$60,'Fuel Pressure Calc'!J18,'Main Injection Calc'!J$4)</f>
        <v>1210.5050719999999</v>
      </c>
      <c r="K18" s="12">
        <f>_xll.Interp2dTab(-1,0,'CSP5'!$B$34:$S$34,'CSP5'!$A$35:$A$60,'CSP5'!$B$35:$S$60,'Fuel Pressure Calc'!K18,'Main Injection Calc'!K$4)</f>
        <v>1391.505752</v>
      </c>
      <c r="L18" s="12">
        <f>_xll.Interp2dTab(-1,0,'CSP5'!$B$34:$S$34,'CSP5'!$A$35:$A$60,'CSP5'!$B$35:$S$60,'Fuel Pressure Calc'!L18,'Main Injection Calc'!L$4)</f>
        <v>1574.441384</v>
      </c>
      <c r="M18" s="12">
        <f>_xll.Interp2dTab(-1,0,'CSP5'!$B$34:$S$34,'CSP5'!$A$35:$A$60,'CSP5'!$B$35:$S$60,'Fuel Pressure Calc'!M18,'Main Injection Calc'!M$4)</f>
        <v>1788.2832800000001</v>
      </c>
      <c r="N18" s="12">
        <f>_xll.Interp2dTab(-1,0,'CSP5'!$B$34:$S$34,'CSP5'!$A$35:$A$60,'CSP5'!$B$35:$S$60,'Fuel Pressure Calc'!N18,'Main Injection Calc'!N$4)</f>
        <v>1831.1532</v>
      </c>
      <c r="O18" s="12">
        <f>_xll.Interp2dTab(-1,0,'CSP5'!$B$34:$S$34,'CSP5'!$A$35:$A$60,'CSP5'!$B$35:$S$60,'Fuel Pressure Calc'!O18,'Main Injection Calc'!O$4)</f>
        <v>1878.7027519999999</v>
      </c>
      <c r="P18" s="12">
        <f>_xll.Interp2dTab(-1,0,'CSP5'!$B$34:$S$34,'CSP5'!$A$35:$A$60,'CSP5'!$B$35:$S$60,'Fuel Pressure Calc'!P18,'Main Injection Calc'!P$4)</f>
        <v>1923.3213759999999</v>
      </c>
      <c r="Q18" s="12">
        <f>_xll.Interp2dTab(-1,0,'CSP5'!$B$34:$S$34,'CSP5'!$A$35:$A$60,'CSP5'!$B$35:$S$60,'Fuel Pressure Calc'!Q18,'Main Injection Calc'!Q$4)</f>
        <v>1929.1158680000003</v>
      </c>
      <c r="R18" s="12">
        <f>_xll.Interp2dTab(-1,0,'CSP5'!$B$34:$S$34,'CSP5'!$A$35:$A$60,'CSP5'!$B$35:$S$60,'Fuel Pressure Calc'!R18,'Main Injection Calc'!R$4)</f>
        <v>2005.1124480000001</v>
      </c>
      <c r="S18" s="32">
        <f t="shared" si="3"/>
        <v>2005.1124480000001</v>
      </c>
      <c r="U18" s="5">
        <f>'CSP5'!$A$182</f>
        <v>2600</v>
      </c>
      <c r="V18" s="27">
        <f t="shared" si="4"/>
        <v>1.4885244859619977</v>
      </c>
      <c r="W18" s="7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1.4885244859619977</v>
      </c>
      <c r="X18" s="7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1.4885244859619977</v>
      </c>
      <c r="Y18" s="7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1.4885244859619977</v>
      </c>
      <c r="Z18" s="7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1.4885244859619977</v>
      </c>
      <c r="AA18" s="7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1.4885244859619977</v>
      </c>
      <c r="AB18" s="7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1.4629521280074524</v>
      </c>
      <c r="AC18" s="7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1.2072285484619982</v>
      </c>
      <c r="AD18" s="7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0.91953938508745314</v>
      </c>
      <c r="AE18" s="7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0.55673156797283263</v>
      </c>
      <c r="AF18" s="7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0.29301675158699958</v>
      </c>
      <c r="AG18" s="7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0.29301675158699958</v>
      </c>
      <c r="AH18" s="7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0.29301675158699958</v>
      </c>
      <c r="AI18" s="7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0.29301675158699975</v>
      </c>
      <c r="AJ18" s="7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0.29301675158699919</v>
      </c>
      <c r="AK18" s="7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0.29301675158699919</v>
      </c>
      <c r="AL18" s="7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0.29301675158700025</v>
      </c>
      <c r="AM18" s="27">
        <f t="shared" si="5"/>
        <v>0.29301675158700025</v>
      </c>
    </row>
    <row r="19" spans="1:39" x14ac:dyDescent="0.25">
      <c r="A19" s="5">
        <f>'CSP5'!$A$183</f>
        <v>2800</v>
      </c>
      <c r="B19" s="32">
        <f t="shared" si="2"/>
        <v>0</v>
      </c>
      <c r="C19" s="12">
        <f>_xll.Interp2dTab(-1,0,'CSP5'!$B$34:$S$34,'CSP5'!$A$35:$A$60,'CSP5'!$B$35:$S$60,'Fuel Pressure Calc'!C19,'Main Injection Calc'!C$4)</f>
        <v>0</v>
      </c>
      <c r="D19" s="12">
        <f>_xll.Interp2dTab(-1,0,'CSP5'!$B$34:$S$34,'CSP5'!$A$35:$A$60,'CSP5'!$B$35:$S$60,'Fuel Pressure Calc'!D19,'Main Injection Calc'!D$4)</f>
        <v>268.00089600000001</v>
      </c>
      <c r="E19" s="12">
        <f>_xll.Interp2dTab(-1,0,'CSP5'!$B$34:$S$34,'CSP5'!$A$35:$A$60,'CSP5'!$B$35:$S$60,'Fuel Pressure Calc'!E19,'Main Injection Calc'!E$4)</f>
        <v>350.41996799999998</v>
      </c>
      <c r="F19" s="12">
        <f>_xll.Interp2dTab(-1,0,'CSP5'!$B$34:$S$34,'CSP5'!$A$35:$A$60,'CSP5'!$B$35:$S$60,'Fuel Pressure Calc'!F19,'Main Injection Calc'!F$4)</f>
        <v>430.73023999999998</v>
      </c>
      <c r="G19" s="12">
        <f>_xll.Interp2dTab(-1,0,'CSP5'!$B$34:$S$34,'CSP5'!$A$35:$A$60,'CSP5'!$B$35:$S$60,'Fuel Pressure Calc'!G19,'Main Injection Calc'!G$4)</f>
        <v>566.17536000000007</v>
      </c>
      <c r="H19" s="12">
        <f>_xll.Interp2dTab(-1,0,'CSP5'!$B$34:$S$34,'CSP5'!$A$35:$A$60,'CSP5'!$B$35:$S$60,'Fuel Pressure Calc'!H19,'Main Injection Calc'!H$4)</f>
        <v>745.93768888888894</v>
      </c>
      <c r="I19" s="12">
        <f>_xll.Interp2dTab(-1,0,'CSP5'!$B$34:$S$34,'CSP5'!$A$35:$A$60,'CSP5'!$B$35:$S$60,'Fuel Pressure Calc'!I19,'Main Injection Calc'!I$4)</f>
        <v>920.77325199999996</v>
      </c>
      <c r="J19" s="12">
        <f>_xll.Interp2dTab(-1,0,'CSP5'!$B$34:$S$34,'CSP5'!$A$35:$A$60,'CSP5'!$B$35:$S$60,'Fuel Pressure Calc'!J19,'Main Injection Calc'!J$4)</f>
        <v>1120.5402960000001</v>
      </c>
      <c r="K19" s="12">
        <f>_xll.Interp2dTab(-1,0,'CSP5'!$B$34:$S$34,'CSP5'!$A$35:$A$60,'CSP5'!$B$35:$S$60,'Fuel Pressure Calc'!K19,'Main Injection Calc'!K$4)</f>
        <v>1291.802776</v>
      </c>
      <c r="L19" s="12">
        <f>_xll.Interp2dTab(-1,0,'CSP5'!$B$34:$S$34,'CSP5'!$A$35:$A$60,'CSP5'!$B$35:$S$60,'Fuel Pressure Calc'!L19,'Main Injection Calc'!L$4)</f>
        <v>1442.3821359999999</v>
      </c>
      <c r="M19" s="12">
        <f>_xll.Interp2dTab(-1,0,'CSP5'!$B$34:$S$34,'CSP5'!$A$35:$A$60,'CSP5'!$B$35:$S$60,'Fuel Pressure Calc'!M19,'Main Injection Calc'!M$4)</f>
        <v>1669.5564399999998</v>
      </c>
      <c r="N19" s="12">
        <f>_xll.Interp2dTab(-1,0,'CSP5'!$B$34:$S$34,'CSP5'!$A$35:$A$60,'CSP5'!$B$35:$S$60,'Fuel Pressure Calc'!N19,'Main Injection Calc'!N$4)</f>
        <v>1733.7728</v>
      </c>
      <c r="O19" s="12">
        <f>_xll.Interp2dTab(-1,0,'CSP5'!$B$34:$S$34,'CSP5'!$A$35:$A$60,'CSP5'!$B$35:$S$60,'Fuel Pressure Calc'!O19,'Main Injection Calc'!O$4)</f>
        <v>1811.0757120000001</v>
      </c>
      <c r="P19" s="12">
        <f>_xll.Interp2dTab(-1,0,'CSP5'!$B$34:$S$34,'CSP5'!$A$35:$A$60,'CSP5'!$B$35:$S$60,'Fuel Pressure Calc'!P19,'Main Injection Calc'!P$4)</f>
        <v>1853.1192880000001</v>
      </c>
      <c r="Q19" s="12">
        <f>_xll.Interp2dTab(-1,0,'CSP5'!$B$34:$S$34,'CSP5'!$A$35:$A$60,'CSP5'!$B$35:$S$60,'Fuel Pressure Calc'!Q19,'Main Injection Calc'!Q$4)</f>
        <v>1929.1158680000003</v>
      </c>
      <c r="R19" s="12">
        <f>_xll.Interp2dTab(-1,0,'CSP5'!$B$34:$S$34,'CSP5'!$A$35:$A$60,'CSP5'!$B$35:$S$60,'Fuel Pressure Calc'!R19,'Main Injection Calc'!R$4)</f>
        <v>2005.1124480000001</v>
      </c>
      <c r="S19" s="32">
        <f t="shared" si="3"/>
        <v>2005.1124480000001</v>
      </c>
      <c r="U19" s="5">
        <f>'CSP5'!$A$183</f>
        <v>2800</v>
      </c>
      <c r="V19" s="27">
        <f t="shared" si="4"/>
        <v>1.4885244859619977</v>
      </c>
      <c r="W19" s="7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1.4885244859619977</v>
      </c>
      <c r="X19" s="7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1.4885244859619977</v>
      </c>
      <c r="Y19" s="7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1.4885244859619977</v>
      </c>
      <c r="Z19" s="7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1.4885244859619977</v>
      </c>
      <c r="AA19" s="7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1.4885244859619977</v>
      </c>
      <c r="AB19" s="7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1.4885244859619977</v>
      </c>
      <c r="AC19" s="7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1.4885244859619977</v>
      </c>
      <c r="AD19" s="7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1.2328009064165435</v>
      </c>
      <c r="AE19" s="7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0.60947453124999917</v>
      </c>
      <c r="AF19" s="7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0.60947453124999917</v>
      </c>
      <c r="AG19" s="7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0.37213119650274945</v>
      </c>
      <c r="AH19" s="7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0.29301675158699958</v>
      </c>
      <c r="AI19" s="7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0.29301675158699975</v>
      </c>
      <c r="AJ19" s="7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0.29301675158699919</v>
      </c>
      <c r="AK19" s="7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0.29301675158699919</v>
      </c>
      <c r="AL19" s="7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0.29301675158700025</v>
      </c>
      <c r="AM19" s="27">
        <f t="shared" si="5"/>
        <v>0.29301675158700025</v>
      </c>
    </row>
    <row r="20" spans="1:39" x14ac:dyDescent="0.25">
      <c r="A20" s="5">
        <f>'CSP5'!$A$184</f>
        <v>2900</v>
      </c>
      <c r="B20" s="32">
        <f t="shared" si="2"/>
        <v>0</v>
      </c>
      <c r="C20" s="12">
        <f>_xll.Interp2dTab(-1,0,'CSP5'!$B$34:$S$34,'CSP5'!$A$35:$A$60,'CSP5'!$B$35:$S$60,'Fuel Pressure Calc'!C20,'Main Injection Calc'!C$4)</f>
        <v>0</v>
      </c>
      <c r="D20" s="12">
        <f>_xll.Interp2dTab(-1,0,'CSP5'!$B$34:$S$34,'CSP5'!$A$35:$A$60,'CSP5'!$B$35:$S$60,'Fuel Pressure Calc'!D20,'Main Injection Calc'!D$4)</f>
        <v>273.57580799999999</v>
      </c>
      <c r="E20" s="12">
        <f>_xll.Interp2dTab(-1,0,'CSP5'!$B$34:$S$34,'CSP5'!$A$35:$A$60,'CSP5'!$B$35:$S$60,'Fuel Pressure Calc'!E20,'Main Injection Calc'!E$4)</f>
        <v>366.001216</v>
      </c>
      <c r="F20" s="12">
        <f>_xll.Interp2dTab(-1,0,'CSP5'!$B$34:$S$34,'CSP5'!$A$35:$A$60,'CSP5'!$B$35:$S$60,'Fuel Pressure Calc'!F20,'Main Injection Calc'!F$4)</f>
        <v>419.59603200000004</v>
      </c>
      <c r="G20" s="12">
        <f>_xll.Interp2dTab(-1,0,'CSP5'!$B$34:$S$34,'CSP5'!$A$35:$A$60,'CSP5'!$B$35:$S$60,'Fuel Pressure Calc'!G20,'Main Injection Calc'!G$4)</f>
        <v>548.57573600000001</v>
      </c>
      <c r="H20" s="12">
        <f>_xll.Interp2dTab(-1,0,'CSP5'!$B$34:$S$34,'CSP5'!$A$35:$A$60,'CSP5'!$B$35:$S$60,'Fuel Pressure Calc'!H20,'Main Injection Calc'!H$4)</f>
        <v>700.98638222222235</v>
      </c>
      <c r="I20" s="12">
        <f>_xll.Interp2dTab(-1,0,'CSP5'!$B$34:$S$34,'CSP5'!$A$35:$A$60,'CSP5'!$B$35:$S$60,'Fuel Pressure Calc'!I20,'Main Injection Calc'!I$4)</f>
        <v>883.60839199999998</v>
      </c>
      <c r="J20" s="12">
        <f>_xll.Interp2dTab(-1,0,'CSP5'!$B$34:$S$34,'CSP5'!$A$35:$A$60,'CSP5'!$B$35:$S$60,'Fuel Pressure Calc'!J20,'Main Injection Calc'!J$4)</f>
        <v>1048.9035759999999</v>
      </c>
      <c r="K20" s="12">
        <f>_xll.Interp2dTab(-1,0,'CSP5'!$B$34:$S$34,'CSP5'!$A$35:$A$60,'CSP5'!$B$35:$S$60,'Fuel Pressure Calc'!K20,'Main Injection Calc'!K$4)</f>
        <v>1211.647696</v>
      </c>
      <c r="L20" s="12">
        <f>_xll.Interp2dTab(-1,0,'CSP5'!$B$34:$S$34,'CSP5'!$A$35:$A$60,'CSP5'!$B$35:$S$60,'Fuel Pressure Calc'!L20,'Main Injection Calc'!L$4)</f>
        <v>1345.5092480000003</v>
      </c>
      <c r="M20" s="12">
        <f>_xll.Interp2dTab(-1,0,'CSP5'!$B$34:$S$34,'CSP5'!$A$35:$A$60,'CSP5'!$B$35:$S$60,'Fuel Pressure Calc'!M20,'Main Injection Calc'!M$4)</f>
        <v>1548.5326640000001</v>
      </c>
      <c r="N20" s="12">
        <f>_xll.Interp2dTab(-1,0,'CSP5'!$B$34:$S$34,'CSP5'!$A$35:$A$60,'CSP5'!$B$35:$S$60,'Fuel Pressure Calc'!N20,'Main Injection Calc'!N$4)</f>
        <v>1701.1261280000001</v>
      </c>
      <c r="O20" s="12">
        <f>_xll.Interp2dTab(-1,0,'CSP5'!$B$34:$S$34,'CSP5'!$A$35:$A$60,'CSP5'!$B$35:$S$60,'Fuel Pressure Calc'!O20,'Main Injection Calc'!O$4)</f>
        <v>1777.1227079999999</v>
      </c>
      <c r="P20" s="12">
        <f>_xll.Interp2dTab(-1,0,'CSP5'!$B$34:$S$34,'CSP5'!$A$35:$A$60,'CSP5'!$B$35:$S$60,'Fuel Pressure Calc'!P20,'Main Injection Calc'!P$4)</f>
        <v>1853.1192880000001</v>
      </c>
      <c r="Q20" s="12">
        <f>_xll.Interp2dTab(-1,0,'CSP5'!$B$34:$S$34,'CSP5'!$A$35:$A$60,'CSP5'!$B$35:$S$60,'Fuel Pressure Calc'!Q20,'Main Injection Calc'!Q$4)</f>
        <v>1929.1158680000003</v>
      </c>
      <c r="R20" s="12">
        <f>_xll.Interp2dTab(-1,0,'CSP5'!$B$34:$S$34,'CSP5'!$A$35:$A$60,'CSP5'!$B$35:$S$60,'Fuel Pressure Calc'!R20,'Main Injection Calc'!R$4)</f>
        <v>2005.1124480000001</v>
      </c>
      <c r="S20" s="32">
        <f t="shared" si="3"/>
        <v>2005.1124480000001</v>
      </c>
      <c r="U20" s="5">
        <f>'CSP5'!$A$184</f>
        <v>2900</v>
      </c>
      <c r="V20" s="27">
        <f t="shared" si="4"/>
        <v>1.6467533757934973</v>
      </c>
      <c r="W20" s="7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1.6467533757934973</v>
      </c>
      <c r="X20" s="7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1.6467533757934973</v>
      </c>
      <c r="Y20" s="7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1.6467533757934973</v>
      </c>
      <c r="Z20" s="7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1.5201702639282977</v>
      </c>
      <c r="AA20" s="7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1.4885244859619977</v>
      </c>
      <c r="AB20" s="7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1.4885244859619977</v>
      </c>
      <c r="AC20" s="7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1.4885244859619977</v>
      </c>
      <c r="AD20" s="7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1.3606626961892707</v>
      </c>
      <c r="AE20" s="7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0.60947453124999917</v>
      </c>
      <c r="AF20" s="7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0.60947453124999917</v>
      </c>
      <c r="AG20" s="7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0.37213119650274945</v>
      </c>
      <c r="AH20" s="7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0.29301675158699952</v>
      </c>
      <c r="AI20" s="7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0.29301675158699975</v>
      </c>
      <c r="AJ20" s="7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0.29301675158699919</v>
      </c>
      <c r="AK20" s="7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0.29301675158699919</v>
      </c>
      <c r="AL20" s="7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0.29301675158700025</v>
      </c>
      <c r="AM20" s="27">
        <f t="shared" si="5"/>
        <v>0.29301675158700025</v>
      </c>
    </row>
    <row r="21" spans="1:39" x14ac:dyDescent="0.25">
      <c r="A21" s="5">
        <f>'CSP5'!$A$185</f>
        <v>3000</v>
      </c>
      <c r="B21" s="32">
        <f t="shared" si="2"/>
        <v>0</v>
      </c>
      <c r="C21" s="12">
        <f>_xll.Interp2dTab(-1,0,'CSP5'!$B$34:$S$34,'CSP5'!$A$35:$A$60,'CSP5'!$B$35:$S$60,'Fuel Pressure Calc'!C21,'Main Injection Calc'!C$4)</f>
        <v>0</v>
      </c>
      <c r="D21" s="12">
        <f>_xll.Interp2dTab(-1,0,'CSP5'!$B$34:$S$34,'CSP5'!$A$35:$A$60,'CSP5'!$B$35:$S$60,'Fuel Pressure Calc'!D21,'Main Injection Calc'!D$4)</f>
        <v>279.20432</v>
      </c>
      <c r="E21" s="12">
        <f>_xll.Interp2dTab(-1,0,'CSP5'!$B$34:$S$34,'CSP5'!$A$35:$A$60,'CSP5'!$B$35:$S$60,'Fuel Pressure Calc'!E21,'Main Injection Calc'!E$4)</f>
        <v>345.19423999999998</v>
      </c>
      <c r="F21" s="12">
        <f>_xll.Interp2dTab(-1,0,'CSP5'!$B$34:$S$34,'CSP5'!$A$35:$A$60,'CSP5'!$B$35:$S$60,'Fuel Pressure Calc'!F21,'Main Injection Calc'!F$4)</f>
        <v>407.19236799999999</v>
      </c>
      <c r="G21" s="12">
        <f>_xll.Interp2dTab(-1,0,'CSP5'!$B$34:$S$34,'CSP5'!$A$35:$A$60,'CSP5'!$B$35:$S$60,'Fuel Pressure Calc'!G21,'Main Injection Calc'!G$4)</f>
        <v>514.862256</v>
      </c>
      <c r="H21" s="12">
        <f>_xll.Interp2dTab(-1,0,'CSP5'!$B$34:$S$34,'CSP5'!$A$35:$A$60,'CSP5'!$B$35:$S$60,'Fuel Pressure Calc'!H21,'Main Injection Calc'!H$4)</f>
        <v>682.19249777777782</v>
      </c>
      <c r="I21" s="12">
        <f>_xll.Interp2dTab(-1,0,'CSP5'!$B$34:$S$34,'CSP5'!$A$35:$A$60,'CSP5'!$B$35:$S$60,'Fuel Pressure Calc'!I21,'Main Injection Calc'!I$4)</f>
        <v>846.46313999999995</v>
      </c>
      <c r="J21" s="12">
        <f>_xll.Interp2dTab(-1,0,'CSP5'!$B$34:$S$34,'CSP5'!$A$35:$A$60,'CSP5'!$B$35:$S$60,'Fuel Pressure Calc'!J21,'Main Injection Calc'!J$4)</f>
        <v>1007.4563000000001</v>
      </c>
      <c r="K21" s="12">
        <f>_xll.Interp2dTab(-1,0,'CSP5'!$B$34:$S$34,'CSP5'!$A$35:$A$60,'CSP5'!$B$35:$S$60,'Fuel Pressure Calc'!K21,'Main Injection Calc'!K$4)</f>
        <v>1164.94946</v>
      </c>
      <c r="L21" s="12">
        <f>_xll.Interp2dTab(-1,0,'CSP5'!$B$34:$S$34,'CSP5'!$A$35:$A$60,'CSP5'!$B$35:$S$60,'Fuel Pressure Calc'!L21,'Main Injection Calc'!L$4)</f>
        <v>1318.94262</v>
      </c>
      <c r="M21" s="12">
        <f>_xll.Interp2dTab(-1,0,'CSP5'!$B$34:$S$34,'CSP5'!$A$35:$A$60,'CSP5'!$B$35:$S$60,'Fuel Pressure Calc'!M21,'Main Injection Calc'!M$4)</f>
        <v>1548.5326640000001</v>
      </c>
      <c r="N21" s="12">
        <f>_xll.Interp2dTab(-1,0,'CSP5'!$B$34:$S$34,'CSP5'!$A$35:$A$60,'CSP5'!$B$35:$S$60,'Fuel Pressure Calc'!N21,'Main Injection Calc'!N$4)</f>
        <v>1701.1261280000001</v>
      </c>
      <c r="O21" s="12">
        <f>_xll.Interp2dTab(-1,0,'CSP5'!$B$34:$S$34,'CSP5'!$A$35:$A$60,'CSP5'!$B$35:$S$60,'Fuel Pressure Calc'!O21,'Main Injection Calc'!O$4)</f>
        <v>1777.1227079999999</v>
      </c>
      <c r="P21" s="12">
        <f>_xll.Interp2dTab(-1,0,'CSP5'!$B$34:$S$34,'CSP5'!$A$35:$A$60,'CSP5'!$B$35:$S$60,'Fuel Pressure Calc'!P21,'Main Injection Calc'!P$4)</f>
        <v>1853.1192880000001</v>
      </c>
      <c r="Q21" s="12">
        <f>_xll.Interp2dTab(-1,0,'CSP5'!$B$34:$S$34,'CSP5'!$A$35:$A$60,'CSP5'!$B$35:$S$60,'Fuel Pressure Calc'!Q21,'Main Injection Calc'!Q$4)</f>
        <v>1929.1158680000003</v>
      </c>
      <c r="R21" s="12">
        <f>_xll.Interp2dTab(-1,0,'CSP5'!$B$34:$S$34,'CSP5'!$A$35:$A$60,'CSP5'!$B$35:$S$60,'Fuel Pressure Calc'!R21,'Main Injection Calc'!R$4)</f>
        <v>2005.1124480000001</v>
      </c>
      <c r="S21" s="32">
        <f t="shared" si="3"/>
        <v>2005.1124480000001</v>
      </c>
      <c r="U21" s="5">
        <f>'CSP5'!$A$185</f>
        <v>3000</v>
      </c>
      <c r="V21" s="27">
        <f t="shared" si="4"/>
        <v>1.8049822656249974</v>
      </c>
      <c r="W21" s="7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1.8049822656249974</v>
      </c>
      <c r="X21" s="7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1.8049822656249974</v>
      </c>
      <c r="Y21" s="7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1.8049822656249974</v>
      </c>
      <c r="Z21" s="7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1.5518160418945977</v>
      </c>
      <c r="AA21" s="7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1.4885244859619977</v>
      </c>
      <c r="AB21" s="7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1.4885244859619977</v>
      </c>
      <c r="AC21" s="7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1.4885244859619977</v>
      </c>
      <c r="AD21" s="7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1.4885244859619977</v>
      </c>
      <c r="AE21" s="7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0.60947453124999917</v>
      </c>
      <c r="AF21" s="7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0.60947453124999917</v>
      </c>
      <c r="AG21" s="7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0.37213119650274945</v>
      </c>
      <c r="AH21" s="7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0.29301675158699958</v>
      </c>
      <c r="AI21" s="7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0.29301675158699975</v>
      </c>
      <c r="AJ21" s="7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0.29301675158699919</v>
      </c>
      <c r="AK21" s="7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0.29301675158699919</v>
      </c>
      <c r="AL21" s="7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0.29301675158700025</v>
      </c>
      <c r="AM21" s="27">
        <f t="shared" si="5"/>
        <v>0.29301675158700025</v>
      </c>
    </row>
    <row r="22" spans="1:39" x14ac:dyDescent="0.25">
      <c r="A22" s="5">
        <f>'CSP5'!$A$186</f>
        <v>3200</v>
      </c>
      <c r="B22" s="32">
        <f t="shared" si="2"/>
        <v>0</v>
      </c>
      <c r="C22" s="12">
        <f>_xll.Interp2dTab(-1,0,'CSP5'!$B$34:$S$34,'CSP5'!$A$35:$A$60,'CSP5'!$B$35:$S$60,'Fuel Pressure Calc'!C22,'Main Injection Calc'!C$4)</f>
        <v>0</v>
      </c>
      <c r="D22" s="12">
        <f>_xll.Interp2dTab(-1,0,'CSP5'!$B$34:$S$34,'CSP5'!$A$35:$A$60,'CSP5'!$B$35:$S$60,'Fuel Pressure Calc'!D22,'Main Injection Calc'!D$4)</f>
        <v>279.20432</v>
      </c>
      <c r="E22" s="12">
        <f>_xll.Interp2dTab(-1,0,'CSP5'!$B$34:$S$34,'CSP5'!$A$35:$A$60,'CSP5'!$B$35:$S$60,'Fuel Pressure Calc'!E22,'Main Injection Calc'!E$4)</f>
        <v>345.19423999999998</v>
      </c>
      <c r="F22" s="12">
        <f>_xll.Interp2dTab(-1,0,'CSP5'!$B$34:$S$34,'CSP5'!$A$35:$A$60,'CSP5'!$B$35:$S$60,'Fuel Pressure Calc'!F22,'Main Injection Calc'!F$4)</f>
        <v>407.19236799999999</v>
      </c>
      <c r="G22" s="12">
        <f>_xll.Interp2dTab(-1,0,'CSP5'!$B$34:$S$34,'CSP5'!$A$35:$A$60,'CSP5'!$B$35:$S$60,'Fuel Pressure Calc'!G22,'Main Injection Calc'!G$4)</f>
        <v>498.08774400000004</v>
      </c>
      <c r="H22" s="12">
        <f>_xll.Interp2dTab(-1,0,'CSP5'!$B$34:$S$34,'CSP5'!$A$35:$A$60,'CSP5'!$B$35:$S$60,'Fuel Pressure Calc'!H22,'Main Injection Calc'!H$4)</f>
        <v>682.19249777777782</v>
      </c>
      <c r="I22" s="12">
        <f>_xll.Interp2dTab(-1,0,'CSP5'!$B$34:$S$34,'CSP5'!$A$35:$A$60,'CSP5'!$B$35:$S$60,'Fuel Pressure Calc'!I22,'Main Injection Calc'!I$4)</f>
        <v>846.46313999999995</v>
      </c>
      <c r="J22" s="12">
        <f>_xll.Interp2dTab(-1,0,'CSP5'!$B$34:$S$34,'CSP5'!$A$35:$A$60,'CSP5'!$B$35:$S$60,'Fuel Pressure Calc'!J22,'Main Injection Calc'!J$4)</f>
        <v>1007.4563000000001</v>
      </c>
      <c r="K22" s="12">
        <f>_xll.Interp2dTab(-1,0,'CSP5'!$B$34:$S$34,'CSP5'!$A$35:$A$60,'CSP5'!$B$35:$S$60,'Fuel Pressure Calc'!K22,'Main Injection Calc'!K$4)</f>
        <v>1164.94946</v>
      </c>
      <c r="L22" s="12">
        <f>_xll.Interp2dTab(-1,0,'CSP5'!$B$34:$S$34,'CSP5'!$A$35:$A$60,'CSP5'!$B$35:$S$60,'Fuel Pressure Calc'!L22,'Main Injection Calc'!L$4)</f>
        <v>1318.94262</v>
      </c>
      <c r="M22" s="12">
        <f>_xll.Interp2dTab(-1,0,'CSP5'!$B$34:$S$34,'CSP5'!$A$35:$A$60,'CSP5'!$B$35:$S$60,'Fuel Pressure Calc'!M22,'Main Injection Calc'!M$4)</f>
        <v>1548.5326640000001</v>
      </c>
      <c r="N22" s="12">
        <f>_xll.Interp2dTab(-1,0,'CSP5'!$B$34:$S$34,'CSP5'!$A$35:$A$60,'CSP5'!$B$35:$S$60,'Fuel Pressure Calc'!N22,'Main Injection Calc'!N$4)</f>
        <v>1701.1261280000001</v>
      </c>
      <c r="O22" s="12">
        <f>_xll.Interp2dTab(-1,0,'CSP5'!$B$34:$S$34,'CSP5'!$A$35:$A$60,'CSP5'!$B$35:$S$60,'Fuel Pressure Calc'!O22,'Main Injection Calc'!O$4)</f>
        <v>1777.1227079999999</v>
      </c>
      <c r="P22" s="12">
        <f>_xll.Interp2dTab(-1,0,'CSP5'!$B$34:$S$34,'CSP5'!$A$35:$A$60,'CSP5'!$B$35:$S$60,'Fuel Pressure Calc'!P22,'Main Injection Calc'!P$4)</f>
        <v>1853.1192880000001</v>
      </c>
      <c r="Q22" s="12">
        <f>_xll.Interp2dTab(-1,0,'CSP5'!$B$34:$S$34,'CSP5'!$A$35:$A$60,'CSP5'!$B$35:$S$60,'Fuel Pressure Calc'!Q22,'Main Injection Calc'!Q$4)</f>
        <v>1929.1158680000003</v>
      </c>
      <c r="R22" s="12">
        <f>_xll.Interp2dTab(-1,0,'CSP5'!$B$34:$S$34,'CSP5'!$A$35:$A$60,'CSP5'!$B$35:$S$60,'Fuel Pressure Calc'!R22,'Main Injection Calc'!R$4)</f>
        <v>2005.1124480000001</v>
      </c>
      <c r="S22" s="32">
        <f t="shared" si="3"/>
        <v>2005.1124480000001</v>
      </c>
      <c r="U22" s="5">
        <f>'CSP5'!$A$186</f>
        <v>3200</v>
      </c>
      <c r="V22" s="27">
        <f t="shared" si="4"/>
        <v>1.8049822656249974</v>
      </c>
      <c r="W22" s="7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1.8049822656249974</v>
      </c>
      <c r="X22" s="7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1.8049822656249974</v>
      </c>
      <c r="Y22" s="7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1.8049822656249974</v>
      </c>
      <c r="Z22" s="7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1.8049822656249974</v>
      </c>
      <c r="AA22" s="7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1.8049822656249974</v>
      </c>
      <c r="AB22" s="7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1.8049822656249974</v>
      </c>
      <c r="AC22" s="7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1.8049822656249974</v>
      </c>
      <c r="AD22" s="7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2.3483950085449967</v>
      </c>
      <c r="AE22" s="7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1.3420161601766647</v>
      </c>
      <c r="AF22" s="7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0.60947453124999917</v>
      </c>
      <c r="AG22" s="7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0.37213119650274945</v>
      </c>
      <c r="AH22" s="7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0.29301675158699958</v>
      </c>
      <c r="AI22" s="7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0.29301675158699975</v>
      </c>
      <c r="AJ22" s="7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0.29301675158699919</v>
      </c>
      <c r="AK22" s="7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0.29301675158699919</v>
      </c>
      <c r="AL22" s="7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0.29301675158700025</v>
      </c>
      <c r="AM22" s="27">
        <f t="shared" si="5"/>
        <v>0.29301675158700025</v>
      </c>
    </row>
    <row r="23" spans="1:39" x14ac:dyDescent="0.25">
      <c r="A23" s="5">
        <f>'CSP5'!$A$187</f>
        <v>3300</v>
      </c>
      <c r="B23" s="32">
        <f t="shared" si="2"/>
        <v>0</v>
      </c>
      <c r="C23" s="12">
        <f>_xll.Interp2dTab(-1,0,'CSP5'!$B$34:$S$34,'CSP5'!$A$35:$A$60,'CSP5'!$B$35:$S$60,'Fuel Pressure Calc'!C23,'Main Injection Calc'!C$4)</f>
        <v>0</v>
      </c>
      <c r="D23" s="12">
        <f>_xll.Interp2dTab(-1,0,'CSP5'!$B$34:$S$34,'CSP5'!$A$35:$A$60,'CSP5'!$B$35:$S$60,'Fuel Pressure Calc'!D23,'Main Injection Calc'!D$4)</f>
        <v>279.20432</v>
      </c>
      <c r="E23" s="12">
        <f>_xll.Interp2dTab(-1,0,'CSP5'!$B$34:$S$34,'CSP5'!$A$35:$A$60,'CSP5'!$B$35:$S$60,'Fuel Pressure Calc'!E23,'Main Injection Calc'!E$4)</f>
        <v>348.6605653333333</v>
      </c>
      <c r="F23" s="12">
        <f>_xll.Interp2dTab(-1,0,'CSP5'!$B$34:$S$34,'CSP5'!$A$35:$A$60,'CSP5'!$B$35:$S$60,'Fuel Pressure Calc'!F23,'Main Injection Calc'!F$4)</f>
        <v>407.19236799999999</v>
      </c>
      <c r="G23" s="12">
        <f>_xll.Interp2dTab(-1,0,'CSP5'!$B$34:$S$34,'CSP5'!$A$35:$A$60,'CSP5'!$B$35:$S$60,'Fuel Pressure Calc'!G23,'Main Injection Calc'!G$4)</f>
        <v>503.67924799999997</v>
      </c>
      <c r="H23" s="12">
        <f>_xll.Interp2dTab(-1,0,'CSP5'!$B$34:$S$34,'CSP5'!$A$35:$A$60,'CSP5'!$B$35:$S$60,'Fuel Pressure Calc'!H23,'Main Injection Calc'!H$4)</f>
        <v>694.65178074074061</v>
      </c>
      <c r="I23" s="12">
        <f>_xll.Interp2dTab(-1,0,'CSP5'!$B$34:$S$34,'CSP5'!$A$35:$A$60,'CSP5'!$B$35:$S$60,'Fuel Pressure Calc'!I23,'Main Injection Calc'!I$4)</f>
        <v>858.83181866666666</v>
      </c>
      <c r="J23" s="12">
        <f>_xll.Interp2dTab(-1,0,'CSP5'!$B$34:$S$34,'CSP5'!$A$35:$A$60,'CSP5'!$B$35:$S$60,'Fuel Pressure Calc'!J23,'Main Injection Calc'!J$4)</f>
        <v>1021.2591893333333</v>
      </c>
      <c r="K23" s="12">
        <f>_xll.Interp2dTab(-1,0,'CSP5'!$B$34:$S$34,'CSP5'!$A$35:$A$60,'CSP5'!$B$35:$S$60,'Fuel Pressure Calc'!K23,'Main Injection Calc'!K$4)</f>
        <v>1180.5019093333333</v>
      </c>
      <c r="L23" s="12">
        <f>_xll.Interp2dTab(-1,0,'CSP5'!$B$34:$S$34,'CSP5'!$A$35:$A$60,'CSP5'!$B$35:$S$60,'Fuel Pressure Calc'!L23,'Main Injection Calc'!L$4)</f>
        <v>1336.5599786666667</v>
      </c>
      <c r="M23" s="12">
        <f>_xll.Interp2dTab(-1,0,'CSP5'!$B$34:$S$34,'CSP5'!$A$35:$A$60,'CSP5'!$B$35:$S$60,'Fuel Pressure Calc'!M23,'Main Injection Calc'!M$4)</f>
        <v>1568.682773333333</v>
      </c>
      <c r="N23" s="12">
        <f>_xll.Interp2dTab(-1,0,'CSP5'!$B$34:$S$34,'CSP5'!$A$35:$A$60,'CSP5'!$B$35:$S$60,'Fuel Pressure Calc'!N23,'Main Injection Calc'!N$4)</f>
        <v>1722.7765333333332</v>
      </c>
      <c r="O23" s="12">
        <f>_xll.Interp2dTab(-1,0,'CSP5'!$B$34:$S$34,'CSP5'!$A$35:$A$60,'CSP5'!$B$35:$S$60,'Fuel Pressure Calc'!O23,'Main Injection Calc'!O$4)</f>
        <v>1799.6395946666667</v>
      </c>
      <c r="P23" s="12">
        <f>_xll.Interp2dTab(-1,0,'CSP5'!$B$34:$S$34,'CSP5'!$A$35:$A$60,'CSP5'!$B$35:$S$60,'Fuel Pressure Calc'!P23,'Main Injection Calc'!P$4)</f>
        <v>1876.5026560000001</v>
      </c>
      <c r="Q23" s="12">
        <f>_xll.Interp2dTab(-1,0,'CSP5'!$B$34:$S$34,'CSP5'!$A$35:$A$60,'CSP5'!$B$35:$S$60,'Fuel Pressure Calc'!Q23,'Main Injection Calc'!Q$4)</f>
        <v>1953.3657173333331</v>
      </c>
      <c r="R23" s="12">
        <f>_xll.Interp2dTab(-1,0,'CSP5'!$B$34:$S$34,'CSP5'!$A$35:$A$60,'CSP5'!$B$35:$S$60,'Fuel Pressure Calc'!R23,'Main Injection Calc'!R$4)</f>
        <v>2030.2287786666666</v>
      </c>
      <c r="S23" s="32">
        <f t="shared" si="3"/>
        <v>2030.2287786666666</v>
      </c>
      <c r="U23" s="5">
        <f>'CSP5'!$A$187</f>
        <v>3300</v>
      </c>
      <c r="V23" s="27">
        <f t="shared" si="4"/>
        <v>1.8049822656249974</v>
      </c>
      <c r="W23" s="7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1.8049822656249974</v>
      </c>
      <c r="X23" s="7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1.8049822656250016</v>
      </c>
      <c r="Y23" s="7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1.8049822656250059</v>
      </c>
      <c r="Z23" s="7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1.8049822656249888</v>
      </c>
      <c r="AA23" s="7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1.8049822656249803</v>
      </c>
      <c r="AB23" s="7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1.8049822656249974</v>
      </c>
      <c r="AC23" s="7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1.8049822656249974</v>
      </c>
      <c r="AD23" s="7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2.3483950085450189</v>
      </c>
      <c r="AE23" s="7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1.3420161601766729</v>
      </c>
      <c r="AF23" s="7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0.60947453124999917</v>
      </c>
      <c r="AG23" s="7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0.37213119650274917</v>
      </c>
      <c r="AH23" s="7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0.29301675158699919</v>
      </c>
      <c r="AI23" s="7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0.29301675158698215</v>
      </c>
      <c r="AJ23" s="7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0.29301675158698215</v>
      </c>
      <c r="AK23" s="7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0.29301675158698215</v>
      </c>
      <c r="AL23" s="7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0.29301675158691393</v>
      </c>
      <c r="AM23" s="27">
        <f t="shared" si="5"/>
        <v>0.29301675158691393</v>
      </c>
    </row>
    <row r="24" spans="1:39" x14ac:dyDescent="0.25">
      <c r="A24" s="5">
        <f>'CSP5'!$A$188</f>
        <v>3500</v>
      </c>
      <c r="B24" s="32">
        <f t="shared" si="2"/>
        <v>0</v>
      </c>
      <c r="C24" s="12">
        <f>_xll.Interp2dTab(-1,0,'CSP5'!$B$34:$S$34,'CSP5'!$A$35:$A$60,'CSP5'!$B$35:$S$60,'Fuel Pressure Calc'!C24,'Main Injection Calc'!C$4)</f>
        <v>0</v>
      </c>
      <c r="D24" s="12">
        <f>_xll.Interp2dTab(-1,0,'CSP5'!$B$34:$S$34,'CSP5'!$A$35:$A$60,'CSP5'!$B$35:$S$60,'Fuel Pressure Calc'!D24,'Main Injection Calc'!D$4)</f>
        <v>279.20432</v>
      </c>
      <c r="E24" s="12">
        <f>_xll.Interp2dTab(-1,0,'CSP5'!$B$34:$S$34,'CSP5'!$A$35:$A$60,'CSP5'!$B$35:$S$60,'Fuel Pressure Calc'!E24,'Main Injection Calc'!E$4)</f>
        <v>355.59667200000001</v>
      </c>
      <c r="F24" s="12">
        <f>_xll.Interp2dTab(-1,0,'CSP5'!$B$34:$S$34,'CSP5'!$A$35:$A$60,'CSP5'!$B$35:$S$60,'Fuel Pressure Calc'!F24,'Main Injection Calc'!F$4)</f>
        <v>407.19236799999999</v>
      </c>
      <c r="G24" s="12">
        <f>_xll.Interp2dTab(-1,0,'CSP5'!$B$34:$S$34,'CSP5'!$A$35:$A$60,'CSP5'!$B$35:$S$60,'Fuel Pressure Calc'!G24,'Main Injection Calc'!G$4)</f>
        <v>514.862256</v>
      </c>
      <c r="H24" s="12">
        <f>_xll.Interp2dTab(-1,0,'CSP5'!$B$34:$S$34,'CSP5'!$A$35:$A$60,'CSP5'!$B$35:$S$60,'Fuel Pressure Calc'!H24,'Main Injection Calc'!H$4)</f>
        <v>719.62472888888897</v>
      </c>
      <c r="I24" s="12">
        <f>_xll.Interp2dTab(-1,0,'CSP5'!$B$34:$S$34,'CSP5'!$A$35:$A$60,'CSP5'!$B$35:$S$60,'Fuel Pressure Calc'!I24,'Main Injection Calc'!I$4)</f>
        <v>883.60839199999998</v>
      </c>
      <c r="J24" s="12">
        <f>_xll.Interp2dTab(-1,0,'CSP5'!$B$34:$S$34,'CSP5'!$A$35:$A$60,'CSP5'!$B$35:$S$60,'Fuel Pressure Calc'!J24,'Main Injection Calc'!J$4)</f>
        <v>1048.9035759999999</v>
      </c>
      <c r="K24" s="12">
        <f>_xll.Interp2dTab(-1,0,'CSP5'!$B$34:$S$34,'CSP5'!$A$35:$A$60,'CSP5'!$B$35:$S$60,'Fuel Pressure Calc'!K24,'Main Injection Calc'!K$4)</f>
        <v>1211.647696</v>
      </c>
      <c r="L24" s="12">
        <f>_xll.Interp2dTab(-1,0,'CSP5'!$B$34:$S$34,'CSP5'!$A$35:$A$60,'CSP5'!$B$35:$S$60,'Fuel Pressure Calc'!L24,'Main Injection Calc'!L$4)</f>
        <v>1371.8407520000001</v>
      </c>
      <c r="M24" s="12">
        <f>_xll.Interp2dTab(-1,0,'CSP5'!$B$34:$S$34,'CSP5'!$A$35:$A$60,'CSP5'!$B$35:$S$60,'Fuel Pressure Calc'!M24,'Main Injection Calc'!M$4)</f>
        <v>1609.03224</v>
      </c>
      <c r="N24" s="12">
        <f>_xll.Interp2dTab(-1,0,'CSP5'!$B$34:$S$34,'CSP5'!$A$35:$A$60,'CSP5'!$B$35:$S$60,'Fuel Pressure Calc'!N24,'Main Injection Calc'!N$4)</f>
        <v>1766.1271999999999</v>
      </c>
      <c r="O24" s="12">
        <f>_xll.Interp2dTab(-1,0,'CSP5'!$B$34:$S$34,'CSP5'!$A$35:$A$60,'CSP5'!$B$35:$S$60,'Fuel Pressure Calc'!O24,'Main Injection Calc'!O$4)</f>
        <v>1844.7242880000001</v>
      </c>
      <c r="P24" s="12">
        <f>_xll.Interp2dTab(-1,0,'CSP5'!$B$34:$S$34,'CSP5'!$A$35:$A$60,'CSP5'!$B$35:$S$60,'Fuel Pressure Calc'!P24,'Main Injection Calc'!P$4)</f>
        <v>1923.3213759999999</v>
      </c>
      <c r="Q24" s="12">
        <f>_xll.Interp2dTab(-1,0,'CSP5'!$B$34:$S$34,'CSP5'!$A$35:$A$60,'CSP5'!$B$35:$S$60,'Fuel Pressure Calc'!Q24,'Main Injection Calc'!Q$4)</f>
        <v>2001.9184639999999</v>
      </c>
      <c r="R24" s="12">
        <f>_xll.Interp2dTab(-1,0,'CSP5'!$B$34:$S$34,'CSP5'!$A$35:$A$60,'CSP5'!$B$35:$S$60,'Fuel Pressure Calc'!R24,'Main Injection Calc'!R$4)</f>
        <v>2080.5155519999998</v>
      </c>
      <c r="S24" s="32">
        <f t="shared" si="3"/>
        <v>2080.5155519999998</v>
      </c>
      <c r="U24" s="5">
        <f>'CSP5'!$A$188</f>
        <v>3500</v>
      </c>
      <c r="V24" s="27">
        <f t="shared" si="4"/>
        <v>1.8049822656249974</v>
      </c>
      <c r="W24" s="7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1.8049822656249974</v>
      </c>
      <c r="X24" s="7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1.8049822656249461</v>
      </c>
      <c r="Y24" s="7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1.8049822656249803</v>
      </c>
      <c r="Z24" s="7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1.8049822656249632</v>
      </c>
      <c r="AA24" s="7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1.8049822656249974</v>
      </c>
      <c r="AB24" s="7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1.8049822656249292</v>
      </c>
      <c r="AC24" s="7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1.8049822656249974</v>
      </c>
      <c r="AD24" s="7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2.3483950085449976</v>
      </c>
      <c r="AE24" s="7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1.3420161601766387</v>
      </c>
      <c r="AF24" s="7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0.60947453124999917</v>
      </c>
      <c r="AG24" s="7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0.37213119650275345</v>
      </c>
      <c r="AH24" s="7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0.29301675158698215</v>
      </c>
      <c r="AI24" s="7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0.29301675158691393</v>
      </c>
      <c r="AJ24" s="7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0.29301675158705037</v>
      </c>
      <c r="AK24" s="7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0.29301675158677748</v>
      </c>
      <c r="AL24" s="7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0.29301675158705037</v>
      </c>
      <c r="AM24" s="27">
        <f t="shared" si="5"/>
        <v>0.29301675158705037</v>
      </c>
    </row>
    <row r="25" spans="1:39" x14ac:dyDescent="0.25">
      <c r="A25" s="28">
        <f>'CSP5'!$A$189</f>
        <v>3501</v>
      </c>
      <c r="B25" s="32">
        <f>B24</f>
        <v>0</v>
      </c>
      <c r="C25" s="32">
        <f t="shared" ref="C25:S25" si="6">C24</f>
        <v>0</v>
      </c>
      <c r="D25" s="32">
        <f t="shared" si="6"/>
        <v>279.20432</v>
      </c>
      <c r="E25" s="32">
        <f t="shared" si="6"/>
        <v>355.59667200000001</v>
      </c>
      <c r="F25" s="32">
        <f t="shared" si="6"/>
        <v>407.19236799999999</v>
      </c>
      <c r="G25" s="32">
        <f t="shared" si="6"/>
        <v>514.862256</v>
      </c>
      <c r="H25" s="32">
        <f t="shared" si="6"/>
        <v>719.62472888888897</v>
      </c>
      <c r="I25" s="32">
        <f t="shared" si="6"/>
        <v>883.60839199999998</v>
      </c>
      <c r="J25" s="32">
        <f t="shared" si="6"/>
        <v>1048.9035759999999</v>
      </c>
      <c r="K25" s="32">
        <f t="shared" si="6"/>
        <v>1211.647696</v>
      </c>
      <c r="L25" s="32">
        <f t="shared" si="6"/>
        <v>1371.8407520000001</v>
      </c>
      <c r="M25" s="32">
        <f t="shared" si="6"/>
        <v>1609.03224</v>
      </c>
      <c r="N25" s="32">
        <f t="shared" si="6"/>
        <v>1766.1271999999999</v>
      </c>
      <c r="O25" s="32">
        <f t="shared" si="6"/>
        <v>1844.7242880000001</v>
      </c>
      <c r="P25" s="32">
        <f t="shared" si="6"/>
        <v>1923.3213759999999</v>
      </c>
      <c r="Q25" s="32">
        <f t="shared" si="6"/>
        <v>2001.9184639999999</v>
      </c>
      <c r="R25" s="32">
        <f t="shared" si="6"/>
        <v>2080.5155519999998</v>
      </c>
      <c r="S25" s="32">
        <f t="shared" si="6"/>
        <v>2080.5155519999998</v>
      </c>
      <c r="U25" s="28">
        <f>'CSP5'!$A$189</f>
        <v>3501</v>
      </c>
      <c r="V25" s="27">
        <f>V24</f>
        <v>1.8049822656249974</v>
      </c>
      <c r="W25" s="27">
        <f t="shared" ref="W25:AM25" si="7">W24</f>
        <v>1.8049822656249974</v>
      </c>
      <c r="X25" s="27">
        <f t="shared" si="7"/>
        <v>1.8049822656249461</v>
      </c>
      <c r="Y25" s="27">
        <f t="shared" si="7"/>
        <v>1.8049822656249803</v>
      </c>
      <c r="Z25" s="27">
        <f t="shared" si="7"/>
        <v>1.8049822656249632</v>
      </c>
      <c r="AA25" s="27">
        <f t="shared" si="7"/>
        <v>1.8049822656249974</v>
      </c>
      <c r="AB25" s="27">
        <f t="shared" si="7"/>
        <v>1.8049822656249292</v>
      </c>
      <c r="AC25" s="27">
        <f t="shared" si="7"/>
        <v>1.8049822656249974</v>
      </c>
      <c r="AD25" s="27">
        <f t="shared" si="7"/>
        <v>2.3483950085449976</v>
      </c>
      <c r="AE25" s="27">
        <f t="shared" si="7"/>
        <v>1.3420161601766387</v>
      </c>
      <c r="AF25" s="27">
        <f t="shared" si="7"/>
        <v>0.60947453124999917</v>
      </c>
      <c r="AG25" s="27">
        <f t="shared" si="7"/>
        <v>0.37213119650275345</v>
      </c>
      <c r="AH25" s="27">
        <f t="shared" si="7"/>
        <v>0.29301675158698215</v>
      </c>
      <c r="AI25" s="27">
        <f t="shared" si="7"/>
        <v>0.29301675158691393</v>
      </c>
      <c r="AJ25" s="27">
        <f t="shared" si="7"/>
        <v>0.29301675158705037</v>
      </c>
      <c r="AK25" s="27">
        <f t="shared" si="7"/>
        <v>0.29301675158677748</v>
      </c>
      <c r="AL25" s="27">
        <f t="shared" si="7"/>
        <v>0.29301675158705037</v>
      </c>
      <c r="AM25" s="27">
        <f t="shared" si="7"/>
        <v>0.29301675158705037</v>
      </c>
    </row>
    <row r="26" spans="1:39" s="24" customFormat="1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1:39" x14ac:dyDescent="0.25">
      <c r="A27" s="33"/>
      <c r="B27" s="45" t="s">
        <v>1155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U27" s="33"/>
      <c r="V27" s="45" t="s">
        <v>1176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x14ac:dyDescent="0.25">
      <c r="A28" s="5"/>
      <c r="B28" s="5" t="str">
        <f>'CSP5'!$B$167</f>
        <v>mm3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U28" s="5"/>
      <c r="V28" s="5" t="str">
        <f>'CSP5'!$B$167</f>
        <v>mm3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5" t="str">
        <f>'CSP5'!$A$168</f>
        <v>RPM</v>
      </c>
      <c r="B29" s="28">
        <f>'CSP5'!$B$168</f>
        <v>-1</v>
      </c>
      <c r="C29" s="5">
        <f>'CSP5'!$C$168</f>
        <v>0</v>
      </c>
      <c r="D29" s="5">
        <f>'CSP5'!$D$168</f>
        <v>10</v>
      </c>
      <c r="E29" s="5">
        <f>'CSP5'!$E$168</f>
        <v>20</v>
      </c>
      <c r="F29" s="5">
        <f>'CSP5'!$F$168</f>
        <v>30</v>
      </c>
      <c r="G29" s="5">
        <f>'CSP5'!$G$168</f>
        <v>45</v>
      </c>
      <c r="H29" s="5">
        <f>'CSP5'!$H$168</f>
        <v>55</v>
      </c>
      <c r="I29" s="5">
        <f>'CSP5'!$I$168</f>
        <v>65</v>
      </c>
      <c r="J29" s="5">
        <f>'CSP5'!$J$168</f>
        <v>75</v>
      </c>
      <c r="K29" s="5">
        <f>'CSP5'!$K$168</f>
        <v>85</v>
      </c>
      <c r="L29" s="5">
        <f>'CSP5'!$L$168</f>
        <v>95</v>
      </c>
      <c r="M29" s="5">
        <f>'CSP5'!$M$168</f>
        <v>110</v>
      </c>
      <c r="N29" s="5">
        <f>'CSP5'!$N$168</f>
        <v>120</v>
      </c>
      <c r="O29" s="5">
        <f>'CSP5'!$O$168</f>
        <v>125</v>
      </c>
      <c r="P29" s="5">
        <f>'CSP5'!$P$168</f>
        <v>130</v>
      </c>
      <c r="Q29" s="5">
        <f>'CSP5'!$Q$168</f>
        <v>135</v>
      </c>
      <c r="R29" s="5">
        <f>'CSP5'!$R$168</f>
        <v>140</v>
      </c>
      <c r="S29" s="28">
        <f>'CSP5'!$S$168</f>
        <v>141</v>
      </c>
      <c r="U29" s="5" t="str">
        <f>'CSP5'!$A$168</f>
        <v>RPM</v>
      </c>
      <c r="V29" s="28">
        <f>'CSP5'!$B$168</f>
        <v>-1</v>
      </c>
      <c r="W29" s="5">
        <f>'CSP5'!$C$168</f>
        <v>0</v>
      </c>
      <c r="X29" s="5">
        <f>'CSP5'!$D$168</f>
        <v>10</v>
      </c>
      <c r="Y29" s="5">
        <f>'CSP5'!$E$168</f>
        <v>20</v>
      </c>
      <c r="Z29" s="5">
        <f>'CSP5'!$F$168</f>
        <v>30</v>
      </c>
      <c r="AA29" s="5">
        <f>'CSP5'!$G$168</f>
        <v>45</v>
      </c>
      <c r="AB29" s="5">
        <f>'CSP5'!$H$168</f>
        <v>55</v>
      </c>
      <c r="AC29" s="5">
        <f>'CSP5'!$I$168</f>
        <v>65</v>
      </c>
      <c r="AD29" s="5">
        <f>'CSP5'!$J$168</f>
        <v>75</v>
      </c>
      <c r="AE29" s="5">
        <f>'CSP5'!$K$168</f>
        <v>85</v>
      </c>
      <c r="AF29" s="5">
        <f>'CSP5'!$L$168</f>
        <v>95</v>
      </c>
      <c r="AG29" s="5">
        <f>'CSP5'!$M$168</f>
        <v>110</v>
      </c>
      <c r="AH29" s="5">
        <f>'CSP5'!$N$168</f>
        <v>120</v>
      </c>
      <c r="AI29" s="5">
        <f>'CSP5'!$O$168</f>
        <v>125</v>
      </c>
      <c r="AJ29" s="5">
        <f>'CSP5'!$P$168</f>
        <v>130</v>
      </c>
      <c r="AK29" s="5">
        <f>'CSP5'!$Q$168</f>
        <v>135</v>
      </c>
      <c r="AL29" s="5">
        <f>'CSP5'!$R$168</f>
        <v>140</v>
      </c>
      <c r="AM29" s="28">
        <f>'CSP5'!$S$168</f>
        <v>141</v>
      </c>
    </row>
    <row r="30" spans="1:39" x14ac:dyDescent="0.25">
      <c r="A30" s="28">
        <f>'CSP5'!$A$169</f>
        <v>619</v>
      </c>
      <c r="B30" s="27">
        <f>B31</f>
        <v>0</v>
      </c>
      <c r="C30" s="27">
        <f t="shared" ref="C30:S30" si="8">C31</f>
        <v>0</v>
      </c>
      <c r="D30" s="27">
        <f t="shared" si="8"/>
        <v>1.9895759328</v>
      </c>
      <c r="E30" s="27">
        <f t="shared" si="8"/>
        <v>2.62632761856</v>
      </c>
      <c r="F30" s="27">
        <f t="shared" si="8"/>
        <v>3.0620563968000005</v>
      </c>
      <c r="G30" s="27">
        <f t="shared" si="8"/>
        <v>3.9251839150079997</v>
      </c>
      <c r="H30" s="27">
        <f t="shared" si="8"/>
        <v>4.8205512903679999</v>
      </c>
      <c r="I30" s="27">
        <f t="shared" si="8"/>
        <v>5.4860522630400013</v>
      </c>
      <c r="J30" s="27">
        <f t="shared" si="8"/>
        <v>6.1936937925120006</v>
      </c>
      <c r="K30" s="27">
        <f t="shared" si="8"/>
        <v>6.9041133882239984</v>
      </c>
      <c r="L30" s="27">
        <f t="shared" si="8"/>
        <v>7.6078840106880001</v>
      </c>
      <c r="M30" s="27">
        <f t="shared" si="8"/>
        <v>8.2223678419200006</v>
      </c>
      <c r="N30" s="27">
        <f t="shared" si="8"/>
        <v>9.0118074931199992</v>
      </c>
      <c r="O30" s="27">
        <f t="shared" si="8"/>
        <v>9.40281364272</v>
      </c>
      <c r="P30" s="27">
        <f t="shared" si="8"/>
        <v>9.7938197923200008</v>
      </c>
      <c r="Q30" s="27">
        <f t="shared" si="8"/>
        <v>10.18482594192</v>
      </c>
      <c r="R30" s="27">
        <f t="shared" si="8"/>
        <v>10.575832091519999</v>
      </c>
      <c r="S30" s="27">
        <f t="shared" si="8"/>
        <v>10.575832091519999</v>
      </c>
      <c r="U30" s="28">
        <f>'CSP5'!$A$169</f>
        <v>619</v>
      </c>
      <c r="V30" s="27">
        <f>V31</f>
        <v>0</v>
      </c>
      <c r="W30" s="27">
        <f t="shared" ref="W30:AM30" si="9">W31</f>
        <v>0</v>
      </c>
      <c r="X30" s="27">
        <f t="shared" si="9"/>
        <v>0</v>
      </c>
      <c r="Y30" s="27">
        <f t="shared" si="9"/>
        <v>0</v>
      </c>
      <c r="Z30" s="27">
        <f t="shared" si="9"/>
        <v>0</v>
      </c>
      <c r="AA30" s="27">
        <f t="shared" si="9"/>
        <v>0</v>
      </c>
      <c r="AB30" s="27">
        <f t="shared" si="9"/>
        <v>0</v>
      </c>
      <c r="AC30" s="27">
        <f t="shared" si="9"/>
        <v>0</v>
      </c>
      <c r="AD30" s="27">
        <f t="shared" si="9"/>
        <v>0</v>
      </c>
      <c r="AE30" s="27">
        <f t="shared" si="9"/>
        <v>0</v>
      </c>
      <c r="AF30" s="27">
        <f t="shared" si="9"/>
        <v>0</v>
      </c>
      <c r="AG30" s="27">
        <f t="shared" si="9"/>
        <v>0</v>
      </c>
      <c r="AH30" s="27">
        <f t="shared" si="9"/>
        <v>0</v>
      </c>
      <c r="AI30" s="27">
        <f t="shared" si="9"/>
        <v>0</v>
      </c>
      <c r="AJ30" s="27">
        <f t="shared" si="9"/>
        <v>0</v>
      </c>
      <c r="AK30" s="27">
        <f t="shared" si="9"/>
        <v>0</v>
      </c>
      <c r="AL30" s="27">
        <f t="shared" si="9"/>
        <v>0</v>
      </c>
      <c r="AM30" s="27">
        <f t="shared" si="9"/>
        <v>0</v>
      </c>
    </row>
    <row r="31" spans="1:39" x14ac:dyDescent="0.25">
      <c r="A31" s="5">
        <f>'CSP5'!$A$170</f>
        <v>620</v>
      </c>
      <c r="B31" s="27">
        <f>C31</f>
        <v>0</v>
      </c>
      <c r="C31" s="7">
        <f>($A31*360*C6)/(60*1000000)</f>
        <v>0</v>
      </c>
      <c r="D31" s="7">
        <f t="shared" ref="D31:R31" si="10">($A31*360*D6)/(60*1000000)</f>
        <v>1.9895759328</v>
      </c>
      <c r="E31" s="7">
        <f t="shared" si="10"/>
        <v>2.62632761856</v>
      </c>
      <c r="F31" s="7">
        <f t="shared" si="10"/>
        <v>3.0620563968000005</v>
      </c>
      <c r="G31" s="7">
        <f t="shared" si="10"/>
        <v>3.9251839150079997</v>
      </c>
      <c r="H31" s="7">
        <f t="shared" si="10"/>
        <v>4.8205512903679999</v>
      </c>
      <c r="I31" s="7">
        <f t="shared" si="10"/>
        <v>5.4860522630400013</v>
      </c>
      <c r="J31" s="7">
        <f t="shared" si="10"/>
        <v>6.1936937925120006</v>
      </c>
      <c r="K31" s="7">
        <f t="shared" si="10"/>
        <v>6.9041133882239984</v>
      </c>
      <c r="L31" s="7">
        <f t="shared" si="10"/>
        <v>7.6078840106880001</v>
      </c>
      <c r="M31" s="7">
        <f t="shared" si="10"/>
        <v>8.2223678419200006</v>
      </c>
      <c r="N31" s="7">
        <f t="shared" si="10"/>
        <v>9.0118074931199992</v>
      </c>
      <c r="O31" s="7">
        <f t="shared" si="10"/>
        <v>9.40281364272</v>
      </c>
      <c r="P31" s="7">
        <f t="shared" si="10"/>
        <v>9.7938197923200008</v>
      </c>
      <c r="Q31" s="7">
        <f t="shared" si="10"/>
        <v>10.18482594192</v>
      </c>
      <c r="R31" s="7">
        <f t="shared" si="10"/>
        <v>10.575832091519999</v>
      </c>
      <c r="S31" s="27">
        <f>R31</f>
        <v>10.575832091519999</v>
      </c>
      <c r="U31" s="5">
        <f>'CSP5'!$A$170</f>
        <v>620</v>
      </c>
      <c r="V31" s="27">
        <f>W31</f>
        <v>0</v>
      </c>
      <c r="W31" s="7">
        <f>_xll.Interp2dTab(-1,0,'Internal Flash'!$B$429:$N$429,'Internal Flash'!$A$430:$A$444,'Internal Flash'!$B$430:$N$444,'Main Injection Calc'!W$29,'Main Injection Calc'!$U31)*_xll.Interp1d(-1,'Internal Flash'!$A$448:$A$461,'Internal Flash'!$B$448:$B$461,'Variables &amp; Axis Check'!$B$13)</f>
        <v>0</v>
      </c>
      <c r="X31" s="7">
        <f>_xll.Interp2dTab(-1,0,'Internal Flash'!$B$429:$N$429,'Internal Flash'!$A$430:$A$444,'Internal Flash'!$B$430:$N$444,'Main Injection Calc'!X$29,'Main Injection Calc'!$U31)*_xll.Interp1d(-1,'Internal Flash'!$A$448:$A$461,'Internal Flash'!$B$448:$B$461,'Variables &amp; Axis Check'!$B$13)</f>
        <v>0</v>
      </c>
      <c r="Y31" s="7">
        <f>_xll.Interp2dTab(-1,0,'Internal Flash'!$B$429:$N$429,'Internal Flash'!$A$430:$A$444,'Internal Flash'!$B$430:$N$444,'Main Injection Calc'!Y$29,'Main Injection Calc'!$U31)*_xll.Interp1d(-1,'Internal Flash'!$A$448:$A$461,'Internal Flash'!$B$448:$B$461,'Variables &amp; Axis Check'!$B$13)</f>
        <v>0</v>
      </c>
      <c r="Z31" s="7">
        <f>_xll.Interp2dTab(-1,0,'Internal Flash'!$B$429:$N$429,'Internal Flash'!$A$430:$A$444,'Internal Flash'!$B$430:$N$444,'Main Injection Calc'!Z$29,'Main Injection Calc'!$U31)*_xll.Interp1d(-1,'Internal Flash'!$A$448:$A$461,'Internal Flash'!$B$448:$B$461,'Variables &amp; Axis Check'!$B$13)</f>
        <v>0</v>
      </c>
      <c r="AA31" s="7">
        <f>_xll.Interp2dTab(-1,0,'Internal Flash'!$B$429:$N$429,'Internal Flash'!$A$430:$A$444,'Internal Flash'!$B$430:$N$444,'Main Injection Calc'!AA$29,'Main Injection Calc'!$U31)*_xll.Interp1d(-1,'Internal Flash'!$A$448:$A$461,'Internal Flash'!$B$448:$B$461,'Variables &amp; Axis Check'!$B$13)</f>
        <v>0</v>
      </c>
      <c r="AB31" s="7">
        <f>_xll.Interp2dTab(-1,0,'Internal Flash'!$B$429:$N$429,'Internal Flash'!$A$430:$A$444,'Internal Flash'!$B$430:$N$444,'Main Injection Calc'!AB$29,'Main Injection Calc'!$U31)*_xll.Interp1d(-1,'Internal Flash'!$A$448:$A$461,'Internal Flash'!$B$448:$B$461,'Variables &amp; Axis Check'!$B$13)</f>
        <v>0</v>
      </c>
      <c r="AC31" s="7">
        <f>_xll.Interp2dTab(-1,0,'Internal Flash'!$B$429:$N$429,'Internal Flash'!$A$430:$A$444,'Internal Flash'!$B$430:$N$444,'Main Injection Calc'!AC$29,'Main Injection Calc'!$U31)*_xll.Interp1d(-1,'Internal Flash'!$A$448:$A$461,'Internal Flash'!$B$448:$B$461,'Variables &amp; Axis Check'!$B$13)</f>
        <v>0</v>
      </c>
      <c r="AD31" s="7">
        <f>_xll.Interp2dTab(-1,0,'Internal Flash'!$B$429:$N$429,'Internal Flash'!$A$430:$A$444,'Internal Flash'!$B$430:$N$444,'Main Injection Calc'!AD$29,'Main Injection Calc'!$U31)*_xll.Interp1d(-1,'Internal Flash'!$A$448:$A$461,'Internal Flash'!$B$448:$B$461,'Variables &amp; Axis Check'!$B$13)</f>
        <v>0</v>
      </c>
      <c r="AE31" s="7">
        <f>_xll.Interp2dTab(-1,0,'Internal Flash'!$B$429:$N$429,'Internal Flash'!$A$430:$A$444,'Internal Flash'!$B$430:$N$444,'Main Injection Calc'!AE$29,'Main Injection Calc'!$U31)*_xll.Interp1d(-1,'Internal Flash'!$A$448:$A$461,'Internal Flash'!$B$448:$B$461,'Variables &amp; Axis Check'!$B$13)</f>
        <v>0</v>
      </c>
      <c r="AF31" s="7">
        <f>_xll.Interp2dTab(-1,0,'Internal Flash'!$B$429:$N$429,'Internal Flash'!$A$430:$A$444,'Internal Flash'!$B$430:$N$444,'Main Injection Calc'!AF$29,'Main Injection Calc'!$U31)*_xll.Interp1d(-1,'Internal Flash'!$A$448:$A$461,'Internal Flash'!$B$448:$B$461,'Variables &amp; Axis Check'!$B$13)</f>
        <v>0</v>
      </c>
      <c r="AG31" s="7">
        <f>_xll.Interp2dTab(-1,0,'Internal Flash'!$B$429:$N$429,'Internal Flash'!$A$430:$A$444,'Internal Flash'!$B$430:$N$444,'Main Injection Calc'!AG$29,'Main Injection Calc'!$U31)*_xll.Interp1d(-1,'Internal Flash'!$A$448:$A$461,'Internal Flash'!$B$448:$B$461,'Variables &amp; Axis Check'!$B$13)</f>
        <v>0</v>
      </c>
      <c r="AH31" s="7">
        <f>_xll.Interp2dTab(-1,0,'Internal Flash'!$B$429:$N$429,'Internal Flash'!$A$430:$A$444,'Internal Flash'!$B$430:$N$444,'Main Injection Calc'!AH$29,'Main Injection Calc'!$U31)*_xll.Interp1d(-1,'Internal Flash'!$A$448:$A$461,'Internal Flash'!$B$448:$B$461,'Variables &amp; Axis Check'!$B$13)</f>
        <v>0</v>
      </c>
      <c r="AI31" s="7">
        <f>_xll.Interp2dTab(-1,0,'Internal Flash'!$B$429:$N$429,'Internal Flash'!$A$430:$A$444,'Internal Flash'!$B$430:$N$444,'Main Injection Calc'!AI$29,'Main Injection Calc'!$U31)*_xll.Interp1d(-1,'Internal Flash'!$A$448:$A$461,'Internal Flash'!$B$448:$B$461,'Variables &amp; Axis Check'!$B$13)</f>
        <v>0</v>
      </c>
      <c r="AJ31" s="7">
        <f>_xll.Interp2dTab(-1,0,'Internal Flash'!$B$429:$N$429,'Internal Flash'!$A$430:$A$444,'Internal Flash'!$B$430:$N$444,'Main Injection Calc'!AJ$29,'Main Injection Calc'!$U31)*_xll.Interp1d(-1,'Internal Flash'!$A$448:$A$461,'Internal Flash'!$B$448:$B$461,'Variables &amp; Axis Check'!$B$13)</f>
        <v>0</v>
      </c>
      <c r="AK31" s="7">
        <f>_xll.Interp2dTab(-1,0,'Internal Flash'!$B$429:$N$429,'Internal Flash'!$A$430:$A$444,'Internal Flash'!$B$430:$N$444,'Main Injection Calc'!AK$29,'Main Injection Calc'!$U31)*_xll.Interp1d(-1,'Internal Flash'!$A$448:$A$461,'Internal Flash'!$B$448:$B$461,'Variables &amp; Axis Check'!$B$13)</f>
        <v>0</v>
      </c>
      <c r="AL31" s="7">
        <f>_xll.Interp2dTab(-1,0,'Internal Flash'!$B$429:$N$429,'Internal Flash'!$A$430:$A$444,'Internal Flash'!$B$430:$N$444,'Main Injection Calc'!AL$29,'Main Injection Calc'!$U31)*_xll.Interp1d(-1,'Internal Flash'!$A$448:$A$461,'Internal Flash'!$B$448:$B$461,'Variables &amp; Axis Check'!$B$13)</f>
        <v>0</v>
      </c>
      <c r="AM31" s="27">
        <f>AL31</f>
        <v>0</v>
      </c>
    </row>
    <row r="32" spans="1:39" x14ac:dyDescent="0.25">
      <c r="A32" s="5">
        <f>'CSP5'!$A$171</f>
        <v>650</v>
      </c>
      <c r="B32" s="27">
        <f t="shared" ref="B32:B49" si="11">C32</f>
        <v>0</v>
      </c>
      <c r="C32" s="7">
        <f t="shared" ref="C32:R32" si="12">($A32*360*C7)/(60*1000000)</f>
        <v>0</v>
      </c>
      <c r="D32" s="7">
        <f t="shared" si="12"/>
        <v>1.8819942959999998</v>
      </c>
      <c r="E32" s="7">
        <f t="shared" si="12"/>
        <v>2.6726057280000002</v>
      </c>
      <c r="F32" s="7">
        <f t="shared" si="12"/>
        <v>3.0225842399999996</v>
      </c>
      <c r="G32" s="7">
        <f t="shared" si="12"/>
        <v>3.9888523584</v>
      </c>
      <c r="H32" s="7">
        <f t="shared" si="12"/>
        <v>4.7745723583999995</v>
      </c>
      <c r="I32" s="7">
        <f t="shared" si="12"/>
        <v>5.4368938727999998</v>
      </c>
      <c r="J32" s="7">
        <f t="shared" si="12"/>
        <v>6.3194319864000006</v>
      </c>
      <c r="K32" s="7">
        <f t="shared" si="12"/>
        <v>6.895488631200001</v>
      </c>
      <c r="L32" s="7">
        <f t="shared" si="12"/>
        <v>7.7676321528000001</v>
      </c>
      <c r="M32" s="7">
        <f t="shared" si="12"/>
        <v>7.9525894031999993</v>
      </c>
      <c r="N32" s="7">
        <f t="shared" si="12"/>
        <v>8.7287271551999996</v>
      </c>
      <c r="O32" s="7">
        <f t="shared" si="12"/>
        <v>9.1070503212000009</v>
      </c>
      <c r="P32" s="7">
        <f t="shared" si="12"/>
        <v>9.4853734872000004</v>
      </c>
      <c r="Q32" s="7">
        <f t="shared" si="12"/>
        <v>9.8636966531999981</v>
      </c>
      <c r="R32" s="7">
        <f t="shared" si="12"/>
        <v>10.242019819199999</v>
      </c>
      <c r="S32" s="27">
        <f t="shared" ref="S32:S49" si="13">R32</f>
        <v>10.242019819199999</v>
      </c>
      <c r="U32" s="5">
        <f>'CSP5'!$A$171</f>
        <v>650</v>
      </c>
      <c r="V32" s="27">
        <f t="shared" ref="V32:V49" si="14">W32</f>
        <v>0</v>
      </c>
      <c r="W32" s="7">
        <f>_xll.Interp2dTab(-1,0,'Internal Flash'!$B$429:$N$429,'Internal Flash'!$A$430:$A$444,'Internal Flash'!$B$430:$N$444,'Main Injection Calc'!W$29,'Main Injection Calc'!$U32)*_xll.Interp1d(-1,'Internal Flash'!$A$448:$A$461,'Internal Flash'!$B$448:$B$461,'Variables &amp; Axis Check'!$B$13)</f>
        <v>0</v>
      </c>
      <c r="X32" s="7">
        <f>_xll.Interp2dTab(-1,0,'Internal Flash'!$B$429:$N$429,'Internal Flash'!$A$430:$A$444,'Internal Flash'!$B$430:$N$444,'Main Injection Calc'!X$29,'Main Injection Calc'!$U32)*_xll.Interp1d(-1,'Internal Flash'!$A$448:$A$461,'Internal Flash'!$B$448:$B$461,'Variables &amp; Axis Check'!$B$13)</f>
        <v>0</v>
      </c>
      <c r="Y32" s="7">
        <f>_xll.Interp2dTab(-1,0,'Internal Flash'!$B$429:$N$429,'Internal Flash'!$A$430:$A$444,'Internal Flash'!$B$430:$N$444,'Main Injection Calc'!Y$29,'Main Injection Calc'!$U32)*_xll.Interp1d(-1,'Internal Flash'!$A$448:$A$461,'Internal Flash'!$B$448:$B$461,'Variables &amp; Axis Check'!$B$13)</f>
        <v>0</v>
      </c>
      <c r="Z32" s="7">
        <f>_xll.Interp2dTab(-1,0,'Internal Flash'!$B$429:$N$429,'Internal Flash'!$A$430:$A$444,'Internal Flash'!$B$430:$N$444,'Main Injection Calc'!Z$29,'Main Injection Calc'!$U32)*_xll.Interp1d(-1,'Internal Flash'!$A$448:$A$461,'Internal Flash'!$B$448:$B$461,'Variables &amp; Axis Check'!$B$13)</f>
        <v>0</v>
      </c>
      <c r="AA32" s="7">
        <f>_xll.Interp2dTab(-1,0,'Internal Flash'!$B$429:$N$429,'Internal Flash'!$A$430:$A$444,'Internal Flash'!$B$430:$N$444,'Main Injection Calc'!AA$29,'Main Injection Calc'!$U32)*_xll.Interp1d(-1,'Internal Flash'!$A$448:$A$461,'Internal Flash'!$B$448:$B$461,'Variables &amp; Axis Check'!$B$13)</f>
        <v>0</v>
      </c>
      <c r="AB32" s="7">
        <f>_xll.Interp2dTab(-1,0,'Internal Flash'!$B$429:$N$429,'Internal Flash'!$A$430:$A$444,'Internal Flash'!$B$430:$N$444,'Main Injection Calc'!AB$29,'Main Injection Calc'!$U32)*_xll.Interp1d(-1,'Internal Flash'!$A$448:$A$461,'Internal Flash'!$B$448:$B$461,'Variables &amp; Axis Check'!$B$13)</f>
        <v>0</v>
      </c>
      <c r="AC32" s="7">
        <f>_xll.Interp2dTab(-1,0,'Internal Flash'!$B$429:$N$429,'Internal Flash'!$A$430:$A$444,'Internal Flash'!$B$430:$N$444,'Main Injection Calc'!AC$29,'Main Injection Calc'!$U32)*_xll.Interp1d(-1,'Internal Flash'!$A$448:$A$461,'Internal Flash'!$B$448:$B$461,'Variables &amp; Axis Check'!$B$13)</f>
        <v>0</v>
      </c>
      <c r="AD32" s="7">
        <f>_xll.Interp2dTab(-1,0,'Internal Flash'!$B$429:$N$429,'Internal Flash'!$A$430:$A$444,'Internal Flash'!$B$430:$N$444,'Main Injection Calc'!AD$29,'Main Injection Calc'!$U32)*_xll.Interp1d(-1,'Internal Flash'!$A$448:$A$461,'Internal Flash'!$B$448:$B$461,'Variables &amp; Axis Check'!$B$13)</f>
        <v>0</v>
      </c>
      <c r="AE32" s="7">
        <f>_xll.Interp2dTab(-1,0,'Internal Flash'!$B$429:$N$429,'Internal Flash'!$A$430:$A$444,'Internal Flash'!$B$430:$N$444,'Main Injection Calc'!AE$29,'Main Injection Calc'!$U32)*_xll.Interp1d(-1,'Internal Flash'!$A$448:$A$461,'Internal Flash'!$B$448:$B$461,'Variables &amp; Axis Check'!$B$13)</f>
        <v>0</v>
      </c>
      <c r="AF32" s="7">
        <f>_xll.Interp2dTab(-1,0,'Internal Flash'!$B$429:$N$429,'Internal Flash'!$A$430:$A$444,'Internal Flash'!$B$430:$N$444,'Main Injection Calc'!AF$29,'Main Injection Calc'!$U32)*_xll.Interp1d(-1,'Internal Flash'!$A$448:$A$461,'Internal Flash'!$B$448:$B$461,'Variables &amp; Axis Check'!$B$13)</f>
        <v>0</v>
      </c>
      <c r="AG32" s="7">
        <f>_xll.Interp2dTab(-1,0,'Internal Flash'!$B$429:$N$429,'Internal Flash'!$A$430:$A$444,'Internal Flash'!$B$430:$N$444,'Main Injection Calc'!AG$29,'Main Injection Calc'!$U32)*_xll.Interp1d(-1,'Internal Flash'!$A$448:$A$461,'Internal Flash'!$B$448:$B$461,'Variables &amp; Axis Check'!$B$13)</f>
        <v>0</v>
      </c>
      <c r="AH32" s="7">
        <f>_xll.Interp2dTab(-1,0,'Internal Flash'!$B$429:$N$429,'Internal Flash'!$A$430:$A$444,'Internal Flash'!$B$430:$N$444,'Main Injection Calc'!AH$29,'Main Injection Calc'!$U32)*_xll.Interp1d(-1,'Internal Flash'!$A$448:$A$461,'Internal Flash'!$B$448:$B$461,'Variables &amp; Axis Check'!$B$13)</f>
        <v>0</v>
      </c>
      <c r="AI32" s="7">
        <f>_xll.Interp2dTab(-1,0,'Internal Flash'!$B$429:$N$429,'Internal Flash'!$A$430:$A$444,'Internal Flash'!$B$430:$N$444,'Main Injection Calc'!AI$29,'Main Injection Calc'!$U32)*_xll.Interp1d(-1,'Internal Flash'!$A$448:$A$461,'Internal Flash'!$B$448:$B$461,'Variables &amp; Axis Check'!$B$13)</f>
        <v>0</v>
      </c>
      <c r="AJ32" s="7">
        <f>_xll.Interp2dTab(-1,0,'Internal Flash'!$B$429:$N$429,'Internal Flash'!$A$430:$A$444,'Internal Flash'!$B$430:$N$444,'Main Injection Calc'!AJ$29,'Main Injection Calc'!$U32)*_xll.Interp1d(-1,'Internal Flash'!$A$448:$A$461,'Internal Flash'!$B$448:$B$461,'Variables &amp; Axis Check'!$B$13)</f>
        <v>0</v>
      </c>
      <c r="AK32" s="7">
        <f>_xll.Interp2dTab(-1,0,'Internal Flash'!$B$429:$N$429,'Internal Flash'!$A$430:$A$444,'Internal Flash'!$B$430:$N$444,'Main Injection Calc'!AK$29,'Main Injection Calc'!$U32)*_xll.Interp1d(-1,'Internal Flash'!$A$448:$A$461,'Internal Flash'!$B$448:$B$461,'Variables &amp; Axis Check'!$B$13)</f>
        <v>0</v>
      </c>
      <c r="AL32" s="7">
        <f>_xll.Interp2dTab(-1,0,'Internal Flash'!$B$429:$N$429,'Internal Flash'!$A$430:$A$444,'Internal Flash'!$B$430:$N$444,'Main Injection Calc'!AL$29,'Main Injection Calc'!$U32)*_xll.Interp1d(-1,'Internal Flash'!$A$448:$A$461,'Internal Flash'!$B$448:$B$461,'Variables &amp; Axis Check'!$B$13)</f>
        <v>0</v>
      </c>
      <c r="AM32" s="27">
        <f t="shared" ref="AM32:AM49" si="15">AL32</f>
        <v>0</v>
      </c>
    </row>
    <row r="33" spans="1:39" x14ac:dyDescent="0.25">
      <c r="A33" s="5">
        <f>'CSP5'!$A$172</f>
        <v>800</v>
      </c>
      <c r="B33" s="27">
        <f t="shared" si="11"/>
        <v>0</v>
      </c>
      <c r="C33" s="7">
        <f t="shared" ref="C33:R33" si="16">($A33*360*C8)/(60*1000000)</f>
        <v>0</v>
      </c>
      <c r="D33" s="7">
        <f t="shared" si="16"/>
        <v>2.1063982079999999</v>
      </c>
      <c r="E33" s="7">
        <f t="shared" si="16"/>
        <v>3.0094909440000004</v>
      </c>
      <c r="F33" s="7">
        <f t="shared" si="16"/>
        <v>3.2919014399999997</v>
      </c>
      <c r="G33" s="7">
        <f t="shared" si="16"/>
        <v>4.9626791424000016</v>
      </c>
      <c r="H33" s="7">
        <f t="shared" si="16"/>
        <v>5.8139426133333325</v>
      </c>
      <c r="I33" s="7">
        <f t="shared" si="16"/>
        <v>6.6291133056000007</v>
      </c>
      <c r="J33" s="7">
        <f t="shared" si="16"/>
        <v>7.3775738880000006</v>
      </c>
      <c r="K33" s="7">
        <f t="shared" si="16"/>
        <v>8.1788815104000019</v>
      </c>
      <c r="L33" s="7">
        <f t="shared" si="16"/>
        <v>8.9069857920000004</v>
      </c>
      <c r="M33" s="7">
        <f t="shared" si="16"/>
        <v>9.9247531008000003</v>
      </c>
      <c r="N33" s="7">
        <f t="shared" si="16"/>
        <v>10.545463295999998</v>
      </c>
      <c r="O33" s="7">
        <f t="shared" si="16"/>
        <v>10.867204607999998</v>
      </c>
      <c r="P33" s="7">
        <f t="shared" si="16"/>
        <v>11.109515135999999</v>
      </c>
      <c r="Q33" s="7">
        <f t="shared" si="16"/>
        <v>11.407551360000001</v>
      </c>
      <c r="R33" s="7">
        <f t="shared" si="16"/>
        <v>11.675301888</v>
      </c>
      <c r="S33" s="27">
        <f t="shared" si="13"/>
        <v>11.675301888</v>
      </c>
      <c r="U33" s="5">
        <f>'CSP5'!$A$172</f>
        <v>800</v>
      </c>
      <c r="V33" s="27">
        <f t="shared" si="14"/>
        <v>0</v>
      </c>
      <c r="W33" s="7">
        <f>_xll.Interp2dTab(-1,0,'Internal Flash'!$B$429:$N$429,'Internal Flash'!$A$430:$A$444,'Internal Flash'!$B$430:$N$444,'Main Injection Calc'!W$29,'Main Injection Calc'!$U33)*_xll.Interp1d(-1,'Internal Flash'!$A$448:$A$461,'Internal Flash'!$B$448:$B$461,'Variables &amp; Axis Check'!$B$13)</f>
        <v>0</v>
      </c>
      <c r="X33" s="7">
        <f>_xll.Interp2dTab(-1,0,'Internal Flash'!$B$429:$N$429,'Internal Flash'!$A$430:$A$444,'Internal Flash'!$B$430:$N$444,'Main Injection Calc'!X$29,'Main Injection Calc'!$U33)*_xll.Interp1d(-1,'Internal Flash'!$A$448:$A$461,'Internal Flash'!$B$448:$B$461,'Variables &amp; Axis Check'!$B$13)</f>
        <v>0</v>
      </c>
      <c r="Y33" s="7">
        <f>_xll.Interp2dTab(-1,0,'Internal Flash'!$B$429:$N$429,'Internal Flash'!$A$430:$A$444,'Internal Flash'!$B$430:$N$444,'Main Injection Calc'!Y$29,'Main Injection Calc'!$U33)*_xll.Interp1d(-1,'Internal Flash'!$A$448:$A$461,'Internal Flash'!$B$448:$B$461,'Variables &amp; Axis Check'!$B$13)</f>
        <v>0</v>
      </c>
      <c r="Z33" s="7">
        <f>_xll.Interp2dTab(-1,0,'Internal Flash'!$B$429:$N$429,'Internal Flash'!$A$430:$A$444,'Internal Flash'!$B$430:$N$444,'Main Injection Calc'!Z$29,'Main Injection Calc'!$U33)*_xll.Interp1d(-1,'Internal Flash'!$A$448:$A$461,'Internal Flash'!$B$448:$B$461,'Variables &amp; Axis Check'!$B$13)</f>
        <v>0</v>
      </c>
      <c r="AA33" s="7">
        <f>_xll.Interp2dTab(-1,0,'Internal Flash'!$B$429:$N$429,'Internal Flash'!$A$430:$A$444,'Internal Flash'!$B$430:$N$444,'Main Injection Calc'!AA$29,'Main Injection Calc'!$U33)*_xll.Interp1d(-1,'Internal Flash'!$A$448:$A$461,'Internal Flash'!$B$448:$B$461,'Variables &amp; Axis Check'!$B$13)</f>
        <v>0</v>
      </c>
      <c r="AB33" s="7">
        <f>_xll.Interp2dTab(-1,0,'Internal Flash'!$B$429:$N$429,'Internal Flash'!$A$430:$A$444,'Internal Flash'!$B$430:$N$444,'Main Injection Calc'!AB$29,'Main Injection Calc'!$U33)*_xll.Interp1d(-1,'Internal Flash'!$A$448:$A$461,'Internal Flash'!$B$448:$B$461,'Variables &amp; Axis Check'!$B$13)</f>
        <v>0</v>
      </c>
      <c r="AC33" s="7">
        <f>_xll.Interp2dTab(-1,0,'Internal Flash'!$B$429:$N$429,'Internal Flash'!$A$430:$A$444,'Internal Flash'!$B$430:$N$444,'Main Injection Calc'!AC$29,'Main Injection Calc'!$U33)*_xll.Interp1d(-1,'Internal Flash'!$A$448:$A$461,'Internal Flash'!$B$448:$B$461,'Variables &amp; Axis Check'!$B$13)</f>
        <v>0</v>
      </c>
      <c r="AD33" s="7">
        <f>_xll.Interp2dTab(-1,0,'Internal Flash'!$B$429:$N$429,'Internal Flash'!$A$430:$A$444,'Internal Flash'!$B$430:$N$444,'Main Injection Calc'!AD$29,'Main Injection Calc'!$U33)*_xll.Interp1d(-1,'Internal Flash'!$A$448:$A$461,'Internal Flash'!$B$448:$B$461,'Variables &amp; Axis Check'!$B$13)</f>
        <v>0</v>
      </c>
      <c r="AE33" s="7">
        <f>_xll.Interp2dTab(-1,0,'Internal Flash'!$B$429:$N$429,'Internal Flash'!$A$430:$A$444,'Internal Flash'!$B$430:$N$444,'Main Injection Calc'!AE$29,'Main Injection Calc'!$U33)*_xll.Interp1d(-1,'Internal Flash'!$A$448:$A$461,'Internal Flash'!$B$448:$B$461,'Variables &amp; Axis Check'!$B$13)</f>
        <v>0</v>
      </c>
      <c r="AF33" s="7">
        <f>_xll.Interp2dTab(-1,0,'Internal Flash'!$B$429:$N$429,'Internal Flash'!$A$430:$A$444,'Internal Flash'!$B$430:$N$444,'Main Injection Calc'!AF$29,'Main Injection Calc'!$U33)*_xll.Interp1d(-1,'Internal Flash'!$A$448:$A$461,'Internal Flash'!$B$448:$B$461,'Variables &amp; Axis Check'!$B$13)</f>
        <v>0</v>
      </c>
      <c r="AG33" s="7">
        <f>_xll.Interp2dTab(-1,0,'Internal Flash'!$B$429:$N$429,'Internal Flash'!$A$430:$A$444,'Internal Flash'!$B$430:$N$444,'Main Injection Calc'!AG$29,'Main Injection Calc'!$U33)*_xll.Interp1d(-1,'Internal Flash'!$A$448:$A$461,'Internal Flash'!$B$448:$B$461,'Variables &amp; Axis Check'!$B$13)</f>
        <v>0</v>
      </c>
      <c r="AH33" s="7">
        <f>_xll.Interp2dTab(-1,0,'Internal Flash'!$B$429:$N$429,'Internal Flash'!$A$430:$A$444,'Internal Flash'!$B$430:$N$444,'Main Injection Calc'!AH$29,'Main Injection Calc'!$U33)*_xll.Interp1d(-1,'Internal Flash'!$A$448:$A$461,'Internal Flash'!$B$448:$B$461,'Variables &amp; Axis Check'!$B$13)</f>
        <v>0</v>
      </c>
      <c r="AI33" s="7">
        <f>_xll.Interp2dTab(-1,0,'Internal Flash'!$B$429:$N$429,'Internal Flash'!$A$430:$A$444,'Internal Flash'!$B$430:$N$444,'Main Injection Calc'!AI$29,'Main Injection Calc'!$U33)*_xll.Interp1d(-1,'Internal Flash'!$A$448:$A$461,'Internal Flash'!$B$448:$B$461,'Variables &amp; Axis Check'!$B$13)</f>
        <v>0</v>
      </c>
      <c r="AJ33" s="7">
        <f>_xll.Interp2dTab(-1,0,'Internal Flash'!$B$429:$N$429,'Internal Flash'!$A$430:$A$444,'Internal Flash'!$B$430:$N$444,'Main Injection Calc'!AJ$29,'Main Injection Calc'!$U33)*_xll.Interp1d(-1,'Internal Flash'!$A$448:$A$461,'Internal Flash'!$B$448:$B$461,'Variables &amp; Axis Check'!$B$13)</f>
        <v>0</v>
      </c>
      <c r="AK33" s="7">
        <f>_xll.Interp2dTab(-1,0,'Internal Flash'!$B$429:$N$429,'Internal Flash'!$A$430:$A$444,'Internal Flash'!$B$430:$N$444,'Main Injection Calc'!AK$29,'Main Injection Calc'!$U33)*_xll.Interp1d(-1,'Internal Flash'!$A$448:$A$461,'Internal Flash'!$B$448:$B$461,'Variables &amp; Axis Check'!$B$13)</f>
        <v>0</v>
      </c>
      <c r="AL33" s="7">
        <f>_xll.Interp2dTab(-1,0,'Internal Flash'!$B$429:$N$429,'Internal Flash'!$A$430:$A$444,'Internal Flash'!$B$430:$N$444,'Main Injection Calc'!AL$29,'Main Injection Calc'!$U33)*_xll.Interp1d(-1,'Internal Flash'!$A$448:$A$461,'Internal Flash'!$B$448:$B$461,'Variables &amp; Axis Check'!$B$13)</f>
        <v>0</v>
      </c>
      <c r="AM33" s="27">
        <f t="shared" si="15"/>
        <v>0</v>
      </c>
    </row>
    <row r="34" spans="1:39" x14ac:dyDescent="0.25">
      <c r="A34" s="5">
        <f>'CSP5'!$A$173</f>
        <v>1000</v>
      </c>
      <c r="B34" s="27">
        <f t="shared" si="11"/>
        <v>0</v>
      </c>
      <c r="C34" s="7">
        <f t="shared" ref="C34:R34" si="17">($A34*360*C9)/(60*1000000)</f>
        <v>0</v>
      </c>
      <c r="D34" s="7">
        <f t="shared" si="17"/>
        <v>2.30334576</v>
      </c>
      <c r="E34" s="7">
        <f t="shared" si="17"/>
        <v>3.4296933119999999</v>
      </c>
      <c r="F34" s="7">
        <f t="shared" si="17"/>
        <v>3.7426108800000004</v>
      </c>
      <c r="G34" s="7">
        <f t="shared" si="17"/>
        <v>5.0204175360000001</v>
      </c>
      <c r="H34" s="7">
        <f t="shared" si="17"/>
        <v>6.3482199466666662</v>
      </c>
      <c r="I34" s="7">
        <f t="shared" si="17"/>
        <v>7.6028427360000004</v>
      </c>
      <c r="J34" s="7">
        <f t="shared" si="17"/>
        <v>8.6559410400000001</v>
      </c>
      <c r="K34" s="7">
        <f t="shared" si="17"/>
        <v>9.6456293280000018</v>
      </c>
      <c r="L34" s="7">
        <f t="shared" si="17"/>
        <v>10.541655504</v>
      </c>
      <c r="M34" s="7">
        <f t="shared" si="17"/>
        <v>11.878753920000001</v>
      </c>
      <c r="N34" s="7">
        <f t="shared" si="17"/>
        <v>12.775656959999999</v>
      </c>
      <c r="O34" s="7">
        <f t="shared" si="17"/>
        <v>13.161407519999999</v>
      </c>
      <c r="P34" s="7">
        <f t="shared" si="17"/>
        <v>13.57898256</v>
      </c>
      <c r="Q34" s="7">
        <f t="shared" si="17"/>
        <v>13.986338304</v>
      </c>
      <c r="R34" s="7">
        <f t="shared" si="17"/>
        <v>14.383369920000002</v>
      </c>
      <c r="S34" s="27">
        <f t="shared" si="13"/>
        <v>14.383369920000002</v>
      </c>
      <c r="U34" s="5">
        <f>'CSP5'!$A$173</f>
        <v>1000</v>
      </c>
      <c r="V34" s="27">
        <f t="shared" si="14"/>
        <v>0</v>
      </c>
      <c r="W34" s="7">
        <f>_xll.Interp2dTab(-1,0,'Internal Flash'!$B$429:$N$429,'Internal Flash'!$A$430:$A$444,'Internal Flash'!$B$430:$N$444,'Main Injection Calc'!W$29,'Main Injection Calc'!$U34)*_xll.Interp1d(-1,'Internal Flash'!$A$448:$A$461,'Internal Flash'!$B$448:$B$461,'Variables &amp; Axis Check'!$B$13)</f>
        <v>0</v>
      </c>
      <c r="X34" s="7">
        <f>_xll.Interp2dTab(-1,0,'Internal Flash'!$B$429:$N$429,'Internal Flash'!$A$430:$A$444,'Internal Flash'!$B$430:$N$444,'Main Injection Calc'!X$29,'Main Injection Calc'!$U34)*_xll.Interp1d(-1,'Internal Flash'!$A$448:$A$461,'Internal Flash'!$B$448:$B$461,'Variables &amp; Axis Check'!$B$13)</f>
        <v>0</v>
      </c>
      <c r="Y34" s="7">
        <f>_xll.Interp2dTab(-1,0,'Internal Flash'!$B$429:$N$429,'Internal Flash'!$A$430:$A$444,'Internal Flash'!$B$430:$N$444,'Main Injection Calc'!Y$29,'Main Injection Calc'!$U34)*_xll.Interp1d(-1,'Internal Flash'!$A$448:$A$461,'Internal Flash'!$B$448:$B$461,'Variables &amp; Axis Check'!$B$13)</f>
        <v>0</v>
      </c>
      <c r="Z34" s="7">
        <f>_xll.Interp2dTab(-1,0,'Internal Flash'!$B$429:$N$429,'Internal Flash'!$A$430:$A$444,'Internal Flash'!$B$430:$N$444,'Main Injection Calc'!Z$29,'Main Injection Calc'!$U34)*_xll.Interp1d(-1,'Internal Flash'!$A$448:$A$461,'Internal Flash'!$B$448:$B$461,'Variables &amp; Axis Check'!$B$13)</f>
        <v>0</v>
      </c>
      <c r="AA34" s="7">
        <f>_xll.Interp2dTab(-1,0,'Internal Flash'!$B$429:$N$429,'Internal Flash'!$A$430:$A$444,'Internal Flash'!$B$430:$N$444,'Main Injection Calc'!AA$29,'Main Injection Calc'!$U34)*_xll.Interp1d(-1,'Internal Flash'!$A$448:$A$461,'Internal Flash'!$B$448:$B$461,'Variables &amp; Axis Check'!$B$13)</f>
        <v>0</v>
      </c>
      <c r="AB34" s="7">
        <f>_xll.Interp2dTab(-1,0,'Internal Flash'!$B$429:$N$429,'Internal Flash'!$A$430:$A$444,'Internal Flash'!$B$430:$N$444,'Main Injection Calc'!AB$29,'Main Injection Calc'!$U34)*_xll.Interp1d(-1,'Internal Flash'!$A$448:$A$461,'Internal Flash'!$B$448:$B$461,'Variables &amp; Axis Check'!$B$13)</f>
        <v>0</v>
      </c>
      <c r="AC34" s="7">
        <f>_xll.Interp2dTab(-1,0,'Internal Flash'!$B$429:$N$429,'Internal Flash'!$A$430:$A$444,'Internal Flash'!$B$430:$N$444,'Main Injection Calc'!AC$29,'Main Injection Calc'!$U34)*_xll.Interp1d(-1,'Internal Flash'!$A$448:$A$461,'Internal Flash'!$B$448:$B$461,'Variables &amp; Axis Check'!$B$13)</f>
        <v>0</v>
      </c>
      <c r="AD34" s="7">
        <f>_xll.Interp2dTab(-1,0,'Internal Flash'!$B$429:$N$429,'Internal Flash'!$A$430:$A$444,'Internal Flash'!$B$430:$N$444,'Main Injection Calc'!AD$29,'Main Injection Calc'!$U34)*_xll.Interp1d(-1,'Internal Flash'!$A$448:$A$461,'Internal Flash'!$B$448:$B$461,'Variables &amp; Axis Check'!$B$13)</f>
        <v>0</v>
      </c>
      <c r="AE34" s="7">
        <f>_xll.Interp2dTab(-1,0,'Internal Flash'!$B$429:$N$429,'Internal Flash'!$A$430:$A$444,'Internal Flash'!$B$430:$N$444,'Main Injection Calc'!AE$29,'Main Injection Calc'!$U34)*_xll.Interp1d(-1,'Internal Flash'!$A$448:$A$461,'Internal Flash'!$B$448:$B$461,'Variables &amp; Axis Check'!$B$13)</f>
        <v>0</v>
      </c>
      <c r="AF34" s="7">
        <f>_xll.Interp2dTab(-1,0,'Internal Flash'!$B$429:$N$429,'Internal Flash'!$A$430:$A$444,'Internal Flash'!$B$430:$N$444,'Main Injection Calc'!AF$29,'Main Injection Calc'!$U34)*_xll.Interp1d(-1,'Internal Flash'!$A$448:$A$461,'Internal Flash'!$B$448:$B$461,'Variables &amp; Axis Check'!$B$13)</f>
        <v>0</v>
      </c>
      <c r="AG34" s="7">
        <f>_xll.Interp2dTab(-1,0,'Internal Flash'!$B$429:$N$429,'Internal Flash'!$A$430:$A$444,'Internal Flash'!$B$430:$N$444,'Main Injection Calc'!AG$29,'Main Injection Calc'!$U34)*_xll.Interp1d(-1,'Internal Flash'!$A$448:$A$461,'Internal Flash'!$B$448:$B$461,'Variables &amp; Axis Check'!$B$13)</f>
        <v>0</v>
      </c>
      <c r="AH34" s="7">
        <f>_xll.Interp2dTab(-1,0,'Internal Flash'!$B$429:$N$429,'Internal Flash'!$A$430:$A$444,'Internal Flash'!$B$430:$N$444,'Main Injection Calc'!AH$29,'Main Injection Calc'!$U34)*_xll.Interp1d(-1,'Internal Flash'!$A$448:$A$461,'Internal Flash'!$B$448:$B$461,'Variables &amp; Axis Check'!$B$13)</f>
        <v>0</v>
      </c>
      <c r="AI34" s="7">
        <f>_xll.Interp2dTab(-1,0,'Internal Flash'!$B$429:$N$429,'Internal Flash'!$A$430:$A$444,'Internal Flash'!$B$430:$N$444,'Main Injection Calc'!AI$29,'Main Injection Calc'!$U34)*_xll.Interp1d(-1,'Internal Flash'!$A$448:$A$461,'Internal Flash'!$B$448:$B$461,'Variables &amp; Axis Check'!$B$13)</f>
        <v>0</v>
      </c>
      <c r="AJ34" s="7">
        <f>_xll.Interp2dTab(-1,0,'Internal Flash'!$B$429:$N$429,'Internal Flash'!$A$430:$A$444,'Internal Flash'!$B$430:$N$444,'Main Injection Calc'!AJ$29,'Main Injection Calc'!$U34)*_xll.Interp1d(-1,'Internal Flash'!$A$448:$A$461,'Internal Flash'!$B$448:$B$461,'Variables &amp; Axis Check'!$B$13)</f>
        <v>0</v>
      </c>
      <c r="AK34" s="7">
        <f>_xll.Interp2dTab(-1,0,'Internal Flash'!$B$429:$N$429,'Internal Flash'!$A$430:$A$444,'Internal Flash'!$B$430:$N$444,'Main Injection Calc'!AK$29,'Main Injection Calc'!$U34)*_xll.Interp1d(-1,'Internal Flash'!$A$448:$A$461,'Internal Flash'!$B$448:$B$461,'Variables &amp; Axis Check'!$B$13)</f>
        <v>0</v>
      </c>
      <c r="AL34" s="7">
        <f>_xll.Interp2dTab(-1,0,'Internal Flash'!$B$429:$N$429,'Internal Flash'!$A$430:$A$444,'Internal Flash'!$B$430:$N$444,'Main Injection Calc'!AL$29,'Main Injection Calc'!$U34)*_xll.Interp1d(-1,'Internal Flash'!$A$448:$A$461,'Internal Flash'!$B$448:$B$461,'Variables &amp; Axis Check'!$B$13)</f>
        <v>0</v>
      </c>
      <c r="AM34" s="27">
        <f t="shared" si="15"/>
        <v>0</v>
      </c>
    </row>
    <row r="35" spans="1:39" x14ac:dyDescent="0.25">
      <c r="A35" s="5">
        <f>'CSP5'!$A$174</f>
        <v>1200</v>
      </c>
      <c r="B35" s="27">
        <f t="shared" si="11"/>
        <v>0</v>
      </c>
      <c r="C35" s="7">
        <f t="shared" ref="C35:R35" si="18">($A35*360*C10)/(60*1000000)</f>
        <v>0</v>
      </c>
      <c r="D35" s="7">
        <f t="shared" si="18"/>
        <v>2.8994290560000002</v>
      </c>
      <c r="E35" s="7">
        <f t="shared" si="18"/>
        <v>3.6704894976000007</v>
      </c>
      <c r="F35" s="7">
        <f t="shared" si="18"/>
        <v>3.9750773760000007</v>
      </c>
      <c r="G35" s="7">
        <f t="shared" si="18"/>
        <v>5.1250387968000002</v>
      </c>
      <c r="H35" s="7">
        <f t="shared" si="18"/>
        <v>6.6752511999999991</v>
      </c>
      <c r="I35" s="7">
        <f t="shared" si="18"/>
        <v>9.0629070911999996</v>
      </c>
      <c r="J35" s="7">
        <f t="shared" si="18"/>
        <v>10.6588218816</v>
      </c>
      <c r="K35" s="7">
        <f t="shared" si="18"/>
        <v>12.114612806399998</v>
      </c>
      <c r="L35" s="7">
        <f t="shared" si="18"/>
        <v>13.538101708800001</v>
      </c>
      <c r="M35" s="7">
        <f t="shared" si="18"/>
        <v>15.603615936000001</v>
      </c>
      <c r="N35" s="7">
        <f t="shared" si="18"/>
        <v>16.999663104</v>
      </c>
      <c r="O35" s="7">
        <f t="shared" si="18"/>
        <v>17.618686214399997</v>
      </c>
      <c r="P35" s="7">
        <f t="shared" si="18"/>
        <v>18.351044006400002</v>
      </c>
      <c r="Q35" s="7">
        <f t="shared" si="18"/>
        <v>18.961233926399998</v>
      </c>
      <c r="R35" s="7">
        <f t="shared" si="18"/>
        <v>19.688848358399998</v>
      </c>
      <c r="S35" s="27">
        <f t="shared" si="13"/>
        <v>19.688848358399998</v>
      </c>
      <c r="U35" s="5">
        <f>'CSP5'!$A$174</f>
        <v>1200</v>
      </c>
      <c r="V35" s="27">
        <f t="shared" si="14"/>
        <v>0</v>
      </c>
      <c r="W35" s="7">
        <f>_xll.Interp2dTab(-1,0,'Internal Flash'!$B$429:$N$429,'Internal Flash'!$A$430:$A$444,'Internal Flash'!$B$430:$N$444,'Main Injection Calc'!W$29,'Main Injection Calc'!$U35)*_xll.Interp1d(-1,'Internal Flash'!$A$448:$A$461,'Internal Flash'!$B$448:$B$461,'Variables &amp; Axis Check'!$B$13)</f>
        <v>0</v>
      </c>
      <c r="X35" s="7">
        <f>_xll.Interp2dTab(-1,0,'Internal Flash'!$B$429:$N$429,'Internal Flash'!$A$430:$A$444,'Internal Flash'!$B$430:$N$444,'Main Injection Calc'!X$29,'Main Injection Calc'!$U35)*_xll.Interp1d(-1,'Internal Flash'!$A$448:$A$461,'Internal Flash'!$B$448:$B$461,'Variables &amp; Axis Check'!$B$13)</f>
        <v>0</v>
      </c>
      <c r="Y35" s="7">
        <f>_xll.Interp2dTab(-1,0,'Internal Flash'!$B$429:$N$429,'Internal Flash'!$A$430:$A$444,'Internal Flash'!$B$430:$N$444,'Main Injection Calc'!Y$29,'Main Injection Calc'!$U35)*_xll.Interp1d(-1,'Internal Flash'!$A$448:$A$461,'Internal Flash'!$B$448:$B$461,'Variables &amp; Axis Check'!$B$13)</f>
        <v>0</v>
      </c>
      <c r="Z35" s="7">
        <f>_xll.Interp2dTab(-1,0,'Internal Flash'!$B$429:$N$429,'Internal Flash'!$A$430:$A$444,'Internal Flash'!$B$430:$N$444,'Main Injection Calc'!Z$29,'Main Injection Calc'!$U35)*_xll.Interp1d(-1,'Internal Flash'!$A$448:$A$461,'Internal Flash'!$B$448:$B$461,'Variables &amp; Axis Check'!$B$13)</f>
        <v>0</v>
      </c>
      <c r="AA35" s="7">
        <f>_xll.Interp2dTab(-1,0,'Internal Flash'!$B$429:$N$429,'Internal Flash'!$A$430:$A$444,'Internal Flash'!$B$430:$N$444,'Main Injection Calc'!AA$29,'Main Injection Calc'!$U35)*_xll.Interp1d(-1,'Internal Flash'!$A$448:$A$461,'Internal Flash'!$B$448:$B$461,'Variables &amp; Axis Check'!$B$13)</f>
        <v>0</v>
      </c>
      <c r="AB35" s="7">
        <f>_xll.Interp2dTab(-1,0,'Internal Flash'!$B$429:$N$429,'Internal Flash'!$A$430:$A$444,'Internal Flash'!$B$430:$N$444,'Main Injection Calc'!AB$29,'Main Injection Calc'!$U35)*_xll.Interp1d(-1,'Internal Flash'!$A$448:$A$461,'Internal Flash'!$B$448:$B$461,'Variables &amp; Axis Check'!$B$13)</f>
        <v>0</v>
      </c>
      <c r="AC35" s="7">
        <f>_xll.Interp2dTab(-1,0,'Internal Flash'!$B$429:$N$429,'Internal Flash'!$A$430:$A$444,'Internal Flash'!$B$430:$N$444,'Main Injection Calc'!AC$29,'Main Injection Calc'!$U35)*_xll.Interp1d(-1,'Internal Flash'!$A$448:$A$461,'Internal Flash'!$B$448:$B$461,'Variables &amp; Axis Check'!$B$13)</f>
        <v>0</v>
      </c>
      <c r="AD35" s="7">
        <f>_xll.Interp2dTab(-1,0,'Internal Flash'!$B$429:$N$429,'Internal Flash'!$A$430:$A$444,'Internal Flash'!$B$430:$N$444,'Main Injection Calc'!AD$29,'Main Injection Calc'!$U35)*_xll.Interp1d(-1,'Internal Flash'!$A$448:$A$461,'Internal Flash'!$B$448:$B$461,'Variables &amp; Axis Check'!$B$13)</f>
        <v>0</v>
      </c>
      <c r="AE35" s="7">
        <f>_xll.Interp2dTab(-1,0,'Internal Flash'!$B$429:$N$429,'Internal Flash'!$A$430:$A$444,'Internal Flash'!$B$430:$N$444,'Main Injection Calc'!AE$29,'Main Injection Calc'!$U35)*_xll.Interp1d(-1,'Internal Flash'!$A$448:$A$461,'Internal Flash'!$B$448:$B$461,'Variables &amp; Axis Check'!$B$13)</f>
        <v>0</v>
      </c>
      <c r="AF35" s="7">
        <f>_xll.Interp2dTab(-1,0,'Internal Flash'!$B$429:$N$429,'Internal Flash'!$A$430:$A$444,'Internal Flash'!$B$430:$N$444,'Main Injection Calc'!AF$29,'Main Injection Calc'!$U35)*_xll.Interp1d(-1,'Internal Flash'!$A$448:$A$461,'Internal Flash'!$B$448:$B$461,'Variables &amp; Axis Check'!$B$13)</f>
        <v>0</v>
      </c>
      <c r="AG35" s="7">
        <f>_xll.Interp2dTab(-1,0,'Internal Flash'!$B$429:$N$429,'Internal Flash'!$A$430:$A$444,'Internal Flash'!$B$430:$N$444,'Main Injection Calc'!AG$29,'Main Injection Calc'!$U35)*_xll.Interp1d(-1,'Internal Flash'!$A$448:$A$461,'Internal Flash'!$B$448:$B$461,'Variables &amp; Axis Check'!$B$13)</f>
        <v>0</v>
      </c>
      <c r="AH35" s="7">
        <f>_xll.Interp2dTab(-1,0,'Internal Flash'!$B$429:$N$429,'Internal Flash'!$A$430:$A$444,'Internal Flash'!$B$430:$N$444,'Main Injection Calc'!AH$29,'Main Injection Calc'!$U35)*_xll.Interp1d(-1,'Internal Flash'!$A$448:$A$461,'Internal Flash'!$B$448:$B$461,'Variables &amp; Axis Check'!$B$13)</f>
        <v>0</v>
      </c>
      <c r="AI35" s="7">
        <f>_xll.Interp2dTab(-1,0,'Internal Flash'!$B$429:$N$429,'Internal Flash'!$A$430:$A$444,'Internal Flash'!$B$430:$N$444,'Main Injection Calc'!AI$29,'Main Injection Calc'!$U35)*_xll.Interp1d(-1,'Internal Flash'!$A$448:$A$461,'Internal Flash'!$B$448:$B$461,'Variables &amp; Axis Check'!$B$13)</f>
        <v>0</v>
      </c>
      <c r="AJ35" s="7">
        <f>_xll.Interp2dTab(-1,0,'Internal Flash'!$B$429:$N$429,'Internal Flash'!$A$430:$A$444,'Internal Flash'!$B$430:$N$444,'Main Injection Calc'!AJ$29,'Main Injection Calc'!$U35)*_xll.Interp1d(-1,'Internal Flash'!$A$448:$A$461,'Internal Flash'!$B$448:$B$461,'Variables &amp; Axis Check'!$B$13)</f>
        <v>0</v>
      </c>
      <c r="AK35" s="7">
        <f>_xll.Interp2dTab(-1,0,'Internal Flash'!$B$429:$N$429,'Internal Flash'!$A$430:$A$444,'Internal Flash'!$B$430:$N$444,'Main Injection Calc'!AK$29,'Main Injection Calc'!$U35)*_xll.Interp1d(-1,'Internal Flash'!$A$448:$A$461,'Internal Flash'!$B$448:$B$461,'Variables &amp; Axis Check'!$B$13)</f>
        <v>0</v>
      </c>
      <c r="AL35" s="7">
        <f>_xll.Interp2dTab(-1,0,'Internal Flash'!$B$429:$N$429,'Internal Flash'!$A$430:$A$444,'Internal Flash'!$B$430:$N$444,'Main Injection Calc'!AL$29,'Main Injection Calc'!$U35)*_xll.Interp1d(-1,'Internal Flash'!$A$448:$A$461,'Internal Flash'!$B$448:$B$461,'Variables &amp; Axis Check'!$B$13)</f>
        <v>0</v>
      </c>
      <c r="AM35" s="27">
        <f t="shared" si="15"/>
        <v>0</v>
      </c>
    </row>
    <row r="36" spans="1:39" x14ac:dyDescent="0.25">
      <c r="A36" s="5">
        <f>'CSP5'!$A$175</f>
        <v>1400</v>
      </c>
      <c r="B36" s="27">
        <f t="shared" si="11"/>
        <v>0</v>
      </c>
      <c r="C36" s="7">
        <f t="shared" ref="C36:R36" si="19">($A36*360*C11)/(60*1000000)</f>
        <v>0</v>
      </c>
      <c r="D36" s="7">
        <f t="shared" si="19"/>
        <v>3.2246840639999999</v>
      </c>
      <c r="E36" s="7">
        <f t="shared" si="19"/>
        <v>3.7393359359999998</v>
      </c>
      <c r="F36" s="7">
        <f t="shared" si="19"/>
        <v>4.3599548160000001</v>
      </c>
      <c r="G36" s="7">
        <f t="shared" si="19"/>
        <v>5.2356433920000001</v>
      </c>
      <c r="H36" s="7">
        <f t="shared" si="19"/>
        <v>7.0373634986666671</v>
      </c>
      <c r="I36" s="7">
        <f t="shared" si="19"/>
        <v>9.2564653440000004</v>
      </c>
      <c r="J36" s="7">
        <f t="shared" si="19"/>
        <v>11.124628031999999</v>
      </c>
      <c r="K36" s="7">
        <f t="shared" si="19"/>
        <v>12.826355807999999</v>
      </c>
      <c r="L36" s="7">
        <f t="shared" si="19"/>
        <v>14.573536319999999</v>
      </c>
      <c r="M36" s="7">
        <f t="shared" si="19"/>
        <v>17.245563283200003</v>
      </c>
      <c r="N36" s="7">
        <f t="shared" si="19"/>
        <v>19.058486630399997</v>
      </c>
      <c r="O36" s="7">
        <f t="shared" si="19"/>
        <v>20.0161424064</v>
      </c>
      <c r="P36" s="7">
        <f t="shared" si="19"/>
        <v>20.9917157856</v>
      </c>
      <c r="Q36" s="7">
        <f t="shared" si="19"/>
        <v>21.829254753600004</v>
      </c>
      <c r="R36" s="7">
        <f t="shared" si="19"/>
        <v>22.8148568256</v>
      </c>
      <c r="S36" s="27">
        <f t="shared" si="13"/>
        <v>22.8148568256</v>
      </c>
      <c r="U36" s="5">
        <f>'CSP5'!$A$175</f>
        <v>1400</v>
      </c>
      <c r="V36" s="27">
        <f t="shared" si="14"/>
        <v>0</v>
      </c>
      <c r="W36" s="7">
        <f>_xll.Interp2dTab(-1,0,'Internal Flash'!$B$429:$N$429,'Internal Flash'!$A$430:$A$444,'Internal Flash'!$B$430:$N$444,'Main Injection Calc'!W$29,'Main Injection Calc'!$U36)*_xll.Interp1d(-1,'Internal Flash'!$A$448:$A$461,'Internal Flash'!$B$448:$B$461,'Variables &amp; Axis Check'!$B$13)</f>
        <v>0</v>
      </c>
      <c r="X36" s="7">
        <f>_xll.Interp2dTab(-1,0,'Internal Flash'!$B$429:$N$429,'Internal Flash'!$A$430:$A$444,'Internal Flash'!$B$430:$N$444,'Main Injection Calc'!X$29,'Main Injection Calc'!$U36)*_xll.Interp1d(-1,'Internal Flash'!$A$448:$A$461,'Internal Flash'!$B$448:$B$461,'Variables &amp; Axis Check'!$B$13)</f>
        <v>0</v>
      </c>
      <c r="Y36" s="7">
        <f>_xll.Interp2dTab(-1,0,'Internal Flash'!$B$429:$N$429,'Internal Flash'!$A$430:$A$444,'Internal Flash'!$B$430:$N$444,'Main Injection Calc'!Y$29,'Main Injection Calc'!$U36)*_xll.Interp1d(-1,'Internal Flash'!$A$448:$A$461,'Internal Flash'!$B$448:$B$461,'Variables &amp; Axis Check'!$B$13)</f>
        <v>0</v>
      </c>
      <c r="Z36" s="7">
        <f>_xll.Interp2dTab(-1,0,'Internal Flash'!$B$429:$N$429,'Internal Flash'!$A$430:$A$444,'Internal Flash'!$B$430:$N$444,'Main Injection Calc'!Z$29,'Main Injection Calc'!$U36)*_xll.Interp1d(-1,'Internal Flash'!$A$448:$A$461,'Internal Flash'!$B$448:$B$461,'Variables &amp; Axis Check'!$B$13)</f>
        <v>0</v>
      </c>
      <c r="AA36" s="7">
        <f>_xll.Interp2dTab(-1,0,'Internal Flash'!$B$429:$N$429,'Internal Flash'!$A$430:$A$444,'Internal Flash'!$B$430:$N$444,'Main Injection Calc'!AA$29,'Main Injection Calc'!$U36)*_xll.Interp1d(-1,'Internal Flash'!$A$448:$A$461,'Internal Flash'!$B$448:$B$461,'Variables &amp; Axis Check'!$B$13)</f>
        <v>0</v>
      </c>
      <c r="AB36" s="7">
        <f>_xll.Interp2dTab(-1,0,'Internal Flash'!$B$429:$N$429,'Internal Flash'!$A$430:$A$444,'Internal Flash'!$B$430:$N$444,'Main Injection Calc'!AB$29,'Main Injection Calc'!$U36)*_xll.Interp1d(-1,'Internal Flash'!$A$448:$A$461,'Internal Flash'!$B$448:$B$461,'Variables &amp; Axis Check'!$B$13)</f>
        <v>0</v>
      </c>
      <c r="AC36" s="7">
        <f>_xll.Interp2dTab(-1,0,'Internal Flash'!$B$429:$N$429,'Internal Flash'!$A$430:$A$444,'Internal Flash'!$B$430:$N$444,'Main Injection Calc'!AC$29,'Main Injection Calc'!$U36)*_xll.Interp1d(-1,'Internal Flash'!$A$448:$A$461,'Internal Flash'!$B$448:$B$461,'Variables &amp; Axis Check'!$B$13)</f>
        <v>0</v>
      </c>
      <c r="AD36" s="7">
        <f>_xll.Interp2dTab(-1,0,'Internal Flash'!$B$429:$N$429,'Internal Flash'!$A$430:$A$444,'Internal Flash'!$B$430:$N$444,'Main Injection Calc'!AD$29,'Main Injection Calc'!$U36)*_xll.Interp1d(-1,'Internal Flash'!$A$448:$A$461,'Internal Flash'!$B$448:$B$461,'Variables &amp; Axis Check'!$B$13)</f>
        <v>0</v>
      </c>
      <c r="AE36" s="7">
        <f>_xll.Interp2dTab(-1,0,'Internal Flash'!$B$429:$N$429,'Internal Flash'!$A$430:$A$444,'Internal Flash'!$B$430:$N$444,'Main Injection Calc'!AE$29,'Main Injection Calc'!$U36)*_xll.Interp1d(-1,'Internal Flash'!$A$448:$A$461,'Internal Flash'!$B$448:$B$461,'Variables &amp; Axis Check'!$B$13)</f>
        <v>0</v>
      </c>
      <c r="AF36" s="7">
        <f>_xll.Interp2dTab(-1,0,'Internal Flash'!$B$429:$N$429,'Internal Flash'!$A$430:$A$444,'Internal Flash'!$B$430:$N$444,'Main Injection Calc'!AF$29,'Main Injection Calc'!$U36)*_xll.Interp1d(-1,'Internal Flash'!$A$448:$A$461,'Internal Flash'!$B$448:$B$461,'Variables &amp; Axis Check'!$B$13)</f>
        <v>0</v>
      </c>
      <c r="AG36" s="7">
        <f>_xll.Interp2dTab(-1,0,'Internal Flash'!$B$429:$N$429,'Internal Flash'!$A$430:$A$444,'Internal Flash'!$B$430:$N$444,'Main Injection Calc'!AG$29,'Main Injection Calc'!$U36)*_xll.Interp1d(-1,'Internal Flash'!$A$448:$A$461,'Internal Flash'!$B$448:$B$461,'Variables &amp; Axis Check'!$B$13)</f>
        <v>0</v>
      </c>
      <c r="AH36" s="7">
        <f>_xll.Interp2dTab(-1,0,'Internal Flash'!$B$429:$N$429,'Internal Flash'!$A$430:$A$444,'Internal Flash'!$B$430:$N$444,'Main Injection Calc'!AH$29,'Main Injection Calc'!$U36)*_xll.Interp1d(-1,'Internal Flash'!$A$448:$A$461,'Internal Flash'!$B$448:$B$461,'Variables &amp; Axis Check'!$B$13)</f>
        <v>0</v>
      </c>
      <c r="AI36" s="7">
        <f>_xll.Interp2dTab(-1,0,'Internal Flash'!$B$429:$N$429,'Internal Flash'!$A$430:$A$444,'Internal Flash'!$B$430:$N$444,'Main Injection Calc'!AI$29,'Main Injection Calc'!$U36)*_xll.Interp1d(-1,'Internal Flash'!$A$448:$A$461,'Internal Flash'!$B$448:$B$461,'Variables &amp; Axis Check'!$B$13)</f>
        <v>0</v>
      </c>
      <c r="AJ36" s="7">
        <f>_xll.Interp2dTab(-1,0,'Internal Flash'!$B$429:$N$429,'Internal Flash'!$A$430:$A$444,'Internal Flash'!$B$430:$N$444,'Main Injection Calc'!AJ$29,'Main Injection Calc'!$U36)*_xll.Interp1d(-1,'Internal Flash'!$A$448:$A$461,'Internal Flash'!$B$448:$B$461,'Variables &amp; Axis Check'!$B$13)</f>
        <v>0</v>
      </c>
      <c r="AK36" s="7">
        <f>_xll.Interp2dTab(-1,0,'Internal Flash'!$B$429:$N$429,'Internal Flash'!$A$430:$A$444,'Internal Flash'!$B$430:$N$444,'Main Injection Calc'!AK$29,'Main Injection Calc'!$U36)*_xll.Interp1d(-1,'Internal Flash'!$A$448:$A$461,'Internal Flash'!$B$448:$B$461,'Variables &amp; Axis Check'!$B$13)</f>
        <v>0</v>
      </c>
      <c r="AL36" s="7">
        <f>_xll.Interp2dTab(-1,0,'Internal Flash'!$B$429:$N$429,'Internal Flash'!$A$430:$A$444,'Internal Flash'!$B$430:$N$444,'Main Injection Calc'!AL$29,'Main Injection Calc'!$U36)*_xll.Interp1d(-1,'Internal Flash'!$A$448:$A$461,'Internal Flash'!$B$448:$B$461,'Variables &amp; Axis Check'!$B$13)</f>
        <v>0</v>
      </c>
      <c r="AM36" s="27">
        <f t="shared" si="15"/>
        <v>0</v>
      </c>
    </row>
    <row r="37" spans="1:39" x14ac:dyDescent="0.25">
      <c r="A37" s="5">
        <f>'CSP5'!$A$176</f>
        <v>1550</v>
      </c>
      <c r="B37" s="27">
        <f t="shared" si="11"/>
        <v>0</v>
      </c>
      <c r="C37" s="7">
        <f t="shared" ref="C37:R37" si="20">($A37*360*C12)/(60*1000000)</f>
        <v>0</v>
      </c>
      <c r="D37" s="7">
        <f t="shared" si="20"/>
        <v>3.2666504075999994</v>
      </c>
      <c r="E37" s="7">
        <f t="shared" si="20"/>
        <v>3.8838716544</v>
      </c>
      <c r="F37" s="7">
        <f t="shared" si="20"/>
        <v>4.5038963303999999</v>
      </c>
      <c r="G37" s="7">
        <f t="shared" si="20"/>
        <v>5.6438426399999999</v>
      </c>
      <c r="H37" s="7">
        <f t="shared" si="20"/>
        <v>7.5662133173333324</v>
      </c>
      <c r="I37" s="7">
        <f t="shared" si="20"/>
        <v>9.7648700603999981</v>
      </c>
      <c r="J37" s="7">
        <f t="shared" si="20"/>
        <v>12.433779336000001</v>
      </c>
      <c r="K37" s="7">
        <f t="shared" si="20"/>
        <v>14.392650611999999</v>
      </c>
      <c r="L37" s="7">
        <f t="shared" si="20"/>
        <v>16.2822085974</v>
      </c>
      <c r="M37" s="7">
        <f t="shared" si="20"/>
        <v>18.741420263999998</v>
      </c>
      <c r="N37" s="7">
        <f t="shared" si="20"/>
        <v>20.211178128</v>
      </c>
      <c r="O37" s="7">
        <f t="shared" si="20"/>
        <v>20.348743188600004</v>
      </c>
      <c r="P37" s="7">
        <f t="shared" si="20"/>
        <v>20.996531619599999</v>
      </c>
      <c r="Q37" s="7">
        <f t="shared" si="20"/>
        <v>21.678824371200001</v>
      </c>
      <c r="R37" s="7">
        <f t="shared" si="20"/>
        <v>22.130886360000002</v>
      </c>
      <c r="S37" s="27">
        <f t="shared" si="13"/>
        <v>22.130886360000002</v>
      </c>
      <c r="U37" s="5">
        <f>'CSP5'!$A$176</f>
        <v>1550</v>
      </c>
      <c r="V37" s="27">
        <f t="shared" si="14"/>
        <v>0</v>
      </c>
      <c r="W37" s="7">
        <f>_xll.Interp2dTab(-1,0,'Internal Flash'!$B$429:$N$429,'Internal Flash'!$A$430:$A$444,'Internal Flash'!$B$430:$N$444,'Main Injection Calc'!W$29,'Main Injection Calc'!$U37)*_xll.Interp1d(-1,'Internal Flash'!$A$448:$A$461,'Internal Flash'!$B$448:$B$461,'Variables &amp; Axis Check'!$B$13)</f>
        <v>0</v>
      </c>
      <c r="X37" s="7">
        <f>_xll.Interp2dTab(-1,0,'Internal Flash'!$B$429:$N$429,'Internal Flash'!$A$430:$A$444,'Internal Flash'!$B$430:$N$444,'Main Injection Calc'!X$29,'Main Injection Calc'!$U37)*_xll.Interp1d(-1,'Internal Flash'!$A$448:$A$461,'Internal Flash'!$B$448:$B$461,'Variables &amp; Axis Check'!$B$13)</f>
        <v>0</v>
      </c>
      <c r="Y37" s="7">
        <f>_xll.Interp2dTab(-1,0,'Internal Flash'!$B$429:$N$429,'Internal Flash'!$A$430:$A$444,'Internal Flash'!$B$430:$N$444,'Main Injection Calc'!Y$29,'Main Injection Calc'!$U37)*_xll.Interp1d(-1,'Internal Flash'!$A$448:$A$461,'Internal Flash'!$B$448:$B$461,'Variables &amp; Axis Check'!$B$13)</f>
        <v>0</v>
      </c>
      <c r="Z37" s="7">
        <f>_xll.Interp2dTab(-1,0,'Internal Flash'!$B$429:$N$429,'Internal Flash'!$A$430:$A$444,'Internal Flash'!$B$430:$N$444,'Main Injection Calc'!Z$29,'Main Injection Calc'!$U37)*_xll.Interp1d(-1,'Internal Flash'!$A$448:$A$461,'Internal Flash'!$B$448:$B$461,'Variables &amp; Axis Check'!$B$13)</f>
        <v>0</v>
      </c>
      <c r="AA37" s="7">
        <f>_xll.Interp2dTab(-1,0,'Internal Flash'!$B$429:$N$429,'Internal Flash'!$A$430:$A$444,'Internal Flash'!$B$430:$N$444,'Main Injection Calc'!AA$29,'Main Injection Calc'!$U37)*_xll.Interp1d(-1,'Internal Flash'!$A$448:$A$461,'Internal Flash'!$B$448:$B$461,'Variables &amp; Axis Check'!$B$13)</f>
        <v>0</v>
      </c>
      <c r="AB37" s="7">
        <f>_xll.Interp2dTab(-1,0,'Internal Flash'!$B$429:$N$429,'Internal Flash'!$A$430:$A$444,'Internal Flash'!$B$430:$N$444,'Main Injection Calc'!AB$29,'Main Injection Calc'!$U37)*_xll.Interp1d(-1,'Internal Flash'!$A$448:$A$461,'Internal Flash'!$B$448:$B$461,'Variables &amp; Axis Check'!$B$13)</f>
        <v>0</v>
      </c>
      <c r="AC37" s="7">
        <f>_xll.Interp2dTab(-1,0,'Internal Flash'!$B$429:$N$429,'Internal Flash'!$A$430:$A$444,'Internal Flash'!$B$430:$N$444,'Main Injection Calc'!AC$29,'Main Injection Calc'!$U37)*_xll.Interp1d(-1,'Internal Flash'!$A$448:$A$461,'Internal Flash'!$B$448:$B$461,'Variables &amp; Axis Check'!$B$13)</f>
        <v>0</v>
      </c>
      <c r="AD37" s="7">
        <f>_xll.Interp2dTab(-1,0,'Internal Flash'!$B$429:$N$429,'Internal Flash'!$A$430:$A$444,'Internal Flash'!$B$430:$N$444,'Main Injection Calc'!AD$29,'Main Injection Calc'!$U37)*_xll.Interp1d(-1,'Internal Flash'!$A$448:$A$461,'Internal Flash'!$B$448:$B$461,'Variables &amp; Axis Check'!$B$13)</f>
        <v>0</v>
      </c>
      <c r="AE37" s="7">
        <f>_xll.Interp2dTab(-1,0,'Internal Flash'!$B$429:$N$429,'Internal Flash'!$A$430:$A$444,'Internal Flash'!$B$430:$N$444,'Main Injection Calc'!AE$29,'Main Injection Calc'!$U37)*_xll.Interp1d(-1,'Internal Flash'!$A$448:$A$461,'Internal Flash'!$B$448:$B$461,'Variables &amp; Axis Check'!$B$13)</f>
        <v>0</v>
      </c>
      <c r="AF37" s="7">
        <f>_xll.Interp2dTab(-1,0,'Internal Flash'!$B$429:$N$429,'Internal Flash'!$A$430:$A$444,'Internal Flash'!$B$430:$N$444,'Main Injection Calc'!AF$29,'Main Injection Calc'!$U37)*_xll.Interp1d(-1,'Internal Flash'!$A$448:$A$461,'Internal Flash'!$B$448:$B$461,'Variables &amp; Axis Check'!$B$13)</f>
        <v>0</v>
      </c>
      <c r="AG37" s="7">
        <f>_xll.Interp2dTab(-1,0,'Internal Flash'!$B$429:$N$429,'Internal Flash'!$A$430:$A$444,'Internal Flash'!$B$430:$N$444,'Main Injection Calc'!AG$29,'Main Injection Calc'!$U37)*_xll.Interp1d(-1,'Internal Flash'!$A$448:$A$461,'Internal Flash'!$B$448:$B$461,'Variables &amp; Axis Check'!$B$13)</f>
        <v>0</v>
      </c>
      <c r="AH37" s="7">
        <f>_xll.Interp2dTab(-1,0,'Internal Flash'!$B$429:$N$429,'Internal Flash'!$A$430:$A$444,'Internal Flash'!$B$430:$N$444,'Main Injection Calc'!AH$29,'Main Injection Calc'!$U37)*_xll.Interp1d(-1,'Internal Flash'!$A$448:$A$461,'Internal Flash'!$B$448:$B$461,'Variables &amp; Axis Check'!$B$13)</f>
        <v>0</v>
      </c>
      <c r="AI37" s="7">
        <f>_xll.Interp2dTab(-1,0,'Internal Flash'!$B$429:$N$429,'Internal Flash'!$A$430:$A$444,'Internal Flash'!$B$430:$N$444,'Main Injection Calc'!AI$29,'Main Injection Calc'!$U37)*_xll.Interp1d(-1,'Internal Flash'!$A$448:$A$461,'Internal Flash'!$B$448:$B$461,'Variables &amp; Axis Check'!$B$13)</f>
        <v>0</v>
      </c>
      <c r="AJ37" s="7">
        <f>_xll.Interp2dTab(-1,0,'Internal Flash'!$B$429:$N$429,'Internal Flash'!$A$430:$A$444,'Internal Flash'!$B$430:$N$444,'Main Injection Calc'!AJ$29,'Main Injection Calc'!$U37)*_xll.Interp1d(-1,'Internal Flash'!$A$448:$A$461,'Internal Flash'!$B$448:$B$461,'Variables &amp; Axis Check'!$B$13)</f>
        <v>0</v>
      </c>
      <c r="AK37" s="7">
        <f>_xll.Interp2dTab(-1,0,'Internal Flash'!$B$429:$N$429,'Internal Flash'!$A$430:$A$444,'Internal Flash'!$B$430:$N$444,'Main Injection Calc'!AK$29,'Main Injection Calc'!$U37)*_xll.Interp1d(-1,'Internal Flash'!$A$448:$A$461,'Internal Flash'!$B$448:$B$461,'Variables &amp; Axis Check'!$B$13)</f>
        <v>0</v>
      </c>
      <c r="AL37" s="7">
        <f>_xll.Interp2dTab(-1,0,'Internal Flash'!$B$429:$N$429,'Internal Flash'!$A$430:$A$444,'Internal Flash'!$B$430:$N$444,'Main Injection Calc'!AL$29,'Main Injection Calc'!$U37)*_xll.Interp1d(-1,'Internal Flash'!$A$448:$A$461,'Internal Flash'!$B$448:$B$461,'Variables &amp; Axis Check'!$B$13)</f>
        <v>0</v>
      </c>
      <c r="AM37" s="27">
        <f t="shared" si="15"/>
        <v>0</v>
      </c>
    </row>
    <row r="38" spans="1:39" x14ac:dyDescent="0.25">
      <c r="A38" s="5">
        <f>'CSP5'!$A$177</f>
        <v>1700</v>
      </c>
      <c r="B38" s="27">
        <f t="shared" si="11"/>
        <v>0</v>
      </c>
      <c r="C38" s="7">
        <f t="shared" ref="C38:R38" si="21">($A38*360*C13)/(60*1000000)</f>
        <v>0</v>
      </c>
      <c r="D38" s="7">
        <f t="shared" si="21"/>
        <v>3.2663998559999996</v>
      </c>
      <c r="E38" s="7">
        <f t="shared" si="21"/>
        <v>4.0941553152000001</v>
      </c>
      <c r="F38" s="7">
        <f t="shared" si="21"/>
        <v>4.7972834207999995</v>
      </c>
      <c r="G38" s="7">
        <f t="shared" si="21"/>
        <v>6.0443763840000013</v>
      </c>
      <c r="H38" s="7">
        <f t="shared" si="21"/>
        <v>8.3395839653333326</v>
      </c>
      <c r="I38" s="7">
        <f t="shared" si="21"/>
        <v>10.724439364799998</v>
      </c>
      <c r="J38" s="7">
        <f t="shared" si="21"/>
        <v>13.337048352</v>
      </c>
      <c r="K38" s="7">
        <f t="shared" si="21"/>
        <v>15.436707336</v>
      </c>
      <c r="L38" s="7">
        <f t="shared" si="21"/>
        <v>17.450195088000001</v>
      </c>
      <c r="M38" s="7">
        <f t="shared" si="21"/>
        <v>19.832657232000003</v>
      </c>
      <c r="N38" s="7">
        <f t="shared" si="21"/>
        <v>21.129813427200002</v>
      </c>
      <c r="O38" s="7">
        <f t="shared" si="21"/>
        <v>21.461325218400003</v>
      </c>
      <c r="P38" s="7">
        <f t="shared" si="21"/>
        <v>22.005479999999999</v>
      </c>
      <c r="Q38" s="7">
        <f t="shared" si="21"/>
        <v>22.170582096</v>
      </c>
      <c r="R38" s="7">
        <f t="shared" si="21"/>
        <v>22.586779224000001</v>
      </c>
      <c r="S38" s="27">
        <f t="shared" si="13"/>
        <v>22.586779224000001</v>
      </c>
      <c r="U38" s="5">
        <f>'CSP5'!$A$177</f>
        <v>1700</v>
      </c>
      <c r="V38" s="27">
        <f t="shared" si="14"/>
        <v>0</v>
      </c>
      <c r="W38" s="7">
        <f>_xll.Interp2dTab(-1,0,'Internal Flash'!$B$429:$N$429,'Internal Flash'!$A$430:$A$444,'Internal Flash'!$B$430:$N$444,'Main Injection Calc'!W$29,'Main Injection Calc'!$U38)*_xll.Interp1d(-1,'Internal Flash'!$A$448:$A$461,'Internal Flash'!$B$448:$B$461,'Variables &amp; Axis Check'!$B$13)</f>
        <v>0</v>
      </c>
      <c r="X38" s="7">
        <f>_xll.Interp2dTab(-1,0,'Internal Flash'!$B$429:$N$429,'Internal Flash'!$A$430:$A$444,'Internal Flash'!$B$430:$N$444,'Main Injection Calc'!X$29,'Main Injection Calc'!$U38)*_xll.Interp1d(-1,'Internal Flash'!$A$448:$A$461,'Internal Flash'!$B$448:$B$461,'Variables &amp; Axis Check'!$B$13)</f>
        <v>0</v>
      </c>
      <c r="Y38" s="7">
        <f>_xll.Interp2dTab(-1,0,'Internal Flash'!$B$429:$N$429,'Internal Flash'!$A$430:$A$444,'Internal Flash'!$B$430:$N$444,'Main Injection Calc'!Y$29,'Main Injection Calc'!$U38)*_xll.Interp1d(-1,'Internal Flash'!$A$448:$A$461,'Internal Flash'!$B$448:$B$461,'Variables &amp; Axis Check'!$B$13)</f>
        <v>0</v>
      </c>
      <c r="Z38" s="7">
        <f>_xll.Interp2dTab(-1,0,'Internal Flash'!$B$429:$N$429,'Internal Flash'!$A$430:$A$444,'Internal Flash'!$B$430:$N$444,'Main Injection Calc'!Z$29,'Main Injection Calc'!$U38)*_xll.Interp1d(-1,'Internal Flash'!$A$448:$A$461,'Internal Flash'!$B$448:$B$461,'Variables &amp; Axis Check'!$B$13)</f>
        <v>0</v>
      </c>
      <c r="AA38" s="7">
        <f>_xll.Interp2dTab(-1,0,'Internal Flash'!$B$429:$N$429,'Internal Flash'!$A$430:$A$444,'Internal Flash'!$B$430:$N$444,'Main Injection Calc'!AA$29,'Main Injection Calc'!$U38)*_xll.Interp1d(-1,'Internal Flash'!$A$448:$A$461,'Internal Flash'!$B$448:$B$461,'Variables &amp; Axis Check'!$B$13)</f>
        <v>0</v>
      </c>
      <c r="AB38" s="7">
        <f>_xll.Interp2dTab(-1,0,'Internal Flash'!$B$429:$N$429,'Internal Flash'!$A$430:$A$444,'Internal Flash'!$B$430:$N$444,'Main Injection Calc'!AB$29,'Main Injection Calc'!$U38)*_xll.Interp1d(-1,'Internal Flash'!$A$448:$A$461,'Internal Flash'!$B$448:$B$461,'Variables &amp; Axis Check'!$B$13)</f>
        <v>0</v>
      </c>
      <c r="AC38" s="7">
        <f>_xll.Interp2dTab(-1,0,'Internal Flash'!$B$429:$N$429,'Internal Flash'!$A$430:$A$444,'Internal Flash'!$B$430:$N$444,'Main Injection Calc'!AC$29,'Main Injection Calc'!$U38)*_xll.Interp1d(-1,'Internal Flash'!$A$448:$A$461,'Internal Flash'!$B$448:$B$461,'Variables &amp; Axis Check'!$B$13)</f>
        <v>0</v>
      </c>
      <c r="AD38" s="7">
        <f>_xll.Interp2dTab(-1,0,'Internal Flash'!$B$429:$N$429,'Internal Flash'!$A$430:$A$444,'Internal Flash'!$B$430:$N$444,'Main Injection Calc'!AD$29,'Main Injection Calc'!$U38)*_xll.Interp1d(-1,'Internal Flash'!$A$448:$A$461,'Internal Flash'!$B$448:$B$461,'Variables &amp; Axis Check'!$B$13)</f>
        <v>0</v>
      </c>
      <c r="AE38" s="7">
        <f>_xll.Interp2dTab(-1,0,'Internal Flash'!$B$429:$N$429,'Internal Flash'!$A$430:$A$444,'Internal Flash'!$B$430:$N$444,'Main Injection Calc'!AE$29,'Main Injection Calc'!$U38)*_xll.Interp1d(-1,'Internal Flash'!$A$448:$A$461,'Internal Flash'!$B$448:$B$461,'Variables &amp; Axis Check'!$B$13)</f>
        <v>0</v>
      </c>
      <c r="AF38" s="7">
        <f>_xll.Interp2dTab(-1,0,'Internal Flash'!$B$429:$N$429,'Internal Flash'!$A$430:$A$444,'Internal Flash'!$B$430:$N$444,'Main Injection Calc'!AF$29,'Main Injection Calc'!$U38)*_xll.Interp1d(-1,'Internal Flash'!$A$448:$A$461,'Internal Flash'!$B$448:$B$461,'Variables &amp; Axis Check'!$B$13)</f>
        <v>0</v>
      </c>
      <c r="AG38" s="7">
        <f>_xll.Interp2dTab(-1,0,'Internal Flash'!$B$429:$N$429,'Internal Flash'!$A$430:$A$444,'Internal Flash'!$B$430:$N$444,'Main Injection Calc'!AG$29,'Main Injection Calc'!$U38)*_xll.Interp1d(-1,'Internal Flash'!$A$448:$A$461,'Internal Flash'!$B$448:$B$461,'Variables &amp; Axis Check'!$B$13)</f>
        <v>0</v>
      </c>
      <c r="AH38" s="7">
        <f>_xll.Interp2dTab(-1,0,'Internal Flash'!$B$429:$N$429,'Internal Flash'!$A$430:$A$444,'Internal Flash'!$B$430:$N$444,'Main Injection Calc'!AH$29,'Main Injection Calc'!$U38)*_xll.Interp1d(-1,'Internal Flash'!$A$448:$A$461,'Internal Flash'!$B$448:$B$461,'Variables &amp; Axis Check'!$B$13)</f>
        <v>0</v>
      </c>
      <c r="AI38" s="7">
        <f>_xll.Interp2dTab(-1,0,'Internal Flash'!$B$429:$N$429,'Internal Flash'!$A$430:$A$444,'Internal Flash'!$B$430:$N$444,'Main Injection Calc'!AI$29,'Main Injection Calc'!$U38)*_xll.Interp1d(-1,'Internal Flash'!$A$448:$A$461,'Internal Flash'!$B$448:$B$461,'Variables &amp; Axis Check'!$B$13)</f>
        <v>0</v>
      </c>
      <c r="AJ38" s="7">
        <f>_xll.Interp2dTab(-1,0,'Internal Flash'!$B$429:$N$429,'Internal Flash'!$A$430:$A$444,'Internal Flash'!$B$430:$N$444,'Main Injection Calc'!AJ$29,'Main Injection Calc'!$U38)*_xll.Interp1d(-1,'Internal Flash'!$A$448:$A$461,'Internal Flash'!$B$448:$B$461,'Variables &amp; Axis Check'!$B$13)</f>
        <v>0</v>
      </c>
      <c r="AK38" s="7">
        <f>_xll.Interp2dTab(-1,0,'Internal Flash'!$B$429:$N$429,'Internal Flash'!$A$430:$A$444,'Internal Flash'!$B$430:$N$444,'Main Injection Calc'!AK$29,'Main Injection Calc'!$U38)*_xll.Interp1d(-1,'Internal Flash'!$A$448:$A$461,'Internal Flash'!$B$448:$B$461,'Variables &amp; Axis Check'!$B$13)</f>
        <v>0</v>
      </c>
      <c r="AL38" s="7">
        <f>_xll.Interp2dTab(-1,0,'Internal Flash'!$B$429:$N$429,'Internal Flash'!$A$430:$A$444,'Internal Flash'!$B$430:$N$444,'Main Injection Calc'!AL$29,'Main Injection Calc'!$U38)*_xll.Interp1d(-1,'Internal Flash'!$A$448:$A$461,'Internal Flash'!$B$448:$B$461,'Variables &amp; Axis Check'!$B$13)</f>
        <v>0</v>
      </c>
      <c r="AM38" s="27">
        <f t="shared" si="15"/>
        <v>0</v>
      </c>
    </row>
    <row r="39" spans="1:39" x14ac:dyDescent="0.25">
      <c r="A39" s="5">
        <f>'CSP5'!$A$178</f>
        <v>1800</v>
      </c>
      <c r="B39" s="27">
        <f t="shared" si="11"/>
        <v>0</v>
      </c>
      <c r="C39" s="7">
        <f t="shared" ref="C39:R39" si="22">($A39*360*C14)/(60*1000000)</f>
        <v>0</v>
      </c>
      <c r="D39" s="7">
        <f t="shared" si="22"/>
        <v>3.2855811839999998</v>
      </c>
      <c r="E39" s="7">
        <f t="shared" si="22"/>
        <v>4.2139795967999998</v>
      </c>
      <c r="F39" s="7">
        <f t="shared" si="22"/>
        <v>5.0602185216000004</v>
      </c>
      <c r="G39" s="7">
        <f t="shared" si="22"/>
        <v>6.3048499200000006</v>
      </c>
      <c r="H39" s="7">
        <f t="shared" si="22"/>
        <v>8.9608799999999977</v>
      </c>
      <c r="I39" s="7">
        <f t="shared" si="22"/>
        <v>11.536153055999998</v>
      </c>
      <c r="J39" s="7">
        <f t="shared" si="22"/>
        <v>13.758555456000002</v>
      </c>
      <c r="K39" s="7">
        <f t="shared" si="22"/>
        <v>15.901113024000001</v>
      </c>
      <c r="L39" s="7">
        <f t="shared" si="22"/>
        <v>18.006346655999998</v>
      </c>
      <c r="M39" s="7">
        <f t="shared" si="22"/>
        <v>20.442085862399999</v>
      </c>
      <c r="N39" s="7">
        <f t="shared" si="22"/>
        <v>21.719298355199999</v>
      </c>
      <c r="O39" s="7">
        <f t="shared" si="22"/>
        <v>22.364640000000001</v>
      </c>
      <c r="P39" s="7">
        <f t="shared" si="22"/>
        <v>22.906642752</v>
      </c>
      <c r="Q39" s="7">
        <f t="shared" si="22"/>
        <v>22.511146752000002</v>
      </c>
      <c r="R39" s="7">
        <f t="shared" si="22"/>
        <v>23.041806911999995</v>
      </c>
      <c r="S39" s="27">
        <f t="shared" si="13"/>
        <v>23.041806911999995</v>
      </c>
      <c r="U39" s="5">
        <f>'CSP5'!$A$178</f>
        <v>1800</v>
      </c>
      <c r="V39" s="27">
        <f t="shared" si="14"/>
        <v>0</v>
      </c>
      <c r="W39" s="7">
        <f>_xll.Interp2dTab(-1,0,'Internal Flash'!$B$429:$N$429,'Internal Flash'!$A$430:$A$444,'Internal Flash'!$B$430:$N$444,'Main Injection Calc'!W$29,'Main Injection Calc'!$U39)*_xll.Interp1d(-1,'Internal Flash'!$A$448:$A$461,'Internal Flash'!$B$448:$B$461,'Variables &amp; Axis Check'!$B$13)</f>
        <v>0</v>
      </c>
      <c r="X39" s="7">
        <f>_xll.Interp2dTab(-1,0,'Internal Flash'!$B$429:$N$429,'Internal Flash'!$A$430:$A$444,'Internal Flash'!$B$430:$N$444,'Main Injection Calc'!X$29,'Main Injection Calc'!$U39)*_xll.Interp1d(-1,'Internal Flash'!$A$448:$A$461,'Internal Flash'!$B$448:$B$461,'Variables &amp; Axis Check'!$B$13)</f>
        <v>0</v>
      </c>
      <c r="Y39" s="7">
        <f>_xll.Interp2dTab(-1,0,'Internal Flash'!$B$429:$N$429,'Internal Flash'!$A$430:$A$444,'Internal Flash'!$B$430:$N$444,'Main Injection Calc'!Y$29,'Main Injection Calc'!$U39)*_xll.Interp1d(-1,'Internal Flash'!$A$448:$A$461,'Internal Flash'!$B$448:$B$461,'Variables &amp; Axis Check'!$B$13)</f>
        <v>0</v>
      </c>
      <c r="Z39" s="7">
        <f>_xll.Interp2dTab(-1,0,'Internal Flash'!$B$429:$N$429,'Internal Flash'!$A$430:$A$444,'Internal Flash'!$B$430:$N$444,'Main Injection Calc'!Z$29,'Main Injection Calc'!$U39)*_xll.Interp1d(-1,'Internal Flash'!$A$448:$A$461,'Internal Flash'!$B$448:$B$461,'Variables &amp; Axis Check'!$B$13)</f>
        <v>0</v>
      </c>
      <c r="AA39" s="7">
        <f>_xll.Interp2dTab(-1,0,'Internal Flash'!$B$429:$N$429,'Internal Flash'!$A$430:$A$444,'Internal Flash'!$B$430:$N$444,'Main Injection Calc'!AA$29,'Main Injection Calc'!$U39)*_xll.Interp1d(-1,'Internal Flash'!$A$448:$A$461,'Internal Flash'!$B$448:$B$461,'Variables &amp; Axis Check'!$B$13)</f>
        <v>0</v>
      </c>
      <c r="AB39" s="7">
        <f>_xll.Interp2dTab(-1,0,'Internal Flash'!$B$429:$N$429,'Internal Flash'!$A$430:$A$444,'Internal Flash'!$B$430:$N$444,'Main Injection Calc'!AB$29,'Main Injection Calc'!$U39)*_xll.Interp1d(-1,'Internal Flash'!$A$448:$A$461,'Internal Flash'!$B$448:$B$461,'Variables &amp; Axis Check'!$B$13)</f>
        <v>0</v>
      </c>
      <c r="AC39" s="7">
        <f>_xll.Interp2dTab(-1,0,'Internal Flash'!$B$429:$N$429,'Internal Flash'!$A$430:$A$444,'Internal Flash'!$B$430:$N$444,'Main Injection Calc'!AC$29,'Main Injection Calc'!$U39)*_xll.Interp1d(-1,'Internal Flash'!$A$448:$A$461,'Internal Flash'!$B$448:$B$461,'Variables &amp; Axis Check'!$B$13)</f>
        <v>0</v>
      </c>
      <c r="AD39" s="7">
        <f>_xll.Interp2dTab(-1,0,'Internal Flash'!$B$429:$N$429,'Internal Flash'!$A$430:$A$444,'Internal Flash'!$B$430:$N$444,'Main Injection Calc'!AD$29,'Main Injection Calc'!$U39)*_xll.Interp1d(-1,'Internal Flash'!$A$448:$A$461,'Internal Flash'!$B$448:$B$461,'Variables &amp; Axis Check'!$B$13)</f>
        <v>0</v>
      </c>
      <c r="AE39" s="7">
        <f>_xll.Interp2dTab(-1,0,'Internal Flash'!$B$429:$N$429,'Internal Flash'!$A$430:$A$444,'Internal Flash'!$B$430:$N$444,'Main Injection Calc'!AE$29,'Main Injection Calc'!$U39)*_xll.Interp1d(-1,'Internal Flash'!$A$448:$A$461,'Internal Flash'!$B$448:$B$461,'Variables &amp; Axis Check'!$B$13)</f>
        <v>0</v>
      </c>
      <c r="AF39" s="7">
        <f>_xll.Interp2dTab(-1,0,'Internal Flash'!$B$429:$N$429,'Internal Flash'!$A$430:$A$444,'Internal Flash'!$B$430:$N$444,'Main Injection Calc'!AF$29,'Main Injection Calc'!$U39)*_xll.Interp1d(-1,'Internal Flash'!$A$448:$A$461,'Internal Flash'!$B$448:$B$461,'Variables &amp; Axis Check'!$B$13)</f>
        <v>0</v>
      </c>
      <c r="AG39" s="7">
        <f>_xll.Interp2dTab(-1,0,'Internal Flash'!$B$429:$N$429,'Internal Flash'!$A$430:$A$444,'Internal Flash'!$B$430:$N$444,'Main Injection Calc'!AG$29,'Main Injection Calc'!$U39)*_xll.Interp1d(-1,'Internal Flash'!$A$448:$A$461,'Internal Flash'!$B$448:$B$461,'Variables &amp; Axis Check'!$B$13)</f>
        <v>0</v>
      </c>
      <c r="AH39" s="7">
        <f>_xll.Interp2dTab(-1,0,'Internal Flash'!$B$429:$N$429,'Internal Flash'!$A$430:$A$444,'Internal Flash'!$B$430:$N$444,'Main Injection Calc'!AH$29,'Main Injection Calc'!$U39)*_xll.Interp1d(-1,'Internal Flash'!$A$448:$A$461,'Internal Flash'!$B$448:$B$461,'Variables &amp; Axis Check'!$B$13)</f>
        <v>0</v>
      </c>
      <c r="AI39" s="7">
        <f>_xll.Interp2dTab(-1,0,'Internal Flash'!$B$429:$N$429,'Internal Flash'!$A$430:$A$444,'Internal Flash'!$B$430:$N$444,'Main Injection Calc'!AI$29,'Main Injection Calc'!$U39)*_xll.Interp1d(-1,'Internal Flash'!$A$448:$A$461,'Internal Flash'!$B$448:$B$461,'Variables &amp; Axis Check'!$B$13)</f>
        <v>0</v>
      </c>
      <c r="AJ39" s="7">
        <f>_xll.Interp2dTab(-1,0,'Internal Flash'!$B$429:$N$429,'Internal Flash'!$A$430:$A$444,'Internal Flash'!$B$430:$N$444,'Main Injection Calc'!AJ$29,'Main Injection Calc'!$U39)*_xll.Interp1d(-1,'Internal Flash'!$A$448:$A$461,'Internal Flash'!$B$448:$B$461,'Variables &amp; Axis Check'!$B$13)</f>
        <v>0</v>
      </c>
      <c r="AK39" s="7">
        <f>_xll.Interp2dTab(-1,0,'Internal Flash'!$B$429:$N$429,'Internal Flash'!$A$430:$A$444,'Internal Flash'!$B$430:$N$444,'Main Injection Calc'!AK$29,'Main Injection Calc'!$U39)*_xll.Interp1d(-1,'Internal Flash'!$A$448:$A$461,'Internal Flash'!$B$448:$B$461,'Variables &amp; Axis Check'!$B$13)</f>
        <v>0</v>
      </c>
      <c r="AL39" s="7">
        <f>_xll.Interp2dTab(-1,0,'Internal Flash'!$B$429:$N$429,'Internal Flash'!$A$430:$A$444,'Internal Flash'!$B$430:$N$444,'Main Injection Calc'!AL$29,'Main Injection Calc'!$U39)*_xll.Interp1d(-1,'Internal Flash'!$A$448:$A$461,'Internal Flash'!$B$448:$B$461,'Variables &amp; Axis Check'!$B$13)</f>
        <v>0</v>
      </c>
      <c r="AM39" s="27">
        <f t="shared" si="15"/>
        <v>0</v>
      </c>
    </row>
    <row r="40" spans="1:39" x14ac:dyDescent="0.25">
      <c r="A40" s="5">
        <f>'CSP5'!$A$179</f>
        <v>2000</v>
      </c>
      <c r="B40" s="27">
        <f t="shared" si="11"/>
        <v>0</v>
      </c>
      <c r="C40" s="7">
        <f t="shared" ref="C40:R40" si="23">($A40*360*C15)/(60*1000000)</f>
        <v>0</v>
      </c>
      <c r="D40" s="7">
        <f t="shared" si="23"/>
        <v>3.5157235200000003</v>
      </c>
      <c r="E40" s="7">
        <f t="shared" si="23"/>
        <v>4.5743999999999998</v>
      </c>
      <c r="F40" s="7">
        <f t="shared" si="23"/>
        <v>5.2762152960000002</v>
      </c>
      <c r="G40" s="7">
        <f t="shared" si="23"/>
        <v>6.848213760000001</v>
      </c>
      <c r="H40" s="7">
        <f t="shared" si="23"/>
        <v>9.3282626133333331</v>
      </c>
      <c r="I40" s="7">
        <f t="shared" si="23"/>
        <v>11.665602816</v>
      </c>
      <c r="J40" s="7">
        <f t="shared" si="23"/>
        <v>14.023194144</v>
      </c>
      <c r="K40" s="7">
        <f t="shared" si="23"/>
        <v>16.300552752000005</v>
      </c>
      <c r="L40" s="7">
        <f t="shared" si="23"/>
        <v>19.283692704</v>
      </c>
      <c r="M40" s="7">
        <f t="shared" si="23"/>
        <v>23.052679680000001</v>
      </c>
      <c r="N40" s="7">
        <f t="shared" si="23"/>
        <v>25.22478336</v>
      </c>
      <c r="O40" s="7">
        <f t="shared" si="23"/>
        <v>26.322815039999998</v>
      </c>
      <c r="P40" s="7">
        <f t="shared" si="23"/>
        <v>24.471296639999998</v>
      </c>
      <c r="Q40" s="7">
        <f t="shared" si="23"/>
        <v>24.896971007999998</v>
      </c>
      <c r="R40" s="7">
        <f t="shared" si="23"/>
        <v>25.509283776</v>
      </c>
      <c r="S40" s="27">
        <f t="shared" si="13"/>
        <v>25.509283776</v>
      </c>
      <c r="U40" s="5">
        <f>'CSP5'!$A$179</f>
        <v>2000</v>
      </c>
      <c r="V40" s="27">
        <f t="shared" si="14"/>
        <v>0</v>
      </c>
      <c r="W40" s="7">
        <f>_xll.Interp2dTab(-1,0,'Internal Flash'!$B$429:$N$429,'Internal Flash'!$A$430:$A$444,'Internal Flash'!$B$430:$N$444,'Main Injection Calc'!W$29,'Main Injection Calc'!$U40)*_xll.Interp1d(-1,'Internal Flash'!$A$448:$A$461,'Internal Flash'!$B$448:$B$461,'Variables &amp; Axis Check'!$B$13)</f>
        <v>0</v>
      </c>
      <c r="X40" s="7">
        <f>_xll.Interp2dTab(-1,0,'Internal Flash'!$B$429:$N$429,'Internal Flash'!$A$430:$A$444,'Internal Flash'!$B$430:$N$444,'Main Injection Calc'!X$29,'Main Injection Calc'!$U40)*_xll.Interp1d(-1,'Internal Flash'!$A$448:$A$461,'Internal Flash'!$B$448:$B$461,'Variables &amp; Axis Check'!$B$13)</f>
        <v>0</v>
      </c>
      <c r="Y40" s="7">
        <f>_xll.Interp2dTab(-1,0,'Internal Flash'!$B$429:$N$429,'Internal Flash'!$A$430:$A$444,'Internal Flash'!$B$430:$N$444,'Main Injection Calc'!Y$29,'Main Injection Calc'!$U40)*_xll.Interp1d(-1,'Internal Flash'!$A$448:$A$461,'Internal Flash'!$B$448:$B$461,'Variables &amp; Axis Check'!$B$13)</f>
        <v>0</v>
      </c>
      <c r="Z40" s="7">
        <f>_xll.Interp2dTab(-1,0,'Internal Flash'!$B$429:$N$429,'Internal Flash'!$A$430:$A$444,'Internal Flash'!$B$430:$N$444,'Main Injection Calc'!Z$29,'Main Injection Calc'!$U40)*_xll.Interp1d(-1,'Internal Flash'!$A$448:$A$461,'Internal Flash'!$B$448:$B$461,'Variables &amp; Axis Check'!$B$13)</f>
        <v>0</v>
      </c>
      <c r="AA40" s="7">
        <f>_xll.Interp2dTab(-1,0,'Internal Flash'!$B$429:$N$429,'Internal Flash'!$A$430:$A$444,'Internal Flash'!$B$430:$N$444,'Main Injection Calc'!AA$29,'Main Injection Calc'!$U40)*_xll.Interp1d(-1,'Internal Flash'!$A$448:$A$461,'Internal Flash'!$B$448:$B$461,'Variables &amp; Axis Check'!$B$13)</f>
        <v>0</v>
      </c>
      <c r="AB40" s="7">
        <f>_xll.Interp2dTab(-1,0,'Internal Flash'!$B$429:$N$429,'Internal Flash'!$A$430:$A$444,'Internal Flash'!$B$430:$N$444,'Main Injection Calc'!AB$29,'Main Injection Calc'!$U40)*_xll.Interp1d(-1,'Internal Flash'!$A$448:$A$461,'Internal Flash'!$B$448:$B$461,'Variables &amp; Axis Check'!$B$13)</f>
        <v>0</v>
      </c>
      <c r="AC40" s="7">
        <f>_xll.Interp2dTab(-1,0,'Internal Flash'!$B$429:$N$429,'Internal Flash'!$A$430:$A$444,'Internal Flash'!$B$430:$N$444,'Main Injection Calc'!AC$29,'Main Injection Calc'!$U40)*_xll.Interp1d(-1,'Internal Flash'!$A$448:$A$461,'Internal Flash'!$B$448:$B$461,'Variables &amp; Axis Check'!$B$13)</f>
        <v>0</v>
      </c>
      <c r="AD40" s="7">
        <f>_xll.Interp2dTab(-1,0,'Internal Flash'!$B$429:$N$429,'Internal Flash'!$A$430:$A$444,'Internal Flash'!$B$430:$N$444,'Main Injection Calc'!AD$29,'Main Injection Calc'!$U40)*_xll.Interp1d(-1,'Internal Flash'!$A$448:$A$461,'Internal Flash'!$B$448:$B$461,'Variables &amp; Axis Check'!$B$13)</f>
        <v>0</v>
      </c>
      <c r="AE40" s="7">
        <f>_xll.Interp2dTab(-1,0,'Internal Flash'!$B$429:$N$429,'Internal Flash'!$A$430:$A$444,'Internal Flash'!$B$430:$N$444,'Main Injection Calc'!AE$29,'Main Injection Calc'!$U40)*_xll.Interp1d(-1,'Internal Flash'!$A$448:$A$461,'Internal Flash'!$B$448:$B$461,'Variables &amp; Axis Check'!$B$13)</f>
        <v>0</v>
      </c>
      <c r="AF40" s="7">
        <f>_xll.Interp2dTab(-1,0,'Internal Flash'!$B$429:$N$429,'Internal Flash'!$A$430:$A$444,'Internal Flash'!$B$430:$N$444,'Main Injection Calc'!AF$29,'Main Injection Calc'!$U40)*_xll.Interp1d(-1,'Internal Flash'!$A$448:$A$461,'Internal Flash'!$B$448:$B$461,'Variables &amp; Axis Check'!$B$13)</f>
        <v>0</v>
      </c>
      <c r="AG40" s="7">
        <f>_xll.Interp2dTab(-1,0,'Internal Flash'!$B$429:$N$429,'Internal Flash'!$A$430:$A$444,'Internal Flash'!$B$430:$N$444,'Main Injection Calc'!AG$29,'Main Injection Calc'!$U40)*_xll.Interp1d(-1,'Internal Flash'!$A$448:$A$461,'Internal Flash'!$B$448:$B$461,'Variables &amp; Axis Check'!$B$13)</f>
        <v>0</v>
      </c>
      <c r="AH40" s="7">
        <f>_xll.Interp2dTab(-1,0,'Internal Flash'!$B$429:$N$429,'Internal Flash'!$A$430:$A$444,'Internal Flash'!$B$430:$N$444,'Main Injection Calc'!AH$29,'Main Injection Calc'!$U40)*_xll.Interp1d(-1,'Internal Flash'!$A$448:$A$461,'Internal Flash'!$B$448:$B$461,'Variables &amp; Axis Check'!$B$13)</f>
        <v>0</v>
      </c>
      <c r="AI40" s="7">
        <f>_xll.Interp2dTab(-1,0,'Internal Flash'!$B$429:$N$429,'Internal Flash'!$A$430:$A$444,'Internal Flash'!$B$430:$N$444,'Main Injection Calc'!AI$29,'Main Injection Calc'!$U40)*_xll.Interp1d(-1,'Internal Flash'!$A$448:$A$461,'Internal Flash'!$B$448:$B$461,'Variables &amp; Axis Check'!$B$13)</f>
        <v>0</v>
      </c>
      <c r="AJ40" s="7">
        <f>_xll.Interp2dTab(-1,0,'Internal Flash'!$B$429:$N$429,'Internal Flash'!$A$430:$A$444,'Internal Flash'!$B$430:$N$444,'Main Injection Calc'!AJ$29,'Main Injection Calc'!$U40)*_xll.Interp1d(-1,'Internal Flash'!$A$448:$A$461,'Internal Flash'!$B$448:$B$461,'Variables &amp; Axis Check'!$B$13)</f>
        <v>0</v>
      </c>
      <c r="AK40" s="7">
        <f>_xll.Interp2dTab(-1,0,'Internal Flash'!$B$429:$N$429,'Internal Flash'!$A$430:$A$444,'Internal Flash'!$B$430:$N$444,'Main Injection Calc'!AK$29,'Main Injection Calc'!$U40)*_xll.Interp1d(-1,'Internal Flash'!$A$448:$A$461,'Internal Flash'!$B$448:$B$461,'Variables &amp; Axis Check'!$B$13)</f>
        <v>0</v>
      </c>
      <c r="AL40" s="7">
        <f>_xll.Interp2dTab(-1,0,'Internal Flash'!$B$429:$N$429,'Internal Flash'!$A$430:$A$444,'Internal Flash'!$B$430:$N$444,'Main Injection Calc'!AL$29,'Main Injection Calc'!$U40)*_xll.Interp1d(-1,'Internal Flash'!$A$448:$A$461,'Internal Flash'!$B$448:$B$461,'Variables &amp; Axis Check'!$B$13)</f>
        <v>0</v>
      </c>
      <c r="AM40" s="27">
        <f t="shared" si="15"/>
        <v>0</v>
      </c>
    </row>
    <row r="41" spans="1:39" x14ac:dyDescent="0.25">
      <c r="A41" s="5">
        <f>'CSP5'!$A$180</f>
        <v>2200</v>
      </c>
      <c r="B41" s="27">
        <f t="shared" si="11"/>
        <v>0</v>
      </c>
      <c r="C41" s="7">
        <f t="shared" ref="C41:R41" si="24">($A41*360*C16)/(60*1000000)</f>
        <v>0</v>
      </c>
      <c r="D41" s="7">
        <f t="shared" si="24"/>
        <v>3.7446309119999994</v>
      </c>
      <c r="E41" s="7">
        <f t="shared" si="24"/>
        <v>4.9115041535999993</v>
      </c>
      <c r="F41" s="7">
        <f t="shared" si="24"/>
        <v>5.6209397376000005</v>
      </c>
      <c r="G41" s="7">
        <f t="shared" si="24"/>
        <v>7.5330351360000014</v>
      </c>
      <c r="H41" s="7">
        <f t="shared" si="24"/>
        <v>10.261088874666667</v>
      </c>
      <c r="I41" s="7">
        <f t="shared" si="24"/>
        <v>12.494771414399999</v>
      </c>
      <c r="J41" s="7">
        <f t="shared" si="24"/>
        <v>15.185686348800001</v>
      </c>
      <c r="K41" s="7">
        <f t="shared" si="24"/>
        <v>17.754845750400001</v>
      </c>
      <c r="L41" s="7">
        <f t="shared" si="24"/>
        <v>20.445117264000004</v>
      </c>
      <c r="M41" s="7">
        <f t="shared" si="24"/>
        <v>24.738096979200002</v>
      </c>
      <c r="N41" s="7">
        <f t="shared" si="24"/>
        <v>26.081932800000001</v>
      </c>
      <c r="O41" s="7">
        <f t="shared" si="24"/>
        <v>26.756361984000005</v>
      </c>
      <c r="P41" s="7">
        <f t="shared" si="24"/>
        <v>26.795327328000003</v>
      </c>
      <c r="Q41" s="7">
        <f t="shared" si="24"/>
        <v>27.194399231999999</v>
      </c>
      <c r="R41" s="7">
        <f t="shared" si="24"/>
        <v>27.963072825600001</v>
      </c>
      <c r="S41" s="27">
        <f t="shared" si="13"/>
        <v>27.963072825600001</v>
      </c>
      <c r="U41" s="5">
        <f>'CSP5'!$A$180</f>
        <v>2200</v>
      </c>
      <c r="V41" s="27">
        <f t="shared" si="14"/>
        <v>0</v>
      </c>
      <c r="W41" s="7">
        <f>_xll.Interp2dTab(-1,0,'Internal Flash'!$B$429:$N$429,'Internal Flash'!$A$430:$A$444,'Internal Flash'!$B$430:$N$444,'Main Injection Calc'!W$29,'Main Injection Calc'!$U41)*_xll.Interp1d(-1,'Internal Flash'!$A$448:$A$461,'Internal Flash'!$B$448:$B$461,'Variables &amp; Axis Check'!$B$13)</f>
        <v>0</v>
      </c>
      <c r="X41" s="7">
        <f>_xll.Interp2dTab(-1,0,'Internal Flash'!$B$429:$N$429,'Internal Flash'!$A$430:$A$444,'Internal Flash'!$B$430:$N$444,'Main Injection Calc'!X$29,'Main Injection Calc'!$U41)*_xll.Interp1d(-1,'Internal Flash'!$A$448:$A$461,'Internal Flash'!$B$448:$B$461,'Variables &amp; Axis Check'!$B$13)</f>
        <v>0</v>
      </c>
      <c r="Y41" s="7">
        <f>_xll.Interp2dTab(-1,0,'Internal Flash'!$B$429:$N$429,'Internal Flash'!$A$430:$A$444,'Internal Flash'!$B$430:$N$444,'Main Injection Calc'!Y$29,'Main Injection Calc'!$U41)*_xll.Interp1d(-1,'Internal Flash'!$A$448:$A$461,'Internal Flash'!$B$448:$B$461,'Variables &amp; Axis Check'!$B$13)</f>
        <v>0</v>
      </c>
      <c r="Z41" s="7">
        <f>_xll.Interp2dTab(-1,0,'Internal Flash'!$B$429:$N$429,'Internal Flash'!$A$430:$A$444,'Internal Flash'!$B$430:$N$444,'Main Injection Calc'!Z$29,'Main Injection Calc'!$U41)*_xll.Interp1d(-1,'Internal Flash'!$A$448:$A$461,'Internal Flash'!$B$448:$B$461,'Variables &amp; Axis Check'!$B$13)</f>
        <v>0</v>
      </c>
      <c r="AA41" s="7">
        <f>_xll.Interp2dTab(-1,0,'Internal Flash'!$B$429:$N$429,'Internal Flash'!$A$430:$A$444,'Internal Flash'!$B$430:$N$444,'Main Injection Calc'!AA$29,'Main Injection Calc'!$U41)*_xll.Interp1d(-1,'Internal Flash'!$A$448:$A$461,'Internal Flash'!$B$448:$B$461,'Variables &amp; Axis Check'!$B$13)</f>
        <v>0</v>
      </c>
      <c r="AB41" s="7">
        <f>_xll.Interp2dTab(-1,0,'Internal Flash'!$B$429:$N$429,'Internal Flash'!$A$430:$A$444,'Internal Flash'!$B$430:$N$444,'Main Injection Calc'!AB$29,'Main Injection Calc'!$U41)*_xll.Interp1d(-1,'Internal Flash'!$A$448:$A$461,'Internal Flash'!$B$448:$B$461,'Variables &amp; Axis Check'!$B$13)</f>
        <v>0</v>
      </c>
      <c r="AC41" s="7">
        <f>_xll.Interp2dTab(-1,0,'Internal Flash'!$B$429:$N$429,'Internal Flash'!$A$430:$A$444,'Internal Flash'!$B$430:$N$444,'Main Injection Calc'!AC$29,'Main Injection Calc'!$U41)*_xll.Interp1d(-1,'Internal Flash'!$A$448:$A$461,'Internal Flash'!$B$448:$B$461,'Variables &amp; Axis Check'!$B$13)</f>
        <v>0</v>
      </c>
      <c r="AD41" s="7">
        <f>_xll.Interp2dTab(-1,0,'Internal Flash'!$B$429:$N$429,'Internal Flash'!$A$430:$A$444,'Internal Flash'!$B$430:$N$444,'Main Injection Calc'!AD$29,'Main Injection Calc'!$U41)*_xll.Interp1d(-1,'Internal Flash'!$A$448:$A$461,'Internal Flash'!$B$448:$B$461,'Variables &amp; Axis Check'!$B$13)</f>
        <v>0</v>
      </c>
      <c r="AE41" s="7">
        <f>_xll.Interp2dTab(-1,0,'Internal Flash'!$B$429:$N$429,'Internal Flash'!$A$430:$A$444,'Internal Flash'!$B$430:$N$444,'Main Injection Calc'!AE$29,'Main Injection Calc'!$U41)*_xll.Interp1d(-1,'Internal Flash'!$A$448:$A$461,'Internal Flash'!$B$448:$B$461,'Variables &amp; Axis Check'!$B$13)</f>
        <v>0</v>
      </c>
      <c r="AF41" s="7">
        <f>_xll.Interp2dTab(-1,0,'Internal Flash'!$B$429:$N$429,'Internal Flash'!$A$430:$A$444,'Internal Flash'!$B$430:$N$444,'Main Injection Calc'!AF$29,'Main Injection Calc'!$U41)*_xll.Interp1d(-1,'Internal Flash'!$A$448:$A$461,'Internal Flash'!$B$448:$B$461,'Variables &amp; Axis Check'!$B$13)</f>
        <v>0</v>
      </c>
      <c r="AG41" s="7">
        <f>_xll.Interp2dTab(-1,0,'Internal Flash'!$B$429:$N$429,'Internal Flash'!$A$430:$A$444,'Internal Flash'!$B$430:$N$444,'Main Injection Calc'!AG$29,'Main Injection Calc'!$U41)*_xll.Interp1d(-1,'Internal Flash'!$A$448:$A$461,'Internal Flash'!$B$448:$B$461,'Variables &amp; Axis Check'!$B$13)</f>
        <v>0</v>
      </c>
      <c r="AH41" s="7">
        <f>_xll.Interp2dTab(-1,0,'Internal Flash'!$B$429:$N$429,'Internal Flash'!$A$430:$A$444,'Internal Flash'!$B$430:$N$444,'Main Injection Calc'!AH$29,'Main Injection Calc'!$U41)*_xll.Interp1d(-1,'Internal Flash'!$A$448:$A$461,'Internal Flash'!$B$448:$B$461,'Variables &amp; Axis Check'!$B$13)</f>
        <v>0</v>
      </c>
      <c r="AI41" s="7">
        <f>_xll.Interp2dTab(-1,0,'Internal Flash'!$B$429:$N$429,'Internal Flash'!$A$430:$A$444,'Internal Flash'!$B$430:$N$444,'Main Injection Calc'!AI$29,'Main Injection Calc'!$U41)*_xll.Interp1d(-1,'Internal Flash'!$A$448:$A$461,'Internal Flash'!$B$448:$B$461,'Variables &amp; Axis Check'!$B$13)</f>
        <v>0</v>
      </c>
      <c r="AJ41" s="7">
        <f>_xll.Interp2dTab(-1,0,'Internal Flash'!$B$429:$N$429,'Internal Flash'!$A$430:$A$444,'Internal Flash'!$B$430:$N$444,'Main Injection Calc'!AJ$29,'Main Injection Calc'!$U41)*_xll.Interp1d(-1,'Internal Flash'!$A$448:$A$461,'Internal Flash'!$B$448:$B$461,'Variables &amp; Axis Check'!$B$13)</f>
        <v>0</v>
      </c>
      <c r="AK41" s="7">
        <f>_xll.Interp2dTab(-1,0,'Internal Flash'!$B$429:$N$429,'Internal Flash'!$A$430:$A$444,'Internal Flash'!$B$430:$N$444,'Main Injection Calc'!AK$29,'Main Injection Calc'!$U41)*_xll.Interp1d(-1,'Internal Flash'!$A$448:$A$461,'Internal Flash'!$B$448:$B$461,'Variables &amp; Axis Check'!$B$13)</f>
        <v>0</v>
      </c>
      <c r="AL41" s="7">
        <f>_xll.Interp2dTab(-1,0,'Internal Flash'!$B$429:$N$429,'Internal Flash'!$A$430:$A$444,'Internal Flash'!$B$430:$N$444,'Main Injection Calc'!AL$29,'Main Injection Calc'!$U41)*_xll.Interp1d(-1,'Internal Flash'!$A$448:$A$461,'Internal Flash'!$B$448:$B$461,'Variables &amp; Axis Check'!$B$13)</f>
        <v>0</v>
      </c>
      <c r="AM41" s="27">
        <f t="shared" si="15"/>
        <v>0</v>
      </c>
    </row>
    <row r="42" spans="1:39" x14ac:dyDescent="0.25">
      <c r="A42" s="5">
        <f>'CSP5'!$A$181</f>
        <v>2400</v>
      </c>
      <c r="B42" s="27">
        <f t="shared" si="11"/>
        <v>0</v>
      </c>
      <c r="C42" s="7">
        <f t="shared" ref="C42:R42" si="25">($A42*360*C17)/(60*1000000)</f>
        <v>0</v>
      </c>
      <c r="D42" s="7">
        <f t="shared" si="25"/>
        <v>4.0205422080000002</v>
      </c>
      <c r="E42" s="7">
        <f t="shared" si="25"/>
        <v>5.3580045311999998</v>
      </c>
      <c r="F42" s="7">
        <f t="shared" si="25"/>
        <v>5.9533028351999997</v>
      </c>
      <c r="G42" s="7">
        <f t="shared" si="25"/>
        <v>8.7249392639999996</v>
      </c>
      <c r="H42" s="7">
        <f t="shared" si="25"/>
        <v>12.064051712000001</v>
      </c>
      <c r="I42" s="7">
        <f t="shared" si="25"/>
        <v>14.738464281600001</v>
      </c>
      <c r="J42" s="7">
        <f t="shared" si="25"/>
        <v>17.4312730368</v>
      </c>
      <c r="K42" s="7">
        <f t="shared" si="25"/>
        <v>20.553043622399997</v>
      </c>
      <c r="L42" s="7">
        <f t="shared" si="25"/>
        <v>22.849062451200002</v>
      </c>
      <c r="M42" s="7">
        <f t="shared" si="25"/>
        <v>26.317547596800001</v>
      </c>
      <c r="N42" s="7">
        <f t="shared" si="25"/>
        <v>26.983630079999998</v>
      </c>
      <c r="O42" s="7">
        <f t="shared" si="25"/>
        <v>28.044730368000003</v>
      </c>
      <c r="P42" s="7">
        <f t="shared" si="25"/>
        <v>28.406193408</v>
      </c>
      <c r="Q42" s="7">
        <f t="shared" si="25"/>
        <v>28.617878016000002</v>
      </c>
      <c r="R42" s="7">
        <f t="shared" si="25"/>
        <v>29.524946227200001</v>
      </c>
      <c r="S42" s="27">
        <f t="shared" si="13"/>
        <v>29.524946227200001</v>
      </c>
      <c r="U42" s="5">
        <f>'CSP5'!$A$181</f>
        <v>2400</v>
      </c>
      <c r="V42" s="27">
        <f t="shared" si="14"/>
        <v>0</v>
      </c>
      <c r="W42" s="7">
        <f>_xll.Interp2dTab(-1,0,'Internal Flash'!$B$429:$N$429,'Internal Flash'!$A$430:$A$444,'Internal Flash'!$B$430:$N$444,'Main Injection Calc'!W$29,'Main Injection Calc'!$U42)*_xll.Interp1d(-1,'Internal Flash'!$A$448:$A$461,'Internal Flash'!$B$448:$B$461,'Variables &amp; Axis Check'!$B$13)</f>
        <v>0</v>
      </c>
      <c r="X42" s="7">
        <f>_xll.Interp2dTab(-1,0,'Internal Flash'!$B$429:$N$429,'Internal Flash'!$A$430:$A$444,'Internal Flash'!$B$430:$N$444,'Main Injection Calc'!X$29,'Main Injection Calc'!$U42)*_xll.Interp1d(-1,'Internal Flash'!$A$448:$A$461,'Internal Flash'!$B$448:$B$461,'Variables &amp; Axis Check'!$B$13)</f>
        <v>0</v>
      </c>
      <c r="Y42" s="7">
        <f>_xll.Interp2dTab(-1,0,'Internal Flash'!$B$429:$N$429,'Internal Flash'!$A$430:$A$444,'Internal Flash'!$B$430:$N$444,'Main Injection Calc'!Y$29,'Main Injection Calc'!$U42)*_xll.Interp1d(-1,'Internal Flash'!$A$448:$A$461,'Internal Flash'!$B$448:$B$461,'Variables &amp; Axis Check'!$B$13)</f>
        <v>0</v>
      </c>
      <c r="Z42" s="7">
        <f>_xll.Interp2dTab(-1,0,'Internal Flash'!$B$429:$N$429,'Internal Flash'!$A$430:$A$444,'Internal Flash'!$B$430:$N$444,'Main Injection Calc'!Z$29,'Main Injection Calc'!$U42)*_xll.Interp1d(-1,'Internal Flash'!$A$448:$A$461,'Internal Flash'!$B$448:$B$461,'Variables &amp; Axis Check'!$B$13)</f>
        <v>0</v>
      </c>
      <c r="AA42" s="7">
        <f>_xll.Interp2dTab(-1,0,'Internal Flash'!$B$429:$N$429,'Internal Flash'!$A$430:$A$444,'Internal Flash'!$B$430:$N$444,'Main Injection Calc'!AA$29,'Main Injection Calc'!$U42)*_xll.Interp1d(-1,'Internal Flash'!$A$448:$A$461,'Internal Flash'!$B$448:$B$461,'Variables &amp; Axis Check'!$B$13)</f>
        <v>0</v>
      </c>
      <c r="AB42" s="7">
        <f>_xll.Interp2dTab(-1,0,'Internal Flash'!$B$429:$N$429,'Internal Flash'!$A$430:$A$444,'Internal Flash'!$B$430:$N$444,'Main Injection Calc'!AB$29,'Main Injection Calc'!$U42)*_xll.Interp1d(-1,'Internal Flash'!$A$448:$A$461,'Internal Flash'!$B$448:$B$461,'Variables &amp; Axis Check'!$B$13)</f>
        <v>0</v>
      </c>
      <c r="AC42" s="7">
        <f>_xll.Interp2dTab(-1,0,'Internal Flash'!$B$429:$N$429,'Internal Flash'!$A$430:$A$444,'Internal Flash'!$B$430:$N$444,'Main Injection Calc'!AC$29,'Main Injection Calc'!$U42)*_xll.Interp1d(-1,'Internal Flash'!$A$448:$A$461,'Internal Flash'!$B$448:$B$461,'Variables &amp; Axis Check'!$B$13)</f>
        <v>0</v>
      </c>
      <c r="AD42" s="7">
        <f>_xll.Interp2dTab(-1,0,'Internal Flash'!$B$429:$N$429,'Internal Flash'!$A$430:$A$444,'Internal Flash'!$B$430:$N$444,'Main Injection Calc'!AD$29,'Main Injection Calc'!$U42)*_xll.Interp1d(-1,'Internal Flash'!$A$448:$A$461,'Internal Flash'!$B$448:$B$461,'Variables &amp; Axis Check'!$B$13)</f>
        <v>0</v>
      </c>
      <c r="AE42" s="7">
        <f>_xll.Interp2dTab(-1,0,'Internal Flash'!$B$429:$N$429,'Internal Flash'!$A$430:$A$444,'Internal Flash'!$B$430:$N$444,'Main Injection Calc'!AE$29,'Main Injection Calc'!$U42)*_xll.Interp1d(-1,'Internal Flash'!$A$448:$A$461,'Internal Flash'!$B$448:$B$461,'Variables &amp; Axis Check'!$B$13)</f>
        <v>0</v>
      </c>
      <c r="AF42" s="7">
        <f>_xll.Interp2dTab(-1,0,'Internal Flash'!$B$429:$N$429,'Internal Flash'!$A$430:$A$444,'Internal Flash'!$B$430:$N$444,'Main Injection Calc'!AF$29,'Main Injection Calc'!$U42)*_xll.Interp1d(-1,'Internal Flash'!$A$448:$A$461,'Internal Flash'!$B$448:$B$461,'Variables &amp; Axis Check'!$B$13)</f>
        <v>0</v>
      </c>
      <c r="AG42" s="7">
        <f>_xll.Interp2dTab(-1,0,'Internal Flash'!$B$429:$N$429,'Internal Flash'!$A$430:$A$444,'Internal Flash'!$B$430:$N$444,'Main Injection Calc'!AG$29,'Main Injection Calc'!$U42)*_xll.Interp1d(-1,'Internal Flash'!$A$448:$A$461,'Internal Flash'!$B$448:$B$461,'Variables &amp; Axis Check'!$B$13)</f>
        <v>0</v>
      </c>
      <c r="AH42" s="7">
        <f>_xll.Interp2dTab(-1,0,'Internal Flash'!$B$429:$N$429,'Internal Flash'!$A$430:$A$444,'Internal Flash'!$B$430:$N$444,'Main Injection Calc'!AH$29,'Main Injection Calc'!$U42)*_xll.Interp1d(-1,'Internal Flash'!$A$448:$A$461,'Internal Flash'!$B$448:$B$461,'Variables &amp; Axis Check'!$B$13)</f>
        <v>0</v>
      </c>
      <c r="AI42" s="7">
        <f>_xll.Interp2dTab(-1,0,'Internal Flash'!$B$429:$N$429,'Internal Flash'!$A$430:$A$444,'Internal Flash'!$B$430:$N$444,'Main Injection Calc'!AI$29,'Main Injection Calc'!$U42)*_xll.Interp1d(-1,'Internal Flash'!$A$448:$A$461,'Internal Flash'!$B$448:$B$461,'Variables &amp; Axis Check'!$B$13)</f>
        <v>0</v>
      </c>
      <c r="AJ42" s="7">
        <f>_xll.Interp2dTab(-1,0,'Internal Flash'!$B$429:$N$429,'Internal Flash'!$A$430:$A$444,'Internal Flash'!$B$430:$N$444,'Main Injection Calc'!AJ$29,'Main Injection Calc'!$U42)*_xll.Interp1d(-1,'Internal Flash'!$A$448:$A$461,'Internal Flash'!$B$448:$B$461,'Variables &amp; Axis Check'!$B$13)</f>
        <v>0</v>
      </c>
      <c r="AK42" s="7">
        <f>_xll.Interp2dTab(-1,0,'Internal Flash'!$B$429:$N$429,'Internal Flash'!$A$430:$A$444,'Internal Flash'!$B$430:$N$444,'Main Injection Calc'!AK$29,'Main Injection Calc'!$U42)*_xll.Interp1d(-1,'Internal Flash'!$A$448:$A$461,'Internal Flash'!$B$448:$B$461,'Variables &amp; Axis Check'!$B$13)</f>
        <v>0</v>
      </c>
      <c r="AL42" s="7">
        <f>_xll.Interp2dTab(-1,0,'Internal Flash'!$B$429:$N$429,'Internal Flash'!$A$430:$A$444,'Internal Flash'!$B$430:$N$444,'Main Injection Calc'!AL$29,'Main Injection Calc'!$U42)*_xll.Interp1d(-1,'Internal Flash'!$A$448:$A$461,'Internal Flash'!$B$448:$B$461,'Variables &amp; Axis Check'!$B$13)</f>
        <v>0</v>
      </c>
      <c r="AM42" s="27">
        <f t="shared" si="15"/>
        <v>0</v>
      </c>
    </row>
    <row r="43" spans="1:39" x14ac:dyDescent="0.25">
      <c r="A43" s="5">
        <f>'CSP5'!$A$182</f>
        <v>2600</v>
      </c>
      <c r="B43" s="27">
        <f t="shared" si="11"/>
        <v>0</v>
      </c>
      <c r="C43" s="7">
        <f t="shared" ref="C43:R43" si="26">($A43*360*C18)/(60*1000000)</f>
        <v>0</v>
      </c>
      <c r="D43" s="7">
        <f t="shared" si="26"/>
        <v>4.2677826047999998</v>
      </c>
      <c r="E43" s="7">
        <f t="shared" si="26"/>
        <v>5.8276478207999993</v>
      </c>
      <c r="F43" s="7">
        <f t="shared" si="26"/>
        <v>6.6618085248000005</v>
      </c>
      <c r="G43" s="7">
        <f t="shared" si="26"/>
        <v>9.4520175359999996</v>
      </c>
      <c r="H43" s="7">
        <f t="shared" si="26"/>
        <v>13.004903253333332</v>
      </c>
      <c r="I43" s="7">
        <f t="shared" si="26"/>
        <v>15.966669638400001</v>
      </c>
      <c r="J43" s="7">
        <f t="shared" si="26"/>
        <v>18.8838791232</v>
      </c>
      <c r="K43" s="7">
        <f t="shared" si="26"/>
        <v>21.707489731199999</v>
      </c>
      <c r="L43" s="7">
        <f t="shared" si="26"/>
        <v>24.561285590400001</v>
      </c>
      <c r="M43" s="7">
        <f t="shared" si="26"/>
        <v>27.897219168000003</v>
      </c>
      <c r="N43" s="7">
        <f t="shared" si="26"/>
        <v>28.56598992</v>
      </c>
      <c r="O43" s="7">
        <f t="shared" si="26"/>
        <v>29.307762931199999</v>
      </c>
      <c r="P43" s="7">
        <f t="shared" si="26"/>
        <v>30.003813465599997</v>
      </c>
      <c r="Q43" s="7">
        <f t="shared" si="26"/>
        <v>30.094207540800003</v>
      </c>
      <c r="R43" s="7">
        <f t="shared" si="26"/>
        <v>31.279754188800002</v>
      </c>
      <c r="S43" s="27">
        <f t="shared" si="13"/>
        <v>31.279754188800002</v>
      </c>
      <c r="U43" s="5">
        <f>'CSP5'!$A$182</f>
        <v>2600</v>
      </c>
      <c r="V43" s="27">
        <f t="shared" si="14"/>
        <v>0</v>
      </c>
      <c r="W43" s="7">
        <f>_xll.Interp2dTab(-1,0,'Internal Flash'!$B$429:$N$429,'Internal Flash'!$A$430:$A$444,'Internal Flash'!$B$430:$N$444,'Main Injection Calc'!W$29,'Main Injection Calc'!$U43)*_xll.Interp1d(-1,'Internal Flash'!$A$448:$A$461,'Internal Flash'!$B$448:$B$461,'Variables &amp; Axis Check'!$B$13)</f>
        <v>0</v>
      </c>
      <c r="X43" s="7">
        <f>_xll.Interp2dTab(-1,0,'Internal Flash'!$B$429:$N$429,'Internal Flash'!$A$430:$A$444,'Internal Flash'!$B$430:$N$444,'Main Injection Calc'!X$29,'Main Injection Calc'!$U43)*_xll.Interp1d(-1,'Internal Flash'!$A$448:$A$461,'Internal Flash'!$B$448:$B$461,'Variables &amp; Axis Check'!$B$13)</f>
        <v>0</v>
      </c>
      <c r="Y43" s="7">
        <f>_xll.Interp2dTab(-1,0,'Internal Flash'!$B$429:$N$429,'Internal Flash'!$A$430:$A$444,'Internal Flash'!$B$430:$N$444,'Main Injection Calc'!Y$29,'Main Injection Calc'!$U43)*_xll.Interp1d(-1,'Internal Flash'!$A$448:$A$461,'Internal Flash'!$B$448:$B$461,'Variables &amp; Axis Check'!$B$13)</f>
        <v>0</v>
      </c>
      <c r="Z43" s="7">
        <f>_xll.Interp2dTab(-1,0,'Internal Flash'!$B$429:$N$429,'Internal Flash'!$A$430:$A$444,'Internal Flash'!$B$430:$N$444,'Main Injection Calc'!Z$29,'Main Injection Calc'!$U43)*_xll.Interp1d(-1,'Internal Flash'!$A$448:$A$461,'Internal Flash'!$B$448:$B$461,'Variables &amp; Axis Check'!$B$13)</f>
        <v>0</v>
      </c>
      <c r="AA43" s="7">
        <f>_xll.Interp2dTab(-1,0,'Internal Flash'!$B$429:$N$429,'Internal Flash'!$A$430:$A$444,'Internal Flash'!$B$430:$N$444,'Main Injection Calc'!AA$29,'Main Injection Calc'!$U43)*_xll.Interp1d(-1,'Internal Flash'!$A$448:$A$461,'Internal Flash'!$B$448:$B$461,'Variables &amp; Axis Check'!$B$13)</f>
        <v>0</v>
      </c>
      <c r="AB43" s="7">
        <f>_xll.Interp2dTab(-1,0,'Internal Flash'!$B$429:$N$429,'Internal Flash'!$A$430:$A$444,'Internal Flash'!$B$430:$N$444,'Main Injection Calc'!AB$29,'Main Injection Calc'!$U43)*_xll.Interp1d(-1,'Internal Flash'!$A$448:$A$461,'Internal Flash'!$B$448:$B$461,'Variables &amp; Axis Check'!$B$13)</f>
        <v>0</v>
      </c>
      <c r="AC43" s="7">
        <f>_xll.Interp2dTab(-1,0,'Internal Flash'!$B$429:$N$429,'Internal Flash'!$A$430:$A$444,'Internal Flash'!$B$430:$N$444,'Main Injection Calc'!AC$29,'Main Injection Calc'!$U43)*_xll.Interp1d(-1,'Internal Flash'!$A$448:$A$461,'Internal Flash'!$B$448:$B$461,'Variables &amp; Axis Check'!$B$13)</f>
        <v>0</v>
      </c>
      <c r="AD43" s="7">
        <f>_xll.Interp2dTab(-1,0,'Internal Flash'!$B$429:$N$429,'Internal Flash'!$A$430:$A$444,'Internal Flash'!$B$430:$N$444,'Main Injection Calc'!AD$29,'Main Injection Calc'!$U43)*_xll.Interp1d(-1,'Internal Flash'!$A$448:$A$461,'Internal Flash'!$B$448:$B$461,'Variables &amp; Axis Check'!$B$13)</f>
        <v>0</v>
      </c>
      <c r="AE43" s="7">
        <f>_xll.Interp2dTab(-1,0,'Internal Flash'!$B$429:$N$429,'Internal Flash'!$A$430:$A$444,'Internal Flash'!$B$430:$N$444,'Main Injection Calc'!AE$29,'Main Injection Calc'!$U43)*_xll.Interp1d(-1,'Internal Flash'!$A$448:$A$461,'Internal Flash'!$B$448:$B$461,'Variables &amp; Axis Check'!$B$13)</f>
        <v>0</v>
      </c>
      <c r="AF43" s="7">
        <f>_xll.Interp2dTab(-1,0,'Internal Flash'!$B$429:$N$429,'Internal Flash'!$A$430:$A$444,'Internal Flash'!$B$430:$N$444,'Main Injection Calc'!AF$29,'Main Injection Calc'!$U43)*_xll.Interp1d(-1,'Internal Flash'!$A$448:$A$461,'Internal Flash'!$B$448:$B$461,'Variables &amp; Axis Check'!$B$13)</f>
        <v>0</v>
      </c>
      <c r="AG43" s="7">
        <f>_xll.Interp2dTab(-1,0,'Internal Flash'!$B$429:$N$429,'Internal Flash'!$A$430:$A$444,'Internal Flash'!$B$430:$N$444,'Main Injection Calc'!AG$29,'Main Injection Calc'!$U43)*_xll.Interp1d(-1,'Internal Flash'!$A$448:$A$461,'Internal Flash'!$B$448:$B$461,'Variables &amp; Axis Check'!$B$13)</f>
        <v>0</v>
      </c>
      <c r="AH43" s="7">
        <f>_xll.Interp2dTab(-1,0,'Internal Flash'!$B$429:$N$429,'Internal Flash'!$A$430:$A$444,'Internal Flash'!$B$430:$N$444,'Main Injection Calc'!AH$29,'Main Injection Calc'!$U43)*_xll.Interp1d(-1,'Internal Flash'!$A$448:$A$461,'Internal Flash'!$B$448:$B$461,'Variables &amp; Axis Check'!$B$13)</f>
        <v>0</v>
      </c>
      <c r="AI43" s="7">
        <f>_xll.Interp2dTab(-1,0,'Internal Flash'!$B$429:$N$429,'Internal Flash'!$A$430:$A$444,'Internal Flash'!$B$430:$N$444,'Main Injection Calc'!AI$29,'Main Injection Calc'!$U43)*_xll.Interp1d(-1,'Internal Flash'!$A$448:$A$461,'Internal Flash'!$B$448:$B$461,'Variables &amp; Axis Check'!$B$13)</f>
        <v>0</v>
      </c>
      <c r="AJ43" s="7">
        <f>_xll.Interp2dTab(-1,0,'Internal Flash'!$B$429:$N$429,'Internal Flash'!$A$430:$A$444,'Internal Flash'!$B$430:$N$444,'Main Injection Calc'!AJ$29,'Main Injection Calc'!$U43)*_xll.Interp1d(-1,'Internal Flash'!$A$448:$A$461,'Internal Flash'!$B$448:$B$461,'Variables &amp; Axis Check'!$B$13)</f>
        <v>0</v>
      </c>
      <c r="AK43" s="7">
        <f>_xll.Interp2dTab(-1,0,'Internal Flash'!$B$429:$N$429,'Internal Flash'!$A$430:$A$444,'Internal Flash'!$B$430:$N$444,'Main Injection Calc'!AK$29,'Main Injection Calc'!$U43)*_xll.Interp1d(-1,'Internal Flash'!$A$448:$A$461,'Internal Flash'!$B$448:$B$461,'Variables &amp; Axis Check'!$B$13)</f>
        <v>0</v>
      </c>
      <c r="AL43" s="7">
        <f>_xll.Interp2dTab(-1,0,'Internal Flash'!$B$429:$N$429,'Internal Flash'!$A$430:$A$444,'Internal Flash'!$B$430:$N$444,'Main Injection Calc'!AL$29,'Main Injection Calc'!$U43)*_xll.Interp1d(-1,'Internal Flash'!$A$448:$A$461,'Internal Flash'!$B$448:$B$461,'Variables &amp; Axis Check'!$B$13)</f>
        <v>0</v>
      </c>
      <c r="AM43" s="27">
        <f t="shared" si="15"/>
        <v>0</v>
      </c>
    </row>
    <row r="44" spans="1:39" x14ac:dyDescent="0.25">
      <c r="A44" s="5">
        <f>'CSP5'!$A$183</f>
        <v>2800</v>
      </c>
      <c r="B44" s="27">
        <f t="shared" si="11"/>
        <v>0</v>
      </c>
      <c r="C44" s="7">
        <f t="shared" ref="C44:R44" si="27">($A44*360*C19)/(60*1000000)</f>
        <v>0</v>
      </c>
      <c r="D44" s="7">
        <f t="shared" si="27"/>
        <v>4.5024150528</v>
      </c>
      <c r="E44" s="7">
        <f t="shared" si="27"/>
        <v>5.8870554623999993</v>
      </c>
      <c r="F44" s="7">
        <f t="shared" si="27"/>
        <v>7.236268031999999</v>
      </c>
      <c r="G44" s="7">
        <f t="shared" si="27"/>
        <v>9.5117460480000027</v>
      </c>
      <c r="H44" s="7">
        <f t="shared" si="27"/>
        <v>12.531753173333335</v>
      </c>
      <c r="I44" s="7">
        <f t="shared" si="27"/>
        <v>15.468990633599999</v>
      </c>
      <c r="J44" s="7">
        <f t="shared" si="27"/>
        <v>18.825076972800002</v>
      </c>
      <c r="K44" s="7">
        <f t="shared" si="27"/>
        <v>21.7022866368</v>
      </c>
      <c r="L44" s="7">
        <f t="shared" si="27"/>
        <v>24.2320198848</v>
      </c>
      <c r="M44" s="7">
        <f t="shared" si="27"/>
        <v>28.048548191999995</v>
      </c>
      <c r="N44" s="7">
        <f t="shared" si="27"/>
        <v>29.127383039999998</v>
      </c>
      <c r="O44" s="7">
        <f t="shared" si="27"/>
        <v>30.426071961600002</v>
      </c>
      <c r="P44" s="7">
        <f t="shared" si="27"/>
        <v>31.132404038400001</v>
      </c>
      <c r="Q44" s="7">
        <f t="shared" si="27"/>
        <v>32.409146582400005</v>
      </c>
      <c r="R44" s="7">
        <f t="shared" si="27"/>
        <v>33.685889126399999</v>
      </c>
      <c r="S44" s="27">
        <f t="shared" si="13"/>
        <v>33.685889126399999</v>
      </c>
      <c r="U44" s="5">
        <f>'CSP5'!$A$183</f>
        <v>2800</v>
      </c>
      <c r="V44" s="27">
        <f t="shared" si="14"/>
        <v>0</v>
      </c>
      <c r="W44" s="7">
        <f>_xll.Interp2dTab(-1,0,'Internal Flash'!$B$429:$N$429,'Internal Flash'!$A$430:$A$444,'Internal Flash'!$B$430:$N$444,'Main Injection Calc'!W$29,'Main Injection Calc'!$U44)*_xll.Interp1d(-1,'Internal Flash'!$A$448:$A$461,'Internal Flash'!$B$448:$B$461,'Variables &amp; Axis Check'!$B$13)</f>
        <v>0</v>
      </c>
      <c r="X44" s="7">
        <f>_xll.Interp2dTab(-1,0,'Internal Flash'!$B$429:$N$429,'Internal Flash'!$A$430:$A$444,'Internal Flash'!$B$430:$N$444,'Main Injection Calc'!X$29,'Main Injection Calc'!$U44)*_xll.Interp1d(-1,'Internal Flash'!$A$448:$A$461,'Internal Flash'!$B$448:$B$461,'Variables &amp; Axis Check'!$B$13)</f>
        <v>0</v>
      </c>
      <c r="Y44" s="7">
        <f>_xll.Interp2dTab(-1,0,'Internal Flash'!$B$429:$N$429,'Internal Flash'!$A$430:$A$444,'Internal Flash'!$B$430:$N$444,'Main Injection Calc'!Y$29,'Main Injection Calc'!$U44)*_xll.Interp1d(-1,'Internal Flash'!$A$448:$A$461,'Internal Flash'!$B$448:$B$461,'Variables &amp; Axis Check'!$B$13)</f>
        <v>0</v>
      </c>
      <c r="Z44" s="7">
        <f>_xll.Interp2dTab(-1,0,'Internal Flash'!$B$429:$N$429,'Internal Flash'!$A$430:$A$444,'Internal Flash'!$B$430:$N$444,'Main Injection Calc'!Z$29,'Main Injection Calc'!$U44)*_xll.Interp1d(-1,'Internal Flash'!$A$448:$A$461,'Internal Flash'!$B$448:$B$461,'Variables &amp; Axis Check'!$B$13)</f>
        <v>0</v>
      </c>
      <c r="AA44" s="7">
        <f>_xll.Interp2dTab(-1,0,'Internal Flash'!$B$429:$N$429,'Internal Flash'!$A$430:$A$444,'Internal Flash'!$B$430:$N$444,'Main Injection Calc'!AA$29,'Main Injection Calc'!$U44)*_xll.Interp1d(-1,'Internal Flash'!$A$448:$A$461,'Internal Flash'!$B$448:$B$461,'Variables &amp; Axis Check'!$B$13)</f>
        <v>0</v>
      </c>
      <c r="AB44" s="7">
        <f>_xll.Interp2dTab(-1,0,'Internal Flash'!$B$429:$N$429,'Internal Flash'!$A$430:$A$444,'Internal Flash'!$B$430:$N$444,'Main Injection Calc'!AB$29,'Main Injection Calc'!$U44)*_xll.Interp1d(-1,'Internal Flash'!$A$448:$A$461,'Internal Flash'!$B$448:$B$461,'Variables &amp; Axis Check'!$B$13)</f>
        <v>0</v>
      </c>
      <c r="AC44" s="7">
        <f>_xll.Interp2dTab(-1,0,'Internal Flash'!$B$429:$N$429,'Internal Flash'!$A$430:$A$444,'Internal Flash'!$B$430:$N$444,'Main Injection Calc'!AC$29,'Main Injection Calc'!$U44)*_xll.Interp1d(-1,'Internal Flash'!$A$448:$A$461,'Internal Flash'!$B$448:$B$461,'Variables &amp; Axis Check'!$B$13)</f>
        <v>0</v>
      </c>
      <c r="AD44" s="7">
        <f>_xll.Interp2dTab(-1,0,'Internal Flash'!$B$429:$N$429,'Internal Flash'!$A$430:$A$444,'Internal Flash'!$B$430:$N$444,'Main Injection Calc'!AD$29,'Main Injection Calc'!$U44)*_xll.Interp1d(-1,'Internal Flash'!$A$448:$A$461,'Internal Flash'!$B$448:$B$461,'Variables &amp; Axis Check'!$B$13)</f>
        <v>0</v>
      </c>
      <c r="AE44" s="7">
        <f>_xll.Interp2dTab(-1,0,'Internal Flash'!$B$429:$N$429,'Internal Flash'!$A$430:$A$444,'Internal Flash'!$B$430:$N$444,'Main Injection Calc'!AE$29,'Main Injection Calc'!$U44)*_xll.Interp1d(-1,'Internal Flash'!$A$448:$A$461,'Internal Flash'!$B$448:$B$461,'Variables &amp; Axis Check'!$B$13)</f>
        <v>0</v>
      </c>
      <c r="AF44" s="7">
        <f>_xll.Interp2dTab(-1,0,'Internal Flash'!$B$429:$N$429,'Internal Flash'!$A$430:$A$444,'Internal Flash'!$B$430:$N$444,'Main Injection Calc'!AF$29,'Main Injection Calc'!$U44)*_xll.Interp1d(-1,'Internal Flash'!$A$448:$A$461,'Internal Flash'!$B$448:$B$461,'Variables &amp; Axis Check'!$B$13)</f>
        <v>0</v>
      </c>
      <c r="AG44" s="7">
        <f>_xll.Interp2dTab(-1,0,'Internal Flash'!$B$429:$N$429,'Internal Flash'!$A$430:$A$444,'Internal Flash'!$B$430:$N$444,'Main Injection Calc'!AG$29,'Main Injection Calc'!$U44)*_xll.Interp1d(-1,'Internal Flash'!$A$448:$A$461,'Internal Flash'!$B$448:$B$461,'Variables &amp; Axis Check'!$B$13)</f>
        <v>0</v>
      </c>
      <c r="AH44" s="7">
        <f>_xll.Interp2dTab(-1,0,'Internal Flash'!$B$429:$N$429,'Internal Flash'!$A$430:$A$444,'Internal Flash'!$B$430:$N$444,'Main Injection Calc'!AH$29,'Main Injection Calc'!$U44)*_xll.Interp1d(-1,'Internal Flash'!$A$448:$A$461,'Internal Flash'!$B$448:$B$461,'Variables &amp; Axis Check'!$B$13)</f>
        <v>0</v>
      </c>
      <c r="AI44" s="7">
        <f>_xll.Interp2dTab(-1,0,'Internal Flash'!$B$429:$N$429,'Internal Flash'!$A$430:$A$444,'Internal Flash'!$B$430:$N$444,'Main Injection Calc'!AI$29,'Main Injection Calc'!$U44)*_xll.Interp1d(-1,'Internal Flash'!$A$448:$A$461,'Internal Flash'!$B$448:$B$461,'Variables &amp; Axis Check'!$B$13)</f>
        <v>0</v>
      </c>
      <c r="AJ44" s="7">
        <f>_xll.Interp2dTab(-1,0,'Internal Flash'!$B$429:$N$429,'Internal Flash'!$A$430:$A$444,'Internal Flash'!$B$430:$N$444,'Main Injection Calc'!AJ$29,'Main Injection Calc'!$U44)*_xll.Interp1d(-1,'Internal Flash'!$A$448:$A$461,'Internal Flash'!$B$448:$B$461,'Variables &amp; Axis Check'!$B$13)</f>
        <v>0</v>
      </c>
      <c r="AK44" s="7">
        <f>_xll.Interp2dTab(-1,0,'Internal Flash'!$B$429:$N$429,'Internal Flash'!$A$430:$A$444,'Internal Flash'!$B$430:$N$444,'Main Injection Calc'!AK$29,'Main Injection Calc'!$U44)*_xll.Interp1d(-1,'Internal Flash'!$A$448:$A$461,'Internal Flash'!$B$448:$B$461,'Variables &amp; Axis Check'!$B$13)</f>
        <v>0</v>
      </c>
      <c r="AL44" s="7">
        <f>_xll.Interp2dTab(-1,0,'Internal Flash'!$B$429:$N$429,'Internal Flash'!$A$430:$A$444,'Internal Flash'!$B$430:$N$444,'Main Injection Calc'!AL$29,'Main Injection Calc'!$U44)*_xll.Interp1d(-1,'Internal Flash'!$A$448:$A$461,'Internal Flash'!$B$448:$B$461,'Variables &amp; Axis Check'!$B$13)</f>
        <v>0</v>
      </c>
      <c r="AM44" s="27">
        <f t="shared" si="15"/>
        <v>0</v>
      </c>
    </row>
    <row r="45" spans="1:39" x14ac:dyDescent="0.25">
      <c r="A45" s="5">
        <f>'CSP5'!$A$184</f>
        <v>2900</v>
      </c>
      <c r="B45" s="27">
        <f t="shared" si="11"/>
        <v>0</v>
      </c>
      <c r="C45" s="7">
        <f t="shared" ref="C45:R45" si="28">($A45*360*C20)/(60*1000000)</f>
        <v>0</v>
      </c>
      <c r="D45" s="7">
        <f t="shared" si="28"/>
        <v>4.7602190591999998</v>
      </c>
      <c r="E45" s="7">
        <f t="shared" si="28"/>
        <v>6.3684211584000003</v>
      </c>
      <c r="F45" s="7">
        <f t="shared" si="28"/>
        <v>7.3009709568000005</v>
      </c>
      <c r="G45" s="7">
        <f t="shared" si="28"/>
        <v>9.5452178064000002</v>
      </c>
      <c r="H45" s="7">
        <f t="shared" si="28"/>
        <v>12.197163050666669</v>
      </c>
      <c r="I45" s="7">
        <f t="shared" si="28"/>
        <v>15.3747860208</v>
      </c>
      <c r="J45" s="7">
        <f t="shared" si="28"/>
        <v>18.250922222399996</v>
      </c>
      <c r="K45" s="7">
        <f t="shared" si="28"/>
        <v>21.0826699104</v>
      </c>
      <c r="L45" s="7">
        <f t="shared" si="28"/>
        <v>23.411860915200005</v>
      </c>
      <c r="M45" s="7">
        <f t="shared" si="28"/>
        <v>26.944468353600001</v>
      </c>
      <c r="N45" s="7">
        <f t="shared" si="28"/>
        <v>29.599594627200002</v>
      </c>
      <c r="O45" s="7">
        <f t="shared" si="28"/>
        <v>30.9219351192</v>
      </c>
      <c r="P45" s="7">
        <f t="shared" si="28"/>
        <v>32.244275611200003</v>
      </c>
      <c r="Q45" s="7">
        <f t="shared" si="28"/>
        <v>33.566616103200005</v>
      </c>
      <c r="R45" s="7">
        <f t="shared" si="28"/>
        <v>34.8889565952</v>
      </c>
      <c r="S45" s="27">
        <f t="shared" si="13"/>
        <v>34.8889565952</v>
      </c>
      <c r="U45" s="5">
        <f>'CSP5'!$A$184</f>
        <v>2900</v>
      </c>
      <c r="V45" s="27">
        <f t="shared" si="14"/>
        <v>0</v>
      </c>
      <c r="W45" s="7">
        <f>_xll.Interp2dTab(-1,0,'Internal Flash'!$B$429:$N$429,'Internal Flash'!$A$430:$A$444,'Internal Flash'!$B$430:$N$444,'Main Injection Calc'!W$29,'Main Injection Calc'!$U45)*_xll.Interp1d(-1,'Internal Flash'!$A$448:$A$461,'Internal Flash'!$B$448:$B$461,'Variables &amp; Axis Check'!$B$13)</f>
        <v>0</v>
      </c>
      <c r="X45" s="7">
        <f>_xll.Interp2dTab(-1,0,'Internal Flash'!$B$429:$N$429,'Internal Flash'!$A$430:$A$444,'Internal Flash'!$B$430:$N$444,'Main Injection Calc'!X$29,'Main Injection Calc'!$U45)*_xll.Interp1d(-1,'Internal Flash'!$A$448:$A$461,'Internal Flash'!$B$448:$B$461,'Variables &amp; Axis Check'!$B$13)</f>
        <v>0</v>
      </c>
      <c r="Y45" s="7">
        <f>_xll.Interp2dTab(-1,0,'Internal Flash'!$B$429:$N$429,'Internal Flash'!$A$430:$A$444,'Internal Flash'!$B$430:$N$444,'Main Injection Calc'!Y$29,'Main Injection Calc'!$U45)*_xll.Interp1d(-1,'Internal Flash'!$A$448:$A$461,'Internal Flash'!$B$448:$B$461,'Variables &amp; Axis Check'!$B$13)</f>
        <v>0</v>
      </c>
      <c r="Z45" s="7">
        <f>_xll.Interp2dTab(-1,0,'Internal Flash'!$B$429:$N$429,'Internal Flash'!$A$430:$A$444,'Internal Flash'!$B$430:$N$444,'Main Injection Calc'!Z$29,'Main Injection Calc'!$U45)*_xll.Interp1d(-1,'Internal Flash'!$A$448:$A$461,'Internal Flash'!$B$448:$B$461,'Variables &amp; Axis Check'!$B$13)</f>
        <v>0</v>
      </c>
      <c r="AA45" s="7">
        <f>_xll.Interp2dTab(-1,0,'Internal Flash'!$B$429:$N$429,'Internal Flash'!$A$430:$A$444,'Internal Flash'!$B$430:$N$444,'Main Injection Calc'!AA$29,'Main Injection Calc'!$U45)*_xll.Interp1d(-1,'Internal Flash'!$A$448:$A$461,'Internal Flash'!$B$448:$B$461,'Variables &amp; Axis Check'!$B$13)</f>
        <v>0</v>
      </c>
      <c r="AB45" s="7">
        <f>_xll.Interp2dTab(-1,0,'Internal Flash'!$B$429:$N$429,'Internal Flash'!$A$430:$A$444,'Internal Flash'!$B$430:$N$444,'Main Injection Calc'!AB$29,'Main Injection Calc'!$U45)*_xll.Interp1d(-1,'Internal Flash'!$A$448:$A$461,'Internal Flash'!$B$448:$B$461,'Variables &amp; Axis Check'!$B$13)</f>
        <v>0</v>
      </c>
      <c r="AC45" s="7">
        <f>_xll.Interp2dTab(-1,0,'Internal Flash'!$B$429:$N$429,'Internal Flash'!$A$430:$A$444,'Internal Flash'!$B$430:$N$444,'Main Injection Calc'!AC$29,'Main Injection Calc'!$U45)*_xll.Interp1d(-1,'Internal Flash'!$A$448:$A$461,'Internal Flash'!$B$448:$B$461,'Variables &amp; Axis Check'!$B$13)</f>
        <v>0</v>
      </c>
      <c r="AD45" s="7">
        <f>_xll.Interp2dTab(-1,0,'Internal Flash'!$B$429:$N$429,'Internal Flash'!$A$430:$A$444,'Internal Flash'!$B$430:$N$444,'Main Injection Calc'!AD$29,'Main Injection Calc'!$U45)*_xll.Interp1d(-1,'Internal Flash'!$A$448:$A$461,'Internal Flash'!$B$448:$B$461,'Variables &amp; Axis Check'!$B$13)</f>
        <v>0</v>
      </c>
      <c r="AE45" s="7">
        <f>_xll.Interp2dTab(-1,0,'Internal Flash'!$B$429:$N$429,'Internal Flash'!$A$430:$A$444,'Internal Flash'!$B$430:$N$444,'Main Injection Calc'!AE$29,'Main Injection Calc'!$U45)*_xll.Interp1d(-1,'Internal Flash'!$A$448:$A$461,'Internal Flash'!$B$448:$B$461,'Variables &amp; Axis Check'!$B$13)</f>
        <v>0</v>
      </c>
      <c r="AF45" s="7">
        <f>_xll.Interp2dTab(-1,0,'Internal Flash'!$B$429:$N$429,'Internal Flash'!$A$430:$A$444,'Internal Flash'!$B$430:$N$444,'Main Injection Calc'!AF$29,'Main Injection Calc'!$U45)*_xll.Interp1d(-1,'Internal Flash'!$A$448:$A$461,'Internal Flash'!$B$448:$B$461,'Variables &amp; Axis Check'!$B$13)</f>
        <v>0</v>
      </c>
      <c r="AG45" s="7">
        <f>_xll.Interp2dTab(-1,0,'Internal Flash'!$B$429:$N$429,'Internal Flash'!$A$430:$A$444,'Internal Flash'!$B$430:$N$444,'Main Injection Calc'!AG$29,'Main Injection Calc'!$U45)*_xll.Interp1d(-1,'Internal Flash'!$A$448:$A$461,'Internal Flash'!$B$448:$B$461,'Variables &amp; Axis Check'!$B$13)</f>
        <v>0</v>
      </c>
      <c r="AH45" s="7">
        <f>_xll.Interp2dTab(-1,0,'Internal Flash'!$B$429:$N$429,'Internal Flash'!$A$430:$A$444,'Internal Flash'!$B$430:$N$444,'Main Injection Calc'!AH$29,'Main Injection Calc'!$U45)*_xll.Interp1d(-1,'Internal Flash'!$A$448:$A$461,'Internal Flash'!$B$448:$B$461,'Variables &amp; Axis Check'!$B$13)</f>
        <v>0</v>
      </c>
      <c r="AI45" s="7">
        <f>_xll.Interp2dTab(-1,0,'Internal Flash'!$B$429:$N$429,'Internal Flash'!$A$430:$A$444,'Internal Flash'!$B$430:$N$444,'Main Injection Calc'!AI$29,'Main Injection Calc'!$U45)*_xll.Interp1d(-1,'Internal Flash'!$A$448:$A$461,'Internal Flash'!$B$448:$B$461,'Variables &amp; Axis Check'!$B$13)</f>
        <v>0</v>
      </c>
      <c r="AJ45" s="7">
        <f>_xll.Interp2dTab(-1,0,'Internal Flash'!$B$429:$N$429,'Internal Flash'!$A$430:$A$444,'Internal Flash'!$B$430:$N$444,'Main Injection Calc'!AJ$29,'Main Injection Calc'!$U45)*_xll.Interp1d(-1,'Internal Flash'!$A$448:$A$461,'Internal Flash'!$B$448:$B$461,'Variables &amp; Axis Check'!$B$13)</f>
        <v>0</v>
      </c>
      <c r="AK45" s="7">
        <f>_xll.Interp2dTab(-1,0,'Internal Flash'!$B$429:$N$429,'Internal Flash'!$A$430:$A$444,'Internal Flash'!$B$430:$N$444,'Main Injection Calc'!AK$29,'Main Injection Calc'!$U45)*_xll.Interp1d(-1,'Internal Flash'!$A$448:$A$461,'Internal Flash'!$B$448:$B$461,'Variables &amp; Axis Check'!$B$13)</f>
        <v>0</v>
      </c>
      <c r="AL45" s="7">
        <f>_xll.Interp2dTab(-1,0,'Internal Flash'!$B$429:$N$429,'Internal Flash'!$A$430:$A$444,'Internal Flash'!$B$430:$N$444,'Main Injection Calc'!AL$29,'Main Injection Calc'!$U45)*_xll.Interp1d(-1,'Internal Flash'!$A$448:$A$461,'Internal Flash'!$B$448:$B$461,'Variables &amp; Axis Check'!$B$13)</f>
        <v>0</v>
      </c>
      <c r="AM45" s="27">
        <f t="shared" si="15"/>
        <v>0</v>
      </c>
    </row>
    <row r="46" spans="1:39" x14ac:dyDescent="0.25">
      <c r="A46" s="5">
        <f>'CSP5'!$A$185</f>
        <v>3000</v>
      </c>
      <c r="B46" s="27">
        <f t="shared" si="11"/>
        <v>0</v>
      </c>
      <c r="C46" s="7">
        <f t="shared" ref="C46:R46" si="29">($A46*360*C21)/(60*1000000)</f>
        <v>0</v>
      </c>
      <c r="D46" s="7">
        <f t="shared" si="29"/>
        <v>5.0256777600000007</v>
      </c>
      <c r="E46" s="7">
        <f t="shared" si="29"/>
        <v>6.21349632</v>
      </c>
      <c r="F46" s="7">
        <f t="shared" si="29"/>
        <v>7.3294626239999996</v>
      </c>
      <c r="G46" s="7">
        <f t="shared" si="29"/>
        <v>9.2675206079999999</v>
      </c>
      <c r="H46" s="7">
        <f t="shared" si="29"/>
        <v>12.27946496</v>
      </c>
      <c r="I46" s="7">
        <f t="shared" si="29"/>
        <v>15.236336519999998</v>
      </c>
      <c r="J46" s="7">
        <f t="shared" si="29"/>
        <v>18.1342134</v>
      </c>
      <c r="K46" s="7">
        <f t="shared" si="29"/>
        <v>20.96909028</v>
      </c>
      <c r="L46" s="7">
        <f t="shared" si="29"/>
        <v>23.740967160000004</v>
      </c>
      <c r="M46" s="7">
        <f t="shared" si="29"/>
        <v>27.873587952000001</v>
      </c>
      <c r="N46" s="7">
        <f t="shared" si="29"/>
        <v>30.620270304000002</v>
      </c>
      <c r="O46" s="7">
        <f t="shared" si="29"/>
        <v>31.988208743999998</v>
      </c>
      <c r="P46" s="7">
        <f t="shared" si="29"/>
        <v>33.356147184000001</v>
      </c>
      <c r="Q46" s="7">
        <f t="shared" si="29"/>
        <v>34.724085624000004</v>
      </c>
      <c r="R46" s="7">
        <f t="shared" si="29"/>
        <v>36.092024064</v>
      </c>
      <c r="S46" s="27">
        <f t="shared" si="13"/>
        <v>36.092024064</v>
      </c>
      <c r="U46" s="5">
        <f>'CSP5'!$A$185</f>
        <v>3000</v>
      </c>
      <c r="V46" s="27">
        <f t="shared" si="14"/>
        <v>0</v>
      </c>
      <c r="W46" s="7">
        <f>_xll.Interp2dTab(-1,0,'Internal Flash'!$B$429:$N$429,'Internal Flash'!$A$430:$A$444,'Internal Flash'!$B$430:$N$444,'Main Injection Calc'!W$29,'Main Injection Calc'!$U46)*_xll.Interp1d(-1,'Internal Flash'!$A$448:$A$461,'Internal Flash'!$B$448:$B$461,'Variables &amp; Axis Check'!$B$13)</f>
        <v>0</v>
      </c>
      <c r="X46" s="7">
        <f>_xll.Interp2dTab(-1,0,'Internal Flash'!$B$429:$N$429,'Internal Flash'!$A$430:$A$444,'Internal Flash'!$B$430:$N$444,'Main Injection Calc'!X$29,'Main Injection Calc'!$U46)*_xll.Interp1d(-1,'Internal Flash'!$A$448:$A$461,'Internal Flash'!$B$448:$B$461,'Variables &amp; Axis Check'!$B$13)</f>
        <v>0</v>
      </c>
      <c r="Y46" s="7">
        <f>_xll.Interp2dTab(-1,0,'Internal Flash'!$B$429:$N$429,'Internal Flash'!$A$430:$A$444,'Internal Flash'!$B$430:$N$444,'Main Injection Calc'!Y$29,'Main Injection Calc'!$U46)*_xll.Interp1d(-1,'Internal Flash'!$A$448:$A$461,'Internal Flash'!$B$448:$B$461,'Variables &amp; Axis Check'!$B$13)</f>
        <v>0</v>
      </c>
      <c r="Z46" s="7">
        <f>_xll.Interp2dTab(-1,0,'Internal Flash'!$B$429:$N$429,'Internal Flash'!$A$430:$A$444,'Internal Flash'!$B$430:$N$444,'Main Injection Calc'!Z$29,'Main Injection Calc'!$U46)*_xll.Interp1d(-1,'Internal Flash'!$A$448:$A$461,'Internal Flash'!$B$448:$B$461,'Variables &amp; Axis Check'!$B$13)</f>
        <v>0</v>
      </c>
      <c r="AA46" s="7">
        <f>_xll.Interp2dTab(-1,0,'Internal Flash'!$B$429:$N$429,'Internal Flash'!$A$430:$A$444,'Internal Flash'!$B$430:$N$444,'Main Injection Calc'!AA$29,'Main Injection Calc'!$U46)*_xll.Interp1d(-1,'Internal Flash'!$A$448:$A$461,'Internal Flash'!$B$448:$B$461,'Variables &amp; Axis Check'!$B$13)</f>
        <v>0</v>
      </c>
      <c r="AB46" s="7">
        <f>_xll.Interp2dTab(-1,0,'Internal Flash'!$B$429:$N$429,'Internal Flash'!$A$430:$A$444,'Internal Flash'!$B$430:$N$444,'Main Injection Calc'!AB$29,'Main Injection Calc'!$U46)*_xll.Interp1d(-1,'Internal Flash'!$A$448:$A$461,'Internal Flash'!$B$448:$B$461,'Variables &amp; Axis Check'!$B$13)</f>
        <v>0</v>
      </c>
      <c r="AC46" s="7">
        <f>_xll.Interp2dTab(-1,0,'Internal Flash'!$B$429:$N$429,'Internal Flash'!$A$430:$A$444,'Internal Flash'!$B$430:$N$444,'Main Injection Calc'!AC$29,'Main Injection Calc'!$U46)*_xll.Interp1d(-1,'Internal Flash'!$A$448:$A$461,'Internal Flash'!$B$448:$B$461,'Variables &amp; Axis Check'!$B$13)</f>
        <v>0</v>
      </c>
      <c r="AD46" s="7">
        <f>_xll.Interp2dTab(-1,0,'Internal Flash'!$B$429:$N$429,'Internal Flash'!$A$430:$A$444,'Internal Flash'!$B$430:$N$444,'Main Injection Calc'!AD$29,'Main Injection Calc'!$U46)*_xll.Interp1d(-1,'Internal Flash'!$A$448:$A$461,'Internal Flash'!$B$448:$B$461,'Variables &amp; Axis Check'!$B$13)</f>
        <v>0</v>
      </c>
      <c r="AE46" s="7">
        <f>_xll.Interp2dTab(-1,0,'Internal Flash'!$B$429:$N$429,'Internal Flash'!$A$430:$A$444,'Internal Flash'!$B$430:$N$444,'Main Injection Calc'!AE$29,'Main Injection Calc'!$U46)*_xll.Interp1d(-1,'Internal Flash'!$A$448:$A$461,'Internal Flash'!$B$448:$B$461,'Variables &amp; Axis Check'!$B$13)</f>
        <v>0</v>
      </c>
      <c r="AF46" s="7">
        <f>_xll.Interp2dTab(-1,0,'Internal Flash'!$B$429:$N$429,'Internal Flash'!$A$430:$A$444,'Internal Flash'!$B$430:$N$444,'Main Injection Calc'!AF$29,'Main Injection Calc'!$U46)*_xll.Interp1d(-1,'Internal Flash'!$A$448:$A$461,'Internal Flash'!$B$448:$B$461,'Variables &amp; Axis Check'!$B$13)</f>
        <v>0</v>
      </c>
      <c r="AG46" s="7">
        <f>_xll.Interp2dTab(-1,0,'Internal Flash'!$B$429:$N$429,'Internal Flash'!$A$430:$A$444,'Internal Flash'!$B$430:$N$444,'Main Injection Calc'!AG$29,'Main Injection Calc'!$U46)*_xll.Interp1d(-1,'Internal Flash'!$A$448:$A$461,'Internal Flash'!$B$448:$B$461,'Variables &amp; Axis Check'!$B$13)</f>
        <v>0</v>
      </c>
      <c r="AH46" s="7">
        <f>_xll.Interp2dTab(-1,0,'Internal Flash'!$B$429:$N$429,'Internal Flash'!$A$430:$A$444,'Internal Flash'!$B$430:$N$444,'Main Injection Calc'!AH$29,'Main Injection Calc'!$U46)*_xll.Interp1d(-1,'Internal Flash'!$A$448:$A$461,'Internal Flash'!$B$448:$B$461,'Variables &amp; Axis Check'!$B$13)</f>
        <v>0</v>
      </c>
      <c r="AI46" s="7">
        <f>_xll.Interp2dTab(-1,0,'Internal Flash'!$B$429:$N$429,'Internal Flash'!$A$430:$A$444,'Internal Flash'!$B$430:$N$444,'Main Injection Calc'!AI$29,'Main Injection Calc'!$U46)*_xll.Interp1d(-1,'Internal Flash'!$A$448:$A$461,'Internal Flash'!$B$448:$B$461,'Variables &amp; Axis Check'!$B$13)</f>
        <v>0</v>
      </c>
      <c r="AJ46" s="7">
        <f>_xll.Interp2dTab(-1,0,'Internal Flash'!$B$429:$N$429,'Internal Flash'!$A$430:$A$444,'Internal Flash'!$B$430:$N$444,'Main Injection Calc'!AJ$29,'Main Injection Calc'!$U46)*_xll.Interp1d(-1,'Internal Flash'!$A$448:$A$461,'Internal Flash'!$B$448:$B$461,'Variables &amp; Axis Check'!$B$13)</f>
        <v>0</v>
      </c>
      <c r="AK46" s="7">
        <f>_xll.Interp2dTab(-1,0,'Internal Flash'!$B$429:$N$429,'Internal Flash'!$A$430:$A$444,'Internal Flash'!$B$430:$N$444,'Main Injection Calc'!AK$29,'Main Injection Calc'!$U46)*_xll.Interp1d(-1,'Internal Flash'!$A$448:$A$461,'Internal Flash'!$B$448:$B$461,'Variables &amp; Axis Check'!$B$13)</f>
        <v>0</v>
      </c>
      <c r="AL46" s="7">
        <f>_xll.Interp2dTab(-1,0,'Internal Flash'!$B$429:$N$429,'Internal Flash'!$A$430:$A$444,'Internal Flash'!$B$430:$N$444,'Main Injection Calc'!AL$29,'Main Injection Calc'!$U46)*_xll.Interp1d(-1,'Internal Flash'!$A$448:$A$461,'Internal Flash'!$B$448:$B$461,'Variables &amp; Axis Check'!$B$13)</f>
        <v>0</v>
      </c>
      <c r="AM46" s="27">
        <f t="shared" si="15"/>
        <v>0</v>
      </c>
    </row>
    <row r="47" spans="1:39" x14ac:dyDescent="0.25">
      <c r="A47" s="5">
        <f>'CSP5'!$A$186</f>
        <v>3200</v>
      </c>
      <c r="B47" s="27">
        <f t="shared" si="11"/>
        <v>0</v>
      </c>
      <c r="C47" s="7">
        <f t="shared" ref="C47:R47" si="30">($A47*360*C22)/(60*1000000)</f>
        <v>0</v>
      </c>
      <c r="D47" s="7">
        <f t="shared" si="30"/>
        <v>5.3607229439999999</v>
      </c>
      <c r="E47" s="7">
        <f t="shared" si="30"/>
        <v>6.6277294079999995</v>
      </c>
      <c r="F47" s="7">
        <f t="shared" si="30"/>
        <v>7.8180934655999996</v>
      </c>
      <c r="G47" s="7">
        <f t="shared" si="30"/>
        <v>9.563284684800001</v>
      </c>
      <c r="H47" s="7">
        <f t="shared" si="30"/>
        <v>13.098095957333335</v>
      </c>
      <c r="I47" s="7">
        <f t="shared" si="30"/>
        <v>16.252092288</v>
      </c>
      <c r="J47" s="7">
        <f t="shared" si="30"/>
        <v>19.343160960000002</v>
      </c>
      <c r="K47" s="7">
        <f t="shared" si="30"/>
        <v>22.367029632000001</v>
      </c>
      <c r="L47" s="7">
        <f t="shared" si="30"/>
        <v>25.323698304000001</v>
      </c>
      <c r="M47" s="7">
        <f t="shared" si="30"/>
        <v>29.731827148800001</v>
      </c>
      <c r="N47" s="7">
        <f t="shared" si="30"/>
        <v>32.661621657600001</v>
      </c>
      <c r="O47" s="7">
        <f t="shared" si="30"/>
        <v>34.1207559936</v>
      </c>
      <c r="P47" s="7">
        <f t="shared" si="30"/>
        <v>35.579890329599998</v>
      </c>
      <c r="Q47" s="7">
        <f t="shared" si="30"/>
        <v>37.039024665600003</v>
      </c>
      <c r="R47" s="7">
        <f t="shared" si="30"/>
        <v>38.498159001600001</v>
      </c>
      <c r="S47" s="27">
        <f t="shared" si="13"/>
        <v>38.498159001600001</v>
      </c>
      <c r="U47" s="5">
        <f>'CSP5'!$A$186</f>
        <v>3200</v>
      </c>
      <c r="V47" s="27">
        <f t="shared" si="14"/>
        <v>0</v>
      </c>
      <c r="W47" s="7">
        <f>_xll.Interp2dTab(-1,0,'Internal Flash'!$B$429:$N$429,'Internal Flash'!$A$430:$A$444,'Internal Flash'!$B$430:$N$444,'Main Injection Calc'!W$29,'Main Injection Calc'!$U47)*_xll.Interp1d(-1,'Internal Flash'!$A$448:$A$461,'Internal Flash'!$B$448:$B$461,'Variables &amp; Axis Check'!$B$13)</f>
        <v>0</v>
      </c>
      <c r="X47" s="7">
        <f>_xll.Interp2dTab(-1,0,'Internal Flash'!$B$429:$N$429,'Internal Flash'!$A$430:$A$444,'Internal Flash'!$B$430:$N$444,'Main Injection Calc'!X$29,'Main Injection Calc'!$U47)*_xll.Interp1d(-1,'Internal Flash'!$A$448:$A$461,'Internal Flash'!$B$448:$B$461,'Variables &amp; Axis Check'!$B$13)</f>
        <v>0</v>
      </c>
      <c r="Y47" s="7">
        <f>_xll.Interp2dTab(-1,0,'Internal Flash'!$B$429:$N$429,'Internal Flash'!$A$430:$A$444,'Internal Flash'!$B$430:$N$444,'Main Injection Calc'!Y$29,'Main Injection Calc'!$U47)*_xll.Interp1d(-1,'Internal Flash'!$A$448:$A$461,'Internal Flash'!$B$448:$B$461,'Variables &amp; Axis Check'!$B$13)</f>
        <v>0</v>
      </c>
      <c r="Z47" s="7">
        <f>_xll.Interp2dTab(-1,0,'Internal Flash'!$B$429:$N$429,'Internal Flash'!$A$430:$A$444,'Internal Flash'!$B$430:$N$444,'Main Injection Calc'!Z$29,'Main Injection Calc'!$U47)*_xll.Interp1d(-1,'Internal Flash'!$A$448:$A$461,'Internal Flash'!$B$448:$B$461,'Variables &amp; Axis Check'!$B$13)</f>
        <v>0</v>
      </c>
      <c r="AA47" s="7">
        <f>_xll.Interp2dTab(-1,0,'Internal Flash'!$B$429:$N$429,'Internal Flash'!$A$430:$A$444,'Internal Flash'!$B$430:$N$444,'Main Injection Calc'!AA$29,'Main Injection Calc'!$U47)*_xll.Interp1d(-1,'Internal Flash'!$A$448:$A$461,'Internal Flash'!$B$448:$B$461,'Variables &amp; Axis Check'!$B$13)</f>
        <v>0</v>
      </c>
      <c r="AB47" s="7">
        <f>_xll.Interp2dTab(-1,0,'Internal Flash'!$B$429:$N$429,'Internal Flash'!$A$430:$A$444,'Internal Flash'!$B$430:$N$444,'Main Injection Calc'!AB$29,'Main Injection Calc'!$U47)*_xll.Interp1d(-1,'Internal Flash'!$A$448:$A$461,'Internal Flash'!$B$448:$B$461,'Variables &amp; Axis Check'!$B$13)</f>
        <v>0</v>
      </c>
      <c r="AC47" s="7">
        <f>_xll.Interp2dTab(-1,0,'Internal Flash'!$B$429:$N$429,'Internal Flash'!$A$430:$A$444,'Internal Flash'!$B$430:$N$444,'Main Injection Calc'!AC$29,'Main Injection Calc'!$U47)*_xll.Interp1d(-1,'Internal Flash'!$A$448:$A$461,'Internal Flash'!$B$448:$B$461,'Variables &amp; Axis Check'!$B$13)</f>
        <v>0</v>
      </c>
      <c r="AD47" s="7">
        <f>_xll.Interp2dTab(-1,0,'Internal Flash'!$B$429:$N$429,'Internal Flash'!$A$430:$A$444,'Internal Flash'!$B$430:$N$444,'Main Injection Calc'!AD$29,'Main Injection Calc'!$U47)*_xll.Interp1d(-1,'Internal Flash'!$A$448:$A$461,'Internal Flash'!$B$448:$B$461,'Variables &amp; Axis Check'!$B$13)</f>
        <v>0</v>
      </c>
      <c r="AE47" s="7">
        <f>_xll.Interp2dTab(-1,0,'Internal Flash'!$B$429:$N$429,'Internal Flash'!$A$430:$A$444,'Internal Flash'!$B$430:$N$444,'Main Injection Calc'!AE$29,'Main Injection Calc'!$U47)*_xll.Interp1d(-1,'Internal Flash'!$A$448:$A$461,'Internal Flash'!$B$448:$B$461,'Variables &amp; Axis Check'!$B$13)</f>
        <v>0</v>
      </c>
      <c r="AF47" s="7">
        <f>_xll.Interp2dTab(-1,0,'Internal Flash'!$B$429:$N$429,'Internal Flash'!$A$430:$A$444,'Internal Flash'!$B$430:$N$444,'Main Injection Calc'!AF$29,'Main Injection Calc'!$U47)*_xll.Interp1d(-1,'Internal Flash'!$A$448:$A$461,'Internal Flash'!$B$448:$B$461,'Variables &amp; Axis Check'!$B$13)</f>
        <v>0</v>
      </c>
      <c r="AG47" s="7">
        <f>_xll.Interp2dTab(-1,0,'Internal Flash'!$B$429:$N$429,'Internal Flash'!$A$430:$A$444,'Internal Flash'!$B$430:$N$444,'Main Injection Calc'!AG$29,'Main Injection Calc'!$U47)*_xll.Interp1d(-1,'Internal Flash'!$A$448:$A$461,'Internal Flash'!$B$448:$B$461,'Variables &amp; Axis Check'!$B$13)</f>
        <v>0</v>
      </c>
      <c r="AH47" s="7">
        <f>_xll.Interp2dTab(-1,0,'Internal Flash'!$B$429:$N$429,'Internal Flash'!$A$430:$A$444,'Internal Flash'!$B$430:$N$444,'Main Injection Calc'!AH$29,'Main Injection Calc'!$U47)*_xll.Interp1d(-1,'Internal Flash'!$A$448:$A$461,'Internal Flash'!$B$448:$B$461,'Variables &amp; Axis Check'!$B$13)</f>
        <v>0</v>
      </c>
      <c r="AI47" s="7">
        <f>_xll.Interp2dTab(-1,0,'Internal Flash'!$B$429:$N$429,'Internal Flash'!$A$430:$A$444,'Internal Flash'!$B$430:$N$444,'Main Injection Calc'!AI$29,'Main Injection Calc'!$U47)*_xll.Interp1d(-1,'Internal Flash'!$A$448:$A$461,'Internal Flash'!$B$448:$B$461,'Variables &amp; Axis Check'!$B$13)</f>
        <v>0</v>
      </c>
      <c r="AJ47" s="7">
        <f>_xll.Interp2dTab(-1,0,'Internal Flash'!$B$429:$N$429,'Internal Flash'!$A$430:$A$444,'Internal Flash'!$B$430:$N$444,'Main Injection Calc'!AJ$29,'Main Injection Calc'!$U47)*_xll.Interp1d(-1,'Internal Flash'!$A$448:$A$461,'Internal Flash'!$B$448:$B$461,'Variables &amp; Axis Check'!$B$13)</f>
        <v>0</v>
      </c>
      <c r="AK47" s="7">
        <f>_xll.Interp2dTab(-1,0,'Internal Flash'!$B$429:$N$429,'Internal Flash'!$A$430:$A$444,'Internal Flash'!$B$430:$N$444,'Main Injection Calc'!AK$29,'Main Injection Calc'!$U47)*_xll.Interp1d(-1,'Internal Flash'!$A$448:$A$461,'Internal Flash'!$B$448:$B$461,'Variables &amp; Axis Check'!$B$13)</f>
        <v>0</v>
      </c>
      <c r="AL47" s="7">
        <f>_xll.Interp2dTab(-1,0,'Internal Flash'!$B$429:$N$429,'Internal Flash'!$A$430:$A$444,'Internal Flash'!$B$430:$N$444,'Main Injection Calc'!AL$29,'Main Injection Calc'!$U47)*_xll.Interp1d(-1,'Internal Flash'!$A$448:$A$461,'Internal Flash'!$B$448:$B$461,'Variables &amp; Axis Check'!$B$13)</f>
        <v>0</v>
      </c>
      <c r="AM47" s="27">
        <f t="shared" si="15"/>
        <v>0</v>
      </c>
    </row>
    <row r="48" spans="1:39" x14ac:dyDescent="0.25">
      <c r="A48" s="5">
        <f>'CSP5'!$A$187</f>
        <v>3300</v>
      </c>
      <c r="B48" s="27">
        <f t="shared" si="11"/>
        <v>0</v>
      </c>
      <c r="C48" s="7">
        <f t="shared" ref="C48:R48" si="31">($A48*360*C23)/(60*1000000)</f>
        <v>0</v>
      </c>
      <c r="D48" s="7">
        <f t="shared" si="31"/>
        <v>5.5282455359999991</v>
      </c>
      <c r="E48" s="7">
        <f t="shared" si="31"/>
        <v>6.9034791935999991</v>
      </c>
      <c r="F48" s="7">
        <f t="shared" si="31"/>
        <v>8.0624088864000001</v>
      </c>
      <c r="G48" s="7">
        <f t="shared" si="31"/>
        <v>9.9728491103999986</v>
      </c>
      <c r="H48" s="7">
        <f t="shared" si="31"/>
        <v>13.754105258666664</v>
      </c>
      <c r="I48" s="7">
        <f t="shared" si="31"/>
        <v>17.004870009600001</v>
      </c>
      <c r="J48" s="7">
        <f t="shared" si="31"/>
        <v>20.220931948800001</v>
      </c>
      <c r="K48" s="7">
        <f t="shared" si="31"/>
        <v>23.373937804799997</v>
      </c>
      <c r="L48" s="7">
        <f t="shared" si="31"/>
        <v>26.463887577599998</v>
      </c>
      <c r="M48" s="7">
        <f t="shared" si="31"/>
        <v>31.059918911999993</v>
      </c>
      <c r="N48" s="7">
        <f t="shared" si="31"/>
        <v>34.110975359999998</v>
      </c>
      <c r="O48" s="7">
        <f t="shared" si="31"/>
        <v>35.632863974400003</v>
      </c>
      <c r="P48" s="7">
        <f t="shared" si="31"/>
        <v>37.154752588800001</v>
      </c>
      <c r="Q48" s="7">
        <f t="shared" si="31"/>
        <v>38.676641203199999</v>
      </c>
      <c r="R48" s="7">
        <f t="shared" si="31"/>
        <v>40.198529817599997</v>
      </c>
      <c r="S48" s="27">
        <f t="shared" si="13"/>
        <v>40.198529817599997</v>
      </c>
      <c r="U48" s="5">
        <f>'CSP5'!$A$187</f>
        <v>3300</v>
      </c>
      <c r="V48" s="27">
        <f t="shared" si="14"/>
        <v>0</v>
      </c>
      <c r="W48" s="7">
        <f>_xll.Interp2dTab(-1,0,'Internal Flash'!$B$429:$N$429,'Internal Flash'!$A$430:$A$444,'Internal Flash'!$B$430:$N$444,'Main Injection Calc'!W$29,'Main Injection Calc'!$U48)*_xll.Interp1d(-1,'Internal Flash'!$A$448:$A$461,'Internal Flash'!$B$448:$B$461,'Variables &amp; Axis Check'!$B$13)</f>
        <v>0</v>
      </c>
      <c r="X48" s="7">
        <f>_xll.Interp2dTab(-1,0,'Internal Flash'!$B$429:$N$429,'Internal Flash'!$A$430:$A$444,'Internal Flash'!$B$430:$N$444,'Main Injection Calc'!X$29,'Main Injection Calc'!$U48)*_xll.Interp1d(-1,'Internal Flash'!$A$448:$A$461,'Internal Flash'!$B$448:$B$461,'Variables &amp; Axis Check'!$B$13)</f>
        <v>0</v>
      </c>
      <c r="Y48" s="7">
        <f>_xll.Interp2dTab(-1,0,'Internal Flash'!$B$429:$N$429,'Internal Flash'!$A$430:$A$444,'Internal Flash'!$B$430:$N$444,'Main Injection Calc'!Y$29,'Main Injection Calc'!$U48)*_xll.Interp1d(-1,'Internal Flash'!$A$448:$A$461,'Internal Flash'!$B$448:$B$461,'Variables &amp; Axis Check'!$B$13)</f>
        <v>0</v>
      </c>
      <c r="Z48" s="7">
        <f>_xll.Interp2dTab(-1,0,'Internal Flash'!$B$429:$N$429,'Internal Flash'!$A$430:$A$444,'Internal Flash'!$B$430:$N$444,'Main Injection Calc'!Z$29,'Main Injection Calc'!$U48)*_xll.Interp1d(-1,'Internal Flash'!$A$448:$A$461,'Internal Flash'!$B$448:$B$461,'Variables &amp; Axis Check'!$B$13)</f>
        <v>0</v>
      </c>
      <c r="AA48" s="7">
        <f>_xll.Interp2dTab(-1,0,'Internal Flash'!$B$429:$N$429,'Internal Flash'!$A$430:$A$444,'Internal Flash'!$B$430:$N$444,'Main Injection Calc'!AA$29,'Main Injection Calc'!$U48)*_xll.Interp1d(-1,'Internal Flash'!$A$448:$A$461,'Internal Flash'!$B$448:$B$461,'Variables &amp; Axis Check'!$B$13)</f>
        <v>0</v>
      </c>
      <c r="AB48" s="7">
        <f>_xll.Interp2dTab(-1,0,'Internal Flash'!$B$429:$N$429,'Internal Flash'!$A$430:$A$444,'Internal Flash'!$B$430:$N$444,'Main Injection Calc'!AB$29,'Main Injection Calc'!$U48)*_xll.Interp1d(-1,'Internal Flash'!$A$448:$A$461,'Internal Flash'!$B$448:$B$461,'Variables &amp; Axis Check'!$B$13)</f>
        <v>0</v>
      </c>
      <c r="AC48" s="7">
        <f>_xll.Interp2dTab(-1,0,'Internal Flash'!$B$429:$N$429,'Internal Flash'!$A$430:$A$444,'Internal Flash'!$B$430:$N$444,'Main Injection Calc'!AC$29,'Main Injection Calc'!$U48)*_xll.Interp1d(-1,'Internal Flash'!$A$448:$A$461,'Internal Flash'!$B$448:$B$461,'Variables &amp; Axis Check'!$B$13)</f>
        <v>0</v>
      </c>
      <c r="AD48" s="7">
        <f>_xll.Interp2dTab(-1,0,'Internal Flash'!$B$429:$N$429,'Internal Flash'!$A$430:$A$444,'Internal Flash'!$B$430:$N$444,'Main Injection Calc'!AD$29,'Main Injection Calc'!$U48)*_xll.Interp1d(-1,'Internal Flash'!$A$448:$A$461,'Internal Flash'!$B$448:$B$461,'Variables &amp; Axis Check'!$B$13)</f>
        <v>0</v>
      </c>
      <c r="AE48" s="7">
        <f>_xll.Interp2dTab(-1,0,'Internal Flash'!$B$429:$N$429,'Internal Flash'!$A$430:$A$444,'Internal Flash'!$B$430:$N$444,'Main Injection Calc'!AE$29,'Main Injection Calc'!$U48)*_xll.Interp1d(-1,'Internal Flash'!$A$448:$A$461,'Internal Flash'!$B$448:$B$461,'Variables &amp; Axis Check'!$B$13)</f>
        <v>0</v>
      </c>
      <c r="AF48" s="7">
        <f>_xll.Interp2dTab(-1,0,'Internal Flash'!$B$429:$N$429,'Internal Flash'!$A$430:$A$444,'Internal Flash'!$B$430:$N$444,'Main Injection Calc'!AF$29,'Main Injection Calc'!$U48)*_xll.Interp1d(-1,'Internal Flash'!$A$448:$A$461,'Internal Flash'!$B$448:$B$461,'Variables &amp; Axis Check'!$B$13)</f>
        <v>0</v>
      </c>
      <c r="AG48" s="7">
        <f>_xll.Interp2dTab(-1,0,'Internal Flash'!$B$429:$N$429,'Internal Flash'!$A$430:$A$444,'Internal Flash'!$B$430:$N$444,'Main Injection Calc'!AG$29,'Main Injection Calc'!$U48)*_xll.Interp1d(-1,'Internal Flash'!$A$448:$A$461,'Internal Flash'!$B$448:$B$461,'Variables &amp; Axis Check'!$B$13)</f>
        <v>0</v>
      </c>
      <c r="AH48" s="7">
        <f>_xll.Interp2dTab(-1,0,'Internal Flash'!$B$429:$N$429,'Internal Flash'!$A$430:$A$444,'Internal Flash'!$B$430:$N$444,'Main Injection Calc'!AH$29,'Main Injection Calc'!$U48)*_xll.Interp1d(-1,'Internal Flash'!$A$448:$A$461,'Internal Flash'!$B$448:$B$461,'Variables &amp; Axis Check'!$B$13)</f>
        <v>0</v>
      </c>
      <c r="AI48" s="7">
        <f>_xll.Interp2dTab(-1,0,'Internal Flash'!$B$429:$N$429,'Internal Flash'!$A$430:$A$444,'Internal Flash'!$B$430:$N$444,'Main Injection Calc'!AI$29,'Main Injection Calc'!$U48)*_xll.Interp1d(-1,'Internal Flash'!$A$448:$A$461,'Internal Flash'!$B$448:$B$461,'Variables &amp; Axis Check'!$B$13)</f>
        <v>0</v>
      </c>
      <c r="AJ48" s="7">
        <f>_xll.Interp2dTab(-1,0,'Internal Flash'!$B$429:$N$429,'Internal Flash'!$A$430:$A$444,'Internal Flash'!$B$430:$N$444,'Main Injection Calc'!AJ$29,'Main Injection Calc'!$U48)*_xll.Interp1d(-1,'Internal Flash'!$A$448:$A$461,'Internal Flash'!$B$448:$B$461,'Variables &amp; Axis Check'!$B$13)</f>
        <v>0</v>
      </c>
      <c r="AK48" s="7">
        <f>_xll.Interp2dTab(-1,0,'Internal Flash'!$B$429:$N$429,'Internal Flash'!$A$430:$A$444,'Internal Flash'!$B$430:$N$444,'Main Injection Calc'!AK$29,'Main Injection Calc'!$U48)*_xll.Interp1d(-1,'Internal Flash'!$A$448:$A$461,'Internal Flash'!$B$448:$B$461,'Variables &amp; Axis Check'!$B$13)</f>
        <v>0</v>
      </c>
      <c r="AL48" s="7">
        <f>_xll.Interp2dTab(-1,0,'Internal Flash'!$B$429:$N$429,'Internal Flash'!$A$430:$A$444,'Internal Flash'!$B$430:$N$444,'Main Injection Calc'!AL$29,'Main Injection Calc'!$U48)*_xll.Interp1d(-1,'Internal Flash'!$A$448:$A$461,'Internal Flash'!$B$448:$B$461,'Variables &amp; Axis Check'!$B$13)</f>
        <v>0</v>
      </c>
      <c r="AM48" s="27">
        <f t="shared" si="15"/>
        <v>0</v>
      </c>
    </row>
    <row r="49" spans="1:39" x14ac:dyDescent="0.25">
      <c r="A49" s="5">
        <f>'CSP5'!$A$188</f>
        <v>3500</v>
      </c>
      <c r="B49" s="27">
        <f t="shared" si="11"/>
        <v>0</v>
      </c>
      <c r="C49" s="7">
        <f t="shared" ref="C49:R49" si="32">($A49*360*C24)/(60*1000000)</f>
        <v>0</v>
      </c>
      <c r="D49" s="7">
        <f t="shared" si="32"/>
        <v>5.8632907200000002</v>
      </c>
      <c r="E49" s="7">
        <f t="shared" si="32"/>
        <v>7.4675301120000004</v>
      </c>
      <c r="F49" s="7">
        <f t="shared" si="32"/>
        <v>8.551039728000001</v>
      </c>
      <c r="G49" s="7">
        <f t="shared" si="32"/>
        <v>10.812107376</v>
      </c>
      <c r="H49" s="7">
        <f t="shared" si="32"/>
        <v>15.112119306666669</v>
      </c>
      <c r="I49" s="7">
        <f t="shared" si="32"/>
        <v>18.555776232000003</v>
      </c>
      <c r="J49" s="7">
        <f t="shared" si="32"/>
        <v>22.026975096000001</v>
      </c>
      <c r="K49" s="7">
        <f t="shared" si="32"/>
        <v>25.444601616</v>
      </c>
      <c r="L49" s="7">
        <f t="shared" si="32"/>
        <v>28.808655792</v>
      </c>
      <c r="M49" s="7">
        <f t="shared" si="32"/>
        <v>33.789677040000001</v>
      </c>
      <c r="N49" s="7">
        <f t="shared" si="32"/>
        <v>37.0886712</v>
      </c>
      <c r="O49" s="7">
        <f t="shared" si="32"/>
        <v>38.739210048000004</v>
      </c>
      <c r="P49" s="7">
        <f t="shared" si="32"/>
        <v>40.389748895999993</v>
      </c>
      <c r="Q49" s="7">
        <f t="shared" si="32"/>
        <v>42.040287743999997</v>
      </c>
      <c r="R49" s="7">
        <f t="shared" si="32"/>
        <v>43.690826592000001</v>
      </c>
      <c r="S49" s="27">
        <f t="shared" si="13"/>
        <v>43.690826592000001</v>
      </c>
      <c r="U49" s="5">
        <f>'CSP5'!$A$188</f>
        <v>3500</v>
      </c>
      <c r="V49" s="27">
        <f t="shared" si="14"/>
        <v>0</v>
      </c>
      <c r="W49" s="7">
        <f>_xll.Interp2dTab(-1,0,'Internal Flash'!$B$429:$N$429,'Internal Flash'!$A$430:$A$444,'Internal Flash'!$B$430:$N$444,'Main Injection Calc'!W$29,'Main Injection Calc'!$U49)*_xll.Interp1d(-1,'Internal Flash'!$A$448:$A$461,'Internal Flash'!$B$448:$B$461,'Variables &amp; Axis Check'!$B$13)</f>
        <v>0</v>
      </c>
      <c r="X49" s="7">
        <f>_xll.Interp2dTab(-1,0,'Internal Flash'!$B$429:$N$429,'Internal Flash'!$A$430:$A$444,'Internal Flash'!$B$430:$N$444,'Main Injection Calc'!X$29,'Main Injection Calc'!$U49)*_xll.Interp1d(-1,'Internal Flash'!$A$448:$A$461,'Internal Flash'!$B$448:$B$461,'Variables &amp; Axis Check'!$B$13)</f>
        <v>0</v>
      </c>
      <c r="Y49" s="7">
        <f>_xll.Interp2dTab(-1,0,'Internal Flash'!$B$429:$N$429,'Internal Flash'!$A$430:$A$444,'Internal Flash'!$B$430:$N$444,'Main Injection Calc'!Y$29,'Main Injection Calc'!$U49)*_xll.Interp1d(-1,'Internal Flash'!$A$448:$A$461,'Internal Flash'!$B$448:$B$461,'Variables &amp; Axis Check'!$B$13)</f>
        <v>0</v>
      </c>
      <c r="Z49" s="7">
        <f>_xll.Interp2dTab(-1,0,'Internal Flash'!$B$429:$N$429,'Internal Flash'!$A$430:$A$444,'Internal Flash'!$B$430:$N$444,'Main Injection Calc'!Z$29,'Main Injection Calc'!$U49)*_xll.Interp1d(-1,'Internal Flash'!$A$448:$A$461,'Internal Flash'!$B$448:$B$461,'Variables &amp; Axis Check'!$B$13)</f>
        <v>0</v>
      </c>
      <c r="AA49" s="7">
        <f>_xll.Interp2dTab(-1,0,'Internal Flash'!$B$429:$N$429,'Internal Flash'!$A$430:$A$444,'Internal Flash'!$B$430:$N$444,'Main Injection Calc'!AA$29,'Main Injection Calc'!$U49)*_xll.Interp1d(-1,'Internal Flash'!$A$448:$A$461,'Internal Flash'!$B$448:$B$461,'Variables &amp; Axis Check'!$B$13)</f>
        <v>0</v>
      </c>
      <c r="AB49" s="7">
        <f>_xll.Interp2dTab(-1,0,'Internal Flash'!$B$429:$N$429,'Internal Flash'!$A$430:$A$444,'Internal Flash'!$B$430:$N$444,'Main Injection Calc'!AB$29,'Main Injection Calc'!$U49)*_xll.Interp1d(-1,'Internal Flash'!$A$448:$A$461,'Internal Flash'!$B$448:$B$461,'Variables &amp; Axis Check'!$B$13)</f>
        <v>0</v>
      </c>
      <c r="AC49" s="7">
        <f>_xll.Interp2dTab(-1,0,'Internal Flash'!$B$429:$N$429,'Internal Flash'!$A$430:$A$444,'Internal Flash'!$B$430:$N$444,'Main Injection Calc'!AC$29,'Main Injection Calc'!$U49)*_xll.Interp1d(-1,'Internal Flash'!$A$448:$A$461,'Internal Flash'!$B$448:$B$461,'Variables &amp; Axis Check'!$B$13)</f>
        <v>0</v>
      </c>
      <c r="AD49" s="7">
        <f>_xll.Interp2dTab(-1,0,'Internal Flash'!$B$429:$N$429,'Internal Flash'!$A$430:$A$444,'Internal Flash'!$B$430:$N$444,'Main Injection Calc'!AD$29,'Main Injection Calc'!$U49)*_xll.Interp1d(-1,'Internal Flash'!$A$448:$A$461,'Internal Flash'!$B$448:$B$461,'Variables &amp; Axis Check'!$B$13)</f>
        <v>0</v>
      </c>
      <c r="AE49" s="7">
        <f>_xll.Interp2dTab(-1,0,'Internal Flash'!$B$429:$N$429,'Internal Flash'!$A$430:$A$444,'Internal Flash'!$B$430:$N$444,'Main Injection Calc'!AE$29,'Main Injection Calc'!$U49)*_xll.Interp1d(-1,'Internal Flash'!$A$448:$A$461,'Internal Flash'!$B$448:$B$461,'Variables &amp; Axis Check'!$B$13)</f>
        <v>0</v>
      </c>
      <c r="AF49" s="7">
        <f>_xll.Interp2dTab(-1,0,'Internal Flash'!$B$429:$N$429,'Internal Flash'!$A$430:$A$444,'Internal Flash'!$B$430:$N$444,'Main Injection Calc'!AF$29,'Main Injection Calc'!$U49)*_xll.Interp1d(-1,'Internal Flash'!$A$448:$A$461,'Internal Flash'!$B$448:$B$461,'Variables &amp; Axis Check'!$B$13)</f>
        <v>0</v>
      </c>
      <c r="AG49" s="7">
        <f>_xll.Interp2dTab(-1,0,'Internal Flash'!$B$429:$N$429,'Internal Flash'!$A$430:$A$444,'Internal Flash'!$B$430:$N$444,'Main Injection Calc'!AG$29,'Main Injection Calc'!$U49)*_xll.Interp1d(-1,'Internal Flash'!$A$448:$A$461,'Internal Flash'!$B$448:$B$461,'Variables &amp; Axis Check'!$B$13)</f>
        <v>0</v>
      </c>
      <c r="AH49" s="7">
        <f>_xll.Interp2dTab(-1,0,'Internal Flash'!$B$429:$N$429,'Internal Flash'!$A$430:$A$444,'Internal Flash'!$B$430:$N$444,'Main Injection Calc'!AH$29,'Main Injection Calc'!$U49)*_xll.Interp1d(-1,'Internal Flash'!$A$448:$A$461,'Internal Flash'!$B$448:$B$461,'Variables &amp; Axis Check'!$B$13)</f>
        <v>0</v>
      </c>
      <c r="AI49" s="7">
        <f>_xll.Interp2dTab(-1,0,'Internal Flash'!$B$429:$N$429,'Internal Flash'!$A$430:$A$444,'Internal Flash'!$B$430:$N$444,'Main Injection Calc'!AI$29,'Main Injection Calc'!$U49)*_xll.Interp1d(-1,'Internal Flash'!$A$448:$A$461,'Internal Flash'!$B$448:$B$461,'Variables &amp; Axis Check'!$B$13)</f>
        <v>0</v>
      </c>
      <c r="AJ49" s="7">
        <f>_xll.Interp2dTab(-1,0,'Internal Flash'!$B$429:$N$429,'Internal Flash'!$A$430:$A$444,'Internal Flash'!$B$430:$N$444,'Main Injection Calc'!AJ$29,'Main Injection Calc'!$U49)*_xll.Interp1d(-1,'Internal Flash'!$A$448:$A$461,'Internal Flash'!$B$448:$B$461,'Variables &amp; Axis Check'!$B$13)</f>
        <v>0</v>
      </c>
      <c r="AK49" s="7">
        <f>_xll.Interp2dTab(-1,0,'Internal Flash'!$B$429:$N$429,'Internal Flash'!$A$430:$A$444,'Internal Flash'!$B$430:$N$444,'Main Injection Calc'!AK$29,'Main Injection Calc'!$U49)*_xll.Interp1d(-1,'Internal Flash'!$A$448:$A$461,'Internal Flash'!$B$448:$B$461,'Variables &amp; Axis Check'!$B$13)</f>
        <v>0</v>
      </c>
      <c r="AL49" s="7">
        <f>_xll.Interp2dTab(-1,0,'Internal Flash'!$B$429:$N$429,'Internal Flash'!$A$430:$A$444,'Internal Flash'!$B$430:$N$444,'Main Injection Calc'!AL$29,'Main Injection Calc'!$U49)*_xll.Interp1d(-1,'Internal Flash'!$A$448:$A$461,'Internal Flash'!$B$448:$B$461,'Variables &amp; Axis Check'!$B$13)</f>
        <v>0</v>
      </c>
      <c r="AM49" s="27">
        <f t="shared" si="15"/>
        <v>0</v>
      </c>
    </row>
    <row r="50" spans="1:39" x14ac:dyDescent="0.25">
      <c r="A50" s="28">
        <f>'CSP5'!$A$189</f>
        <v>3501</v>
      </c>
      <c r="B50" s="27">
        <f>B49</f>
        <v>0</v>
      </c>
      <c r="C50" s="27">
        <f t="shared" ref="C50:S50" si="33">C49</f>
        <v>0</v>
      </c>
      <c r="D50" s="27">
        <f t="shared" si="33"/>
        <v>5.8632907200000002</v>
      </c>
      <c r="E50" s="27">
        <f t="shared" si="33"/>
        <v>7.4675301120000004</v>
      </c>
      <c r="F50" s="27">
        <f t="shared" si="33"/>
        <v>8.551039728000001</v>
      </c>
      <c r="G50" s="27">
        <f t="shared" si="33"/>
        <v>10.812107376</v>
      </c>
      <c r="H50" s="27">
        <f t="shared" si="33"/>
        <v>15.112119306666669</v>
      </c>
      <c r="I50" s="27">
        <f t="shared" si="33"/>
        <v>18.555776232000003</v>
      </c>
      <c r="J50" s="27">
        <f t="shared" si="33"/>
        <v>22.026975096000001</v>
      </c>
      <c r="K50" s="27">
        <f t="shared" si="33"/>
        <v>25.444601616</v>
      </c>
      <c r="L50" s="27">
        <f t="shared" si="33"/>
        <v>28.808655792</v>
      </c>
      <c r="M50" s="27">
        <f t="shared" si="33"/>
        <v>33.789677040000001</v>
      </c>
      <c r="N50" s="27">
        <f t="shared" si="33"/>
        <v>37.0886712</v>
      </c>
      <c r="O50" s="27">
        <f t="shared" si="33"/>
        <v>38.739210048000004</v>
      </c>
      <c r="P50" s="27">
        <f t="shared" si="33"/>
        <v>40.389748895999993</v>
      </c>
      <c r="Q50" s="27">
        <f t="shared" si="33"/>
        <v>42.040287743999997</v>
      </c>
      <c r="R50" s="27">
        <f t="shared" si="33"/>
        <v>43.690826592000001</v>
      </c>
      <c r="S50" s="27">
        <f t="shared" si="33"/>
        <v>43.690826592000001</v>
      </c>
      <c r="U50" s="28">
        <f>'CSP5'!$A$189</f>
        <v>3501</v>
      </c>
      <c r="V50" s="27">
        <f>V49</f>
        <v>0</v>
      </c>
      <c r="W50" s="27">
        <f t="shared" ref="W50:AM50" si="34">W49</f>
        <v>0</v>
      </c>
      <c r="X50" s="27">
        <f t="shared" si="34"/>
        <v>0</v>
      </c>
      <c r="Y50" s="27">
        <f t="shared" si="34"/>
        <v>0</v>
      </c>
      <c r="Z50" s="27">
        <f t="shared" si="34"/>
        <v>0</v>
      </c>
      <c r="AA50" s="27">
        <f t="shared" si="34"/>
        <v>0</v>
      </c>
      <c r="AB50" s="27">
        <f t="shared" si="34"/>
        <v>0</v>
      </c>
      <c r="AC50" s="27">
        <f t="shared" si="34"/>
        <v>0</v>
      </c>
      <c r="AD50" s="27">
        <f t="shared" si="34"/>
        <v>0</v>
      </c>
      <c r="AE50" s="27">
        <f t="shared" si="34"/>
        <v>0</v>
      </c>
      <c r="AF50" s="27">
        <f t="shared" si="34"/>
        <v>0</v>
      </c>
      <c r="AG50" s="27">
        <f t="shared" si="34"/>
        <v>0</v>
      </c>
      <c r="AH50" s="27">
        <f t="shared" si="34"/>
        <v>0</v>
      </c>
      <c r="AI50" s="27">
        <f t="shared" si="34"/>
        <v>0</v>
      </c>
      <c r="AJ50" s="27">
        <f t="shared" si="34"/>
        <v>0</v>
      </c>
      <c r="AK50" s="27">
        <f t="shared" si="34"/>
        <v>0</v>
      </c>
      <c r="AL50" s="27">
        <f t="shared" si="34"/>
        <v>0</v>
      </c>
      <c r="AM50" s="27">
        <f t="shared" si="34"/>
        <v>0</v>
      </c>
    </row>
    <row r="52" spans="1:39" x14ac:dyDescent="0.25">
      <c r="A52" s="33"/>
      <c r="B52" s="45" t="s">
        <v>1174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U52" s="33"/>
      <c r="V52" s="45" t="s">
        <v>1177</v>
      </c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x14ac:dyDescent="0.25">
      <c r="A53" s="5"/>
      <c r="B53" s="5" t="str">
        <f>'CSP5'!$B$167</f>
        <v>mm3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U53" s="5"/>
      <c r="V53" s="5" t="str">
        <f>'CSP5'!$B$167</f>
        <v>mm3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5" t="str">
        <f>'CSP5'!$A$168</f>
        <v>RPM</v>
      </c>
      <c r="B54" s="28">
        <f>'CSP5'!$B$168</f>
        <v>-1</v>
      </c>
      <c r="C54" s="5">
        <f>'CSP5'!$C$168</f>
        <v>0</v>
      </c>
      <c r="D54" s="5">
        <f>'CSP5'!$D$168</f>
        <v>10</v>
      </c>
      <c r="E54" s="5">
        <f>'CSP5'!$E$168</f>
        <v>20</v>
      </c>
      <c r="F54" s="5">
        <f>'CSP5'!$F$168</f>
        <v>30</v>
      </c>
      <c r="G54" s="5">
        <f>'CSP5'!$G$168</f>
        <v>45</v>
      </c>
      <c r="H54" s="5">
        <f>'CSP5'!$H$168</f>
        <v>55</v>
      </c>
      <c r="I54" s="5">
        <f>'CSP5'!$I$168</f>
        <v>65</v>
      </c>
      <c r="J54" s="5">
        <f>'CSP5'!$J$168</f>
        <v>75</v>
      </c>
      <c r="K54" s="5">
        <f>'CSP5'!$K$168</f>
        <v>85</v>
      </c>
      <c r="L54" s="5">
        <f>'CSP5'!$L$168</f>
        <v>95</v>
      </c>
      <c r="M54" s="5">
        <f>'CSP5'!$M$168</f>
        <v>110</v>
      </c>
      <c r="N54" s="5">
        <f>'CSP5'!$N$168</f>
        <v>120</v>
      </c>
      <c r="O54" s="5">
        <f>'CSP5'!$O$168</f>
        <v>125</v>
      </c>
      <c r="P54" s="5">
        <f>'CSP5'!$P$168</f>
        <v>130</v>
      </c>
      <c r="Q54" s="5">
        <f>'CSP5'!$Q$168</f>
        <v>135</v>
      </c>
      <c r="R54" s="5">
        <f>'CSP5'!$R$168</f>
        <v>140</v>
      </c>
      <c r="S54" s="28">
        <f>'CSP5'!$S$168</f>
        <v>141</v>
      </c>
      <c r="U54" s="5" t="str">
        <f>'CSP5'!$A$168</f>
        <v>RPM</v>
      </c>
      <c r="V54" s="28">
        <f>'CSP5'!$B$168</f>
        <v>-1</v>
      </c>
      <c r="W54" s="5">
        <f>'CSP5'!$C$168</f>
        <v>0</v>
      </c>
      <c r="X54" s="5">
        <f>'CSP5'!$D$168</f>
        <v>10</v>
      </c>
      <c r="Y54" s="5">
        <f>'CSP5'!$E$168</f>
        <v>20</v>
      </c>
      <c r="Z54" s="5">
        <f>'CSP5'!$F$168</f>
        <v>30</v>
      </c>
      <c r="AA54" s="5">
        <f>'CSP5'!$G$168</f>
        <v>45</v>
      </c>
      <c r="AB54" s="5">
        <f>'CSP5'!$H$168</f>
        <v>55</v>
      </c>
      <c r="AC54" s="5">
        <f>'CSP5'!$I$168</f>
        <v>65</v>
      </c>
      <c r="AD54" s="5">
        <f>'CSP5'!$J$168</f>
        <v>75</v>
      </c>
      <c r="AE54" s="5">
        <f>'CSP5'!$K$168</f>
        <v>85</v>
      </c>
      <c r="AF54" s="5">
        <f>'CSP5'!$L$168</f>
        <v>95</v>
      </c>
      <c r="AG54" s="5">
        <f>'CSP5'!$M$168</f>
        <v>110</v>
      </c>
      <c r="AH54" s="5">
        <f>'CSP5'!$N$168</f>
        <v>120</v>
      </c>
      <c r="AI54" s="5">
        <f>'CSP5'!$O$168</f>
        <v>125</v>
      </c>
      <c r="AJ54" s="5">
        <f>'CSP5'!$P$168</f>
        <v>130</v>
      </c>
      <c r="AK54" s="5">
        <f>'CSP5'!$Q$168</f>
        <v>135</v>
      </c>
      <c r="AL54" s="5">
        <f>'CSP5'!$R$168</f>
        <v>140</v>
      </c>
      <c r="AM54" s="28">
        <f>'CSP5'!$S$168</f>
        <v>141</v>
      </c>
    </row>
    <row r="55" spans="1:39" x14ac:dyDescent="0.25">
      <c r="A55" s="28">
        <f>'CSP5'!$A$169</f>
        <v>619</v>
      </c>
      <c r="B55" s="27">
        <f>B56</f>
        <v>-1.5192885140380026</v>
      </c>
      <c r="C55" s="27">
        <f t="shared" ref="C55:S55" si="35">C56</f>
        <v>-1.5192885140380026</v>
      </c>
      <c r="D55" s="27">
        <f t="shared" si="35"/>
        <v>-1.5192885140380021</v>
      </c>
      <c r="E55" s="27">
        <f t="shared" si="35"/>
        <v>-1.5192885140380057</v>
      </c>
      <c r="F55" s="27">
        <f t="shared" si="35"/>
        <v>-1.5192885140380048</v>
      </c>
      <c r="G55" s="27">
        <f t="shared" si="35"/>
        <v>-3.6201580626219991</v>
      </c>
      <c r="H55" s="27">
        <f t="shared" si="35"/>
        <v>-8.0179725992875461</v>
      </c>
      <c r="I55" s="27">
        <f t="shared" si="35"/>
        <v>-11.597585279662999</v>
      </c>
      <c r="J55" s="27">
        <f t="shared" si="35"/>
        <v>-11.981170648981182</v>
      </c>
      <c r="K55" s="27">
        <f t="shared" si="35"/>
        <v>-12.019529185913001</v>
      </c>
      <c r="L55" s="27">
        <f t="shared" si="35"/>
        <v>-12.019529185912999</v>
      </c>
      <c r="M55" s="27">
        <f t="shared" si="35"/>
        <v>-8.0351541859129991</v>
      </c>
      <c r="N55" s="27">
        <f t="shared" si="35"/>
        <v>5.0783814086999869E-2</v>
      </c>
      <c r="O55" s="27">
        <f t="shared" si="35"/>
        <v>5.078381408700014E-2</v>
      </c>
      <c r="P55" s="27">
        <f t="shared" si="35"/>
        <v>5.078381408700014E-2</v>
      </c>
      <c r="Q55" s="27">
        <f t="shared" si="35"/>
        <v>5.0783814086999605E-2</v>
      </c>
      <c r="R55" s="27">
        <f t="shared" si="35"/>
        <v>5.0783814086999605E-2</v>
      </c>
      <c r="S55" s="27">
        <f t="shared" si="35"/>
        <v>5.0783814086999605E-2</v>
      </c>
      <c r="U55" s="28">
        <f>'CSP5'!$A$169</f>
        <v>619</v>
      </c>
      <c r="V55" s="27">
        <f>V56</f>
        <v>0</v>
      </c>
      <c r="W55" s="27">
        <f t="shared" ref="W55:AM55" si="36">W56</f>
        <v>0</v>
      </c>
      <c r="X55" s="27">
        <f t="shared" si="36"/>
        <v>0</v>
      </c>
      <c r="Y55" s="27">
        <f t="shared" si="36"/>
        <v>0</v>
      </c>
      <c r="Z55" s="27">
        <f t="shared" si="36"/>
        <v>0</v>
      </c>
      <c r="AA55" s="27">
        <f t="shared" si="36"/>
        <v>0</v>
      </c>
      <c r="AB55" s="27">
        <f t="shared" si="36"/>
        <v>0</v>
      </c>
      <c r="AC55" s="27">
        <f t="shared" si="36"/>
        <v>0</v>
      </c>
      <c r="AD55" s="27">
        <f t="shared" si="36"/>
        <v>0</v>
      </c>
      <c r="AE55" s="27">
        <f t="shared" si="36"/>
        <v>0</v>
      </c>
      <c r="AF55" s="27">
        <f t="shared" si="36"/>
        <v>0</v>
      </c>
      <c r="AG55" s="27">
        <f t="shared" si="36"/>
        <v>0</v>
      </c>
      <c r="AH55" s="27">
        <f t="shared" si="36"/>
        <v>0</v>
      </c>
      <c r="AI55" s="27">
        <f t="shared" si="36"/>
        <v>0</v>
      </c>
      <c r="AJ55" s="27">
        <f t="shared" si="36"/>
        <v>0</v>
      </c>
      <c r="AK55" s="27">
        <f t="shared" si="36"/>
        <v>0</v>
      </c>
      <c r="AL55" s="27">
        <f t="shared" si="36"/>
        <v>0</v>
      </c>
      <c r="AM55" s="27">
        <f t="shared" si="36"/>
        <v>0</v>
      </c>
    </row>
    <row r="56" spans="1:39" x14ac:dyDescent="0.25">
      <c r="A56" s="5">
        <f>'CSP5'!$A$170</f>
        <v>620</v>
      </c>
      <c r="B56" s="27">
        <f>C56</f>
        <v>-1.5192885140380026</v>
      </c>
      <c r="C56" s="7">
        <f>MIN(MAX('CSP5'!C170+W6+W31+W56+W81,W106),W131)</f>
        <v>-1.5192885140380026</v>
      </c>
      <c r="D56" s="7">
        <f>MIN(MAX('CSP5'!D170+X6+X31+X56+X81,X106),X131)</f>
        <v>-1.5192885140380021</v>
      </c>
      <c r="E56" s="7">
        <f>MIN(MAX('CSP5'!E170+Y6+Y31+Y56+Y81,Y106),Y131)</f>
        <v>-1.5192885140380057</v>
      </c>
      <c r="F56" s="7">
        <f>MIN(MAX('CSP5'!F170+Z6+Z31+Z56+Z81,Z106),Z131)</f>
        <v>-1.5192885140380048</v>
      </c>
      <c r="G56" s="7">
        <f>MIN(MAX('CSP5'!G170+AA6+AA31+AA56+AA81,AA106),AA131)</f>
        <v>-3.6201580626219991</v>
      </c>
      <c r="H56" s="7">
        <f>MIN(MAX('CSP5'!H170+AB6+AB31+AB56+AB81,AB106),AB131)</f>
        <v>-8.0179725992875461</v>
      </c>
      <c r="I56" s="7">
        <f>MIN(MAX('CSP5'!I170+AC6+AC31+AC56+AC81,AC106),AC131)</f>
        <v>-11.597585279662999</v>
      </c>
      <c r="J56" s="7">
        <f>MIN(MAX('CSP5'!J170+AD6+AD31+AD56+AD81,AD106),AD131)</f>
        <v>-11.981170648981182</v>
      </c>
      <c r="K56" s="7">
        <f>MIN(MAX('CSP5'!K170+AE6+AE31+AE56+AE81,AE106),AE131)</f>
        <v>-12.019529185913001</v>
      </c>
      <c r="L56" s="7">
        <f>MIN(MAX('CSP5'!L170+AF6+AF31+AF56+AF81,AF106),AF131)</f>
        <v>-12.019529185912999</v>
      </c>
      <c r="M56" s="7">
        <f>MIN(MAX('CSP5'!M170+AG6+AG31+AG56+AG81,AG106),AG131)</f>
        <v>-8.0351541859129991</v>
      </c>
      <c r="N56" s="7">
        <f>MIN(MAX('CSP5'!N170+AH6+AH31+AH56+AH81,AH106),AH131)</f>
        <v>5.0783814086999869E-2</v>
      </c>
      <c r="O56" s="7">
        <f>MIN(MAX('CSP5'!O170+AI6+AI31+AI56+AI81,AI106),AI131)</f>
        <v>5.078381408700014E-2</v>
      </c>
      <c r="P56" s="7">
        <f>MIN(MAX('CSP5'!P170+AJ6+AJ31+AJ56+AJ81,AJ106),AJ131)</f>
        <v>5.078381408700014E-2</v>
      </c>
      <c r="Q56" s="7">
        <f>MIN(MAX('CSP5'!Q170+AK6+AK31+AK56+AK81,AK106),AK131)</f>
        <v>5.0783814086999605E-2</v>
      </c>
      <c r="R56" s="7">
        <f>MIN(MAX('CSP5'!R170+AL6+AL31+AL56+AL81,AL106),AL131)</f>
        <v>5.0783814086999605E-2</v>
      </c>
      <c r="S56" s="27">
        <f>R56</f>
        <v>5.0783814086999605E-2</v>
      </c>
      <c r="U56" s="5">
        <f>'CSP5'!$A$170</f>
        <v>620</v>
      </c>
      <c r="V56" s="27">
        <f>W56</f>
        <v>0</v>
      </c>
      <c r="W56" s="7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7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7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7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7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7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7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7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7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7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7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7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7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7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7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7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27">
        <f>AL56</f>
        <v>0</v>
      </c>
    </row>
    <row r="57" spans="1:39" x14ac:dyDescent="0.25">
      <c r="A57" s="5">
        <f>'CSP5'!$A$171</f>
        <v>650</v>
      </c>
      <c r="B57" s="27">
        <f t="shared" ref="B57:B74" si="37">C57</f>
        <v>-2.4567885140380024</v>
      </c>
      <c r="C57" s="7">
        <f>MIN(MAX('CSP5'!C171+W7+W32+W57+W82,W107),W132)</f>
        <v>-2.4567885140380024</v>
      </c>
      <c r="D57" s="7">
        <f>MIN(MAX('CSP5'!D171+X7+X32+X57+X82,X107),X132)</f>
        <v>-3.0427255140380023</v>
      </c>
      <c r="E57" s="7">
        <f>MIN(MAX('CSP5'!E171+Y7+Y32+Y57+Y82,Y107),Y132)</f>
        <v>-3.0427255140380023</v>
      </c>
      <c r="F57" s="7">
        <f>MIN(MAX('CSP5'!F171+Z7+Z32+Z57+Z82,Z107),Z132)</f>
        <v>-3.5114755140380023</v>
      </c>
      <c r="G57" s="7">
        <f>MIN(MAX('CSP5'!G171+AA7+AA32+AA57+AA82,AA107),AA132)</f>
        <v>-7.1357830626220018</v>
      </c>
      <c r="H57" s="7">
        <f>MIN(MAX('CSP5'!H171+AB7+AB32+AB57+AB82,AB107),AB132)</f>
        <v>-9.0726595992875474</v>
      </c>
      <c r="I57" s="7">
        <f>MIN(MAX('CSP5'!I171+AC7+AC32+AC57+AC82,AC107),AC132)</f>
        <v>-10.660085279663001</v>
      </c>
      <c r="J57" s="7">
        <f>MIN(MAX('CSP5'!J171+AD7+AD32+AD57+AD82,AD107),AD132)</f>
        <v>-11.395233648981183</v>
      </c>
      <c r="K57" s="7">
        <f>MIN(MAX('CSP5'!K171+AE7+AE32+AE57+AE82,AE107),AE132)</f>
        <v>-12.253904185913001</v>
      </c>
      <c r="L57" s="7">
        <f>MIN(MAX('CSP5'!L171+AF7+AF32+AF57+AF82,AF107),AF132)</f>
        <v>-12.722654185913001</v>
      </c>
      <c r="M57" s="7">
        <f>MIN(MAX('CSP5'!M171+AG7+AG32+AG57+AG82,AG107),AG132)</f>
        <v>-12.722654185913001</v>
      </c>
      <c r="N57" s="7">
        <f>MIN(MAX('CSP5'!N171+AH7+AH32+AH57+AH82,AH107),AH132)</f>
        <v>-12.722654185913001</v>
      </c>
      <c r="O57" s="7">
        <f>MIN(MAX('CSP5'!O171+AI7+AI32+AI57+AI82,AI107),AI132)</f>
        <v>-12.722654185913001</v>
      </c>
      <c r="P57" s="7">
        <f>MIN(MAX('CSP5'!P171+AJ7+AJ32+AJ57+AJ82,AJ107),AJ132)</f>
        <v>-12.722654185912999</v>
      </c>
      <c r="Q57" s="7">
        <f>MIN(MAX('CSP5'!Q171+AK7+AK32+AK57+AK82,AK107),AK132)</f>
        <v>-12.722654185912999</v>
      </c>
      <c r="R57" s="7">
        <f>MIN(MAX('CSP5'!R171+AL7+AL32+AL57+AL82,AL107),AL132)</f>
        <v>-12.722654185913001</v>
      </c>
      <c r="S57" s="27">
        <f t="shared" ref="S57:S74" si="38">R57</f>
        <v>-12.722654185913001</v>
      </c>
      <c r="U57" s="5">
        <f>'CSP5'!$A$171</f>
        <v>650</v>
      </c>
      <c r="V57" s="27">
        <f t="shared" ref="V57:V74" si="39">W57</f>
        <v>0</v>
      </c>
      <c r="W57" s="7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7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7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7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7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7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7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7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7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7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7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7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7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7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7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7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27">
        <f t="shared" ref="AM57:AM74" si="40">AL57</f>
        <v>0</v>
      </c>
    </row>
    <row r="58" spans="1:39" x14ac:dyDescent="0.25">
      <c r="A58" s="5">
        <f>'CSP5'!$A$172</f>
        <v>800</v>
      </c>
      <c r="B58" s="27">
        <f t="shared" si="37"/>
        <v>-2.4567885140380028</v>
      </c>
      <c r="C58" s="7">
        <f>MIN(MAX('CSP5'!C172+W8+W33+W58+W83,W108),W133)</f>
        <v>-2.4567885140380028</v>
      </c>
      <c r="D58" s="7">
        <f>MIN(MAX('CSP5'!D172+X8+X33+X58+X83,X108),X133)</f>
        <v>-2.4567885140380024</v>
      </c>
      <c r="E58" s="7">
        <f>MIN(MAX('CSP5'!E172+Y8+Y33+Y58+Y83,Y108),Y133)</f>
        <v>-2.4567885140380028</v>
      </c>
      <c r="F58" s="7">
        <f>MIN(MAX('CSP5'!F172+Z8+Z33+Z58+Z83,Z108),Z133)</f>
        <v>-2.4567885140380024</v>
      </c>
      <c r="G58" s="7">
        <f>MIN(MAX('CSP5'!G172+AA8+AA33+AA58+AA83,AA108),AA133)</f>
        <v>-5.6123460626220023</v>
      </c>
      <c r="H58" s="7">
        <f>MIN(MAX('CSP5'!H172+AB8+AB33+AB58+AB83,AB108),AB133)</f>
        <v>-9.1898475992875479</v>
      </c>
      <c r="I58" s="7">
        <f>MIN(MAX('CSP5'!I172+AC8+AC33+AC58+AC83,AC108),AC133)</f>
        <v>-10.308523279663001</v>
      </c>
      <c r="J58" s="7">
        <f>MIN(MAX('CSP5'!J172+AD8+AD33+AD58+AD83,AD108),AD133)</f>
        <v>-11.395233648981183</v>
      </c>
      <c r="K58" s="7">
        <f>MIN(MAX('CSP5'!K172+AE8+AE33+AE58+AE83,AE108),AE133)</f>
        <v>-12.253904185913001</v>
      </c>
      <c r="L58" s="7">
        <f>MIN(MAX('CSP5'!L172+AF8+AF33+AF58+AF83,AF108),AF133)</f>
        <v>-12.722654185913001</v>
      </c>
      <c r="M58" s="7">
        <f>MIN(MAX('CSP5'!M172+AG8+AG33+AG58+AG83,AG108),AG133)</f>
        <v>-12.722654185913001</v>
      </c>
      <c r="N58" s="7">
        <f>MIN(MAX('CSP5'!N172+AH8+AH33+AH58+AH83,AH108),AH133)</f>
        <v>-12.722654185913001</v>
      </c>
      <c r="O58" s="7">
        <f>MIN(MAX('CSP5'!O172+AI8+AI33+AI58+AI83,AI108),AI133)</f>
        <v>-12.722654185913001</v>
      </c>
      <c r="P58" s="7">
        <f>MIN(MAX('CSP5'!P172+AJ8+AJ33+AJ58+AJ83,AJ108),AJ133)</f>
        <v>-12.722654185913001</v>
      </c>
      <c r="Q58" s="7">
        <f>MIN(MAX('CSP5'!Q172+AK8+AK33+AK58+AK83,AK108),AK133)</f>
        <v>-12.722654185913001</v>
      </c>
      <c r="R58" s="7">
        <f>MIN(MAX('CSP5'!R172+AL8+AL33+AL58+AL83,AL108),AL133)</f>
        <v>-12.722654185913001</v>
      </c>
      <c r="S58" s="27">
        <f t="shared" si="38"/>
        <v>-12.722654185913001</v>
      </c>
      <c r="U58" s="5">
        <f>'CSP5'!$A$172</f>
        <v>800</v>
      </c>
      <c r="V58" s="27">
        <f t="shared" si="39"/>
        <v>0</v>
      </c>
      <c r="W58" s="7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7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7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7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7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7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7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7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7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7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7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7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7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7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7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7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27">
        <f t="shared" si="40"/>
        <v>0</v>
      </c>
    </row>
    <row r="59" spans="1:39" x14ac:dyDescent="0.25">
      <c r="A59" s="5">
        <f>'CSP5'!$A$173</f>
        <v>1000</v>
      </c>
      <c r="B59" s="27">
        <f t="shared" si="37"/>
        <v>3.9885244859619977</v>
      </c>
      <c r="C59" s="7">
        <f>MIN(MAX('CSP5'!C173+W9+W34+W59+W84,W109),W134)</f>
        <v>3.9885244859619977</v>
      </c>
      <c r="D59" s="7">
        <f>MIN(MAX('CSP5'!D173+X9+X34+X59+X84,X109),X134)</f>
        <v>3.9885244859619977</v>
      </c>
      <c r="E59" s="7">
        <f>MIN(MAX('CSP5'!E173+Y9+Y34+Y59+Y84,Y109),Y134)</f>
        <v>3.5197744859619977</v>
      </c>
      <c r="F59" s="7">
        <f>MIN(MAX('CSP5'!F173+Z9+Z34+Z59+Z84,Z109),Z134)</f>
        <v>2.4650874859619978</v>
      </c>
      <c r="G59" s="7">
        <f>MIN(MAX('CSP5'!G173+AA9+AA34+AA59+AA84,AA109),AA134)</f>
        <v>-2.5654710626220023</v>
      </c>
      <c r="H59" s="7">
        <f>MIN(MAX('CSP5'!H173+AB9+AB34+AB59+AB84,AB109),AB134)</f>
        <v>-8.1351595992875474</v>
      </c>
      <c r="I59" s="7">
        <f>MIN(MAX('CSP5'!I173+AC9+AC34+AC59+AC84,AC109),AC134)</f>
        <v>-9.4882102796630008</v>
      </c>
      <c r="J59" s="7">
        <f>MIN(MAX('CSP5'!J173+AD9+AD34+AD59+AD84,AD109),AD134)</f>
        <v>-9.9889836489811827</v>
      </c>
      <c r="K59" s="7">
        <f>MIN(MAX('CSP5'!K173+AE9+AE34+AE59+AE84,AE109),AE134)</f>
        <v>-10.144529185913001</v>
      </c>
      <c r="L59" s="7">
        <f>MIN(MAX('CSP5'!L173+AF9+AF34+AF59+AF84,AF109),AF134)</f>
        <v>-10.378904185913001</v>
      </c>
      <c r="M59" s="7">
        <f>MIN(MAX('CSP5'!M173+AG9+AG34+AG59+AG84,AG109),AG134)</f>
        <v>-10.613279185913001</v>
      </c>
      <c r="N59" s="7">
        <f>MIN(MAX('CSP5'!N173+AH9+AH34+AH59+AH84,AH109),AH134)</f>
        <v>-10.730467185913</v>
      </c>
      <c r="O59" s="7">
        <f>MIN(MAX('CSP5'!O173+AI9+AI34+AI59+AI84,AI109),AI134)</f>
        <v>-10.847654185913001</v>
      </c>
      <c r="P59" s="7">
        <f>MIN(MAX('CSP5'!P173+AJ9+AJ34+AJ59+AJ84,AJ109),AJ134)</f>
        <v>-10.847654185912999</v>
      </c>
      <c r="Q59" s="7">
        <f>MIN(MAX('CSP5'!Q173+AK9+AK34+AK59+AK84,AK109),AK134)</f>
        <v>-10.964842185913</v>
      </c>
      <c r="R59" s="7">
        <f>MIN(MAX('CSP5'!R173+AL9+AL34+AL59+AL84,AL109),AL134)</f>
        <v>-11.082029185913001</v>
      </c>
      <c r="S59" s="27">
        <f t="shared" si="38"/>
        <v>-11.082029185913001</v>
      </c>
      <c r="U59" s="5">
        <f>'CSP5'!$A$173</f>
        <v>1000</v>
      </c>
      <c r="V59" s="27">
        <f t="shared" si="39"/>
        <v>0</v>
      </c>
      <c r="W59" s="7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7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7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7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7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7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7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7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7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7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7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7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7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7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7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7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27">
        <f t="shared" si="40"/>
        <v>0</v>
      </c>
    </row>
    <row r="60" spans="1:39" x14ac:dyDescent="0.25">
      <c r="A60" s="5">
        <f>'CSP5'!$A$174</f>
        <v>1200</v>
      </c>
      <c r="B60" s="27">
        <f t="shared" si="37"/>
        <v>9.4963374859619982</v>
      </c>
      <c r="C60" s="7">
        <f>MIN(MAX('CSP5'!C174+W10+W35+W60+W85,W110),W135)</f>
        <v>9.4963374859619982</v>
      </c>
      <c r="D60" s="7">
        <f>MIN(MAX('CSP5'!D174+X10+X35+X60+X85,X110),X135)</f>
        <v>9.3791494859619977</v>
      </c>
      <c r="E60" s="7">
        <f>MIN(MAX('CSP5'!E174+Y10+Y35+Y60+Y85,Y110),Y135)</f>
        <v>8.6760244859619977</v>
      </c>
      <c r="F60" s="7">
        <f>MIN(MAX('CSP5'!F174+Z10+Z35+Z60+Z85,Z110),Z135)</f>
        <v>6.4494624859619973</v>
      </c>
      <c r="G60" s="7">
        <f>MIN(MAX('CSP5'!G174+AA10+AA35+AA60+AA85,AA110),AA135)</f>
        <v>-0.33890806262200224</v>
      </c>
      <c r="H60" s="7">
        <f>MIN(MAX('CSP5'!H174+AB10+AB35+AB60+AB85,AB110),AB135)</f>
        <v>-4.1507845992875465</v>
      </c>
      <c r="I60" s="7">
        <f>MIN(MAX('CSP5'!I174+AC10+AC35+AC60+AC85,AC110),AC135)</f>
        <v>-6.0897732796630004</v>
      </c>
      <c r="J60" s="7">
        <f>MIN(MAX('CSP5'!J174+AD10+AD35+AD60+AD85,AD110),AD135)</f>
        <v>-6.7077336489811819</v>
      </c>
      <c r="K60" s="7">
        <f>MIN(MAX('CSP5'!K174+AE10+AE35+AE60+AE85,AE110),AE135)</f>
        <v>-6.7460921859129996</v>
      </c>
      <c r="L60" s="7">
        <f>MIN(MAX('CSP5'!L174+AF10+AF35+AF60+AF85,AF110),AF135)</f>
        <v>-7.2148421859129996</v>
      </c>
      <c r="M60" s="7">
        <f>MIN(MAX('CSP5'!M174+AG10+AG35+AG60+AG85,AG110),AG135)</f>
        <v>-7.9179671859129996</v>
      </c>
      <c r="N60" s="7">
        <f>MIN(MAX('CSP5'!N174+AH10+AH35+AH60+AH85,AH110),AH135)</f>
        <v>-8.3867171859129996</v>
      </c>
      <c r="O60" s="7">
        <f>MIN(MAX('CSP5'!O174+AI10+AI35+AI60+AI85,AI110),AI135)</f>
        <v>-8.6210921859129996</v>
      </c>
      <c r="P60" s="7">
        <f>MIN(MAX('CSP5'!P174+AJ10+AJ35+AJ60+AJ85,AJ110),AJ135)</f>
        <v>-8.8554671859129996</v>
      </c>
      <c r="Q60" s="7">
        <f>MIN(MAX('CSP5'!Q174+AK10+AK35+AK60+AK85,AK110),AK135)</f>
        <v>-8.9726541859129991</v>
      </c>
      <c r="R60" s="7">
        <f>MIN(MAX('CSP5'!R174+AL10+AL35+AL60+AL85,AL110),AL135)</f>
        <v>-9.2070291859130009</v>
      </c>
      <c r="S60" s="27">
        <f t="shared" si="38"/>
        <v>-9.2070291859130009</v>
      </c>
      <c r="U60" s="5">
        <f>'CSP5'!$A$174</f>
        <v>1200</v>
      </c>
      <c r="V60" s="27">
        <f t="shared" si="39"/>
        <v>0</v>
      </c>
      <c r="W60" s="7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7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7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7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7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7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7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7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7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7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7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7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7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7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7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7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27">
        <f t="shared" si="40"/>
        <v>0</v>
      </c>
    </row>
    <row r="61" spans="1:39" x14ac:dyDescent="0.25">
      <c r="A61" s="5">
        <f>'CSP5'!$A$175</f>
        <v>1400</v>
      </c>
      <c r="B61" s="27">
        <f t="shared" si="37"/>
        <v>9.4963374859619982</v>
      </c>
      <c r="C61" s="7">
        <f>MIN(MAX('CSP5'!C175+W11+W36+W61+W86,W111),W136)</f>
        <v>9.4963374859619982</v>
      </c>
      <c r="D61" s="7">
        <f>MIN(MAX('CSP5'!D175+X11+X36+X61+X86,X111),X136)</f>
        <v>9.3791494859619977</v>
      </c>
      <c r="E61" s="7">
        <f>MIN(MAX('CSP5'!E175+Y11+Y36+Y61+Y86,Y111),Y136)</f>
        <v>8.6760244859619977</v>
      </c>
      <c r="F61" s="7">
        <f>MIN(MAX('CSP5'!F175+Z11+Z36+Z61+Z86,Z111),Z136)</f>
        <v>8.4416494859619977</v>
      </c>
      <c r="G61" s="7">
        <f>MIN(MAX('CSP5'!G175+AA11+AA36+AA61+AA86,AA111),AA136)</f>
        <v>3.4686297700529067</v>
      </c>
      <c r="H61" s="7">
        <f>MIN(MAX('CSP5'!H175+AB11+AB36+AB61+AB86,AB111),AB136)</f>
        <v>-1.3861757258300018</v>
      </c>
      <c r="I61" s="7">
        <f>MIN(MAX('CSP5'!I175+AC11+AC36+AC61+AC86,AC111),AC136)</f>
        <v>-4.3905254687500008</v>
      </c>
      <c r="J61" s="7">
        <f>MIN(MAX('CSP5'!J175+AD11+AD36+AD61+AD86,AD111),AD136)</f>
        <v>-4.0389634687500005</v>
      </c>
      <c r="K61" s="7">
        <f>MIN(MAX('CSP5'!K175+AE11+AE36+AE61+AE86,AE111),AE136)</f>
        <v>-4.3554212484130002</v>
      </c>
      <c r="L61" s="7">
        <f>MIN(MAX('CSP5'!L175+AF11+AF36+AF61+AF86,AF111),AF136)</f>
        <v>-4.3554212484130002</v>
      </c>
      <c r="M61" s="7">
        <f>MIN(MAX('CSP5'!M175+AG11+AG36+AG61+AG86,AG111),AG136)</f>
        <v>-4.0976432015379993</v>
      </c>
      <c r="N61" s="7">
        <f>MIN(MAX('CSP5'!N175+AH11+AH36+AH61+AH86,AH111),AH136)</f>
        <v>-4.1679671859129996</v>
      </c>
      <c r="O61" s="7">
        <f>MIN(MAX('CSP5'!O175+AI11+AI36+AI61+AI86,AI111),AI136)</f>
        <v>-4.285154185913</v>
      </c>
      <c r="P61" s="7">
        <f>MIN(MAX('CSP5'!P175+AJ11+AJ36+AJ61+AJ86,AJ111),AJ136)</f>
        <v>-4.285154185913</v>
      </c>
      <c r="Q61" s="7">
        <f>MIN(MAX('CSP5'!Q175+AK11+AK36+AK61+AK86,AK111),AK136)</f>
        <v>-4.285154185913</v>
      </c>
      <c r="R61" s="7">
        <f>MIN(MAX('CSP5'!R175+AL11+AL36+AL61+AL86,AL111),AL136)</f>
        <v>-4.285154185913</v>
      </c>
      <c r="S61" s="27">
        <f t="shared" si="38"/>
        <v>-4.285154185913</v>
      </c>
      <c r="U61" s="5">
        <f>'CSP5'!$A$175</f>
        <v>1400</v>
      </c>
      <c r="V61" s="27">
        <f t="shared" si="39"/>
        <v>0</v>
      </c>
      <c r="W61" s="7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7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7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7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7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7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7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7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7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7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7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7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7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7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7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7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27">
        <f t="shared" si="40"/>
        <v>0</v>
      </c>
    </row>
    <row r="62" spans="1:39" x14ac:dyDescent="0.25">
      <c r="A62" s="5">
        <f>'CSP5'!$A$176</f>
        <v>1550</v>
      </c>
      <c r="B62" s="27">
        <f t="shared" si="37"/>
        <v>9.4963374859619982</v>
      </c>
      <c r="C62" s="7">
        <f>MIN(MAX('CSP5'!C176+W12+W37+W62+W87,W112),W137)</f>
        <v>9.4963374859619982</v>
      </c>
      <c r="D62" s="7">
        <f>MIN(MAX('CSP5'!D176+X12+X37+X62+X87,X112),X137)</f>
        <v>9.3791494859619977</v>
      </c>
      <c r="E62" s="7">
        <f>MIN(MAX('CSP5'!E176+Y12+Y37+Y62+Y87,Y112),Y137)</f>
        <v>8.6760244859619977</v>
      </c>
      <c r="F62" s="7">
        <f>MIN(MAX('CSP5'!F176+Z12+Z37+Z62+Z87,Z112),Z137)</f>
        <v>8.4416494859619977</v>
      </c>
      <c r="G62" s="7">
        <f>MIN(MAX('CSP5'!G176+AA12+AA37+AA62+AA87,AA112),AA137)</f>
        <v>2.944454353859725</v>
      </c>
      <c r="H62" s="7">
        <f>MIN(MAX('CSP5'!H176+AB12+AB37+AB62+AB87,AB112),AB137)</f>
        <v>0.84038727416999826</v>
      </c>
      <c r="I62" s="7">
        <f>MIN(MAX('CSP5'!I176+AC12+AC37+AC62+AC87,AC112),AC137)</f>
        <v>-2.3983384687500009</v>
      </c>
      <c r="J62" s="7">
        <f>MIN(MAX('CSP5'!J176+AD12+AD37+AD62+AD87,AD112),AD137)</f>
        <v>-4.1561504687500008</v>
      </c>
      <c r="K62" s="7">
        <f>MIN(MAX('CSP5'!K176+AE12+AE37+AE62+AE87,AE112),AE137)</f>
        <v>-4.3554212484130002</v>
      </c>
      <c r="L62" s="7">
        <f>MIN(MAX('CSP5'!L176+AF12+AF37+AF62+AF87,AF112),AF137)</f>
        <v>-4.1210462484130002</v>
      </c>
      <c r="M62" s="7">
        <f>MIN(MAX('CSP5'!M176+AG12+AG37+AG62+AG87,AG112),AG137)</f>
        <v>-4.6425392366942502</v>
      </c>
      <c r="N62" s="7">
        <f>MIN(MAX('CSP5'!N176+AH12+AH37+AH62+AH87,AH112),AH137)</f>
        <v>-5.246057232788</v>
      </c>
      <c r="O62" s="7">
        <f>MIN(MAX('CSP5'!O176+AI12+AI37+AI62+AI87,AI112),AI137)</f>
        <v>-4.0741822327880008</v>
      </c>
      <c r="P62" s="7">
        <f>MIN(MAX('CSP5'!P176+AJ12+AJ37+AJ62+AJ87,AJ112),AJ137)</f>
        <v>-4.074182232788</v>
      </c>
      <c r="Q62" s="7">
        <f>MIN(MAX('CSP5'!Q176+AK12+AK37+AK62+AK87,AK112),AK137)</f>
        <v>-4.0741822327880008</v>
      </c>
      <c r="R62" s="7">
        <f>MIN(MAX('CSP5'!R176+AL12+AL37+AL62+AL87,AL112),AL137)</f>
        <v>-4.0741822327880008</v>
      </c>
      <c r="S62" s="27">
        <f t="shared" si="38"/>
        <v>-4.0741822327880008</v>
      </c>
      <c r="U62" s="5">
        <f>'CSP5'!$A$176</f>
        <v>1550</v>
      </c>
      <c r="V62" s="27">
        <f t="shared" si="39"/>
        <v>0</v>
      </c>
      <c r="W62" s="7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7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7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7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7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7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7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7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7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7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7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7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7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7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7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7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27">
        <f t="shared" si="40"/>
        <v>0</v>
      </c>
    </row>
    <row r="63" spans="1:39" x14ac:dyDescent="0.25">
      <c r="A63" s="5">
        <f>'CSP5'!$A$177</f>
        <v>1700</v>
      </c>
      <c r="B63" s="27">
        <f t="shared" si="37"/>
        <v>9.4963374859619982</v>
      </c>
      <c r="C63" s="7">
        <f>MIN(MAX('CSP5'!C177+W13+W38+W63+W88,W113),W138)</f>
        <v>9.4963374859619982</v>
      </c>
      <c r="D63" s="7">
        <f>MIN(MAX('CSP5'!D177+X13+X38+X63+X88,X113),X138)</f>
        <v>9.3791494859619977</v>
      </c>
      <c r="E63" s="7">
        <f>MIN(MAX('CSP5'!E177+Y13+Y38+Y63+Y88,Y113),Y138)</f>
        <v>9.9650874859619982</v>
      </c>
      <c r="F63" s="7">
        <f>MIN(MAX('CSP5'!F177+Z13+Z38+Z63+Z88,Z113),Z138)</f>
        <v>10.433837485961998</v>
      </c>
      <c r="G63" s="7">
        <f>MIN(MAX('CSP5'!G177+AA13+AA38+AA63+AA88,AA113),AA138)</f>
        <v>5.230666548461997</v>
      </c>
      <c r="H63" s="7">
        <f>MIN(MAX('CSP5'!H177+AB13+AB38+AB63+AB88,AB113),AB138)</f>
        <v>0.60601227416999826</v>
      </c>
      <c r="I63" s="7">
        <f>MIN(MAX('CSP5'!I177+AC13+AC38+AC63+AC88,AC113),AC138)</f>
        <v>-0.87490046875000083</v>
      </c>
      <c r="J63" s="7">
        <f>MIN(MAX('CSP5'!J177+AD13+AD38+AD63+AD88,AD113),AD138)</f>
        <v>-3.6874004687500008</v>
      </c>
      <c r="K63" s="7">
        <f>MIN(MAX('CSP5'!K177+AE13+AE38+AE63+AE88,AE113),AE138)</f>
        <v>-4.4579388402200832</v>
      </c>
      <c r="L63" s="7">
        <f>MIN(MAX('CSP5'!L177+AF13+AF38+AF63+AF88,AF113),AF138)</f>
        <v>-5.1757332484130005</v>
      </c>
      <c r="M63" s="7">
        <f>MIN(MAX('CSP5'!M177+AG13+AG38+AG63+AG88,AG113),AG138)</f>
        <v>-6.1132332484130005</v>
      </c>
      <c r="N63" s="7">
        <f>MIN(MAX('CSP5'!N177+AH13+AH38+AH63+AH88,AH113),AH138)</f>
        <v>-6.8163582484130005</v>
      </c>
      <c r="O63" s="7">
        <f>MIN(MAX('CSP5'!O177+AI13+AI38+AI63+AI88,AI113),AI138)</f>
        <v>-5.7616712484130002</v>
      </c>
      <c r="P63" s="7">
        <f>MIN(MAX('CSP5'!P177+AJ13+AJ38+AJ63+AJ88,AJ113),AJ138)</f>
        <v>-5.4101082484130005</v>
      </c>
      <c r="Q63" s="7">
        <f>MIN(MAX('CSP5'!Q177+AK13+AK38+AK63+AK88,AK113),AK138)</f>
        <v>-5.4101082484130005</v>
      </c>
      <c r="R63" s="7">
        <f>MIN(MAX('CSP5'!R177+AL13+AL38+AL63+AL88,AL113),AL138)</f>
        <v>-5.4101082484129996</v>
      </c>
      <c r="S63" s="27">
        <f t="shared" si="38"/>
        <v>-5.4101082484129996</v>
      </c>
      <c r="U63" s="5">
        <f>'CSP5'!$A$177</f>
        <v>1700</v>
      </c>
      <c r="V63" s="27">
        <f t="shared" si="39"/>
        <v>0</v>
      </c>
      <c r="W63" s="7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7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7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7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7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7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7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7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7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7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7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7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7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7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7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7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27">
        <f t="shared" si="40"/>
        <v>0</v>
      </c>
    </row>
    <row r="64" spans="1:39" x14ac:dyDescent="0.25">
      <c r="A64" s="5">
        <f>'CSP5'!$A$178</f>
        <v>1800</v>
      </c>
      <c r="B64" s="27">
        <f t="shared" si="37"/>
        <v>9.4963374859619982</v>
      </c>
      <c r="C64" s="7">
        <f>MIN(MAX('CSP5'!C178+W14+W39+W64+W89,W114),W139)</f>
        <v>9.4963374859619982</v>
      </c>
      <c r="D64" s="7">
        <f>MIN(MAX('CSP5'!D178+X14+X39+X64+X89,X114),X139)</f>
        <v>9.3791494859619977</v>
      </c>
      <c r="E64" s="7">
        <f>MIN(MAX('CSP5'!E178+Y14+Y39+Y64+Y89,Y114),Y139)</f>
        <v>9.9650874859619982</v>
      </c>
      <c r="F64" s="7">
        <f>MIN(MAX('CSP5'!F178+Z14+Z39+Z64+Z89,Z114),Z139)</f>
        <v>10.433837485961998</v>
      </c>
      <c r="G64" s="7">
        <f>MIN(MAX('CSP5'!G178+AA14+AA39+AA64+AA89,AA114),AA139)</f>
        <v>6.7541035484619982</v>
      </c>
      <c r="H64" s="7">
        <f>MIN(MAX('CSP5'!H178+AB14+AB39+AB64+AB89,AB114),AB139)</f>
        <v>1.1919502741699983</v>
      </c>
      <c r="I64" s="7">
        <f>MIN(MAX('CSP5'!I178+AC14+AC39+AC64+AC89,AC114),AC139)</f>
        <v>-0.87490046875000083</v>
      </c>
      <c r="J64" s="7">
        <f>MIN(MAX('CSP5'!J178+AD14+AD39+AD64+AD89,AD114),AD139)</f>
        <v>-2.8670884687500009</v>
      </c>
      <c r="K64" s="7">
        <f>MIN(MAX('CSP5'!K178+AE14+AE39+AE64+AE89,AE114),AE139)</f>
        <v>-4.0917064320271672</v>
      </c>
      <c r="L64" s="7">
        <f>MIN(MAX('CSP5'!L178+AF14+AF39+AF64+AF89,AF114),AF139)</f>
        <v>-4.9413582484130005</v>
      </c>
      <c r="M64" s="7">
        <f>MIN(MAX('CSP5'!M178+AG14+AG39+AG64+AG89,AG114),AG139)</f>
        <v>-6.2304212484130002</v>
      </c>
      <c r="N64" s="7">
        <f>MIN(MAX('CSP5'!N178+AH14+AH39+AH64+AH89,AH114),AH139)</f>
        <v>-7.0507332484130005</v>
      </c>
      <c r="O64" s="7">
        <f>MIN(MAX('CSP5'!O178+AI14+AI39+AI64+AI89,AI114),AI139)</f>
        <v>-5.9960462484130002</v>
      </c>
      <c r="P64" s="7">
        <f>MIN(MAX('CSP5'!P178+AJ14+AJ39+AJ64+AJ89,AJ114),AJ139)</f>
        <v>-5.9960462484130002</v>
      </c>
      <c r="Q64" s="7">
        <f>MIN(MAX('CSP5'!Q178+AK14+AK39+AK64+AK89,AK114),AK139)</f>
        <v>-5.9960462484130002</v>
      </c>
      <c r="R64" s="7">
        <f>MIN(MAX('CSP5'!R178+AL14+AL39+AL64+AL89,AL114),AL139)</f>
        <v>-5.9960462484129993</v>
      </c>
      <c r="S64" s="27">
        <f t="shared" si="38"/>
        <v>-5.9960462484129993</v>
      </c>
      <c r="U64" s="5">
        <f>'CSP5'!$A$178</f>
        <v>1800</v>
      </c>
      <c r="V64" s="27">
        <f t="shared" si="39"/>
        <v>0</v>
      </c>
      <c r="W64" s="7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7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7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7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7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7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7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7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7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7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7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7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7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7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7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7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27">
        <f t="shared" si="40"/>
        <v>0</v>
      </c>
    </row>
    <row r="65" spans="1:39" x14ac:dyDescent="0.25">
      <c r="A65" s="5">
        <f>'CSP5'!$A$179</f>
        <v>2000</v>
      </c>
      <c r="B65" s="27">
        <f t="shared" si="37"/>
        <v>6.4494624859619973</v>
      </c>
      <c r="C65" s="7">
        <f>MIN(MAX('CSP5'!C179+W15+W40+W65+W90,W115),W140)</f>
        <v>6.4494624859619973</v>
      </c>
      <c r="D65" s="7">
        <f>MIN(MAX('CSP5'!D179+X15+X40+X65+X90,X115),X140)</f>
        <v>6.4494624859619973</v>
      </c>
      <c r="E65" s="7">
        <f>MIN(MAX('CSP5'!E179+Y15+Y40+Y65+Y90,Y115),Y140)</f>
        <v>8.4416494859619977</v>
      </c>
      <c r="F65" s="7">
        <f>MIN(MAX('CSP5'!F179+Z15+Z40+Z65+Z90,Z115),Z140)</f>
        <v>10.433837485961998</v>
      </c>
      <c r="G65" s="7">
        <f>MIN(MAX('CSP5'!G179+AA15+AA40+AA65+AA90,AA115),AA140)</f>
        <v>6.7541035484619982</v>
      </c>
      <c r="H65" s="7">
        <f>MIN(MAX('CSP5'!H179+AB15+AB40+AB65+AB90,AB115),AB140)</f>
        <v>1.6607002741699981</v>
      </c>
      <c r="I65" s="7">
        <f>MIN(MAX('CSP5'!I179+AC15+AC40+AC65+AC90,AC115),AC140)</f>
        <v>0.64853753124999913</v>
      </c>
      <c r="J65" s="7">
        <f>MIN(MAX('CSP5'!J179+AD15+AD40+AD65+AD90,AD115),AD140)</f>
        <v>-1.3436504687500008</v>
      </c>
      <c r="K65" s="7">
        <f>MIN(MAX('CSP5'!K179+AE15+AE40+AE65+AE90,AE115),AE140)</f>
        <v>-3.8573314320271672</v>
      </c>
      <c r="L65" s="7">
        <f>MIN(MAX('CSP5'!L179+AF15+AF40+AF65+AF90,AF115),AF140)</f>
        <v>-6.6991712484130002</v>
      </c>
      <c r="M65" s="7">
        <f>MIN(MAX('CSP5'!M179+AG15+AG40+AG65+AG90,AG115),AG140)</f>
        <v>-6.9335462484130002</v>
      </c>
      <c r="N65" s="7">
        <f>MIN(MAX('CSP5'!N179+AH15+AH40+AH65+AH90,AH115),AH140)</f>
        <v>-6.9335462484130002</v>
      </c>
      <c r="O65" s="7">
        <f>MIN(MAX('CSP5'!O179+AI15+AI40+AI65+AI90,AI115),AI140)</f>
        <v>-6.8163582484130005</v>
      </c>
      <c r="P65" s="7">
        <f>MIN(MAX('CSP5'!P179+AJ15+AJ40+AJ65+AJ90,AJ115),AJ140)</f>
        <v>-6.8163582484130005</v>
      </c>
      <c r="Q65" s="7">
        <f>MIN(MAX('CSP5'!Q179+AK15+AK40+AK65+AK90,AK115),AK140)</f>
        <v>-5.9960462484130002</v>
      </c>
      <c r="R65" s="7">
        <f>MIN(MAX('CSP5'!R179+AL15+AL40+AL65+AL90,AL115),AL140)</f>
        <v>-5.5272962484129993</v>
      </c>
      <c r="S65" s="27">
        <f t="shared" si="38"/>
        <v>-5.5272962484129993</v>
      </c>
      <c r="U65" s="5">
        <f>'CSP5'!$A$179</f>
        <v>2000</v>
      </c>
      <c r="V65" s="27">
        <f t="shared" si="39"/>
        <v>0</v>
      </c>
      <c r="W65" s="7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7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7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7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7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7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7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7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7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7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7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7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7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7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7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7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27">
        <f t="shared" si="40"/>
        <v>0</v>
      </c>
    </row>
    <row r="66" spans="1:39" x14ac:dyDescent="0.25">
      <c r="A66" s="5">
        <f>'CSP5'!$A$180</f>
        <v>2200</v>
      </c>
      <c r="B66" s="27">
        <f t="shared" si="37"/>
        <v>5.9807124859619973</v>
      </c>
      <c r="C66" s="7">
        <f>MIN(MAX('CSP5'!C180+W16+W41+W66+W91,W116),W141)</f>
        <v>5.9807124859619973</v>
      </c>
      <c r="D66" s="7">
        <f>MIN(MAX('CSP5'!D180+X16+X41+X66+X91,X116),X141)</f>
        <v>3.5197744859619977</v>
      </c>
      <c r="E66" s="7">
        <f>MIN(MAX('CSP5'!E180+Y16+Y41+Y66+Y91,Y116),Y141)</f>
        <v>2.4650874859619978</v>
      </c>
      <c r="F66" s="7">
        <f>MIN(MAX('CSP5'!F180+Z16+Z41+Z66+Z91,Z116),Z141)</f>
        <v>1.5275874859619978</v>
      </c>
      <c r="G66" s="7">
        <f>MIN(MAX('CSP5'!G180+AA16+AA41+AA66+AA91,AA116),AA141)</f>
        <v>-0.98027145153800221</v>
      </c>
      <c r="H66" s="7">
        <f>MIN(MAX('CSP5'!H180+AB16+AB41+AB66+AB91,AB116),AB141)</f>
        <v>-2.0637283678754565</v>
      </c>
      <c r="I66" s="7">
        <f>MIN(MAX('CSP5'!I180+AC16+AC41+AC66+AC91,AC116),AC141)</f>
        <v>-4.1092295312500013</v>
      </c>
      <c r="J66" s="7">
        <f>MIN(MAX('CSP5'!J180+AD16+AD41+AD66+AD91,AD116),AD141)</f>
        <v>-5.419641110795455</v>
      </c>
      <c r="K66" s="7">
        <f>MIN(MAX('CSP5'!K180+AE16+AE41+AE66+AE91,AE116),AE141)</f>
        <v>-7.4901434320271676</v>
      </c>
      <c r="L66" s="7">
        <f>MIN(MAX('CSP5'!L180+AF16+AF41+AF66+AF91,AF116),AF141)</f>
        <v>-7.7538582484130005</v>
      </c>
      <c r="M66" s="7">
        <f>MIN(MAX('CSP5'!M180+AG16+AG41+AG66+AG91,AG116),AG141)</f>
        <v>-7.7538582484130005</v>
      </c>
      <c r="N66" s="7">
        <f>MIN(MAX('CSP5'!N180+AH16+AH41+AH66+AH91,AH116),AH141)</f>
        <v>-6.6991712484130002</v>
      </c>
      <c r="O66" s="7">
        <f>MIN(MAX('CSP5'!O180+AI16+AI41+AI66+AI91,AI116),AI141)</f>
        <v>-5.7616712484130002</v>
      </c>
      <c r="P66" s="7">
        <f>MIN(MAX('CSP5'!P180+AJ16+AJ41+AJ66+AJ91,AJ116),AJ141)</f>
        <v>-5.2929212484130002</v>
      </c>
      <c r="Q66" s="7">
        <f>MIN(MAX('CSP5'!Q180+AK16+AK41+AK66+AK91,AK116),AK141)</f>
        <v>-4.0038582484130005</v>
      </c>
      <c r="R66" s="7">
        <f>MIN(MAX('CSP5'!R180+AL16+AL41+AL66+AL91,AL116),AL141)</f>
        <v>-3.5351082484129996</v>
      </c>
      <c r="S66" s="27">
        <f t="shared" si="38"/>
        <v>-3.5351082484129996</v>
      </c>
      <c r="U66" s="5">
        <f>'CSP5'!$A$180</f>
        <v>2200</v>
      </c>
      <c r="V66" s="27">
        <f t="shared" si="39"/>
        <v>0</v>
      </c>
      <c r="W66" s="7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7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7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7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7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7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7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7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7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7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7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7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7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7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7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7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27">
        <f t="shared" si="40"/>
        <v>0</v>
      </c>
    </row>
    <row r="67" spans="1:39" x14ac:dyDescent="0.25">
      <c r="A67" s="5">
        <f>'CSP5'!$A$181</f>
        <v>2400</v>
      </c>
      <c r="B67" s="27">
        <f t="shared" si="37"/>
        <v>5.5119624859619973</v>
      </c>
      <c r="C67" s="7">
        <f>MIN(MAX('CSP5'!C181+W17+W42+W67+W92,W117),W142)</f>
        <v>5.5119624859619973</v>
      </c>
      <c r="D67" s="7">
        <f>MIN(MAX('CSP5'!D181+X17+X42+X67+X92,X117),X142)</f>
        <v>1.5275874859619978</v>
      </c>
      <c r="E67" s="7">
        <f>MIN(MAX('CSP5'!E181+Y17+Y42+Y67+Y92,Y117),Y142)</f>
        <v>-1.5192885140380024</v>
      </c>
      <c r="F67" s="7">
        <f>MIN(MAX('CSP5'!F181+Z17+Z42+Z67+Z92,Z117),Z142)</f>
        <v>-3.9802255140380023</v>
      </c>
      <c r="G67" s="7">
        <f>MIN(MAX('CSP5'!G181+AA17+AA42+AA67+AA92,AA117),AA142)</f>
        <v>-5.7849594515380023</v>
      </c>
      <c r="H67" s="7">
        <f>MIN(MAX('CSP5'!H181+AB17+AB42+AB67+AB92,AB117),AB142)</f>
        <v>-6.634040367875456</v>
      </c>
      <c r="I67" s="7">
        <f>MIN(MAX('CSP5'!I181+AC17+AC42+AC67+AC92,AC117),AC142)</f>
        <v>-8.0936045312500013</v>
      </c>
      <c r="J67" s="7">
        <f>MIN(MAX('CSP5'!J181+AD17+AD42+AD67+AD92,AD117),AD142)</f>
        <v>-8.5623545312500013</v>
      </c>
      <c r="K67" s="7">
        <f>MIN(MAX('CSP5'!K181+AE17+AE42+AE67+AE92,AE117),AE142)</f>
        <v>-8.8963934320271676</v>
      </c>
      <c r="L67" s="7">
        <f>MIN(MAX('CSP5'!L181+AF17+AF42+AF67+AF92,AF117),AF142)</f>
        <v>-8.6913582484129996</v>
      </c>
      <c r="M67" s="7">
        <f>MIN(MAX('CSP5'!M181+AG17+AG42+AG67+AG92,AG117),AG142)</f>
        <v>-7.7538582484130005</v>
      </c>
      <c r="N67" s="7">
        <f>MIN(MAX('CSP5'!N181+AH17+AH42+AH67+AH92,AH117),AH142)</f>
        <v>-6.6991712484130002</v>
      </c>
      <c r="O67" s="7">
        <f>MIN(MAX('CSP5'!O181+AI17+AI42+AI67+AI92,AI117),AI142)</f>
        <v>-5.5272962484130002</v>
      </c>
      <c r="P67" s="7">
        <f>MIN(MAX('CSP5'!P181+AJ17+AJ42+AJ67+AJ92,AJ117),AJ142)</f>
        <v>-4.7069832484130005</v>
      </c>
      <c r="Q67" s="7">
        <f>MIN(MAX('CSP5'!Q181+AK17+AK42+AK67+AK92,AK117),AK142)</f>
        <v>-2.831983248413001</v>
      </c>
      <c r="R67" s="7">
        <f>MIN(MAX('CSP5'!R181+AL17+AL42+AL67+AL92,AL117),AL142)</f>
        <v>-2.1288582484129996</v>
      </c>
      <c r="S67" s="27">
        <f t="shared" si="38"/>
        <v>-2.1288582484129996</v>
      </c>
      <c r="U67" s="5">
        <f>'CSP5'!$A$181</f>
        <v>2400</v>
      </c>
      <c r="V67" s="27">
        <f t="shared" si="39"/>
        <v>0</v>
      </c>
      <c r="W67" s="7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7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7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7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7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7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7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7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7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7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7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7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7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7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7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7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27">
        <f t="shared" si="40"/>
        <v>0</v>
      </c>
    </row>
    <row r="68" spans="1:39" x14ac:dyDescent="0.25">
      <c r="A68" s="5">
        <f>'CSP5'!$A$182</f>
        <v>2600</v>
      </c>
      <c r="B68" s="27">
        <f t="shared" si="37"/>
        <v>4.4572744859619977</v>
      </c>
      <c r="C68" s="7">
        <f>MIN(MAX('CSP5'!C182+W18+W43+W68+W93,W118),W143)</f>
        <v>4.4572744859619977</v>
      </c>
      <c r="D68" s="7">
        <f>MIN(MAX('CSP5'!D182+X18+X43+X68+X93,X118),X143)</f>
        <v>0.47289948596199771</v>
      </c>
      <c r="E68" s="7">
        <f>MIN(MAX('CSP5'!E182+Y18+Y43+Y68+Y93,Y118),Y143)</f>
        <v>-2.4567885140380024</v>
      </c>
      <c r="F68" s="7">
        <f>MIN(MAX('CSP5'!F182+Z18+Z43+Z68+Z93,Z118),Z143)</f>
        <v>-4.2146005140380023</v>
      </c>
      <c r="G68" s="7">
        <f>MIN(MAX('CSP5'!G182+AA18+AA43+AA68+AA93,AA118),AA143)</f>
        <v>-4.0974135140380019</v>
      </c>
      <c r="H68" s="7">
        <f>MIN(MAX('CSP5'!H182+AB18+AB43+AB68+AB93,AB118),AB143)</f>
        <v>-5.2948608719925474</v>
      </c>
      <c r="I68" s="7">
        <f>MIN(MAX('CSP5'!I182+AC18+AC43+AC68+AC93,AC118),AC143)</f>
        <v>-5.3162094515380014</v>
      </c>
      <c r="J68" s="7">
        <f>MIN(MAX('CSP5'!J182+AD18+AD43+AD68+AD93,AD118),AD143)</f>
        <v>-8.0648356149125462</v>
      </c>
      <c r="K68" s="7">
        <f>MIN(MAX('CSP5'!K182+AE18+AE43+AE68+AE93,AE118),AE143)</f>
        <v>-8.4276434320271676</v>
      </c>
      <c r="L68" s="7">
        <f>MIN(MAX('CSP5'!L182+AF18+AF43+AF68+AF93,AF118),AF143)</f>
        <v>-7.7538582484130005</v>
      </c>
      <c r="M68" s="7">
        <f>MIN(MAX('CSP5'!M182+AG18+AG43+AG68+AG93,AG118),AG143)</f>
        <v>-6.6991712484130002</v>
      </c>
      <c r="N68" s="7">
        <f>MIN(MAX('CSP5'!N182+AH18+AH43+AH68+AH93,AH118),AH143)</f>
        <v>-6.2304212484130002</v>
      </c>
      <c r="O68" s="7">
        <f>MIN(MAX('CSP5'!O182+AI18+AI43+AI68+AI93,AI118),AI143)</f>
        <v>-3.6522962484130002</v>
      </c>
      <c r="P68" s="7">
        <f>MIN(MAX('CSP5'!P182+AJ18+AJ43+AJ68+AJ93,AJ118),AJ143)</f>
        <v>-1.6601082484130008</v>
      </c>
      <c r="Q68" s="7">
        <f>MIN(MAX('CSP5'!Q182+AK18+AK43+AK68+AK93,AK118),AK143)</f>
        <v>0.44926675158699919</v>
      </c>
      <c r="R68" s="7">
        <f>MIN(MAX('CSP5'!R182+AL18+AL43+AL68+AL93,AL118),AL143)</f>
        <v>1.0352047515870002</v>
      </c>
      <c r="S68" s="27">
        <f t="shared" si="38"/>
        <v>1.0352047515870002</v>
      </c>
      <c r="U68" s="5">
        <f>'CSP5'!$A$182</f>
        <v>2600</v>
      </c>
      <c r="V68" s="27">
        <f t="shared" si="39"/>
        <v>0</v>
      </c>
      <c r="W68" s="7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7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7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7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7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7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7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7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7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7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7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7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7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7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7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7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27">
        <f t="shared" si="40"/>
        <v>0</v>
      </c>
    </row>
    <row r="69" spans="1:39" x14ac:dyDescent="0.25">
      <c r="A69" s="5">
        <f>'CSP5'!$A$183</f>
        <v>2800</v>
      </c>
      <c r="B69" s="27">
        <f t="shared" si="37"/>
        <v>4.4572744859619977</v>
      </c>
      <c r="C69" s="7">
        <f>MIN(MAX('CSP5'!C183+W19+W44+W69+W94,W119),W144)</f>
        <v>4.4572744859619977</v>
      </c>
      <c r="D69" s="7">
        <f>MIN(MAX('CSP5'!D183+X19+X44+X69+X94,X119),X144)</f>
        <v>0.47289948596199771</v>
      </c>
      <c r="E69" s="7">
        <f>MIN(MAX('CSP5'!E183+Y19+Y44+Y69+Y94,Y119),Y144)</f>
        <v>-2.2224135140380024</v>
      </c>
      <c r="F69" s="7">
        <f>MIN(MAX('CSP5'!F183+Z19+Z44+Z69+Z94,Z119),Z144)</f>
        <v>-4.3317885140380019</v>
      </c>
      <c r="G69" s="7">
        <f>MIN(MAX('CSP5'!G183+AA19+AA44+AA69+AA94,AA119),AA144)</f>
        <v>-4.5661635140380019</v>
      </c>
      <c r="H69" s="7">
        <f>MIN(MAX('CSP5'!H183+AB19+AB44+AB69+AB94,AB119),AB144)</f>
        <v>-5.1521005140380023</v>
      </c>
      <c r="I69" s="7">
        <f>MIN(MAX('CSP5'!I183+AC19+AC44+AC69+AC94,AC119),AC144)</f>
        <v>-4.6833505140380023</v>
      </c>
      <c r="J69" s="7">
        <f>MIN(MAX('CSP5'!J183+AD19+AD44+AD69+AD94,AD119),AD144)</f>
        <v>-7.2828240935834563</v>
      </c>
      <c r="K69" s="7">
        <f>MIN(MAX('CSP5'!K183+AE19+AE44+AE69+AE94,AE119),AE144)</f>
        <v>-6.3827134687500005</v>
      </c>
      <c r="L69" s="7">
        <f>MIN(MAX('CSP5'!L183+AF19+AF44+AF69+AF94,AF119),AF144)</f>
        <v>-6.3827134687500005</v>
      </c>
      <c r="M69" s="7">
        <f>MIN(MAX('CSP5'!M183+AG19+AG44+AG69+AG94,AG119),AG144)</f>
        <v>-5.68255680349725</v>
      </c>
      <c r="N69" s="7">
        <f>MIN(MAX('CSP5'!N183+AH19+AH44+AH69+AH94,AH119),AH144)</f>
        <v>-4.2382332484130005</v>
      </c>
      <c r="O69" s="7">
        <f>MIN(MAX('CSP5'!O183+AI19+AI44+AI69+AI94,AI119),AI144)</f>
        <v>-1.6601082484130003</v>
      </c>
      <c r="P69" s="7">
        <f>MIN(MAX('CSP5'!P183+AJ19+AJ44+AJ69+AJ94,AJ119),AJ144)</f>
        <v>2.324266751586999</v>
      </c>
      <c r="Q69" s="7">
        <f>MIN(MAX('CSP5'!Q183+AK19+AK44+AK69+AK94,AK119),AK144)</f>
        <v>5.7227047515869991</v>
      </c>
      <c r="R69" s="7">
        <f>MIN(MAX('CSP5'!R183+AL19+AL44+AL69+AL94,AL119),AL144)</f>
        <v>6.3086417515870004</v>
      </c>
      <c r="S69" s="27">
        <f t="shared" si="38"/>
        <v>6.3086417515870004</v>
      </c>
      <c r="U69" s="5">
        <f>'CSP5'!$A$183</f>
        <v>2800</v>
      </c>
      <c r="V69" s="27">
        <f t="shared" si="39"/>
        <v>0</v>
      </c>
      <c r="W69" s="7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7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7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7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7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7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7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7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7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7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7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7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7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7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7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7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27">
        <f t="shared" si="40"/>
        <v>0</v>
      </c>
    </row>
    <row r="70" spans="1:39" x14ac:dyDescent="0.25">
      <c r="A70" s="5">
        <f>'CSP5'!$A$184</f>
        <v>2900</v>
      </c>
      <c r="B70" s="27">
        <f t="shared" si="37"/>
        <v>-0.30637162420650266</v>
      </c>
      <c r="C70" s="7">
        <f>MIN(MAX('CSP5'!C184+W20+W45+W70+W95,W120),W145)</f>
        <v>-0.30637162420650266</v>
      </c>
      <c r="D70" s="7">
        <f>MIN(MAX('CSP5'!D184+X20+X45+X70+X95,X120),X145)</f>
        <v>-1.3610596242065027</v>
      </c>
      <c r="E70" s="7">
        <f>MIN(MAX('CSP5'!E184+Y20+Y45+Y70+Y95,Y120),Y145)</f>
        <v>-1.8298096242065027</v>
      </c>
      <c r="F70" s="7">
        <f>MIN(MAX('CSP5'!F184+Z20+Z45+Z70+Z95,Z120),Z145)</f>
        <v>-2.7767047360717023</v>
      </c>
      <c r="G70" s="7">
        <f>MIN(MAX('CSP5'!G184+AA20+AA45+AA70+AA95,AA120),AA145)</f>
        <v>-2.9255385140380019</v>
      </c>
      <c r="H70" s="7">
        <f>MIN(MAX('CSP5'!H184+AB20+AB45+AB70+AB95,AB120),AB145)</f>
        <v>-4.0974135140380019</v>
      </c>
      <c r="I70" s="7">
        <f>MIN(MAX('CSP5'!I184+AC20+AC45+AC70+AC95,AC120),AC145)</f>
        <v>-3.9802255140380023</v>
      </c>
      <c r="J70" s="7">
        <f>MIN(MAX('CSP5'!J184+AD20+AD45+AD70+AD95,AD120),AD145)</f>
        <v>-5.1627753038107294</v>
      </c>
      <c r="K70" s="7">
        <f>MIN(MAX('CSP5'!K184+AE20+AE45+AE70+AE95,AE120),AE145)</f>
        <v>-5.4452134687500005</v>
      </c>
      <c r="L70" s="7">
        <f>MIN(MAX('CSP5'!L184+AF20+AF45+AF70+AF95,AF120),AF145)</f>
        <v>-5.4452134687500005</v>
      </c>
      <c r="M70" s="7">
        <f>MIN(MAX('CSP5'!M184+AG20+AG45+AG70+AG95,AG120),AG145)</f>
        <v>-4.3934938034972504</v>
      </c>
      <c r="N70" s="7">
        <f>MIN(MAX('CSP5'!N184+AH20+AH45+AH70+AH95,AH120),AH145)</f>
        <v>-1.1913582484130005</v>
      </c>
      <c r="O70" s="7">
        <f>MIN(MAX('CSP5'!O184+AI20+AI45+AI70+AI95,AI120),AI145)</f>
        <v>2.3242667515869999</v>
      </c>
      <c r="P70" s="7">
        <f>MIN(MAX('CSP5'!P184+AJ20+AJ45+AJ70+AJ95,AJ120),AJ145)</f>
        <v>5.6055167515869995</v>
      </c>
      <c r="Q70" s="7">
        <f>MIN(MAX('CSP5'!Q184+AK20+AK45+AK70+AK95,AK120),AK145)</f>
        <v>8.5352047515869991</v>
      </c>
      <c r="R70" s="7">
        <f>MIN(MAX('CSP5'!R184+AL20+AL45+AL70+AL95,AL120),AL145)</f>
        <v>9.4727047515870009</v>
      </c>
      <c r="S70" s="27">
        <f t="shared" si="38"/>
        <v>9.4727047515870009</v>
      </c>
      <c r="U70" s="5">
        <f>'CSP5'!$A$184</f>
        <v>2900</v>
      </c>
      <c r="V70" s="27">
        <f t="shared" si="39"/>
        <v>0</v>
      </c>
      <c r="W70" s="7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7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7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7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7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7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7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7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7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7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7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7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7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7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7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7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27">
        <f t="shared" si="40"/>
        <v>0</v>
      </c>
    </row>
    <row r="71" spans="1:39" x14ac:dyDescent="0.25">
      <c r="A71" s="5">
        <f>'CSP5'!$A$185</f>
        <v>3000</v>
      </c>
      <c r="B71" s="27">
        <f t="shared" si="37"/>
        <v>0.78935726562499742</v>
      </c>
      <c r="C71" s="7">
        <f>MIN(MAX('CSP5'!C185+W21+W46+W71+W96,W121),W146)</f>
        <v>0.78935726562499742</v>
      </c>
      <c r="D71" s="7">
        <f>MIN(MAX('CSP5'!D185+X21+X46+X71+X96,X121),X146)</f>
        <v>0.78935726562499742</v>
      </c>
      <c r="E71" s="7">
        <f>MIN(MAX('CSP5'!E185+Y21+Y46+Y71+Y96,Y121),Y146)</f>
        <v>0.78935726562499742</v>
      </c>
      <c r="F71" s="7">
        <f>MIN(MAX('CSP5'!F185+Z21+Z46+Z71+Z96,Z121),Z146)</f>
        <v>-1.4559969581054024</v>
      </c>
      <c r="G71" s="7">
        <f>MIN(MAX('CSP5'!G185+AA21+AA46+AA71+AA96,AA121),AA146)</f>
        <v>-1.9880385140380024</v>
      </c>
      <c r="H71" s="7">
        <f>MIN(MAX('CSP5'!H185+AB21+AB46+AB71+AB96,AB121),AB146)</f>
        <v>-2.9255385140380019</v>
      </c>
      <c r="I71" s="7">
        <f>MIN(MAX('CSP5'!I185+AC21+AC46+AC71+AC96,AC121),AC146)</f>
        <v>-3.6286635140380019</v>
      </c>
      <c r="J71" s="7">
        <f>MIN(MAX('CSP5'!J185+AD21+AD46+AD71+AD96,AD121),AD146)</f>
        <v>-4.5661635140380019</v>
      </c>
      <c r="K71" s="7">
        <f>MIN(MAX('CSP5'!K185+AE21+AE46+AE71+AE96,AE121),AE146)</f>
        <v>-5.4452134687500005</v>
      </c>
      <c r="L71" s="7">
        <f>MIN(MAX('CSP5'!L185+AF21+AF46+AF71+AF96,AF121),AF146)</f>
        <v>-4.8592754687500008</v>
      </c>
      <c r="M71" s="7">
        <f>MIN(MAX('CSP5'!M185+AG21+AG46+AG71+AG96,AG121),AG146)</f>
        <v>-3.5731818034972505</v>
      </c>
      <c r="N71" s="7">
        <f>MIN(MAX('CSP5'!N185+AH21+AH46+AH71+AH96,AH121),AH146)</f>
        <v>0.80082975158699954</v>
      </c>
      <c r="O71" s="7">
        <f>MIN(MAX('CSP5'!O185+AI21+AI46+AI71+AI96,AI121),AI146)</f>
        <v>2.3242667515869999</v>
      </c>
      <c r="P71" s="7">
        <f>MIN(MAX('CSP5'!P185+AJ21+AJ46+AJ71+AJ96,AJ121),AJ146)</f>
        <v>4.5508297515869991</v>
      </c>
      <c r="Q71" s="7">
        <f>MIN(MAX('CSP5'!Q185+AK21+AK46+AK71+AK96,AK121),AK146)</f>
        <v>7.8320797515869991</v>
      </c>
      <c r="R71" s="7">
        <f>MIN(MAX('CSP5'!R185+AL21+AL46+AL71+AL96,AL121),AL146)</f>
        <v>8.3008297515870009</v>
      </c>
      <c r="S71" s="27">
        <f t="shared" si="38"/>
        <v>8.3008297515870009</v>
      </c>
      <c r="U71" s="5">
        <f>'CSP5'!$A$185</f>
        <v>3000</v>
      </c>
      <c r="V71" s="27">
        <f t="shared" si="39"/>
        <v>0</v>
      </c>
      <c r="W71" s="7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7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7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7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7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7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7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7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7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7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7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7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7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7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7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7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27">
        <f t="shared" si="40"/>
        <v>0</v>
      </c>
    </row>
    <row r="72" spans="1:39" x14ac:dyDescent="0.25">
      <c r="A72" s="5">
        <f>'CSP5'!$A$186</f>
        <v>3200</v>
      </c>
      <c r="B72" s="27">
        <f t="shared" si="37"/>
        <v>6.765920265624997</v>
      </c>
      <c r="C72" s="7">
        <f>MIN(MAX('CSP5'!C186+W22+W47+W72+W97,W122),W147)</f>
        <v>6.765920265624997</v>
      </c>
      <c r="D72" s="7">
        <f>MIN(MAX('CSP5'!D186+X22+X47+X72+X97,X122),X147)</f>
        <v>3.8362322656249974</v>
      </c>
      <c r="E72" s="7">
        <f>MIN(MAX('CSP5'!E186+Y22+Y47+Y72+Y97,Y122),Y147)</f>
        <v>1.8440452656249975</v>
      </c>
      <c r="F72" s="7">
        <f>MIN(MAX('CSP5'!F186+Z22+Z47+Z72+Z97,Z122),Z147)</f>
        <v>-0.26533073437500265</v>
      </c>
      <c r="G72" s="7">
        <f>MIN(MAX('CSP5'!G186+AA22+AA47+AA72+AA97,AA122),AA147)</f>
        <v>-2.1403307343750027</v>
      </c>
      <c r="H72" s="7">
        <f>MIN(MAX('CSP5'!H186+AB22+AB47+AB72+AB97,AB122),AB147)</f>
        <v>-2.1403307343750027</v>
      </c>
      <c r="I72" s="7">
        <f>MIN(MAX('CSP5'!I186+AC22+AC47+AC72+AC97,AC122),AC147)</f>
        <v>-2.1403307343750027</v>
      </c>
      <c r="J72" s="7">
        <f>MIN(MAX('CSP5'!J186+AD22+AD47+AD72+AD97,AD122),AD147)</f>
        <v>-1.3625429914550033</v>
      </c>
      <c r="K72" s="7">
        <f>MIN(MAX('CSP5'!K186+AE22+AE47+AE72+AE97,AE122),AE147)</f>
        <v>-2.3689218398233356</v>
      </c>
      <c r="L72" s="7">
        <f>MIN(MAX('CSP5'!L186+AF22+AF47+AF72+AF97,AF122),AF147)</f>
        <v>-2.8670884687500009</v>
      </c>
      <c r="M72" s="7">
        <f>MIN(MAX('CSP5'!M186+AG22+AG47+AG72+AG97,AG122),AG147)</f>
        <v>-0.17474380349725055</v>
      </c>
      <c r="N72" s="7">
        <f>MIN(MAX('CSP5'!N186+AH22+AH47+AH72+AH97,AH122),AH147)</f>
        <v>2.7930167515869995</v>
      </c>
      <c r="O72" s="7">
        <f>MIN(MAX('CSP5'!O186+AI22+AI47+AI72+AI97,AI122),AI147)</f>
        <v>1.2695797515869998</v>
      </c>
      <c r="P72" s="7">
        <f>MIN(MAX('CSP5'!P186+AJ22+AJ47+AJ72+AJ97,AJ122),AJ147)</f>
        <v>1.2695797515869991</v>
      </c>
      <c r="Q72" s="7">
        <f>MIN(MAX('CSP5'!Q186+AK22+AK47+AK72+AK97,AK122),AK147)</f>
        <v>2.324266751586999</v>
      </c>
      <c r="R72" s="7">
        <f>MIN(MAX('CSP5'!R186+AL22+AL47+AL72+AL97,AL122),AL147)</f>
        <v>2.3242667515870004</v>
      </c>
      <c r="S72" s="27">
        <f t="shared" si="38"/>
        <v>2.3242667515870004</v>
      </c>
      <c r="U72" s="5">
        <f>'CSP5'!$A$186</f>
        <v>3200</v>
      </c>
      <c r="V72" s="27">
        <f t="shared" si="39"/>
        <v>0</v>
      </c>
      <c r="W72" s="7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7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7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7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7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7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7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7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7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7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7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7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7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7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7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7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27">
        <f t="shared" si="40"/>
        <v>0</v>
      </c>
    </row>
    <row r="73" spans="1:39" x14ac:dyDescent="0.25">
      <c r="A73" s="5">
        <f>'CSP5'!$A$187</f>
        <v>3300</v>
      </c>
      <c r="B73" s="27">
        <f t="shared" si="37"/>
        <v>6.765920265624997</v>
      </c>
      <c r="C73" s="7">
        <f>MIN(MAX('CSP5'!C187+W23+W48+W73+W98,W123),W148)</f>
        <v>6.765920265624997</v>
      </c>
      <c r="D73" s="7">
        <f>MIN(MAX('CSP5'!D187+X23+X48+X73+X98,X123),X148)</f>
        <v>3.8362322656250019</v>
      </c>
      <c r="E73" s="7">
        <f>MIN(MAX('CSP5'!E187+Y23+Y48+Y73+Y98,Y123),Y148)</f>
        <v>1.8440452656250059</v>
      </c>
      <c r="F73" s="7">
        <f>MIN(MAX('CSP5'!F187+Z23+Z48+Z73+Z98,Z123),Z148)</f>
        <v>-0.26533073437501131</v>
      </c>
      <c r="G73" s="7">
        <f>MIN(MAX('CSP5'!G187+AA23+AA48+AA73+AA98,AA123),AA148)</f>
        <v>-2.14033073437502</v>
      </c>
      <c r="H73" s="7">
        <f>MIN(MAX('CSP5'!H187+AB23+AB48+AB73+AB98,AB123),AB148)</f>
        <v>-2.1403307343750027</v>
      </c>
      <c r="I73" s="7">
        <f>MIN(MAX('CSP5'!I187+AC23+AC48+AC73+AC98,AC123),AC148)</f>
        <v>-2.1403307343750027</v>
      </c>
      <c r="J73" s="7">
        <f>MIN(MAX('CSP5'!J187+AD23+AD48+AD73+AD98,AD123),AD148)</f>
        <v>-1.5969179914549811</v>
      </c>
      <c r="K73" s="7">
        <f>MIN(MAX('CSP5'!K187+AE23+AE48+AE73+AE98,AE123),AE148)</f>
        <v>-2.6032968398233272</v>
      </c>
      <c r="L73" s="7">
        <f>MIN(MAX('CSP5'!L187+AF23+AF48+AF73+AF98,AF123),AF148)</f>
        <v>-3.3358384687500009</v>
      </c>
      <c r="M73" s="7">
        <f>MIN(MAX('CSP5'!M187+AG23+AG48+AG73+AG98,AG123),AG148)</f>
        <v>-0.17474380349725083</v>
      </c>
      <c r="N73" s="7">
        <f>MIN(MAX('CSP5'!N187+AH23+AH48+AH73+AH98,AH123),AH148)</f>
        <v>0.33207975158699921</v>
      </c>
      <c r="O73" s="7">
        <f>MIN(MAX('CSP5'!O187+AI23+AI48+AI73+AI98,AI123),AI148)</f>
        <v>0.80082975158698211</v>
      </c>
      <c r="P73" s="7">
        <f>MIN(MAX('CSP5'!P187+AJ23+AJ48+AJ73+AJ98,AJ123),AJ148)</f>
        <v>1.2695797515869822</v>
      </c>
      <c r="Q73" s="7">
        <f>MIN(MAX('CSP5'!Q187+AK23+AK48+AK73+AK98,AK123),AK148)</f>
        <v>2.3242667515869821</v>
      </c>
      <c r="R73" s="7">
        <f>MIN(MAX('CSP5'!R187+AL23+AL48+AL73+AL98,AL123),AL148)</f>
        <v>2.3242667515869138</v>
      </c>
      <c r="S73" s="27">
        <f t="shared" si="38"/>
        <v>2.3242667515869138</v>
      </c>
      <c r="U73" s="5">
        <f>'CSP5'!$A$187</f>
        <v>3300</v>
      </c>
      <c r="V73" s="27">
        <f t="shared" si="39"/>
        <v>0</v>
      </c>
      <c r="W73" s="7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7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7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7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7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7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7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7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7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7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7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7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7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7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7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7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27">
        <f t="shared" si="40"/>
        <v>0</v>
      </c>
    </row>
    <row r="74" spans="1:39" x14ac:dyDescent="0.25">
      <c r="A74" s="5">
        <f>'CSP5'!$A$188</f>
        <v>3500</v>
      </c>
      <c r="B74" s="27">
        <f t="shared" si="37"/>
        <v>6.765920265624997</v>
      </c>
      <c r="C74" s="7">
        <f>MIN(MAX('CSP5'!C188+W24+W49+W74+W99,W124),W149)</f>
        <v>6.765920265624997</v>
      </c>
      <c r="D74" s="7">
        <f>MIN(MAX('CSP5'!D188+X24+X49+X74+X99,X124),X149)</f>
        <v>3.8362322656249459</v>
      </c>
      <c r="E74" s="7">
        <f>MIN(MAX('CSP5'!E188+Y24+Y49+Y74+Y99,Y124),Y149)</f>
        <v>1.8440452656249804</v>
      </c>
      <c r="F74" s="7">
        <f>MIN(MAX('CSP5'!F188+Z24+Z49+Z74+Z99,Z124),Z149)</f>
        <v>-0.26533073437503685</v>
      </c>
      <c r="G74" s="7">
        <f>MIN(MAX('CSP5'!G188+AA24+AA49+AA74+AA99,AA124),AA149)</f>
        <v>-2.1403307343750027</v>
      </c>
      <c r="H74" s="7">
        <f>MIN(MAX('CSP5'!H188+AB24+AB49+AB74+AB99,AB124),AB149)</f>
        <v>-2.023142734375071</v>
      </c>
      <c r="I74" s="7">
        <f>MIN(MAX('CSP5'!I188+AC24+AC49+AC74+AC99,AC124),AC149)</f>
        <v>-2.0231427343750026</v>
      </c>
      <c r="J74" s="7">
        <f>MIN(MAX('CSP5'!J188+AD24+AD49+AD74+AD99,AD124),AD149)</f>
        <v>-1.4797299914550024</v>
      </c>
      <c r="K74" s="7">
        <f>MIN(MAX('CSP5'!K188+AE24+AE49+AE74+AE99,AE124),AE149)</f>
        <v>-2.4861088398233613</v>
      </c>
      <c r="L74" s="7">
        <f>MIN(MAX('CSP5'!L188+AF24+AF49+AF74+AF99,AF124),AF149)</f>
        <v>-3.2186504687500008</v>
      </c>
      <c r="M74" s="7">
        <f>MIN(MAX('CSP5'!M188+AG24+AG49+AG74+AG99,AG124),AG149)</f>
        <v>-0.17474380349724655</v>
      </c>
      <c r="N74" s="7">
        <f>MIN(MAX('CSP5'!N188+AH24+AH49+AH74+AH99,AH124),AH149)</f>
        <v>0.33207975158698216</v>
      </c>
      <c r="O74" s="7">
        <f>MIN(MAX('CSP5'!O188+AI24+AI49+AI74+AI99,AI124),AI149)</f>
        <v>0.80082975158691383</v>
      </c>
      <c r="P74" s="7">
        <f>MIN(MAX('CSP5'!P188+AJ24+AJ49+AJ74+AJ99,AJ124),AJ149)</f>
        <v>1.2695797515870504</v>
      </c>
      <c r="Q74" s="7">
        <f>MIN(MAX('CSP5'!Q188+AK24+AK49+AK74+AK99,AK124),AK149)</f>
        <v>2.3242667515867774</v>
      </c>
      <c r="R74" s="7">
        <f>MIN(MAX('CSP5'!R188+AL24+AL49+AL74+AL99,AL124),AL149)</f>
        <v>2.3242667515870505</v>
      </c>
      <c r="S74" s="27">
        <f t="shared" si="38"/>
        <v>2.3242667515870505</v>
      </c>
      <c r="U74" s="5">
        <f>'CSP5'!$A$188</f>
        <v>3500</v>
      </c>
      <c r="V74" s="27">
        <f t="shared" si="39"/>
        <v>0</v>
      </c>
      <c r="W74" s="7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7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7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7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7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7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7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7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7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7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7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7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7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7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7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7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27">
        <f t="shared" si="40"/>
        <v>0</v>
      </c>
    </row>
    <row r="75" spans="1:39" x14ac:dyDescent="0.25">
      <c r="A75" s="28">
        <f>'CSP5'!$A$189</f>
        <v>3501</v>
      </c>
      <c r="B75" s="27">
        <f>B74</f>
        <v>6.765920265624997</v>
      </c>
      <c r="C75" s="27">
        <f t="shared" ref="C75:S75" si="41">C74</f>
        <v>6.765920265624997</v>
      </c>
      <c r="D75" s="27">
        <f t="shared" si="41"/>
        <v>3.8362322656249459</v>
      </c>
      <c r="E75" s="27">
        <f t="shared" si="41"/>
        <v>1.8440452656249804</v>
      </c>
      <c r="F75" s="27">
        <f t="shared" si="41"/>
        <v>-0.26533073437503685</v>
      </c>
      <c r="G75" s="27">
        <f t="shared" si="41"/>
        <v>-2.1403307343750027</v>
      </c>
      <c r="H75" s="27">
        <f t="shared" si="41"/>
        <v>-2.023142734375071</v>
      </c>
      <c r="I75" s="27">
        <f t="shared" si="41"/>
        <v>-2.0231427343750026</v>
      </c>
      <c r="J75" s="27">
        <f t="shared" si="41"/>
        <v>-1.4797299914550024</v>
      </c>
      <c r="K75" s="27">
        <f t="shared" si="41"/>
        <v>-2.4861088398233613</v>
      </c>
      <c r="L75" s="27">
        <f t="shared" si="41"/>
        <v>-3.2186504687500008</v>
      </c>
      <c r="M75" s="27">
        <f t="shared" si="41"/>
        <v>-0.17474380349724655</v>
      </c>
      <c r="N75" s="27">
        <f t="shared" si="41"/>
        <v>0.33207975158698216</v>
      </c>
      <c r="O75" s="27">
        <f t="shared" si="41"/>
        <v>0.80082975158691383</v>
      </c>
      <c r="P75" s="27">
        <f t="shared" si="41"/>
        <v>1.2695797515870504</v>
      </c>
      <c r="Q75" s="27">
        <f t="shared" si="41"/>
        <v>2.3242667515867774</v>
      </c>
      <c r="R75" s="27">
        <f t="shared" si="41"/>
        <v>2.3242667515870505</v>
      </c>
      <c r="S75" s="27">
        <f t="shared" si="41"/>
        <v>2.3242667515870505</v>
      </c>
      <c r="U75" s="28">
        <f>'CSP5'!$A$189</f>
        <v>3501</v>
      </c>
      <c r="V75" s="27">
        <f>V74</f>
        <v>0</v>
      </c>
      <c r="W75" s="27">
        <f t="shared" ref="W75:AM75" si="42">W74</f>
        <v>0</v>
      </c>
      <c r="X75" s="27">
        <f t="shared" si="42"/>
        <v>0</v>
      </c>
      <c r="Y75" s="27">
        <f t="shared" si="42"/>
        <v>0</v>
      </c>
      <c r="Z75" s="27">
        <f t="shared" si="42"/>
        <v>0</v>
      </c>
      <c r="AA75" s="27">
        <f t="shared" si="42"/>
        <v>0</v>
      </c>
      <c r="AB75" s="27">
        <f t="shared" si="42"/>
        <v>0</v>
      </c>
      <c r="AC75" s="27">
        <f t="shared" si="42"/>
        <v>0</v>
      </c>
      <c r="AD75" s="27">
        <f t="shared" si="42"/>
        <v>0</v>
      </c>
      <c r="AE75" s="27">
        <f t="shared" si="42"/>
        <v>0</v>
      </c>
      <c r="AF75" s="27">
        <f t="shared" si="42"/>
        <v>0</v>
      </c>
      <c r="AG75" s="27">
        <f t="shared" si="42"/>
        <v>0</v>
      </c>
      <c r="AH75" s="27">
        <f t="shared" si="42"/>
        <v>0</v>
      </c>
      <c r="AI75" s="27">
        <f t="shared" si="42"/>
        <v>0</v>
      </c>
      <c r="AJ75" s="27">
        <f t="shared" si="42"/>
        <v>0</v>
      </c>
      <c r="AK75" s="27">
        <f t="shared" si="42"/>
        <v>0</v>
      </c>
      <c r="AL75" s="27">
        <f t="shared" si="42"/>
        <v>0</v>
      </c>
      <c r="AM75" s="27">
        <f t="shared" si="42"/>
        <v>0</v>
      </c>
    </row>
    <row r="77" spans="1:39" x14ac:dyDescent="0.25">
      <c r="A77" s="33"/>
      <c r="B77" s="45" t="s">
        <v>1182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U77" s="33"/>
      <c r="V77" s="45" t="s">
        <v>1178</v>
      </c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x14ac:dyDescent="0.25">
      <c r="A78" s="5"/>
      <c r="B78" s="5" t="str">
        <f>'CSP5'!$B$167</f>
        <v>mm3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s="5"/>
      <c r="V78" s="5" t="str">
        <f>'CSP5'!$B$167</f>
        <v>mm3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25">
      <c r="A79" s="5" t="str">
        <f>'CSP5'!$A$168</f>
        <v>RPM</v>
      </c>
      <c r="B79" s="28">
        <f>'CSP5'!$B$168</f>
        <v>-1</v>
      </c>
      <c r="C79" s="5">
        <f>'CSP5'!$C$168</f>
        <v>0</v>
      </c>
      <c r="D79" s="5">
        <f>'CSP5'!$D$168</f>
        <v>10</v>
      </c>
      <c r="E79" s="5">
        <f>'CSP5'!$E$168</f>
        <v>20</v>
      </c>
      <c r="F79" s="5">
        <f>'CSP5'!$F$168</f>
        <v>30</v>
      </c>
      <c r="G79" s="5">
        <f>'CSP5'!$G$168</f>
        <v>45</v>
      </c>
      <c r="H79" s="5">
        <f>'CSP5'!$H$168</f>
        <v>55</v>
      </c>
      <c r="I79" s="5">
        <f>'CSP5'!$I$168</f>
        <v>65</v>
      </c>
      <c r="J79" s="5">
        <f>'CSP5'!$J$168</f>
        <v>75</v>
      </c>
      <c r="K79" s="5">
        <f>'CSP5'!$K$168</f>
        <v>85</v>
      </c>
      <c r="L79" s="5">
        <f>'CSP5'!$L$168</f>
        <v>95</v>
      </c>
      <c r="M79" s="5">
        <f>'CSP5'!$M$168</f>
        <v>110</v>
      </c>
      <c r="N79" s="5">
        <f>'CSP5'!$N$168</f>
        <v>120</v>
      </c>
      <c r="O79" s="5">
        <f>'CSP5'!$O$168</f>
        <v>125</v>
      </c>
      <c r="P79" s="5">
        <f>'CSP5'!$P$168</f>
        <v>130</v>
      </c>
      <c r="Q79" s="5">
        <f>'CSP5'!$Q$168</f>
        <v>135</v>
      </c>
      <c r="R79" s="5">
        <f>'CSP5'!$R$168</f>
        <v>140</v>
      </c>
      <c r="S79" s="28">
        <f>'CSP5'!$S$168</f>
        <v>141</v>
      </c>
      <c r="U79" s="5" t="str">
        <f>'CSP5'!$A$168</f>
        <v>RPM</v>
      </c>
      <c r="V79" s="28">
        <f>'CSP5'!$B$168</f>
        <v>-1</v>
      </c>
      <c r="W79" s="5">
        <f>'CSP5'!$C$168</f>
        <v>0</v>
      </c>
      <c r="X79" s="5">
        <f>'CSP5'!$D$168</f>
        <v>10</v>
      </c>
      <c r="Y79" s="5">
        <f>'CSP5'!$E$168</f>
        <v>20</v>
      </c>
      <c r="Z79" s="5">
        <f>'CSP5'!$F$168</f>
        <v>30</v>
      </c>
      <c r="AA79" s="5">
        <f>'CSP5'!$G$168</f>
        <v>45</v>
      </c>
      <c r="AB79" s="5">
        <f>'CSP5'!$H$168</f>
        <v>55</v>
      </c>
      <c r="AC79" s="5">
        <f>'CSP5'!$I$168</f>
        <v>65</v>
      </c>
      <c r="AD79" s="5">
        <f>'CSP5'!$J$168</f>
        <v>75</v>
      </c>
      <c r="AE79" s="5">
        <f>'CSP5'!$K$168</f>
        <v>85</v>
      </c>
      <c r="AF79" s="5">
        <f>'CSP5'!$L$168</f>
        <v>95</v>
      </c>
      <c r="AG79" s="5">
        <f>'CSP5'!$M$168</f>
        <v>110</v>
      </c>
      <c r="AH79" s="5">
        <f>'CSP5'!$N$168</f>
        <v>120</v>
      </c>
      <c r="AI79" s="5">
        <f>'CSP5'!$O$168</f>
        <v>125</v>
      </c>
      <c r="AJ79" s="5">
        <f>'CSP5'!$P$168</f>
        <v>130</v>
      </c>
      <c r="AK79" s="5">
        <f>'CSP5'!$Q$168</f>
        <v>135</v>
      </c>
      <c r="AL79" s="5">
        <f>'CSP5'!$R$168</f>
        <v>140</v>
      </c>
      <c r="AM79" s="28">
        <f>'CSP5'!$S$168</f>
        <v>141</v>
      </c>
    </row>
    <row r="80" spans="1:39" x14ac:dyDescent="0.25">
      <c r="A80" s="28">
        <f>'CSP5'!$A$169</f>
        <v>619</v>
      </c>
      <c r="B80" s="27">
        <f>B81</f>
        <v>-1.5192885140380026</v>
      </c>
      <c r="C80" s="27">
        <f t="shared" ref="C80:S80" si="43">C81</f>
        <v>-1.5192885140380026</v>
      </c>
      <c r="D80" s="27">
        <f t="shared" si="43"/>
        <v>-3.5088644468380021</v>
      </c>
      <c r="E80" s="27">
        <f t="shared" si="43"/>
        <v>-4.1456161325980059</v>
      </c>
      <c r="F80" s="27">
        <f t="shared" si="43"/>
        <v>-4.5813449108380055</v>
      </c>
      <c r="G80" s="27">
        <f t="shared" si="43"/>
        <v>-7.5453419776299988</v>
      </c>
      <c r="H80" s="27">
        <f t="shared" si="43"/>
        <v>-12.838523889655546</v>
      </c>
      <c r="I80" s="27">
        <f t="shared" si="43"/>
        <v>-17.083637542703002</v>
      </c>
      <c r="J80" s="27">
        <f t="shared" si="43"/>
        <v>-18.174864441493185</v>
      </c>
      <c r="K80" s="27">
        <f t="shared" si="43"/>
        <v>-18.923642574136998</v>
      </c>
      <c r="L80" s="27">
        <f t="shared" si="43"/>
        <v>-19.627413196600997</v>
      </c>
      <c r="M80" s="27">
        <f t="shared" si="43"/>
        <v>-16.257522027832998</v>
      </c>
      <c r="N80" s="27">
        <f t="shared" si="43"/>
        <v>-8.9610236790329996</v>
      </c>
      <c r="O80" s="27">
        <f t="shared" si="43"/>
        <v>-9.3520298286330004</v>
      </c>
      <c r="P80" s="27">
        <f t="shared" si="43"/>
        <v>-9.7430359782330012</v>
      </c>
      <c r="Q80" s="27">
        <f t="shared" si="43"/>
        <v>-10.134042127833</v>
      </c>
      <c r="R80" s="27">
        <f t="shared" si="43"/>
        <v>-10.525048277432999</v>
      </c>
      <c r="S80" s="27">
        <f t="shared" si="43"/>
        <v>-10.525048277432999</v>
      </c>
      <c r="U80" s="28">
        <f>'CSP5'!$A$169</f>
        <v>619</v>
      </c>
      <c r="V80" s="27">
        <f>V81</f>
        <v>0</v>
      </c>
      <c r="W80" s="27">
        <f t="shared" ref="W80:AM80" si="44">W81</f>
        <v>0</v>
      </c>
      <c r="X80" s="27">
        <f t="shared" si="44"/>
        <v>0</v>
      </c>
      <c r="Y80" s="27">
        <f t="shared" si="44"/>
        <v>0</v>
      </c>
      <c r="Z80" s="27">
        <f t="shared" si="44"/>
        <v>0</v>
      </c>
      <c r="AA80" s="27">
        <f t="shared" si="44"/>
        <v>0</v>
      </c>
      <c r="AB80" s="27">
        <f t="shared" si="44"/>
        <v>0</v>
      </c>
      <c r="AC80" s="27">
        <f t="shared" si="44"/>
        <v>0</v>
      </c>
      <c r="AD80" s="27">
        <f t="shared" si="44"/>
        <v>0</v>
      </c>
      <c r="AE80" s="27">
        <f t="shared" si="44"/>
        <v>0</v>
      </c>
      <c r="AF80" s="27">
        <f t="shared" si="44"/>
        <v>0</v>
      </c>
      <c r="AG80" s="27">
        <f t="shared" si="44"/>
        <v>0</v>
      </c>
      <c r="AH80" s="27">
        <f t="shared" si="44"/>
        <v>0</v>
      </c>
      <c r="AI80" s="27">
        <f t="shared" si="44"/>
        <v>0</v>
      </c>
      <c r="AJ80" s="27">
        <f t="shared" si="44"/>
        <v>0</v>
      </c>
      <c r="AK80" s="27">
        <f t="shared" si="44"/>
        <v>0</v>
      </c>
      <c r="AL80" s="27">
        <f t="shared" si="44"/>
        <v>0</v>
      </c>
      <c r="AM80" s="27">
        <f t="shared" si="44"/>
        <v>0</v>
      </c>
    </row>
    <row r="81" spans="1:39" x14ac:dyDescent="0.25">
      <c r="A81" s="5">
        <f>'CSP5'!$A$170</f>
        <v>620</v>
      </c>
      <c r="B81" s="27">
        <f>C81</f>
        <v>-1.5192885140380026</v>
      </c>
      <c r="C81" s="7">
        <f>MAX(C56-C31,W156)</f>
        <v>-1.5192885140380026</v>
      </c>
      <c r="D81" s="7">
        <f t="shared" ref="D81:R81" si="45">MAX(D56-D31,X156)</f>
        <v>-3.5088644468380021</v>
      </c>
      <c r="E81" s="7">
        <f t="shared" si="45"/>
        <v>-4.1456161325980059</v>
      </c>
      <c r="F81" s="7">
        <f t="shared" si="45"/>
        <v>-4.5813449108380055</v>
      </c>
      <c r="G81" s="7">
        <f t="shared" si="45"/>
        <v>-7.5453419776299988</v>
      </c>
      <c r="H81" s="7">
        <f t="shared" si="45"/>
        <v>-12.838523889655546</v>
      </c>
      <c r="I81" s="7">
        <f t="shared" si="45"/>
        <v>-17.083637542703002</v>
      </c>
      <c r="J81" s="7">
        <f t="shared" si="45"/>
        <v>-18.174864441493185</v>
      </c>
      <c r="K81" s="7">
        <f t="shared" si="45"/>
        <v>-18.923642574136998</v>
      </c>
      <c r="L81" s="7">
        <f t="shared" si="45"/>
        <v>-19.627413196600997</v>
      </c>
      <c r="M81" s="7">
        <f t="shared" si="45"/>
        <v>-16.257522027832998</v>
      </c>
      <c r="N81" s="7">
        <f t="shared" si="45"/>
        <v>-8.9610236790329996</v>
      </c>
      <c r="O81" s="7">
        <f t="shared" si="45"/>
        <v>-9.3520298286330004</v>
      </c>
      <c r="P81" s="7">
        <f t="shared" si="45"/>
        <v>-9.7430359782330012</v>
      </c>
      <c r="Q81" s="7">
        <f t="shared" si="45"/>
        <v>-10.134042127833</v>
      </c>
      <c r="R81" s="7">
        <f t="shared" si="45"/>
        <v>-10.525048277432999</v>
      </c>
      <c r="S81" s="27">
        <f>R81</f>
        <v>-10.525048277432999</v>
      </c>
      <c r="U81" s="5">
        <f>'CSP5'!$A$170</f>
        <v>620</v>
      </c>
      <c r="V81" s="27">
        <f>W81</f>
        <v>0</v>
      </c>
      <c r="W81" s="7">
        <f>_xll.Interp2dTab(-1,0,'Internal Flash'!$B$494:$N$494,'Internal Flash'!$A$495:$A$509,'Internal Flash'!$B$495:$N$509,'Main Injection Calc'!W$79,'Main Injection Calc'!$U81)*_xll.Interp2dTab(-1,0,'Internal Flash'!$B$513:$N$513,'Internal Flash'!$A$514:$A$522,'Internal Flash'!$B$514:$N$522,'Variables &amp; Axis Check'!$B$2,'Main Injection Calc'!$U81)</f>
        <v>0</v>
      </c>
      <c r="X81" s="7">
        <f>_xll.Interp2dTab(-1,0,'Internal Flash'!$B$494:$N$494,'Internal Flash'!$A$495:$A$509,'Internal Flash'!$B$495:$N$509,'Main Injection Calc'!X$79,'Main Injection Calc'!$U81)*_xll.Interp2dTab(-1,0,'Internal Flash'!$B$513:$N$513,'Internal Flash'!$A$514:$A$522,'Internal Flash'!$B$514:$N$522,'Variables &amp; Axis Check'!$B$2,'Main Injection Calc'!$U81)</f>
        <v>0</v>
      </c>
      <c r="Y81" s="7">
        <f>_xll.Interp2dTab(-1,0,'Internal Flash'!$B$494:$N$494,'Internal Flash'!$A$495:$A$509,'Internal Flash'!$B$495:$N$509,'Main Injection Calc'!Y$79,'Main Injection Calc'!$U81)*_xll.Interp2dTab(-1,0,'Internal Flash'!$B$513:$N$513,'Internal Flash'!$A$514:$A$522,'Internal Flash'!$B$514:$N$522,'Variables &amp; Axis Check'!$B$2,'Main Injection Calc'!$U81)</f>
        <v>0</v>
      </c>
      <c r="Z81" s="7">
        <f>_xll.Interp2dTab(-1,0,'Internal Flash'!$B$494:$N$494,'Internal Flash'!$A$495:$A$509,'Internal Flash'!$B$495:$N$509,'Main Injection Calc'!Z$79,'Main Injection Calc'!$U81)*_xll.Interp2dTab(-1,0,'Internal Flash'!$B$513:$N$513,'Internal Flash'!$A$514:$A$522,'Internal Flash'!$B$514:$N$522,'Variables &amp; Axis Check'!$B$2,'Main Injection Calc'!$U81)</f>
        <v>0</v>
      </c>
      <c r="AA81" s="7">
        <f>_xll.Interp2dTab(-1,0,'Internal Flash'!$B$494:$N$494,'Internal Flash'!$A$495:$A$509,'Internal Flash'!$B$495:$N$509,'Main Injection Calc'!AA$79,'Main Injection Calc'!$U81)*_xll.Interp2dTab(-1,0,'Internal Flash'!$B$513:$N$513,'Internal Flash'!$A$514:$A$522,'Internal Flash'!$B$514:$N$522,'Variables &amp; Axis Check'!$B$2,'Main Injection Calc'!$U81)</f>
        <v>0</v>
      </c>
      <c r="AB81" s="7">
        <f>_xll.Interp2dTab(-1,0,'Internal Flash'!$B$494:$N$494,'Internal Flash'!$A$495:$A$509,'Internal Flash'!$B$495:$N$509,'Main Injection Calc'!AB$79,'Main Injection Calc'!$U81)*_xll.Interp2dTab(-1,0,'Internal Flash'!$B$513:$N$513,'Internal Flash'!$A$514:$A$522,'Internal Flash'!$B$514:$N$522,'Variables &amp; Axis Check'!$B$2,'Main Injection Calc'!$U81)</f>
        <v>0</v>
      </c>
      <c r="AC81" s="7">
        <f>_xll.Interp2dTab(-1,0,'Internal Flash'!$B$494:$N$494,'Internal Flash'!$A$495:$A$509,'Internal Flash'!$B$495:$N$509,'Main Injection Calc'!AC$79,'Main Injection Calc'!$U81)*_xll.Interp2dTab(-1,0,'Internal Flash'!$B$513:$N$513,'Internal Flash'!$A$514:$A$522,'Internal Flash'!$B$514:$N$522,'Variables &amp; Axis Check'!$B$2,'Main Injection Calc'!$U81)</f>
        <v>0</v>
      </c>
      <c r="AD81" s="7">
        <f>_xll.Interp2dTab(-1,0,'Internal Flash'!$B$494:$N$494,'Internal Flash'!$A$495:$A$509,'Internal Flash'!$B$495:$N$509,'Main Injection Calc'!AD$79,'Main Injection Calc'!$U81)*_xll.Interp2dTab(-1,0,'Internal Flash'!$B$513:$N$513,'Internal Flash'!$A$514:$A$522,'Internal Flash'!$B$514:$N$522,'Variables &amp; Axis Check'!$B$2,'Main Injection Calc'!$U81)</f>
        <v>0</v>
      </c>
      <c r="AE81" s="7">
        <f>_xll.Interp2dTab(-1,0,'Internal Flash'!$B$494:$N$494,'Internal Flash'!$A$495:$A$509,'Internal Flash'!$B$495:$N$509,'Main Injection Calc'!AE$79,'Main Injection Calc'!$U81)*_xll.Interp2dTab(-1,0,'Internal Flash'!$B$513:$N$513,'Internal Flash'!$A$514:$A$522,'Internal Flash'!$B$514:$N$522,'Variables &amp; Axis Check'!$B$2,'Main Injection Calc'!$U81)</f>
        <v>0</v>
      </c>
      <c r="AF81" s="7">
        <f>_xll.Interp2dTab(-1,0,'Internal Flash'!$B$494:$N$494,'Internal Flash'!$A$495:$A$509,'Internal Flash'!$B$495:$N$509,'Main Injection Calc'!AF$79,'Main Injection Calc'!$U81)*_xll.Interp2dTab(-1,0,'Internal Flash'!$B$513:$N$513,'Internal Flash'!$A$514:$A$522,'Internal Flash'!$B$514:$N$522,'Variables &amp; Axis Check'!$B$2,'Main Injection Calc'!$U81)</f>
        <v>0</v>
      </c>
      <c r="AG81" s="7">
        <f>_xll.Interp2dTab(-1,0,'Internal Flash'!$B$494:$N$494,'Internal Flash'!$A$495:$A$509,'Internal Flash'!$B$495:$N$509,'Main Injection Calc'!AG$79,'Main Injection Calc'!$U81)*_xll.Interp2dTab(-1,0,'Internal Flash'!$B$513:$N$513,'Internal Flash'!$A$514:$A$522,'Internal Flash'!$B$514:$N$522,'Variables &amp; Axis Check'!$B$2,'Main Injection Calc'!$U81)</f>
        <v>0</v>
      </c>
      <c r="AH81" s="7">
        <f>_xll.Interp2dTab(-1,0,'Internal Flash'!$B$494:$N$494,'Internal Flash'!$A$495:$A$509,'Internal Flash'!$B$495:$N$509,'Main Injection Calc'!AH$79,'Main Injection Calc'!$U81)*_xll.Interp2dTab(-1,0,'Internal Flash'!$B$513:$N$513,'Internal Flash'!$A$514:$A$522,'Internal Flash'!$B$514:$N$522,'Variables &amp; Axis Check'!$B$2,'Main Injection Calc'!$U81)</f>
        <v>0</v>
      </c>
      <c r="AI81" s="7">
        <f>_xll.Interp2dTab(-1,0,'Internal Flash'!$B$494:$N$494,'Internal Flash'!$A$495:$A$509,'Internal Flash'!$B$495:$N$509,'Main Injection Calc'!AI$79,'Main Injection Calc'!$U81)*_xll.Interp2dTab(-1,0,'Internal Flash'!$B$513:$N$513,'Internal Flash'!$A$514:$A$522,'Internal Flash'!$B$514:$N$522,'Variables &amp; Axis Check'!$B$2,'Main Injection Calc'!$U81)</f>
        <v>0</v>
      </c>
      <c r="AJ81" s="7">
        <f>_xll.Interp2dTab(-1,0,'Internal Flash'!$B$494:$N$494,'Internal Flash'!$A$495:$A$509,'Internal Flash'!$B$495:$N$509,'Main Injection Calc'!AJ$79,'Main Injection Calc'!$U81)*_xll.Interp2dTab(-1,0,'Internal Flash'!$B$513:$N$513,'Internal Flash'!$A$514:$A$522,'Internal Flash'!$B$514:$N$522,'Variables &amp; Axis Check'!$B$2,'Main Injection Calc'!$U81)</f>
        <v>0</v>
      </c>
      <c r="AK81" s="7">
        <f>_xll.Interp2dTab(-1,0,'Internal Flash'!$B$494:$N$494,'Internal Flash'!$A$495:$A$509,'Internal Flash'!$B$495:$N$509,'Main Injection Calc'!AK$79,'Main Injection Calc'!$U81)*_xll.Interp2dTab(-1,0,'Internal Flash'!$B$513:$N$513,'Internal Flash'!$A$514:$A$522,'Internal Flash'!$B$514:$N$522,'Variables &amp; Axis Check'!$B$2,'Main Injection Calc'!$U81)</f>
        <v>0</v>
      </c>
      <c r="AL81" s="7">
        <f>_xll.Interp2dTab(-1,0,'Internal Flash'!$B$494:$N$494,'Internal Flash'!$A$495:$A$509,'Internal Flash'!$B$495:$N$509,'Main Injection Calc'!AL$79,'Main Injection Calc'!$U81)*_xll.Interp2dTab(-1,0,'Internal Flash'!$B$513:$N$513,'Internal Flash'!$A$514:$A$522,'Internal Flash'!$B$514:$N$522,'Variables &amp; Axis Check'!$B$2,'Main Injection Calc'!$U81)</f>
        <v>0</v>
      </c>
      <c r="AM81" s="27">
        <f>AL81</f>
        <v>0</v>
      </c>
    </row>
    <row r="82" spans="1:39" x14ac:dyDescent="0.25">
      <c r="A82" s="5">
        <f>'CSP5'!$A$171</f>
        <v>650</v>
      </c>
      <c r="B82" s="27">
        <f t="shared" ref="B82:B99" si="46">C82</f>
        <v>-2.4567885140380024</v>
      </c>
      <c r="C82" s="7">
        <f t="shared" ref="C82:C99" si="47">MAX(C57-C32,W157)</f>
        <v>-2.4567885140380024</v>
      </c>
      <c r="D82" s="7">
        <f t="shared" ref="D82:D99" si="48">MAX(D57-D32,X157)</f>
        <v>-4.9247198100380025</v>
      </c>
      <c r="E82" s="7">
        <f t="shared" ref="E82:E99" si="49">MAX(E57-E32,Y157)</f>
        <v>-5.7153312420380029</v>
      </c>
      <c r="F82" s="7">
        <f t="shared" ref="F82:F99" si="50">MAX(F57-F32,Z157)</f>
        <v>-6.5340597540380019</v>
      </c>
      <c r="G82" s="7">
        <f t="shared" ref="G82:G99" si="51">MAX(G57-G32,AA157)</f>
        <v>-11.124635421022003</v>
      </c>
      <c r="H82" s="7">
        <f t="shared" ref="H82:H99" si="52">MAX(H57-H32,AB157)</f>
        <v>-13.847231957687548</v>
      </c>
      <c r="I82" s="7">
        <f t="shared" ref="I82:I99" si="53">MAX(I57-I32,AC157)</f>
        <v>-16.096979152463</v>
      </c>
      <c r="J82" s="7">
        <f t="shared" ref="J82:J99" si="54">MAX(J57-J32,AD157)</f>
        <v>-17.714665635381184</v>
      </c>
      <c r="K82" s="7">
        <f t="shared" ref="K82:K99" si="55">MAX(K57-K32,AE157)</f>
        <v>-19.149392817113004</v>
      </c>
      <c r="L82" s="7">
        <f t="shared" ref="L82:L99" si="56">MAX(L57-L32,AF157)</f>
        <v>-20.490286338713002</v>
      </c>
      <c r="M82" s="7">
        <f t="shared" ref="M82:M99" si="57">MAX(M57-M32,AG157)</f>
        <v>-20.675243589113002</v>
      </c>
      <c r="N82" s="7">
        <f t="shared" ref="N82:N99" si="58">MAX(N57-N32,AH157)</f>
        <v>-21.451381341112999</v>
      </c>
      <c r="O82" s="7">
        <f t="shared" ref="O82:O99" si="59">MAX(O57-O32,AI157)</f>
        <v>-21.829704507113</v>
      </c>
      <c r="P82" s="7">
        <f t="shared" ref="P82:P99" si="60">MAX(P57-P32,AJ157)</f>
        <v>-22.208027673113001</v>
      </c>
      <c r="Q82" s="7">
        <f t="shared" ref="Q82:Q99" si="61">MAX(Q57-Q32,AK157)</f>
        <v>-22.586350839112995</v>
      </c>
      <c r="R82" s="7">
        <f t="shared" ref="R82:R99" si="62">MAX(R57-R32,AL157)</f>
        <v>-22.964674005113</v>
      </c>
      <c r="S82" s="27">
        <f t="shared" ref="S82:S99" si="63">R82</f>
        <v>-22.964674005113</v>
      </c>
      <c r="U82" s="5">
        <f>'CSP5'!$A$171</f>
        <v>650</v>
      </c>
      <c r="V82" s="27">
        <f t="shared" ref="V82:V99" si="64">W82</f>
        <v>0</v>
      </c>
      <c r="W82" s="7">
        <f>_xll.Interp2dTab(-1,0,'Internal Flash'!$B$494:$N$494,'Internal Flash'!$A$495:$A$509,'Internal Flash'!$B$495:$N$509,'Main Injection Calc'!W$79,'Main Injection Calc'!$U82)*_xll.Interp2dTab(-1,0,'Internal Flash'!$B$513:$N$513,'Internal Flash'!$A$514:$A$522,'Internal Flash'!$B$514:$N$522,'Variables &amp; Axis Check'!$B$2,'Main Injection Calc'!$U82)</f>
        <v>0</v>
      </c>
      <c r="X82" s="7">
        <f>_xll.Interp2dTab(-1,0,'Internal Flash'!$B$494:$N$494,'Internal Flash'!$A$495:$A$509,'Internal Flash'!$B$495:$N$509,'Main Injection Calc'!X$79,'Main Injection Calc'!$U82)*_xll.Interp2dTab(-1,0,'Internal Flash'!$B$513:$N$513,'Internal Flash'!$A$514:$A$522,'Internal Flash'!$B$514:$N$522,'Variables &amp; Axis Check'!$B$2,'Main Injection Calc'!$U82)</f>
        <v>0</v>
      </c>
      <c r="Y82" s="7">
        <f>_xll.Interp2dTab(-1,0,'Internal Flash'!$B$494:$N$494,'Internal Flash'!$A$495:$A$509,'Internal Flash'!$B$495:$N$509,'Main Injection Calc'!Y$79,'Main Injection Calc'!$U82)*_xll.Interp2dTab(-1,0,'Internal Flash'!$B$513:$N$513,'Internal Flash'!$A$514:$A$522,'Internal Flash'!$B$514:$N$522,'Variables &amp; Axis Check'!$B$2,'Main Injection Calc'!$U82)</f>
        <v>0</v>
      </c>
      <c r="Z82" s="7">
        <f>_xll.Interp2dTab(-1,0,'Internal Flash'!$B$494:$N$494,'Internal Flash'!$A$495:$A$509,'Internal Flash'!$B$495:$N$509,'Main Injection Calc'!Z$79,'Main Injection Calc'!$U82)*_xll.Interp2dTab(-1,0,'Internal Flash'!$B$513:$N$513,'Internal Flash'!$A$514:$A$522,'Internal Flash'!$B$514:$N$522,'Variables &amp; Axis Check'!$B$2,'Main Injection Calc'!$U82)</f>
        <v>0</v>
      </c>
      <c r="AA82" s="7">
        <f>_xll.Interp2dTab(-1,0,'Internal Flash'!$B$494:$N$494,'Internal Flash'!$A$495:$A$509,'Internal Flash'!$B$495:$N$509,'Main Injection Calc'!AA$79,'Main Injection Calc'!$U82)*_xll.Interp2dTab(-1,0,'Internal Flash'!$B$513:$N$513,'Internal Flash'!$A$514:$A$522,'Internal Flash'!$B$514:$N$522,'Variables &amp; Axis Check'!$B$2,'Main Injection Calc'!$U82)</f>
        <v>0</v>
      </c>
      <c r="AB82" s="7">
        <f>_xll.Interp2dTab(-1,0,'Internal Flash'!$B$494:$N$494,'Internal Flash'!$A$495:$A$509,'Internal Flash'!$B$495:$N$509,'Main Injection Calc'!AB$79,'Main Injection Calc'!$U82)*_xll.Interp2dTab(-1,0,'Internal Flash'!$B$513:$N$513,'Internal Flash'!$A$514:$A$522,'Internal Flash'!$B$514:$N$522,'Variables &amp; Axis Check'!$B$2,'Main Injection Calc'!$U82)</f>
        <v>0</v>
      </c>
      <c r="AC82" s="7">
        <f>_xll.Interp2dTab(-1,0,'Internal Flash'!$B$494:$N$494,'Internal Flash'!$A$495:$A$509,'Internal Flash'!$B$495:$N$509,'Main Injection Calc'!AC$79,'Main Injection Calc'!$U82)*_xll.Interp2dTab(-1,0,'Internal Flash'!$B$513:$N$513,'Internal Flash'!$A$514:$A$522,'Internal Flash'!$B$514:$N$522,'Variables &amp; Axis Check'!$B$2,'Main Injection Calc'!$U82)</f>
        <v>0</v>
      </c>
      <c r="AD82" s="7">
        <f>_xll.Interp2dTab(-1,0,'Internal Flash'!$B$494:$N$494,'Internal Flash'!$A$495:$A$509,'Internal Flash'!$B$495:$N$509,'Main Injection Calc'!AD$79,'Main Injection Calc'!$U82)*_xll.Interp2dTab(-1,0,'Internal Flash'!$B$513:$N$513,'Internal Flash'!$A$514:$A$522,'Internal Flash'!$B$514:$N$522,'Variables &amp; Axis Check'!$B$2,'Main Injection Calc'!$U82)</f>
        <v>0</v>
      </c>
      <c r="AE82" s="7">
        <f>_xll.Interp2dTab(-1,0,'Internal Flash'!$B$494:$N$494,'Internal Flash'!$A$495:$A$509,'Internal Flash'!$B$495:$N$509,'Main Injection Calc'!AE$79,'Main Injection Calc'!$U82)*_xll.Interp2dTab(-1,0,'Internal Flash'!$B$513:$N$513,'Internal Flash'!$A$514:$A$522,'Internal Flash'!$B$514:$N$522,'Variables &amp; Axis Check'!$B$2,'Main Injection Calc'!$U82)</f>
        <v>0</v>
      </c>
      <c r="AF82" s="7">
        <f>_xll.Interp2dTab(-1,0,'Internal Flash'!$B$494:$N$494,'Internal Flash'!$A$495:$A$509,'Internal Flash'!$B$495:$N$509,'Main Injection Calc'!AF$79,'Main Injection Calc'!$U82)*_xll.Interp2dTab(-1,0,'Internal Flash'!$B$513:$N$513,'Internal Flash'!$A$514:$A$522,'Internal Flash'!$B$514:$N$522,'Variables &amp; Axis Check'!$B$2,'Main Injection Calc'!$U82)</f>
        <v>0</v>
      </c>
      <c r="AG82" s="7">
        <f>_xll.Interp2dTab(-1,0,'Internal Flash'!$B$494:$N$494,'Internal Flash'!$A$495:$A$509,'Internal Flash'!$B$495:$N$509,'Main Injection Calc'!AG$79,'Main Injection Calc'!$U82)*_xll.Interp2dTab(-1,0,'Internal Flash'!$B$513:$N$513,'Internal Flash'!$A$514:$A$522,'Internal Flash'!$B$514:$N$522,'Variables &amp; Axis Check'!$B$2,'Main Injection Calc'!$U82)</f>
        <v>0</v>
      </c>
      <c r="AH82" s="7">
        <f>_xll.Interp2dTab(-1,0,'Internal Flash'!$B$494:$N$494,'Internal Flash'!$A$495:$A$509,'Internal Flash'!$B$495:$N$509,'Main Injection Calc'!AH$79,'Main Injection Calc'!$U82)*_xll.Interp2dTab(-1,0,'Internal Flash'!$B$513:$N$513,'Internal Flash'!$A$514:$A$522,'Internal Flash'!$B$514:$N$522,'Variables &amp; Axis Check'!$B$2,'Main Injection Calc'!$U82)</f>
        <v>0</v>
      </c>
      <c r="AI82" s="7">
        <f>_xll.Interp2dTab(-1,0,'Internal Flash'!$B$494:$N$494,'Internal Flash'!$A$495:$A$509,'Internal Flash'!$B$495:$N$509,'Main Injection Calc'!AI$79,'Main Injection Calc'!$U82)*_xll.Interp2dTab(-1,0,'Internal Flash'!$B$513:$N$513,'Internal Flash'!$A$514:$A$522,'Internal Flash'!$B$514:$N$522,'Variables &amp; Axis Check'!$B$2,'Main Injection Calc'!$U82)</f>
        <v>0</v>
      </c>
      <c r="AJ82" s="7">
        <f>_xll.Interp2dTab(-1,0,'Internal Flash'!$B$494:$N$494,'Internal Flash'!$A$495:$A$509,'Internal Flash'!$B$495:$N$509,'Main Injection Calc'!AJ$79,'Main Injection Calc'!$U82)*_xll.Interp2dTab(-1,0,'Internal Flash'!$B$513:$N$513,'Internal Flash'!$A$514:$A$522,'Internal Flash'!$B$514:$N$522,'Variables &amp; Axis Check'!$B$2,'Main Injection Calc'!$U82)</f>
        <v>0</v>
      </c>
      <c r="AK82" s="7">
        <f>_xll.Interp2dTab(-1,0,'Internal Flash'!$B$494:$N$494,'Internal Flash'!$A$495:$A$509,'Internal Flash'!$B$495:$N$509,'Main Injection Calc'!AK$79,'Main Injection Calc'!$U82)*_xll.Interp2dTab(-1,0,'Internal Flash'!$B$513:$N$513,'Internal Flash'!$A$514:$A$522,'Internal Flash'!$B$514:$N$522,'Variables &amp; Axis Check'!$B$2,'Main Injection Calc'!$U82)</f>
        <v>0</v>
      </c>
      <c r="AL82" s="7">
        <f>_xll.Interp2dTab(-1,0,'Internal Flash'!$B$494:$N$494,'Internal Flash'!$A$495:$A$509,'Internal Flash'!$B$495:$N$509,'Main Injection Calc'!AL$79,'Main Injection Calc'!$U82)*_xll.Interp2dTab(-1,0,'Internal Flash'!$B$513:$N$513,'Internal Flash'!$A$514:$A$522,'Internal Flash'!$B$514:$N$522,'Variables &amp; Axis Check'!$B$2,'Main Injection Calc'!$U82)</f>
        <v>0</v>
      </c>
      <c r="AM82" s="27">
        <f t="shared" ref="AM82:AM99" si="65">AL82</f>
        <v>0</v>
      </c>
    </row>
    <row r="83" spans="1:39" x14ac:dyDescent="0.25">
      <c r="A83" s="5">
        <f>'CSP5'!$A$172</f>
        <v>800</v>
      </c>
      <c r="B83" s="27">
        <f t="shared" si="46"/>
        <v>-2.4567885140380028</v>
      </c>
      <c r="C83" s="7">
        <f t="shared" si="47"/>
        <v>-2.4567885140380028</v>
      </c>
      <c r="D83" s="7">
        <f t="shared" si="48"/>
        <v>-4.5631867220380027</v>
      </c>
      <c r="E83" s="7">
        <f t="shared" si="49"/>
        <v>-5.4662794580380032</v>
      </c>
      <c r="F83" s="7">
        <f t="shared" si="50"/>
        <v>-5.7486899540380021</v>
      </c>
      <c r="G83" s="7">
        <f t="shared" si="51"/>
        <v>-10.575025205022005</v>
      </c>
      <c r="H83" s="7">
        <f t="shared" si="52"/>
        <v>-15.003790212620881</v>
      </c>
      <c r="I83" s="7">
        <f t="shared" si="53"/>
        <v>-16.937636585263</v>
      </c>
      <c r="J83" s="7">
        <f t="shared" si="54"/>
        <v>-18.772807536981183</v>
      </c>
      <c r="K83" s="7">
        <f t="shared" si="55"/>
        <v>-20.432785696313005</v>
      </c>
      <c r="L83" s="7">
        <f t="shared" si="56"/>
        <v>-21.629639977913001</v>
      </c>
      <c r="M83" s="7">
        <f t="shared" si="57"/>
        <v>-22.647407286713001</v>
      </c>
      <c r="N83" s="7">
        <f t="shared" si="58"/>
        <v>-23.268117481912999</v>
      </c>
      <c r="O83" s="7">
        <f t="shared" si="59"/>
        <v>-23.589858793912999</v>
      </c>
      <c r="P83" s="7">
        <f t="shared" si="60"/>
        <v>-23.832169321913</v>
      </c>
      <c r="Q83" s="7">
        <f t="shared" si="61"/>
        <v>-24.130205545913</v>
      </c>
      <c r="R83" s="7">
        <f t="shared" si="62"/>
        <v>-24.397956073913001</v>
      </c>
      <c r="S83" s="27">
        <f t="shared" si="63"/>
        <v>-24.397956073913001</v>
      </c>
      <c r="U83" s="5">
        <f>'CSP5'!$A$172</f>
        <v>800</v>
      </c>
      <c r="V83" s="27">
        <f t="shared" si="64"/>
        <v>0</v>
      </c>
      <c r="W83" s="7">
        <f>_xll.Interp2dTab(-1,0,'Internal Flash'!$B$494:$N$494,'Internal Flash'!$A$495:$A$509,'Internal Flash'!$B$495:$N$509,'Main Injection Calc'!W$79,'Main Injection Calc'!$U83)*_xll.Interp2dTab(-1,0,'Internal Flash'!$B$513:$N$513,'Internal Flash'!$A$514:$A$522,'Internal Flash'!$B$514:$N$522,'Variables &amp; Axis Check'!$B$2,'Main Injection Calc'!$U83)</f>
        <v>0</v>
      </c>
      <c r="X83" s="7">
        <f>_xll.Interp2dTab(-1,0,'Internal Flash'!$B$494:$N$494,'Internal Flash'!$A$495:$A$509,'Internal Flash'!$B$495:$N$509,'Main Injection Calc'!X$79,'Main Injection Calc'!$U83)*_xll.Interp2dTab(-1,0,'Internal Flash'!$B$513:$N$513,'Internal Flash'!$A$514:$A$522,'Internal Flash'!$B$514:$N$522,'Variables &amp; Axis Check'!$B$2,'Main Injection Calc'!$U83)</f>
        <v>0</v>
      </c>
      <c r="Y83" s="7">
        <f>_xll.Interp2dTab(-1,0,'Internal Flash'!$B$494:$N$494,'Internal Flash'!$A$495:$A$509,'Internal Flash'!$B$495:$N$509,'Main Injection Calc'!Y$79,'Main Injection Calc'!$U83)*_xll.Interp2dTab(-1,0,'Internal Flash'!$B$513:$N$513,'Internal Flash'!$A$514:$A$522,'Internal Flash'!$B$514:$N$522,'Variables &amp; Axis Check'!$B$2,'Main Injection Calc'!$U83)</f>
        <v>0</v>
      </c>
      <c r="Z83" s="7">
        <f>_xll.Interp2dTab(-1,0,'Internal Flash'!$B$494:$N$494,'Internal Flash'!$A$495:$A$509,'Internal Flash'!$B$495:$N$509,'Main Injection Calc'!Z$79,'Main Injection Calc'!$U83)*_xll.Interp2dTab(-1,0,'Internal Flash'!$B$513:$N$513,'Internal Flash'!$A$514:$A$522,'Internal Flash'!$B$514:$N$522,'Variables &amp; Axis Check'!$B$2,'Main Injection Calc'!$U83)</f>
        <v>0</v>
      </c>
      <c r="AA83" s="7">
        <f>_xll.Interp2dTab(-1,0,'Internal Flash'!$B$494:$N$494,'Internal Flash'!$A$495:$A$509,'Internal Flash'!$B$495:$N$509,'Main Injection Calc'!AA$79,'Main Injection Calc'!$U83)*_xll.Interp2dTab(-1,0,'Internal Flash'!$B$513:$N$513,'Internal Flash'!$A$514:$A$522,'Internal Flash'!$B$514:$N$522,'Variables &amp; Axis Check'!$B$2,'Main Injection Calc'!$U83)</f>
        <v>0</v>
      </c>
      <c r="AB83" s="7">
        <f>_xll.Interp2dTab(-1,0,'Internal Flash'!$B$494:$N$494,'Internal Flash'!$A$495:$A$509,'Internal Flash'!$B$495:$N$509,'Main Injection Calc'!AB$79,'Main Injection Calc'!$U83)*_xll.Interp2dTab(-1,0,'Internal Flash'!$B$513:$N$513,'Internal Flash'!$A$514:$A$522,'Internal Flash'!$B$514:$N$522,'Variables &amp; Axis Check'!$B$2,'Main Injection Calc'!$U83)</f>
        <v>0</v>
      </c>
      <c r="AC83" s="7">
        <f>_xll.Interp2dTab(-1,0,'Internal Flash'!$B$494:$N$494,'Internal Flash'!$A$495:$A$509,'Internal Flash'!$B$495:$N$509,'Main Injection Calc'!AC$79,'Main Injection Calc'!$U83)*_xll.Interp2dTab(-1,0,'Internal Flash'!$B$513:$N$513,'Internal Flash'!$A$514:$A$522,'Internal Flash'!$B$514:$N$522,'Variables &amp; Axis Check'!$B$2,'Main Injection Calc'!$U83)</f>
        <v>0</v>
      </c>
      <c r="AD83" s="7">
        <f>_xll.Interp2dTab(-1,0,'Internal Flash'!$B$494:$N$494,'Internal Flash'!$A$495:$A$509,'Internal Flash'!$B$495:$N$509,'Main Injection Calc'!AD$79,'Main Injection Calc'!$U83)*_xll.Interp2dTab(-1,0,'Internal Flash'!$B$513:$N$513,'Internal Flash'!$A$514:$A$522,'Internal Flash'!$B$514:$N$522,'Variables &amp; Axis Check'!$B$2,'Main Injection Calc'!$U83)</f>
        <v>0</v>
      </c>
      <c r="AE83" s="7">
        <f>_xll.Interp2dTab(-1,0,'Internal Flash'!$B$494:$N$494,'Internal Flash'!$A$495:$A$509,'Internal Flash'!$B$495:$N$509,'Main Injection Calc'!AE$79,'Main Injection Calc'!$U83)*_xll.Interp2dTab(-1,0,'Internal Flash'!$B$513:$N$513,'Internal Flash'!$A$514:$A$522,'Internal Flash'!$B$514:$N$522,'Variables &amp; Axis Check'!$B$2,'Main Injection Calc'!$U83)</f>
        <v>0</v>
      </c>
      <c r="AF83" s="7">
        <f>_xll.Interp2dTab(-1,0,'Internal Flash'!$B$494:$N$494,'Internal Flash'!$A$495:$A$509,'Internal Flash'!$B$495:$N$509,'Main Injection Calc'!AF$79,'Main Injection Calc'!$U83)*_xll.Interp2dTab(-1,0,'Internal Flash'!$B$513:$N$513,'Internal Flash'!$A$514:$A$522,'Internal Flash'!$B$514:$N$522,'Variables &amp; Axis Check'!$B$2,'Main Injection Calc'!$U83)</f>
        <v>0</v>
      </c>
      <c r="AG83" s="7">
        <f>_xll.Interp2dTab(-1,0,'Internal Flash'!$B$494:$N$494,'Internal Flash'!$A$495:$A$509,'Internal Flash'!$B$495:$N$509,'Main Injection Calc'!AG$79,'Main Injection Calc'!$U83)*_xll.Interp2dTab(-1,0,'Internal Flash'!$B$513:$N$513,'Internal Flash'!$A$514:$A$522,'Internal Flash'!$B$514:$N$522,'Variables &amp; Axis Check'!$B$2,'Main Injection Calc'!$U83)</f>
        <v>0</v>
      </c>
      <c r="AH83" s="7">
        <f>_xll.Interp2dTab(-1,0,'Internal Flash'!$B$494:$N$494,'Internal Flash'!$A$495:$A$509,'Internal Flash'!$B$495:$N$509,'Main Injection Calc'!AH$79,'Main Injection Calc'!$U83)*_xll.Interp2dTab(-1,0,'Internal Flash'!$B$513:$N$513,'Internal Flash'!$A$514:$A$522,'Internal Flash'!$B$514:$N$522,'Variables &amp; Axis Check'!$B$2,'Main Injection Calc'!$U83)</f>
        <v>0</v>
      </c>
      <c r="AI83" s="7">
        <f>_xll.Interp2dTab(-1,0,'Internal Flash'!$B$494:$N$494,'Internal Flash'!$A$495:$A$509,'Internal Flash'!$B$495:$N$509,'Main Injection Calc'!AI$79,'Main Injection Calc'!$U83)*_xll.Interp2dTab(-1,0,'Internal Flash'!$B$513:$N$513,'Internal Flash'!$A$514:$A$522,'Internal Flash'!$B$514:$N$522,'Variables &amp; Axis Check'!$B$2,'Main Injection Calc'!$U83)</f>
        <v>0</v>
      </c>
      <c r="AJ83" s="7">
        <f>_xll.Interp2dTab(-1,0,'Internal Flash'!$B$494:$N$494,'Internal Flash'!$A$495:$A$509,'Internal Flash'!$B$495:$N$509,'Main Injection Calc'!AJ$79,'Main Injection Calc'!$U83)*_xll.Interp2dTab(-1,0,'Internal Flash'!$B$513:$N$513,'Internal Flash'!$A$514:$A$522,'Internal Flash'!$B$514:$N$522,'Variables &amp; Axis Check'!$B$2,'Main Injection Calc'!$U83)</f>
        <v>0</v>
      </c>
      <c r="AK83" s="7">
        <f>_xll.Interp2dTab(-1,0,'Internal Flash'!$B$494:$N$494,'Internal Flash'!$A$495:$A$509,'Internal Flash'!$B$495:$N$509,'Main Injection Calc'!AK$79,'Main Injection Calc'!$U83)*_xll.Interp2dTab(-1,0,'Internal Flash'!$B$513:$N$513,'Internal Flash'!$A$514:$A$522,'Internal Flash'!$B$514:$N$522,'Variables &amp; Axis Check'!$B$2,'Main Injection Calc'!$U83)</f>
        <v>0</v>
      </c>
      <c r="AL83" s="7">
        <f>_xll.Interp2dTab(-1,0,'Internal Flash'!$B$494:$N$494,'Internal Flash'!$A$495:$A$509,'Internal Flash'!$B$495:$N$509,'Main Injection Calc'!AL$79,'Main Injection Calc'!$U83)*_xll.Interp2dTab(-1,0,'Internal Flash'!$B$513:$N$513,'Internal Flash'!$A$514:$A$522,'Internal Flash'!$B$514:$N$522,'Variables &amp; Axis Check'!$B$2,'Main Injection Calc'!$U83)</f>
        <v>0</v>
      </c>
      <c r="AM83" s="27">
        <f t="shared" si="65"/>
        <v>0</v>
      </c>
    </row>
    <row r="84" spans="1:39" x14ac:dyDescent="0.25">
      <c r="A84" s="5">
        <f>'CSP5'!$A$173</f>
        <v>1000</v>
      </c>
      <c r="B84" s="27">
        <f t="shared" si="46"/>
        <v>3.9885244859619977</v>
      </c>
      <c r="C84" s="7">
        <f t="shared" si="47"/>
        <v>3.9885244859619977</v>
      </c>
      <c r="D84" s="7">
        <f t="shared" si="48"/>
        <v>1.6851787259619977</v>
      </c>
      <c r="E84" s="7">
        <f t="shared" si="49"/>
        <v>9.0081173961997774E-2</v>
      </c>
      <c r="F84" s="7">
        <f t="shared" si="50"/>
        <v>-1.2775233940380026</v>
      </c>
      <c r="G84" s="7">
        <f t="shared" si="51"/>
        <v>-7.5858885986220024</v>
      </c>
      <c r="H84" s="7">
        <f t="shared" si="52"/>
        <v>-14.483379545954215</v>
      </c>
      <c r="I84" s="7">
        <f t="shared" si="53"/>
        <v>-17.091053015663</v>
      </c>
      <c r="J84" s="7">
        <f t="shared" si="54"/>
        <v>-18.644924688981185</v>
      </c>
      <c r="K84" s="7">
        <f t="shared" si="55"/>
        <v>-19.790158513913003</v>
      </c>
      <c r="L84" s="7">
        <f t="shared" si="56"/>
        <v>-20.920559689912999</v>
      </c>
      <c r="M84" s="7">
        <f t="shared" si="57"/>
        <v>-22.492033105913002</v>
      </c>
      <c r="N84" s="7">
        <f t="shared" si="58"/>
        <v>-23.506124145912999</v>
      </c>
      <c r="O84" s="7">
        <f t="shared" si="59"/>
        <v>-24.009061705912998</v>
      </c>
      <c r="P84" s="7">
        <f t="shared" si="60"/>
        <v>-24.426636745913001</v>
      </c>
      <c r="Q84" s="7">
        <f t="shared" si="61"/>
        <v>-24.951180489913</v>
      </c>
      <c r="R84" s="7">
        <f t="shared" si="62"/>
        <v>-25.465399105913001</v>
      </c>
      <c r="S84" s="27">
        <f t="shared" si="63"/>
        <v>-25.465399105913001</v>
      </c>
      <c r="U84" s="5">
        <f>'CSP5'!$A$173</f>
        <v>1000</v>
      </c>
      <c r="V84" s="27">
        <f t="shared" si="64"/>
        <v>0</v>
      </c>
      <c r="W84" s="7">
        <f>_xll.Interp2dTab(-1,0,'Internal Flash'!$B$494:$N$494,'Internal Flash'!$A$495:$A$509,'Internal Flash'!$B$495:$N$509,'Main Injection Calc'!W$79,'Main Injection Calc'!$U84)*_xll.Interp2dTab(-1,0,'Internal Flash'!$B$513:$N$513,'Internal Flash'!$A$514:$A$522,'Internal Flash'!$B$514:$N$522,'Variables &amp; Axis Check'!$B$2,'Main Injection Calc'!$U84)</f>
        <v>0</v>
      </c>
      <c r="X84" s="7">
        <f>_xll.Interp2dTab(-1,0,'Internal Flash'!$B$494:$N$494,'Internal Flash'!$A$495:$A$509,'Internal Flash'!$B$495:$N$509,'Main Injection Calc'!X$79,'Main Injection Calc'!$U84)*_xll.Interp2dTab(-1,0,'Internal Flash'!$B$513:$N$513,'Internal Flash'!$A$514:$A$522,'Internal Flash'!$B$514:$N$522,'Variables &amp; Axis Check'!$B$2,'Main Injection Calc'!$U84)</f>
        <v>0</v>
      </c>
      <c r="Y84" s="7">
        <f>_xll.Interp2dTab(-1,0,'Internal Flash'!$B$494:$N$494,'Internal Flash'!$A$495:$A$509,'Internal Flash'!$B$495:$N$509,'Main Injection Calc'!Y$79,'Main Injection Calc'!$U84)*_xll.Interp2dTab(-1,0,'Internal Flash'!$B$513:$N$513,'Internal Flash'!$A$514:$A$522,'Internal Flash'!$B$514:$N$522,'Variables &amp; Axis Check'!$B$2,'Main Injection Calc'!$U84)</f>
        <v>0</v>
      </c>
      <c r="Z84" s="7">
        <f>_xll.Interp2dTab(-1,0,'Internal Flash'!$B$494:$N$494,'Internal Flash'!$A$495:$A$509,'Internal Flash'!$B$495:$N$509,'Main Injection Calc'!Z$79,'Main Injection Calc'!$U84)*_xll.Interp2dTab(-1,0,'Internal Flash'!$B$513:$N$513,'Internal Flash'!$A$514:$A$522,'Internal Flash'!$B$514:$N$522,'Variables &amp; Axis Check'!$B$2,'Main Injection Calc'!$U84)</f>
        <v>0</v>
      </c>
      <c r="AA84" s="7">
        <f>_xll.Interp2dTab(-1,0,'Internal Flash'!$B$494:$N$494,'Internal Flash'!$A$495:$A$509,'Internal Flash'!$B$495:$N$509,'Main Injection Calc'!AA$79,'Main Injection Calc'!$U84)*_xll.Interp2dTab(-1,0,'Internal Flash'!$B$513:$N$513,'Internal Flash'!$A$514:$A$522,'Internal Flash'!$B$514:$N$522,'Variables &amp; Axis Check'!$B$2,'Main Injection Calc'!$U84)</f>
        <v>0</v>
      </c>
      <c r="AB84" s="7">
        <f>_xll.Interp2dTab(-1,0,'Internal Flash'!$B$494:$N$494,'Internal Flash'!$A$495:$A$509,'Internal Flash'!$B$495:$N$509,'Main Injection Calc'!AB$79,'Main Injection Calc'!$U84)*_xll.Interp2dTab(-1,0,'Internal Flash'!$B$513:$N$513,'Internal Flash'!$A$514:$A$522,'Internal Flash'!$B$514:$N$522,'Variables &amp; Axis Check'!$B$2,'Main Injection Calc'!$U84)</f>
        <v>0</v>
      </c>
      <c r="AC84" s="7">
        <f>_xll.Interp2dTab(-1,0,'Internal Flash'!$B$494:$N$494,'Internal Flash'!$A$495:$A$509,'Internal Flash'!$B$495:$N$509,'Main Injection Calc'!AC$79,'Main Injection Calc'!$U84)*_xll.Interp2dTab(-1,0,'Internal Flash'!$B$513:$N$513,'Internal Flash'!$A$514:$A$522,'Internal Flash'!$B$514:$N$522,'Variables &amp; Axis Check'!$B$2,'Main Injection Calc'!$U84)</f>
        <v>0</v>
      </c>
      <c r="AD84" s="7">
        <f>_xll.Interp2dTab(-1,0,'Internal Flash'!$B$494:$N$494,'Internal Flash'!$A$495:$A$509,'Internal Flash'!$B$495:$N$509,'Main Injection Calc'!AD$79,'Main Injection Calc'!$U84)*_xll.Interp2dTab(-1,0,'Internal Flash'!$B$513:$N$513,'Internal Flash'!$A$514:$A$522,'Internal Flash'!$B$514:$N$522,'Variables &amp; Axis Check'!$B$2,'Main Injection Calc'!$U84)</f>
        <v>0</v>
      </c>
      <c r="AE84" s="7">
        <f>_xll.Interp2dTab(-1,0,'Internal Flash'!$B$494:$N$494,'Internal Flash'!$A$495:$A$509,'Internal Flash'!$B$495:$N$509,'Main Injection Calc'!AE$79,'Main Injection Calc'!$U84)*_xll.Interp2dTab(-1,0,'Internal Flash'!$B$513:$N$513,'Internal Flash'!$A$514:$A$522,'Internal Flash'!$B$514:$N$522,'Variables &amp; Axis Check'!$B$2,'Main Injection Calc'!$U84)</f>
        <v>0</v>
      </c>
      <c r="AF84" s="7">
        <f>_xll.Interp2dTab(-1,0,'Internal Flash'!$B$494:$N$494,'Internal Flash'!$A$495:$A$509,'Internal Flash'!$B$495:$N$509,'Main Injection Calc'!AF$79,'Main Injection Calc'!$U84)*_xll.Interp2dTab(-1,0,'Internal Flash'!$B$513:$N$513,'Internal Flash'!$A$514:$A$522,'Internal Flash'!$B$514:$N$522,'Variables &amp; Axis Check'!$B$2,'Main Injection Calc'!$U84)</f>
        <v>0</v>
      </c>
      <c r="AG84" s="7">
        <f>_xll.Interp2dTab(-1,0,'Internal Flash'!$B$494:$N$494,'Internal Flash'!$A$495:$A$509,'Internal Flash'!$B$495:$N$509,'Main Injection Calc'!AG$79,'Main Injection Calc'!$U84)*_xll.Interp2dTab(-1,0,'Internal Flash'!$B$513:$N$513,'Internal Flash'!$A$514:$A$522,'Internal Flash'!$B$514:$N$522,'Variables &amp; Axis Check'!$B$2,'Main Injection Calc'!$U84)</f>
        <v>0</v>
      </c>
      <c r="AH84" s="7">
        <f>_xll.Interp2dTab(-1,0,'Internal Flash'!$B$494:$N$494,'Internal Flash'!$A$495:$A$509,'Internal Flash'!$B$495:$N$509,'Main Injection Calc'!AH$79,'Main Injection Calc'!$U84)*_xll.Interp2dTab(-1,0,'Internal Flash'!$B$513:$N$513,'Internal Flash'!$A$514:$A$522,'Internal Flash'!$B$514:$N$522,'Variables &amp; Axis Check'!$B$2,'Main Injection Calc'!$U84)</f>
        <v>0</v>
      </c>
      <c r="AI84" s="7">
        <f>_xll.Interp2dTab(-1,0,'Internal Flash'!$B$494:$N$494,'Internal Flash'!$A$495:$A$509,'Internal Flash'!$B$495:$N$509,'Main Injection Calc'!AI$79,'Main Injection Calc'!$U84)*_xll.Interp2dTab(-1,0,'Internal Flash'!$B$513:$N$513,'Internal Flash'!$A$514:$A$522,'Internal Flash'!$B$514:$N$522,'Variables &amp; Axis Check'!$B$2,'Main Injection Calc'!$U84)</f>
        <v>0</v>
      </c>
      <c r="AJ84" s="7">
        <f>_xll.Interp2dTab(-1,0,'Internal Flash'!$B$494:$N$494,'Internal Flash'!$A$495:$A$509,'Internal Flash'!$B$495:$N$509,'Main Injection Calc'!AJ$79,'Main Injection Calc'!$U84)*_xll.Interp2dTab(-1,0,'Internal Flash'!$B$513:$N$513,'Internal Flash'!$A$514:$A$522,'Internal Flash'!$B$514:$N$522,'Variables &amp; Axis Check'!$B$2,'Main Injection Calc'!$U84)</f>
        <v>0</v>
      </c>
      <c r="AK84" s="7">
        <f>_xll.Interp2dTab(-1,0,'Internal Flash'!$B$494:$N$494,'Internal Flash'!$A$495:$A$509,'Internal Flash'!$B$495:$N$509,'Main Injection Calc'!AK$79,'Main Injection Calc'!$U84)*_xll.Interp2dTab(-1,0,'Internal Flash'!$B$513:$N$513,'Internal Flash'!$A$514:$A$522,'Internal Flash'!$B$514:$N$522,'Variables &amp; Axis Check'!$B$2,'Main Injection Calc'!$U84)</f>
        <v>0</v>
      </c>
      <c r="AL84" s="7">
        <f>_xll.Interp2dTab(-1,0,'Internal Flash'!$B$494:$N$494,'Internal Flash'!$A$495:$A$509,'Internal Flash'!$B$495:$N$509,'Main Injection Calc'!AL$79,'Main Injection Calc'!$U84)*_xll.Interp2dTab(-1,0,'Internal Flash'!$B$513:$N$513,'Internal Flash'!$A$514:$A$522,'Internal Flash'!$B$514:$N$522,'Variables &amp; Axis Check'!$B$2,'Main Injection Calc'!$U84)</f>
        <v>0</v>
      </c>
      <c r="AM84" s="27">
        <f t="shared" si="65"/>
        <v>0</v>
      </c>
    </row>
    <row r="85" spans="1:39" x14ac:dyDescent="0.25">
      <c r="A85" s="5">
        <f>'CSP5'!$A$174</f>
        <v>1200</v>
      </c>
      <c r="B85" s="27">
        <f t="shared" si="46"/>
        <v>9.4963374859619982</v>
      </c>
      <c r="C85" s="7">
        <f t="shared" si="47"/>
        <v>9.4963374859619982</v>
      </c>
      <c r="D85" s="7">
        <f t="shared" si="48"/>
        <v>6.479720429961997</v>
      </c>
      <c r="E85" s="7">
        <f t="shared" si="49"/>
        <v>5.0055349883619975</v>
      </c>
      <c r="F85" s="7">
        <f t="shared" si="50"/>
        <v>2.4743851099619967</v>
      </c>
      <c r="G85" s="7">
        <f t="shared" si="51"/>
        <v>-5.463946859422002</v>
      </c>
      <c r="H85" s="7">
        <f t="shared" si="52"/>
        <v>-10.826035799287546</v>
      </c>
      <c r="I85" s="7">
        <f t="shared" si="53"/>
        <v>-15.152680370862999</v>
      </c>
      <c r="J85" s="7">
        <f t="shared" si="54"/>
        <v>-17.366555530581181</v>
      </c>
      <c r="K85" s="7">
        <f t="shared" si="55"/>
        <v>-18.860704992312996</v>
      </c>
      <c r="L85" s="7">
        <f t="shared" si="56"/>
        <v>-20.752943894712999</v>
      </c>
      <c r="M85" s="7">
        <f t="shared" si="57"/>
        <v>-23.521583121913</v>
      </c>
      <c r="N85" s="7">
        <f t="shared" si="58"/>
        <v>-25.386380289912999</v>
      </c>
      <c r="O85" s="7">
        <f t="shared" si="59"/>
        <v>-26.239778400312996</v>
      </c>
      <c r="P85" s="7">
        <f t="shared" si="60"/>
        <v>-27.206511192313002</v>
      </c>
      <c r="Q85" s="7">
        <f t="shared" si="61"/>
        <v>-27.933888112312999</v>
      </c>
      <c r="R85" s="7">
        <f t="shared" si="62"/>
        <v>-28.895877544312999</v>
      </c>
      <c r="S85" s="27">
        <f t="shared" si="63"/>
        <v>-28.895877544312999</v>
      </c>
      <c r="U85" s="5">
        <f>'CSP5'!$A$174</f>
        <v>1200</v>
      </c>
      <c r="V85" s="27">
        <f t="shared" si="64"/>
        <v>0</v>
      </c>
      <c r="W85" s="7">
        <f>_xll.Interp2dTab(-1,0,'Internal Flash'!$B$494:$N$494,'Internal Flash'!$A$495:$A$509,'Internal Flash'!$B$495:$N$509,'Main Injection Calc'!W$79,'Main Injection Calc'!$U85)*_xll.Interp2dTab(-1,0,'Internal Flash'!$B$513:$N$513,'Internal Flash'!$A$514:$A$522,'Internal Flash'!$B$514:$N$522,'Variables &amp; Axis Check'!$B$2,'Main Injection Calc'!$U85)</f>
        <v>0</v>
      </c>
      <c r="X85" s="7">
        <f>_xll.Interp2dTab(-1,0,'Internal Flash'!$B$494:$N$494,'Internal Flash'!$A$495:$A$509,'Internal Flash'!$B$495:$N$509,'Main Injection Calc'!X$79,'Main Injection Calc'!$U85)*_xll.Interp2dTab(-1,0,'Internal Flash'!$B$513:$N$513,'Internal Flash'!$A$514:$A$522,'Internal Flash'!$B$514:$N$522,'Variables &amp; Axis Check'!$B$2,'Main Injection Calc'!$U85)</f>
        <v>0</v>
      </c>
      <c r="Y85" s="7">
        <f>_xll.Interp2dTab(-1,0,'Internal Flash'!$B$494:$N$494,'Internal Flash'!$A$495:$A$509,'Internal Flash'!$B$495:$N$509,'Main Injection Calc'!Y$79,'Main Injection Calc'!$U85)*_xll.Interp2dTab(-1,0,'Internal Flash'!$B$513:$N$513,'Internal Flash'!$A$514:$A$522,'Internal Flash'!$B$514:$N$522,'Variables &amp; Axis Check'!$B$2,'Main Injection Calc'!$U85)</f>
        <v>0</v>
      </c>
      <c r="Z85" s="7">
        <f>_xll.Interp2dTab(-1,0,'Internal Flash'!$B$494:$N$494,'Internal Flash'!$A$495:$A$509,'Internal Flash'!$B$495:$N$509,'Main Injection Calc'!Z$79,'Main Injection Calc'!$U85)*_xll.Interp2dTab(-1,0,'Internal Flash'!$B$513:$N$513,'Internal Flash'!$A$514:$A$522,'Internal Flash'!$B$514:$N$522,'Variables &amp; Axis Check'!$B$2,'Main Injection Calc'!$U85)</f>
        <v>0</v>
      </c>
      <c r="AA85" s="7">
        <f>_xll.Interp2dTab(-1,0,'Internal Flash'!$B$494:$N$494,'Internal Flash'!$A$495:$A$509,'Internal Flash'!$B$495:$N$509,'Main Injection Calc'!AA$79,'Main Injection Calc'!$U85)*_xll.Interp2dTab(-1,0,'Internal Flash'!$B$513:$N$513,'Internal Flash'!$A$514:$A$522,'Internal Flash'!$B$514:$N$522,'Variables &amp; Axis Check'!$B$2,'Main Injection Calc'!$U85)</f>
        <v>0</v>
      </c>
      <c r="AB85" s="7">
        <f>_xll.Interp2dTab(-1,0,'Internal Flash'!$B$494:$N$494,'Internal Flash'!$A$495:$A$509,'Internal Flash'!$B$495:$N$509,'Main Injection Calc'!AB$79,'Main Injection Calc'!$U85)*_xll.Interp2dTab(-1,0,'Internal Flash'!$B$513:$N$513,'Internal Flash'!$A$514:$A$522,'Internal Flash'!$B$514:$N$522,'Variables &amp; Axis Check'!$B$2,'Main Injection Calc'!$U85)</f>
        <v>0</v>
      </c>
      <c r="AC85" s="7">
        <f>_xll.Interp2dTab(-1,0,'Internal Flash'!$B$494:$N$494,'Internal Flash'!$A$495:$A$509,'Internal Flash'!$B$495:$N$509,'Main Injection Calc'!AC$79,'Main Injection Calc'!$U85)*_xll.Interp2dTab(-1,0,'Internal Flash'!$B$513:$N$513,'Internal Flash'!$A$514:$A$522,'Internal Flash'!$B$514:$N$522,'Variables &amp; Axis Check'!$B$2,'Main Injection Calc'!$U85)</f>
        <v>0</v>
      </c>
      <c r="AD85" s="7">
        <f>_xll.Interp2dTab(-1,0,'Internal Flash'!$B$494:$N$494,'Internal Flash'!$A$495:$A$509,'Internal Flash'!$B$495:$N$509,'Main Injection Calc'!AD$79,'Main Injection Calc'!$U85)*_xll.Interp2dTab(-1,0,'Internal Flash'!$B$513:$N$513,'Internal Flash'!$A$514:$A$522,'Internal Flash'!$B$514:$N$522,'Variables &amp; Axis Check'!$B$2,'Main Injection Calc'!$U85)</f>
        <v>0</v>
      </c>
      <c r="AE85" s="7">
        <f>_xll.Interp2dTab(-1,0,'Internal Flash'!$B$494:$N$494,'Internal Flash'!$A$495:$A$509,'Internal Flash'!$B$495:$N$509,'Main Injection Calc'!AE$79,'Main Injection Calc'!$U85)*_xll.Interp2dTab(-1,0,'Internal Flash'!$B$513:$N$513,'Internal Flash'!$A$514:$A$522,'Internal Flash'!$B$514:$N$522,'Variables &amp; Axis Check'!$B$2,'Main Injection Calc'!$U85)</f>
        <v>0</v>
      </c>
      <c r="AF85" s="7">
        <f>_xll.Interp2dTab(-1,0,'Internal Flash'!$B$494:$N$494,'Internal Flash'!$A$495:$A$509,'Internal Flash'!$B$495:$N$509,'Main Injection Calc'!AF$79,'Main Injection Calc'!$U85)*_xll.Interp2dTab(-1,0,'Internal Flash'!$B$513:$N$513,'Internal Flash'!$A$514:$A$522,'Internal Flash'!$B$514:$N$522,'Variables &amp; Axis Check'!$B$2,'Main Injection Calc'!$U85)</f>
        <v>0</v>
      </c>
      <c r="AG85" s="7">
        <f>_xll.Interp2dTab(-1,0,'Internal Flash'!$B$494:$N$494,'Internal Flash'!$A$495:$A$509,'Internal Flash'!$B$495:$N$509,'Main Injection Calc'!AG$79,'Main Injection Calc'!$U85)*_xll.Interp2dTab(-1,0,'Internal Flash'!$B$513:$N$513,'Internal Flash'!$A$514:$A$522,'Internal Flash'!$B$514:$N$522,'Variables &amp; Axis Check'!$B$2,'Main Injection Calc'!$U85)</f>
        <v>0</v>
      </c>
      <c r="AH85" s="7">
        <f>_xll.Interp2dTab(-1,0,'Internal Flash'!$B$494:$N$494,'Internal Flash'!$A$495:$A$509,'Internal Flash'!$B$495:$N$509,'Main Injection Calc'!AH$79,'Main Injection Calc'!$U85)*_xll.Interp2dTab(-1,0,'Internal Flash'!$B$513:$N$513,'Internal Flash'!$A$514:$A$522,'Internal Flash'!$B$514:$N$522,'Variables &amp; Axis Check'!$B$2,'Main Injection Calc'!$U85)</f>
        <v>0</v>
      </c>
      <c r="AI85" s="7">
        <f>_xll.Interp2dTab(-1,0,'Internal Flash'!$B$494:$N$494,'Internal Flash'!$A$495:$A$509,'Internal Flash'!$B$495:$N$509,'Main Injection Calc'!AI$79,'Main Injection Calc'!$U85)*_xll.Interp2dTab(-1,0,'Internal Flash'!$B$513:$N$513,'Internal Flash'!$A$514:$A$522,'Internal Flash'!$B$514:$N$522,'Variables &amp; Axis Check'!$B$2,'Main Injection Calc'!$U85)</f>
        <v>0</v>
      </c>
      <c r="AJ85" s="7">
        <f>_xll.Interp2dTab(-1,0,'Internal Flash'!$B$494:$N$494,'Internal Flash'!$A$495:$A$509,'Internal Flash'!$B$495:$N$509,'Main Injection Calc'!AJ$79,'Main Injection Calc'!$U85)*_xll.Interp2dTab(-1,0,'Internal Flash'!$B$513:$N$513,'Internal Flash'!$A$514:$A$522,'Internal Flash'!$B$514:$N$522,'Variables &amp; Axis Check'!$B$2,'Main Injection Calc'!$U85)</f>
        <v>0</v>
      </c>
      <c r="AK85" s="7">
        <f>_xll.Interp2dTab(-1,0,'Internal Flash'!$B$494:$N$494,'Internal Flash'!$A$495:$A$509,'Internal Flash'!$B$495:$N$509,'Main Injection Calc'!AK$79,'Main Injection Calc'!$U85)*_xll.Interp2dTab(-1,0,'Internal Flash'!$B$513:$N$513,'Internal Flash'!$A$514:$A$522,'Internal Flash'!$B$514:$N$522,'Variables &amp; Axis Check'!$B$2,'Main Injection Calc'!$U85)</f>
        <v>0</v>
      </c>
      <c r="AL85" s="7">
        <f>_xll.Interp2dTab(-1,0,'Internal Flash'!$B$494:$N$494,'Internal Flash'!$A$495:$A$509,'Internal Flash'!$B$495:$N$509,'Main Injection Calc'!AL$79,'Main Injection Calc'!$U85)*_xll.Interp2dTab(-1,0,'Internal Flash'!$B$513:$N$513,'Internal Flash'!$A$514:$A$522,'Internal Flash'!$B$514:$N$522,'Variables &amp; Axis Check'!$B$2,'Main Injection Calc'!$U85)</f>
        <v>0</v>
      </c>
      <c r="AM85" s="27">
        <f t="shared" si="65"/>
        <v>0</v>
      </c>
    </row>
    <row r="86" spans="1:39" x14ac:dyDescent="0.25">
      <c r="A86" s="5">
        <f>'CSP5'!$A$175</f>
        <v>1400</v>
      </c>
      <c r="B86" s="27">
        <f t="shared" si="46"/>
        <v>9.4963374859619982</v>
      </c>
      <c r="C86" s="7">
        <f t="shared" si="47"/>
        <v>9.4963374859619982</v>
      </c>
      <c r="D86" s="7">
        <f t="shared" si="48"/>
        <v>6.1544654219619979</v>
      </c>
      <c r="E86" s="7">
        <f t="shared" si="49"/>
        <v>4.9366885499619979</v>
      </c>
      <c r="F86" s="7">
        <f t="shared" si="50"/>
        <v>4.0816946699619976</v>
      </c>
      <c r="G86" s="7">
        <f t="shared" si="51"/>
        <v>-1.7670136219470933</v>
      </c>
      <c r="H86" s="7">
        <f t="shared" si="52"/>
        <v>-8.4235392244966683</v>
      </c>
      <c r="I86" s="7">
        <f t="shared" si="53"/>
        <v>-13.646990812750001</v>
      </c>
      <c r="J86" s="7">
        <f t="shared" si="54"/>
        <v>-15.163591500749998</v>
      </c>
      <c r="K86" s="7">
        <f t="shared" si="55"/>
        <v>-17.181777056412997</v>
      </c>
      <c r="L86" s="7">
        <f t="shared" si="56"/>
        <v>-18.928957568412997</v>
      </c>
      <c r="M86" s="7">
        <f t="shared" si="57"/>
        <v>-21.343206484738001</v>
      </c>
      <c r="N86" s="7">
        <f t="shared" si="58"/>
        <v>-23.226453816312997</v>
      </c>
      <c r="O86" s="7">
        <f t="shared" si="59"/>
        <v>-24.301296592313001</v>
      </c>
      <c r="P86" s="7">
        <f t="shared" si="60"/>
        <v>-25.276869971513001</v>
      </c>
      <c r="Q86" s="7">
        <f t="shared" si="61"/>
        <v>-26.114408939513005</v>
      </c>
      <c r="R86" s="7">
        <f t="shared" si="62"/>
        <v>-27.100011011513001</v>
      </c>
      <c r="S86" s="27">
        <f t="shared" si="63"/>
        <v>-27.100011011513001</v>
      </c>
      <c r="U86" s="5">
        <f>'CSP5'!$A$175</f>
        <v>1400</v>
      </c>
      <c r="V86" s="27">
        <f t="shared" si="64"/>
        <v>0</v>
      </c>
      <c r="W86" s="7">
        <f>_xll.Interp2dTab(-1,0,'Internal Flash'!$B$494:$N$494,'Internal Flash'!$A$495:$A$509,'Internal Flash'!$B$495:$N$509,'Main Injection Calc'!W$79,'Main Injection Calc'!$U86)*_xll.Interp2dTab(-1,0,'Internal Flash'!$B$513:$N$513,'Internal Flash'!$A$514:$A$522,'Internal Flash'!$B$514:$N$522,'Variables &amp; Axis Check'!$B$2,'Main Injection Calc'!$U86)</f>
        <v>0</v>
      </c>
      <c r="X86" s="7">
        <f>_xll.Interp2dTab(-1,0,'Internal Flash'!$B$494:$N$494,'Internal Flash'!$A$495:$A$509,'Internal Flash'!$B$495:$N$509,'Main Injection Calc'!X$79,'Main Injection Calc'!$U86)*_xll.Interp2dTab(-1,0,'Internal Flash'!$B$513:$N$513,'Internal Flash'!$A$514:$A$522,'Internal Flash'!$B$514:$N$522,'Variables &amp; Axis Check'!$B$2,'Main Injection Calc'!$U86)</f>
        <v>0</v>
      </c>
      <c r="Y86" s="7">
        <f>_xll.Interp2dTab(-1,0,'Internal Flash'!$B$494:$N$494,'Internal Flash'!$A$495:$A$509,'Internal Flash'!$B$495:$N$509,'Main Injection Calc'!Y$79,'Main Injection Calc'!$U86)*_xll.Interp2dTab(-1,0,'Internal Flash'!$B$513:$N$513,'Internal Flash'!$A$514:$A$522,'Internal Flash'!$B$514:$N$522,'Variables &amp; Axis Check'!$B$2,'Main Injection Calc'!$U86)</f>
        <v>0</v>
      </c>
      <c r="Z86" s="7">
        <f>_xll.Interp2dTab(-1,0,'Internal Flash'!$B$494:$N$494,'Internal Flash'!$A$495:$A$509,'Internal Flash'!$B$495:$N$509,'Main Injection Calc'!Z$79,'Main Injection Calc'!$U86)*_xll.Interp2dTab(-1,0,'Internal Flash'!$B$513:$N$513,'Internal Flash'!$A$514:$A$522,'Internal Flash'!$B$514:$N$522,'Variables &amp; Axis Check'!$B$2,'Main Injection Calc'!$U86)</f>
        <v>0</v>
      </c>
      <c r="AA86" s="7">
        <f>_xll.Interp2dTab(-1,0,'Internal Flash'!$B$494:$N$494,'Internal Flash'!$A$495:$A$509,'Internal Flash'!$B$495:$N$509,'Main Injection Calc'!AA$79,'Main Injection Calc'!$U86)*_xll.Interp2dTab(-1,0,'Internal Flash'!$B$513:$N$513,'Internal Flash'!$A$514:$A$522,'Internal Flash'!$B$514:$N$522,'Variables &amp; Axis Check'!$B$2,'Main Injection Calc'!$U86)</f>
        <v>0</v>
      </c>
      <c r="AB86" s="7">
        <f>_xll.Interp2dTab(-1,0,'Internal Flash'!$B$494:$N$494,'Internal Flash'!$A$495:$A$509,'Internal Flash'!$B$495:$N$509,'Main Injection Calc'!AB$79,'Main Injection Calc'!$U86)*_xll.Interp2dTab(-1,0,'Internal Flash'!$B$513:$N$513,'Internal Flash'!$A$514:$A$522,'Internal Flash'!$B$514:$N$522,'Variables &amp; Axis Check'!$B$2,'Main Injection Calc'!$U86)</f>
        <v>0</v>
      </c>
      <c r="AC86" s="7">
        <f>_xll.Interp2dTab(-1,0,'Internal Flash'!$B$494:$N$494,'Internal Flash'!$A$495:$A$509,'Internal Flash'!$B$495:$N$509,'Main Injection Calc'!AC$79,'Main Injection Calc'!$U86)*_xll.Interp2dTab(-1,0,'Internal Flash'!$B$513:$N$513,'Internal Flash'!$A$514:$A$522,'Internal Flash'!$B$514:$N$522,'Variables &amp; Axis Check'!$B$2,'Main Injection Calc'!$U86)</f>
        <v>0</v>
      </c>
      <c r="AD86" s="7">
        <f>_xll.Interp2dTab(-1,0,'Internal Flash'!$B$494:$N$494,'Internal Flash'!$A$495:$A$509,'Internal Flash'!$B$495:$N$509,'Main Injection Calc'!AD$79,'Main Injection Calc'!$U86)*_xll.Interp2dTab(-1,0,'Internal Flash'!$B$513:$N$513,'Internal Flash'!$A$514:$A$522,'Internal Flash'!$B$514:$N$522,'Variables &amp; Axis Check'!$B$2,'Main Injection Calc'!$U86)</f>
        <v>0</v>
      </c>
      <c r="AE86" s="7">
        <f>_xll.Interp2dTab(-1,0,'Internal Flash'!$B$494:$N$494,'Internal Flash'!$A$495:$A$509,'Internal Flash'!$B$495:$N$509,'Main Injection Calc'!AE$79,'Main Injection Calc'!$U86)*_xll.Interp2dTab(-1,0,'Internal Flash'!$B$513:$N$513,'Internal Flash'!$A$514:$A$522,'Internal Flash'!$B$514:$N$522,'Variables &amp; Axis Check'!$B$2,'Main Injection Calc'!$U86)</f>
        <v>0</v>
      </c>
      <c r="AF86" s="7">
        <f>_xll.Interp2dTab(-1,0,'Internal Flash'!$B$494:$N$494,'Internal Flash'!$A$495:$A$509,'Internal Flash'!$B$495:$N$509,'Main Injection Calc'!AF$79,'Main Injection Calc'!$U86)*_xll.Interp2dTab(-1,0,'Internal Flash'!$B$513:$N$513,'Internal Flash'!$A$514:$A$522,'Internal Flash'!$B$514:$N$522,'Variables &amp; Axis Check'!$B$2,'Main Injection Calc'!$U86)</f>
        <v>0</v>
      </c>
      <c r="AG86" s="7">
        <f>_xll.Interp2dTab(-1,0,'Internal Flash'!$B$494:$N$494,'Internal Flash'!$A$495:$A$509,'Internal Flash'!$B$495:$N$509,'Main Injection Calc'!AG$79,'Main Injection Calc'!$U86)*_xll.Interp2dTab(-1,0,'Internal Flash'!$B$513:$N$513,'Internal Flash'!$A$514:$A$522,'Internal Flash'!$B$514:$N$522,'Variables &amp; Axis Check'!$B$2,'Main Injection Calc'!$U86)</f>
        <v>0</v>
      </c>
      <c r="AH86" s="7">
        <f>_xll.Interp2dTab(-1,0,'Internal Flash'!$B$494:$N$494,'Internal Flash'!$A$495:$A$509,'Internal Flash'!$B$495:$N$509,'Main Injection Calc'!AH$79,'Main Injection Calc'!$U86)*_xll.Interp2dTab(-1,0,'Internal Flash'!$B$513:$N$513,'Internal Flash'!$A$514:$A$522,'Internal Flash'!$B$514:$N$522,'Variables &amp; Axis Check'!$B$2,'Main Injection Calc'!$U86)</f>
        <v>0</v>
      </c>
      <c r="AI86" s="7">
        <f>_xll.Interp2dTab(-1,0,'Internal Flash'!$B$494:$N$494,'Internal Flash'!$A$495:$A$509,'Internal Flash'!$B$495:$N$509,'Main Injection Calc'!AI$79,'Main Injection Calc'!$U86)*_xll.Interp2dTab(-1,0,'Internal Flash'!$B$513:$N$513,'Internal Flash'!$A$514:$A$522,'Internal Flash'!$B$514:$N$522,'Variables &amp; Axis Check'!$B$2,'Main Injection Calc'!$U86)</f>
        <v>0</v>
      </c>
      <c r="AJ86" s="7">
        <f>_xll.Interp2dTab(-1,0,'Internal Flash'!$B$494:$N$494,'Internal Flash'!$A$495:$A$509,'Internal Flash'!$B$495:$N$509,'Main Injection Calc'!AJ$79,'Main Injection Calc'!$U86)*_xll.Interp2dTab(-1,0,'Internal Flash'!$B$513:$N$513,'Internal Flash'!$A$514:$A$522,'Internal Flash'!$B$514:$N$522,'Variables &amp; Axis Check'!$B$2,'Main Injection Calc'!$U86)</f>
        <v>0</v>
      </c>
      <c r="AK86" s="7">
        <f>_xll.Interp2dTab(-1,0,'Internal Flash'!$B$494:$N$494,'Internal Flash'!$A$495:$A$509,'Internal Flash'!$B$495:$N$509,'Main Injection Calc'!AK$79,'Main Injection Calc'!$U86)*_xll.Interp2dTab(-1,0,'Internal Flash'!$B$513:$N$513,'Internal Flash'!$A$514:$A$522,'Internal Flash'!$B$514:$N$522,'Variables &amp; Axis Check'!$B$2,'Main Injection Calc'!$U86)</f>
        <v>0</v>
      </c>
      <c r="AL86" s="7">
        <f>_xll.Interp2dTab(-1,0,'Internal Flash'!$B$494:$N$494,'Internal Flash'!$A$495:$A$509,'Internal Flash'!$B$495:$N$509,'Main Injection Calc'!AL$79,'Main Injection Calc'!$U86)*_xll.Interp2dTab(-1,0,'Internal Flash'!$B$513:$N$513,'Internal Flash'!$A$514:$A$522,'Internal Flash'!$B$514:$N$522,'Variables &amp; Axis Check'!$B$2,'Main Injection Calc'!$U86)</f>
        <v>0</v>
      </c>
      <c r="AM86" s="27">
        <f t="shared" si="65"/>
        <v>0</v>
      </c>
    </row>
    <row r="87" spans="1:39" x14ac:dyDescent="0.25">
      <c r="A87" s="5">
        <f>'CSP5'!$A$176</f>
        <v>1550</v>
      </c>
      <c r="B87" s="27">
        <f t="shared" si="46"/>
        <v>9.4963374859619982</v>
      </c>
      <c r="C87" s="7">
        <f t="shared" si="47"/>
        <v>9.4963374859619982</v>
      </c>
      <c r="D87" s="7">
        <f t="shared" si="48"/>
        <v>6.1124990783619984</v>
      </c>
      <c r="E87" s="7">
        <f t="shared" si="49"/>
        <v>4.7921528315619977</v>
      </c>
      <c r="F87" s="7">
        <f t="shared" si="50"/>
        <v>3.9377531555619978</v>
      </c>
      <c r="G87" s="7">
        <f t="shared" si="51"/>
        <v>-2.6993882861402749</v>
      </c>
      <c r="H87" s="7">
        <f t="shared" si="52"/>
        <v>-6.7258260431633339</v>
      </c>
      <c r="I87" s="7">
        <f t="shared" si="53"/>
        <v>-12.163208529149999</v>
      </c>
      <c r="J87" s="7">
        <f t="shared" si="54"/>
        <v>-16.58992980475</v>
      </c>
      <c r="K87" s="7">
        <f t="shared" si="55"/>
        <v>-18.748071860412999</v>
      </c>
      <c r="L87" s="7">
        <f t="shared" si="56"/>
        <v>-20.403254845813002</v>
      </c>
      <c r="M87" s="7">
        <f t="shared" si="57"/>
        <v>-23.38395950069425</v>
      </c>
      <c r="N87" s="7">
        <f t="shared" si="58"/>
        <v>-25.457235360788001</v>
      </c>
      <c r="O87" s="7">
        <f t="shared" si="59"/>
        <v>-24.422925421388005</v>
      </c>
      <c r="P87" s="7">
        <f t="shared" si="60"/>
        <v>-25.070713852388</v>
      </c>
      <c r="Q87" s="7">
        <f t="shared" si="61"/>
        <v>-25.753006603988002</v>
      </c>
      <c r="R87" s="7">
        <f t="shared" si="62"/>
        <v>-26.205068592788002</v>
      </c>
      <c r="S87" s="27">
        <f t="shared" si="63"/>
        <v>-26.205068592788002</v>
      </c>
      <c r="U87" s="5">
        <f>'CSP5'!$A$176</f>
        <v>1550</v>
      </c>
      <c r="V87" s="27">
        <f t="shared" si="64"/>
        <v>0</v>
      </c>
      <c r="W87" s="7">
        <f>_xll.Interp2dTab(-1,0,'Internal Flash'!$B$494:$N$494,'Internal Flash'!$A$495:$A$509,'Internal Flash'!$B$495:$N$509,'Main Injection Calc'!W$79,'Main Injection Calc'!$U87)*_xll.Interp2dTab(-1,0,'Internal Flash'!$B$513:$N$513,'Internal Flash'!$A$514:$A$522,'Internal Flash'!$B$514:$N$522,'Variables &amp; Axis Check'!$B$2,'Main Injection Calc'!$U87)</f>
        <v>0</v>
      </c>
      <c r="X87" s="7">
        <f>_xll.Interp2dTab(-1,0,'Internal Flash'!$B$494:$N$494,'Internal Flash'!$A$495:$A$509,'Internal Flash'!$B$495:$N$509,'Main Injection Calc'!X$79,'Main Injection Calc'!$U87)*_xll.Interp2dTab(-1,0,'Internal Flash'!$B$513:$N$513,'Internal Flash'!$A$514:$A$522,'Internal Flash'!$B$514:$N$522,'Variables &amp; Axis Check'!$B$2,'Main Injection Calc'!$U87)</f>
        <v>0</v>
      </c>
      <c r="Y87" s="7">
        <f>_xll.Interp2dTab(-1,0,'Internal Flash'!$B$494:$N$494,'Internal Flash'!$A$495:$A$509,'Internal Flash'!$B$495:$N$509,'Main Injection Calc'!Y$79,'Main Injection Calc'!$U87)*_xll.Interp2dTab(-1,0,'Internal Flash'!$B$513:$N$513,'Internal Flash'!$A$514:$A$522,'Internal Flash'!$B$514:$N$522,'Variables &amp; Axis Check'!$B$2,'Main Injection Calc'!$U87)</f>
        <v>0</v>
      </c>
      <c r="Z87" s="7">
        <f>_xll.Interp2dTab(-1,0,'Internal Flash'!$B$494:$N$494,'Internal Flash'!$A$495:$A$509,'Internal Flash'!$B$495:$N$509,'Main Injection Calc'!Z$79,'Main Injection Calc'!$U87)*_xll.Interp2dTab(-1,0,'Internal Flash'!$B$513:$N$513,'Internal Flash'!$A$514:$A$522,'Internal Flash'!$B$514:$N$522,'Variables &amp; Axis Check'!$B$2,'Main Injection Calc'!$U87)</f>
        <v>0</v>
      </c>
      <c r="AA87" s="7">
        <f>_xll.Interp2dTab(-1,0,'Internal Flash'!$B$494:$N$494,'Internal Flash'!$A$495:$A$509,'Internal Flash'!$B$495:$N$509,'Main Injection Calc'!AA$79,'Main Injection Calc'!$U87)*_xll.Interp2dTab(-1,0,'Internal Flash'!$B$513:$N$513,'Internal Flash'!$A$514:$A$522,'Internal Flash'!$B$514:$N$522,'Variables &amp; Axis Check'!$B$2,'Main Injection Calc'!$U87)</f>
        <v>0</v>
      </c>
      <c r="AB87" s="7">
        <f>_xll.Interp2dTab(-1,0,'Internal Flash'!$B$494:$N$494,'Internal Flash'!$A$495:$A$509,'Internal Flash'!$B$495:$N$509,'Main Injection Calc'!AB$79,'Main Injection Calc'!$U87)*_xll.Interp2dTab(-1,0,'Internal Flash'!$B$513:$N$513,'Internal Flash'!$A$514:$A$522,'Internal Flash'!$B$514:$N$522,'Variables &amp; Axis Check'!$B$2,'Main Injection Calc'!$U87)</f>
        <v>0</v>
      </c>
      <c r="AC87" s="7">
        <f>_xll.Interp2dTab(-1,0,'Internal Flash'!$B$494:$N$494,'Internal Flash'!$A$495:$A$509,'Internal Flash'!$B$495:$N$509,'Main Injection Calc'!AC$79,'Main Injection Calc'!$U87)*_xll.Interp2dTab(-1,0,'Internal Flash'!$B$513:$N$513,'Internal Flash'!$A$514:$A$522,'Internal Flash'!$B$514:$N$522,'Variables &amp; Axis Check'!$B$2,'Main Injection Calc'!$U87)</f>
        <v>0</v>
      </c>
      <c r="AD87" s="7">
        <f>_xll.Interp2dTab(-1,0,'Internal Flash'!$B$494:$N$494,'Internal Flash'!$A$495:$A$509,'Internal Flash'!$B$495:$N$509,'Main Injection Calc'!AD$79,'Main Injection Calc'!$U87)*_xll.Interp2dTab(-1,0,'Internal Flash'!$B$513:$N$513,'Internal Flash'!$A$514:$A$522,'Internal Flash'!$B$514:$N$522,'Variables &amp; Axis Check'!$B$2,'Main Injection Calc'!$U87)</f>
        <v>0</v>
      </c>
      <c r="AE87" s="7">
        <f>_xll.Interp2dTab(-1,0,'Internal Flash'!$B$494:$N$494,'Internal Flash'!$A$495:$A$509,'Internal Flash'!$B$495:$N$509,'Main Injection Calc'!AE$79,'Main Injection Calc'!$U87)*_xll.Interp2dTab(-1,0,'Internal Flash'!$B$513:$N$513,'Internal Flash'!$A$514:$A$522,'Internal Flash'!$B$514:$N$522,'Variables &amp; Axis Check'!$B$2,'Main Injection Calc'!$U87)</f>
        <v>0</v>
      </c>
      <c r="AF87" s="7">
        <f>_xll.Interp2dTab(-1,0,'Internal Flash'!$B$494:$N$494,'Internal Flash'!$A$495:$A$509,'Internal Flash'!$B$495:$N$509,'Main Injection Calc'!AF$79,'Main Injection Calc'!$U87)*_xll.Interp2dTab(-1,0,'Internal Flash'!$B$513:$N$513,'Internal Flash'!$A$514:$A$522,'Internal Flash'!$B$514:$N$522,'Variables &amp; Axis Check'!$B$2,'Main Injection Calc'!$U87)</f>
        <v>0</v>
      </c>
      <c r="AG87" s="7">
        <f>_xll.Interp2dTab(-1,0,'Internal Flash'!$B$494:$N$494,'Internal Flash'!$A$495:$A$509,'Internal Flash'!$B$495:$N$509,'Main Injection Calc'!AG$79,'Main Injection Calc'!$U87)*_xll.Interp2dTab(-1,0,'Internal Flash'!$B$513:$N$513,'Internal Flash'!$A$514:$A$522,'Internal Flash'!$B$514:$N$522,'Variables &amp; Axis Check'!$B$2,'Main Injection Calc'!$U87)</f>
        <v>0</v>
      </c>
      <c r="AH87" s="7">
        <f>_xll.Interp2dTab(-1,0,'Internal Flash'!$B$494:$N$494,'Internal Flash'!$A$495:$A$509,'Internal Flash'!$B$495:$N$509,'Main Injection Calc'!AH$79,'Main Injection Calc'!$U87)*_xll.Interp2dTab(-1,0,'Internal Flash'!$B$513:$N$513,'Internal Flash'!$A$514:$A$522,'Internal Flash'!$B$514:$N$522,'Variables &amp; Axis Check'!$B$2,'Main Injection Calc'!$U87)</f>
        <v>0</v>
      </c>
      <c r="AI87" s="7">
        <f>_xll.Interp2dTab(-1,0,'Internal Flash'!$B$494:$N$494,'Internal Flash'!$A$495:$A$509,'Internal Flash'!$B$495:$N$509,'Main Injection Calc'!AI$79,'Main Injection Calc'!$U87)*_xll.Interp2dTab(-1,0,'Internal Flash'!$B$513:$N$513,'Internal Flash'!$A$514:$A$522,'Internal Flash'!$B$514:$N$522,'Variables &amp; Axis Check'!$B$2,'Main Injection Calc'!$U87)</f>
        <v>0</v>
      </c>
      <c r="AJ87" s="7">
        <f>_xll.Interp2dTab(-1,0,'Internal Flash'!$B$494:$N$494,'Internal Flash'!$A$495:$A$509,'Internal Flash'!$B$495:$N$509,'Main Injection Calc'!AJ$79,'Main Injection Calc'!$U87)*_xll.Interp2dTab(-1,0,'Internal Flash'!$B$513:$N$513,'Internal Flash'!$A$514:$A$522,'Internal Flash'!$B$514:$N$522,'Variables &amp; Axis Check'!$B$2,'Main Injection Calc'!$U87)</f>
        <v>0</v>
      </c>
      <c r="AK87" s="7">
        <f>_xll.Interp2dTab(-1,0,'Internal Flash'!$B$494:$N$494,'Internal Flash'!$A$495:$A$509,'Internal Flash'!$B$495:$N$509,'Main Injection Calc'!AK$79,'Main Injection Calc'!$U87)*_xll.Interp2dTab(-1,0,'Internal Flash'!$B$513:$N$513,'Internal Flash'!$A$514:$A$522,'Internal Flash'!$B$514:$N$522,'Variables &amp; Axis Check'!$B$2,'Main Injection Calc'!$U87)</f>
        <v>0</v>
      </c>
      <c r="AL87" s="7">
        <f>_xll.Interp2dTab(-1,0,'Internal Flash'!$B$494:$N$494,'Internal Flash'!$A$495:$A$509,'Internal Flash'!$B$495:$N$509,'Main Injection Calc'!AL$79,'Main Injection Calc'!$U87)*_xll.Interp2dTab(-1,0,'Internal Flash'!$B$513:$N$513,'Internal Flash'!$A$514:$A$522,'Internal Flash'!$B$514:$N$522,'Variables &amp; Axis Check'!$B$2,'Main Injection Calc'!$U87)</f>
        <v>0</v>
      </c>
      <c r="AM87" s="27">
        <f t="shared" si="65"/>
        <v>0</v>
      </c>
    </row>
    <row r="88" spans="1:39" x14ac:dyDescent="0.25">
      <c r="A88" s="5">
        <f>'CSP5'!$A$177</f>
        <v>1700</v>
      </c>
      <c r="B88" s="27">
        <f t="shared" si="46"/>
        <v>9.4963374859619982</v>
      </c>
      <c r="C88" s="7">
        <f t="shared" si="47"/>
        <v>9.4963374859619982</v>
      </c>
      <c r="D88" s="7">
        <f t="shared" si="48"/>
        <v>6.1127496299619981</v>
      </c>
      <c r="E88" s="7">
        <f t="shared" si="49"/>
        <v>5.8709321707619981</v>
      </c>
      <c r="F88" s="7">
        <f t="shared" si="50"/>
        <v>5.6365540651619987</v>
      </c>
      <c r="G88" s="7">
        <f t="shared" si="51"/>
        <v>-0.81370983553800436</v>
      </c>
      <c r="H88" s="7">
        <f t="shared" si="52"/>
        <v>-7.7335716911633341</v>
      </c>
      <c r="I88" s="7">
        <f t="shared" si="53"/>
        <v>-11.599339833549999</v>
      </c>
      <c r="J88" s="7">
        <f t="shared" si="54"/>
        <v>-17.024448820750003</v>
      </c>
      <c r="K88" s="7">
        <f t="shared" si="55"/>
        <v>-19.894646176220082</v>
      </c>
      <c r="L88" s="7">
        <f t="shared" si="56"/>
        <v>-22.625928336413001</v>
      </c>
      <c r="M88" s="7">
        <f t="shared" si="57"/>
        <v>-25.945890480413002</v>
      </c>
      <c r="N88" s="7">
        <f t="shared" si="58"/>
        <v>-27.946171675613002</v>
      </c>
      <c r="O88" s="7">
        <f t="shared" si="59"/>
        <v>-27.222996466813001</v>
      </c>
      <c r="P88" s="7">
        <f t="shared" si="60"/>
        <v>-27.415588248412998</v>
      </c>
      <c r="Q88" s="7">
        <f t="shared" si="61"/>
        <v>-27.580690344413</v>
      </c>
      <c r="R88" s="7">
        <f t="shared" si="62"/>
        <v>-27.996887472413</v>
      </c>
      <c r="S88" s="27">
        <f t="shared" si="63"/>
        <v>-27.996887472413</v>
      </c>
      <c r="U88" s="5">
        <f>'CSP5'!$A$177</f>
        <v>1700</v>
      </c>
      <c r="V88" s="27">
        <f t="shared" si="64"/>
        <v>0</v>
      </c>
      <c r="W88" s="7">
        <f>_xll.Interp2dTab(-1,0,'Internal Flash'!$B$494:$N$494,'Internal Flash'!$A$495:$A$509,'Internal Flash'!$B$495:$N$509,'Main Injection Calc'!W$79,'Main Injection Calc'!$U88)*_xll.Interp2dTab(-1,0,'Internal Flash'!$B$513:$N$513,'Internal Flash'!$A$514:$A$522,'Internal Flash'!$B$514:$N$522,'Variables &amp; Axis Check'!$B$2,'Main Injection Calc'!$U88)</f>
        <v>0</v>
      </c>
      <c r="X88" s="7">
        <f>_xll.Interp2dTab(-1,0,'Internal Flash'!$B$494:$N$494,'Internal Flash'!$A$495:$A$509,'Internal Flash'!$B$495:$N$509,'Main Injection Calc'!X$79,'Main Injection Calc'!$U88)*_xll.Interp2dTab(-1,0,'Internal Flash'!$B$513:$N$513,'Internal Flash'!$A$514:$A$522,'Internal Flash'!$B$514:$N$522,'Variables &amp; Axis Check'!$B$2,'Main Injection Calc'!$U88)</f>
        <v>0</v>
      </c>
      <c r="Y88" s="7">
        <f>_xll.Interp2dTab(-1,0,'Internal Flash'!$B$494:$N$494,'Internal Flash'!$A$495:$A$509,'Internal Flash'!$B$495:$N$509,'Main Injection Calc'!Y$79,'Main Injection Calc'!$U88)*_xll.Interp2dTab(-1,0,'Internal Flash'!$B$513:$N$513,'Internal Flash'!$A$514:$A$522,'Internal Flash'!$B$514:$N$522,'Variables &amp; Axis Check'!$B$2,'Main Injection Calc'!$U88)</f>
        <v>0</v>
      </c>
      <c r="Z88" s="7">
        <f>_xll.Interp2dTab(-1,0,'Internal Flash'!$B$494:$N$494,'Internal Flash'!$A$495:$A$509,'Internal Flash'!$B$495:$N$509,'Main Injection Calc'!Z$79,'Main Injection Calc'!$U88)*_xll.Interp2dTab(-1,0,'Internal Flash'!$B$513:$N$513,'Internal Flash'!$A$514:$A$522,'Internal Flash'!$B$514:$N$522,'Variables &amp; Axis Check'!$B$2,'Main Injection Calc'!$U88)</f>
        <v>0</v>
      </c>
      <c r="AA88" s="7">
        <f>_xll.Interp2dTab(-1,0,'Internal Flash'!$B$494:$N$494,'Internal Flash'!$A$495:$A$509,'Internal Flash'!$B$495:$N$509,'Main Injection Calc'!AA$79,'Main Injection Calc'!$U88)*_xll.Interp2dTab(-1,0,'Internal Flash'!$B$513:$N$513,'Internal Flash'!$A$514:$A$522,'Internal Flash'!$B$514:$N$522,'Variables &amp; Axis Check'!$B$2,'Main Injection Calc'!$U88)</f>
        <v>0</v>
      </c>
      <c r="AB88" s="7">
        <f>_xll.Interp2dTab(-1,0,'Internal Flash'!$B$494:$N$494,'Internal Flash'!$A$495:$A$509,'Internal Flash'!$B$495:$N$509,'Main Injection Calc'!AB$79,'Main Injection Calc'!$U88)*_xll.Interp2dTab(-1,0,'Internal Flash'!$B$513:$N$513,'Internal Flash'!$A$514:$A$522,'Internal Flash'!$B$514:$N$522,'Variables &amp; Axis Check'!$B$2,'Main Injection Calc'!$U88)</f>
        <v>0</v>
      </c>
      <c r="AC88" s="7">
        <f>_xll.Interp2dTab(-1,0,'Internal Flash'!$B$494:$N$494,'Internal Flash'!$A$495:$A$509,'Internal Flash'!$B$495:$N$509,'Main Injection Calc'!AC$79,'Main Injection Calc'!$U88)*_xll.Interp2dTab(-1,0,'Internal Flash'!$B$513:$N$513,'Internal Flash'!$A$514:$A$522,'Internal Flash'!$B$514:$N$522,'Variables &amp; Axis Check'!$B$2,'Main Injection Calc'!$U88)</f>
        <v>0</v>
      </c>
      <c r="AD88" s="7">
        <f>_xll.Interp2dTab(-1,0,'Internal Flash'!$B$494:$N$494,'Internal Flash'!$A$495:$A$509,'Internal Flash'!$B$495:$N$509,'Main Injection Calc'!AD$79,'Main Injection Calc'!$U88)*_xll.Interp2dTab(-1,0,'Internal Flash'!$B$513:$N$513,'Internal Flash'!$A$514:$A$522,'Internal Flash'!$B$514:$N$522,'Variables &amp; Axis Check'!$B$2,'Main Injection Calc'!$U88)</f>
        <v>0</v>
      </c>
      <c r="AE88" s="7">
        <f>_xll.Interp2dTab(-1,0,'Internal Flash'!$B$494:$N$494,'Internal Flash'!$A$495:$A$509,'Internal Flash'!$B$495:$N$509,'Main Injection Calc'!AE$79,'Main Injection Calc'!$U88)*_xll.Interp2dTab(-1,0,'Internal Flash'!$B$513:$N$513,'Internal Flash'!$A$514:$A$522,'Internal Flash'!$B$514:$N$522,'Variables &amp; Axis Check'!$B$2,'Main Injection Calc'!$U88)</f>
        <v>0</v>
      </c>
      <c r="AF88" s="7">
        <f>_xll.Interp2dTab(-1,0,'Internal Flash'!$B$494:$N$494,'Internal Flash'!$A$495:$A$509,'Internal Flash'!$B$495:$N$509,'Main Injection Calc'!AF$79,'Main Injection Calc'!$U88)*_xll.Interp2dTab(-1,0,'Internal Flash'!$B$513:$N$513,'Internal Flash'!$A$514:$A$522,'Internal Flash'!$B$514:$N$522,'Variables &amp; Axis Check'!$B$2,'Main Injection Calc'!$U88)</f>
        <v>0</v>
      </c>
      <c r="AG88" s="7">
        <f>_xll.Interp2dTab(-1,0,'Internal Flash'!$B$494:$N$494,'Internal Flash'!$A$495:$A$509,'Internal Flash'!$B$495:$N$509,'Main Injection Calc'!AG$79,'Main Injection Calc'!$U88)*_xll.Interp2dTab(-1,0,'Internal Flash'!$B$513:$N$513,'Internal Flash'!$A$514:$A$522,'Internal Flash'!$B$514:$N$522,'Variables &amp; Axis Check'!$B$2,'Main Injection Calc'!$U88)</f>
        <v>0</v>
      </c>
      <c r="AH88" s="7">
        <f>_xll.Interp2dTab(-1,0,'Internal Flash'!$B$494:$N$494,'Internal Flash'!$A$495:$A$509,'Internal Flash'!$B$495:$N$509,'Main Injection Calc'!AH$79,'Main Injection Calc'!$U88)*_xll.Interp2dTab(-1,0,'Internal Flash'!$B$513:$N$513,'Internal Flash'!$A$514:$A$522,'Internal Flash'!$B$514:$N$522,'Variables &amp; Axis Check'!$B$2,'Main Injection Calc'!$U88)</f>
        <v>0</v>
      </c>
      <c r="AI88" s="7">
        <f>_xll.Interp2dTab(-1,0,'Internal Flash'!$B$494:$N$494,'Internal Flash'!$A$495:$A$509,'Internal Flash'!$B$495:$N$509,'Main Injection Calc'!AI$79,'Main Injection Calc'!$U88)*_xll.Interp2dTab(-1,0,'Internal Flash'!$B$513:$N$513,'Internal Flash'!$A$514:$A$522,'Internal Flash'!$B$514:$N$522,'Variables &amp; Axis Check'!$B$2,'Main Injection Calc'!$U88)</f>
        <v>0</v>
      </c>
      <c r="AJ88" s="7">
        <f>_xll.Interp2dTab(-1,0,'Internal Flash'!$B$494:$N$494,'Internal Flash'!$A$495:$A$509,'Internal Flash'!$B$495:$N$509,'Main Injection Calc'!AJ$79,'Main Injection Calc'!$U88)*_xll.Interp2dTab(-1,0,'Internal Flash'!$B$513:$N$513,'Internal Flash'!$A$514:$A$522,'Internal Flash'!$B$514:$N$522,'Variables &amp; Axis Check'!$B$2,'Main Injection Calc'!$U88)</f>
        <v>0</v>
      </c>
      <c r="AK88" s="7">
        <f>_xll.Interp2dTab(-1,0,'Internal Flash'!$B$494:$N$494,'Internal Flash'!$A$495:$A$509,'Internal Flash'!$B$495:$N$509,'Main Injection Calc'!AK$79,'Main Injection Calc'!$U88)*_xll.Interp2dTab(-1,0,'Internal Flash'!$B$513:$N$513,'Internal Flash'!$A$514:$A$522,'Internal Flash'!$B$514:$N$522,'Variables &amp; Axis Check'!$B$2,'Main Injection Calc'!$U88)</f>
        <v>0</v>
      </c>
      <c r="AL88" s="7">
        <f>_xll.Interp2dTab(-1,0,'Internal Flash'!$B$494:$N$494,'Internal Flash'!$A$495:$A$509,'Internal Flash'!$B$495:$N$509,'Main Injection Calc'!AL$79,'Main Injection Calc'!$U88)*_xll.Interp2dTab(-1,0,'Internal Flash'!$B$513:$N$513,'Internal Flash'!$A$514:$A$522,'Internal Flash'!$B$514:$N$522,'Variables &amp; Axis Check'!$B$2,'Main Injection Calc'!$U88)</f>
        <v>0</v>
      </c>
      <c r="AM88" s="27">
        <f t="shared" si="65"/>
        <v>0</v>
      </c>
    </row>
    <row r="89" spans="1:39" x14ac:dyDescent="0.25">
      <c r="A89" s="5">
        <f>'CSP5'!$A$178</f>
        <v>1800</v>
      </c>
      <c r="B89" s="27">
        <f t="shared" si="46"/>
        <v>9.4963374859619982</v>
      </c>
      <c r="C89" s="7">
        <f t="shared" si="47"/>
        <v>9.4963374859619982</v>
      </c>
      <c r="D89" s="7">
        <f t="shared" si="48"/>
        <v>6.0935683019619979</v>
      </c>
      <c r="E89" s="7">
        <f t="shared" si="49"/>
        <v>5.7511078891619984</v>
      </c>
      <c r="F89" s="7">
        <f t="shared" si="50"/>
        <v>5.3736189643619978</v>
      </c>
      <c r="G89" s="7">
        <f t="shared" si="51"/>
        <v>0.44925362846199768</v>
      </c>
      <c r="H89" s="7">
        <f t="shared" si="52"/>
        <v>-7.7689297258299996</v>
      </c>
      <c r="I89" s="7">
        <f t="shared" si="53"/>
        <v>-12.411053524749999</v>
      </c>
      <c r="J89" s="7">
        <f t="shared" si="54"/>
        <v>-16.625643924750001</v>
      </c>
      <c r="K89" s="7">
        <f t="shared" si="55"/>
        <v>-19.992819456027167</v>
      </c>
      <c r="L89" s="7">
        <f t="shared" si="56"/>
        <v>-22.947704904412998</v>
      </c>
      <c r="M89" s="7">
        <f t="shared" si="57"/>
        <v>-26.672507110813001</v>
      </c>
      <c r="N89" s="7">
        <f t="shared" si="58"/>
        <v>-28.770031603612999</v>
      </c>
      <c r="O89" s="7">
        <f t="shared" si="59"/>
        <v>-28.360686248413003</v>
      </c>
      <c r="P89" s="7">
        <f t="shared" si="60"/>
        <v>-28.902689000412998</v>
      </c>
      <c r="Q89" s="7">
        <f t="shared" si="61"/>
        <v>-28.507193000413004</v>
      </c>
      <c r="R89" s="7">
        <f t="shared" si="62"/>
        <v>-29.037853160412993</v>
      </c>
      <c r="S89" s="27">
        <f t="shared" si="63"/>
        <v>-29.037853160412993</v>
      </c>
      <c r="U89" s="5">
        <f>'CSP5'!$A$178</f>
        <v>1800</v>
      </c>
      <c r="V89" s="27">
        <f t="shared" si="64"/>
        <v>0</v>
      </c>
      <c r="W89" s="7">
        <f>_xll.Interp2dTab(-1,0,'Internal Flash'!$B$494:$N$494,'Internal Flash'!$A$495:$A$509,'Internal Flash'!$B$495:$N$509,'Main Injection Calc'!W$79,'Main Injection Calc'!$U89)*_xll.Interp2dTab(-1,0,'Internal Flash'!$B$513:$N$513,'Internal Flash'!$A$514:$A$522,'Internal Flash'!$B$514:$N$522,'Variables &amp; Axis Check'!$B$2,'Main Injection Calc'!$U89)</f>
        <v>0</v>
      </c>
      <c r="X89" s="7">
        <f>_xll.Interp2dTab(-1,0,'Internal Flash'!$B$494:$N$494,'Internal Flash'!$A$495:$A$509,'Internal Flash'!$B$495:$N$509,'Main Injection Calc'!X$79,'Main Injection Calc'!$U89)*_xll.Interp2dTab(-1,0,'Internal Flash'!$B$513:$N$513,'Internal Flash'!$A$514:$A$522,'Internal Flash'!$B$514:$N$522,'Variables &amp; Axis Check'!$B$2,'Main Injection Calc'!$U89)</f>
        <v>0</v>
      </c>
      <c r="Y89" s="7">
        <f>_xll.Interp2dTab(-1,0,'Internal Flash'!$B$494:$N$494,'Internal Flash'!$A$495:$A$509,'Internal Flash'!$B$495:$N$509,'Main Injection Calc'!Y$79,'Main Injection Calc'!$U89)*_xll.Interp2dTab(-1,0,'Internal Flash'!$B$513:$N$513,'Internal Flash'!$A$514:$A$522,'Internal Flash'!$B$514:$N$522,'Variables &amp; Axis Check'!$B$2,'Main Injection Calc'!$U89)</f>
        <v>0</v>
      </c>
      <c r="Z89" s="7">
        <f>_xll.Interp2dTab(-1,0,'Internal Flash'!$B$494:$N$494,'Internal Flash'!$A$495:$A$509,'Internal Flash'!$B$495:$N$509,'Main Injection Calc'!Z$79,'Main Injection Calc'!$U89)*_xll.Interp2dTab(-1,0,'Internal Flash'!$B$513:$N$513,'Internal Flash'!$A$514:$A$522,'Internal Flash'!$B$514:$N$522,'Variables &amp; Axis Check'!$B$2,'Main Injection Calc'!$U89)</f>
        <v>0</v>
      </c>
      <c r="AA89" s="7">
        <f>_xll.Interp2dTab(-1,0,'Internal Flash'!$B$494:$N$494,'Internal Flash'!$A$495:$A$509,'Internal Flash'!$B$495:$N$509,'Main Injection Calc'!AA$79,'Main Injection Calc'!$U89)*_xll.Interp2dTab(-1,0,'Internal Flash'!$B$513:$N$513,'Internal Flash'!$A$514:$A$522,'Internal Flash'!$B$514:$N$522,'Variables &amp; Axis Check'!$B$2,'Main Injection Calc'!$U89)</f>
        <v>0</v>
      </c>
      <c r="AB89" s="7">
        <f>_xll.Interp2dTab(-1,0,'Internal Flash'!$B$494:$N$494,'Internal Flash'!$A$495:$A$509,'Internal Flash'!$B$495:$N$509,'Main Injection Calc'!AB$79,'Main Injection Calc'!$U89)*_xll.Interp2dTab(-1,0,'Internal Flash'!$B$513:$N$513,'Internal Flash'!$A$514:$A$522,'Internal Flash'!$B$514:$N$522,'Variables &amp; Axis Check'!$B$2,'Main Injection Calc'!$U89)</f>
        <v>0</v>
      </c>
      <c r="AC89" s="7">
        <f>_xll.Interp2dTab(-1,0,'Internal Flash'!$B$494:$N$494,'Internal Flash'!$A$495:$A$509,'Internal Flash'!$B$495:$N$509,'Main Injection Calc'!AC$79,'Main Injection Calc'!$U89)*_xll.Interp2dTab(-1,0,'Internal Flash'!$B$513:$N$513,'Internal Flash'!$A$514:$A$522,'Internal Flash'!$B$514:$N$522,'Variables &amp; Axis Check'!$B$2,'Main Injection Calc'!$U89)</f>
        <v>0</v>
      </c>
      <c r="AD89" s="7">
        <f>_xll.Interp2dTab(-1,0,'Internal Flash'!$B$494:$N$494,'Internal Flash'!$A$495:$A$509,'Internal Flash'!$B$495:$N$509,'Main Injection Calc'!AD$79,'Main Injection Calc'!$U89)*_xll.Interp2dTab(-1,0,'Internal Flash'!$B$513:$N$513,'Internal Flash'!$A$514:$A$522,'Internal Flash'!$B$514:$N$522,'Variables &amp; Axis Check'!$B$2,'Main Injection Calc'!$U89)</f>
        <v>0</v>
      </c>
      <c r="AE89" s="7">
        <f>_xll.Interp2dTab(-1,0,'Internal Flash'!$B$494:$N$494,'Internal Flash'!$A$495:$A$509,'Internal Flash'!$B$495:$N$509,'Main Injection Calc'!AE$79,'Main Injection Calc'!$U89)*_xll.Interp2dTab(-1,0,'Internal Flash'!$B$513:$N$513,'Internal Flash'!$A$514:$A$522,'Internal Flash'!$B$514:$N$522,'Variables &amp; Axis Check'!$B$2,'Main Injection Calc'!$U89)</f>
        <v>0</v>
      </c>
      <c r="AF89" s="7">
        <f>_xll.Interp2dTab(-1,0,'Internal Flash'!$B$494:$N$494,'Internal Flash'!$A$495:$A$509,'Internal Flash'!$B$495:$N$509,'Main Injection Calc'!AF$79,'Main Injection Calc'!$U89)*_xll.Interp2dTab(-1,0,'Internal Flash'!$B$513:$N$513,'Internal Flash'!$A$514:$A$522,'Internal Flash'!$B$514:$N$522,'Variables &amp; Axis Check'!$B$2,'Main Injection Calc'!$U89)</f>
        <v>0</v>
      </c>
      <c r="AG89" s="7">
        <f>_xll.Interp2dTab(-1,0,'Internal Flash'!$B$494:$N$494,'Internal Flash'!$A$495:$A$509,'Internal Flash'!$B$495:$N$509,'Main Injection Calc'!AG$79,'Main Injection Calc'!$U89)*_xll.Interp2dTab(-1,0,'Internal Flash'!$B$513:$N$513,'Internal Flash'!$A$514:$A$522,'Internal Flash'!$B$514:$N$522,'Variables &amp; Axis Check'!$B$2,'Main Injection Calc'!$U89)</f>
        <v>0</v>
      </c>
      <c r="AH89" s="7">
        <f>_xll.Interp2dTab(-1,0,'Internal Flash'!$B$494:$N$494,'Internal Flash'!$A$495:$A$509,'Internal Flash'!$B$495:$N$509,'Main Injection Calc'!AH$79,'Main Injection Calc'!$U89)*_xll.Interp2dTab(-1,0,'Internal Flash'!$B$513:$N$513,'Internal Flash'!$A$514:$A$522,'Internal Flash'!$B$514:$N$522,'Variables &amp; Axis Check'!$B$2,'Main Injection Calc'!$U89)</f>
        <v>0</v>
      </c>
      <c r="AI89" s="7">
        <f>_xll.Interp2dTab(-1,0,'Internal Flash'!$B$494:$N$494,'Internal Flash'!$A$495:$A$509,'Internal Flash'!$B$495:$N$509,'Main Injection Calc'!AI$79,'Main Injection Calc'!$U89)*_xll.Interp2dTab(-1,0,'Internal Flash'!$B$513:$N$513,'Internal Flash'!$A$514:$A$522,'Internal Flash'!$B$514:$N$522,'Variables &amp; Axis Check'!$B$2,'Main Injection Calc'!$U89)</f>
        <v>0</v>
      </c>
      <c r="AJ89" s="7">
        <f>_xll.Interp2dTab(-1,0,'Internal Flash'!$B$494:$N$494,'Internal Flash'!$A$495:$A$509,'Internal Flash'!$B$495:$N$509,'Main Injection Calc'!AJ$79,'Main Injection Calc'!$U89)*_xll.Interp2dTab(-1,0,'Internal Flash'!$B$513:$N$513,'Internal Flash'!$A$514:$A$522,'Internal Flash'!$B$514:$N$522,'Variables &amp; Axis Check'!$B$2,'Main Injection Calc'!$U89)</f>
        <v>0</v>
      </c>
      <c r="AK89" s="7">
        <f>_xll.Interp2dTab(-1,0,'Internal Flash'!$B$494:$N$494,'Internal Flash'!$A$495:$A$509,'Internal Flash'!$B$495:$N$509,'Main Injection Calc'!AK$79,'Main Injection Calc'!$U89)*_xll.Interp2dTab(-1,0,'Internal Flash'!$B$513:$N$513,'Internal Flash'!$A$514:$A$522,'Internal Flash'!$B$514:$N$522,'Variables &amp; Axis Check'!$B$2,'Main Injection Calc'!$U89)</f>
        <v>0</v>
      </c>
      <c r="AL89" s="7">
        <f>_xll.Interp2dTab(-1,0,'Internal Flash'!$B$494:$N$494,'Internal Flash'!$A$495:$A$509,'Internal Flash'!$B$495:$N$509,'Main Injection Calc'!AL$79,'Main Injection Calc'!$U89)*_xll.Interp2dTab(-1,0,'Internal Flash'!$B$513:$N$513,'Internal Flash'!$A$514:$A$522,'Internal Flash'!$B$514:$N$522,'Variables &amp; Axis Check'!$B$2,'Main Injection Calc'!$U89)</f>
        <v>0</v>
      </c>
      <c r="AM89" s="27">
        <f t="shared" si="65"/>
        <v>0</v>
      </c>
    </row>
    <row r="90" spans="1:39" x14ac:dyDescent="0.25">
      <c r="A90" s="5">
        <f>'CSP5'!$A$179</f>
        <v>2000</v>
      </c>
      <c r="B90" s="27">
        <f t="shared" si="46"/>
        <v>6.4494624859619973</v>
      </c>
      <c r="C90" s="7">
        <f t="shared" si="47"/>
        <v>6.4494624859619973</v>
      </c>
      <c r="D90" s="7">
        <f t="shared" si="48"/>
        <v>2.933738965961997</v>
      </c>
      <c r="E90" s="7">
        <f t="shared" si="49"/>
        <v>3.8672494859619979</v>
      </c>
      <c r="F90" s="7">
        <f t="shared" si="50"/>
        <v>5.1576221899619981</v>
      </c>
      <c r="G90" s="7">
        <f t="shared" si="51"/>
        <v>-9.4110211538002808E-2</v>
      </c>
      <c r="H90" s="7">
        <f t="shared" si="52"/>
        <v>-7.667562339163335</v>
      </c>
      <c r="I90" s="7">
        <f t="shared" si="53"/>
        <v>-11.01706528475</v>
      </c>
      <c r="J90" s="7">
        <f t="shared" si="54"/>
        <v>-15.36684461275</v>
      </c>
      <c r="K90" s="7">
        <f t="shared" si="55"/>
        <v>-20.157884184027171</v>
      </c>
      <c r="L90" s="7">
        <f t="shared" si="56"/>
        <v>-25.982863952412998</v>
      </c>
      <c r="M90" s="7">
        <f t="shared" si="57"/>
        <v>-29.986225928412999</v>
      </c>
      <c r="N90" s="7">
        <f t="shared" si="58"/>
        <v>-32.158329608412998</v>
      </c>
      <c r="O90" s="7">
        <f t="shared" si="59"/>
        <v>-33.139173288412998</v>
      </c>
      <c r="P90" s="7">
        <f t="shared" si="60"/>
        <v>-31.287654888412998</v>
      </c>
      <c r="Q90" s="7">
        <f t="shared" si="61"/>
        <v>-30.893017256412996</v>
      </c>
      <c r="R90" s="7">
        <f t="shared" si="62"/>
        <v>-31.036580024412999</v>
      </c>
      <c r="S90" s="27">
        <f t="shared" si="63"/>
        <v>-31.036580024412999</v>
      </c>
      <c r="U90" s="5">
        <f>'CSP5'!$A$179</f>
        <v>2000</v>
      </c>
      <c r="V90" s="27">
        <f t="shared" si="64"/>
        <v>0</v>
      </c>
      <c r="W90" s="7">
        <f>_xll.Interp2dTab(-1,0,'Internal Flash'!$B$494:$N$494,'Internal Flash'!$A$495:$A$509,'Internal Flash'!$B$495:$N$509,'Main Injection Calc'!W$79,'Main Injection Calc'!$U90)*_xll.Interp2dTab(-1,0,'Internal Flash'!$B$513:$N$513,'Internal Flash'!$A$514:$A$522,'Internal Flash'!$B$514:$N$522,'Variables &amp; Axis Check'!$B$2,'Main Injection Calc'!$U90)</f>
        <v>0</v>
      </c>
      <c r="X90" s="7">
        <f>_xll.Interp2dTab(-1,0,'Internal Flash'!$B$494:$N$494,'Internal Flash'!$A$495:$A$509,'Internal Flash'!$B$495:$N$509,'Main Injection Calc'!X$79,'Main Injection Calc'!$U90)*_xll.Interp2dTab(-1,0,'Internal Flash'!$B$513:$N$513,'Internal Flash'!$A$514:$A$522,'Internal Flash'!$B$514:$N$522,'Variables &amp; Axis Check'!$B$2,'Main Injection Calc'!$U90)</f>
        <v>0</v>
      </c>
      <c r="Y90" s="7">
        <f>_xll.Interp2dTab(-1,0,'Internal Flash'!$B$494:$N$494,'Internal Flash'!$A$495:$A$509,'Internal Flash'!$B$495:$N$509,'Main Injection Calc'!Y$79,'Main Injection Calc'!$U90)*_xll.Interp2dTab(-1,0,'Internal Flash'!$B$513:$N$513,'Internal Flash'!$A$514:$A$522,'Internal Flash'!$B$514:$N$522,'Variables &amp; Axis Check'!$B$2,'Main Injection Calc'!$U90)</f>
        <v>0</v>
      </c>
      <c r="Z90" s="7">
        <f>_xll.Interp2dTab(-1,0,'Internal Flash'!$B$494:$N$494,'Internal Flash'!$A$495:$A$509,'Internal Flash'!$B$495:$N$509,'Main Injection Calc'!Z$79,'Main Injection Calc'!$U90)*_xll.Interp2dTab(-1,0,'Internal Flash'!$B$513:$N$513,'Internal Flash'!$A$514:$A$522,'Internal Flash'!$B$514:$N$522,'Variables &amp; Axis Check'!$B$2,'Main Injection Calc'!$U90)</f>
        <v>0</v>
      </c>
      <c r="AA90" s="7">
        <f>_xll.Interp2dTab(-1,0,'Internal Flash'!$B$494:$N$494,'Internal Flash'!$A$495:$A$509,'Internal Flash'!$B$495:$N$509,'Main Injection Calc'!AA$79,'Main Injection Calc'!$U90)*_xll.Interp2dTab(-1,0,'Internal Flash'!$B$513:$N$513,'Internal Flash'!$A$514:$A$522,'Internal Flash'!$B$514:$N$522,'Variables &amp; Axis Check'!$B$2,'Main Injection Calc'!$U90)</f>
        <v>0</v>
      </c>
      <c r="AB90" s="7">
        <f>_xll.Interp2dTab(-1,0,'Internal Flash'!$B$494:$N$494,'Internal Flash'!$A$495:$A$509,'Internal Flash'!$B$495:$N$509,'Main Injection Calc'!AB$79,'Main Injection Calc'!$U90)*_xll.Interp2dTab(-1,0,'Internal Flash'!$B$513:$N$513,'Internal Flash'!$A$514:$A$522,'Internal Flash'!$B$514:$N$522,'Variables &amp; Axis Check'!$B$2,'Main Injection Calc'!$U90)</f>
        <v>0</v>
      </c>
      <c r="AC90" s="7">
        <f>_xll.Interp2dTab(-1,0,'Internal Flash'!$B$494:$N$494,'Internal Flash'!$A$495:$A$509,'Internal Flash'!$B$495:$N$509,'Main Injection Calc'!AC$79,'Main Injection Calc'!$U90)*_xll.Interp2dTab(-1,0,'Internal Flash'!$B$513:$N$513,'Internal Flash'!$A$514:$A$522,'Internal Flash'!$B$514:$N$522,'Variables &amp; Axis Check'!$B$2,'Main Injection Calc'!$U90)</f>
        <v>0</v>
      </c>
      <c r="AD90" s="7">
        <f>_xll.Interp2dTab(-1,0,'Internal Flash'!$B$494:$N$494,'Internal Flash'!$A$495:$A$509,'Internal Flash'!$B$495:$N$509,'Main Injection Calc'!AD$79,'Main Injection Calc'!$U90)*_xll.Interp2dTab(-1,0,'Internal Flash'!$B$513:$N$513,'Internal Flash'!$A$514:$A$522,'Internal Flash'!$B$514:$N$522,'Variables &amp; Axis Check'!$B$2,'Main Injection Calc'!$U90)</f>
        <v>0</v>
      </c>
      <c r="AE90" s="7">
        <f>_xll.Interp2dTab(-1,0,'Internal Flash'!$B$494:$N$494,'Internal Flash'!$A$495:$A$509,'Internal Flash'!$B$495:$N$509,'Main Injection Calc'!AE$79,'Main Injection Calc'!$U90)*_xll.Interp2dTab(-1,0,'Internal Flash'!$B$513:$N$513,'Internal Flash'!$A$514:$A$522,'Internal Flash'!$B$514:$N$522,'Variables &amp; Axis Check'!$B$2,'Main Injection Calc'!$U90)</f>
        <v>0</v>
      </c>
      <c r="AF90" s="7">
        <f>_xll.Interp2dTab(-1,0,'Internal Flash'!$B$494:$N$494,'Internal Flash'!$A$495:$A$509,'Internal Flash'!$B$495:$N$509,'Main Injection Calc'!AF$79,'Main Injection Calc'!$U90)*_xll.Interp2dTab(-1,0,'Internal Flash'!$B$513:$N$513,'Internal Flash'!$A$514:$A$522,'Internal Flash'!$B$514:$N$522,'Variables &amp; Axis Check'!$B$2,'Main Injection Calc'!$U90)</f>
        <v>0</v>
      </c>
      <c r="AG90" s="7">
        <f>_xll.Interp2dTab(-1,0,'Internal Flash'!$B$494:$N$494,'Internal Flash'!$A$495:$A$509,'Internal Flash'!$B$495:$N$509,'Main Injection Calc'!AG$79,'Main Injection Calc'!$U90)*_xll.Interp2dTab(-1,0,'Internal Flash'!$B$513:$N$513,'Internal Flash'!$A$514:$A$522,'Internal Flash'!$B$514:$N$522,'Variables &amp; Axis Check'!$B$2,'Main Injection Calc'!$U90)</f>
        <v>0</v>
      </c>
      <c r="AH90" s="7">
        <f>_xll.Interp2dTab(-1,0,'Internal Flash'!$B$494:$N$494,'Internal Flash'!$A$495:$A$509,'Internal Flash'!$B$495:$N$509,'Main Injection Calc'!AH$79,'Main Injection Calc'!$U90)*_xll.Interp2dTab(-1,0,'Internal Flash'!$B$513:$N$513,'Internal Flash'!$A$514:$A$522,'Internal Flash'!$B$514:$N$522,'Variables &amp; Axis Check'!$B$2,'Main Injection Calc'!$U90)</f>
        <v>0</v>
      </c>
      <c r="AI90" s="7">
        <f>_xll.Interp2dTab(-1,0,'Internal Flash'!$B$494:$N$494,'Internal Flash'!$A$495:$A$509,'Internal Flash'!$B$495:$N$509,'Main Injection Calc'!AI$79,'Main Injection Calc'!$U90)*_xll.Interp2dTab(-1,0,'Internal Flash'!$B$513:$N$513,'Internal Flash'!$A$514:$A$522,'Internal Flash'!$B$514:$N$522,'Variables &amp; Axis Check'!$B$2,'Main Injection Calc'!$U90)</f>
        <v>0</v>
      </c>
      <c r="AJ90" s="7">
        <f>_xll.Interp2dTab(-1,0,'Internal Flash'!$B$494:$N$494,'Internal Flash'!$A$495:$A$509,'Internal Flash'!$B$495:$N$509,'Main Injection Calc'!AJ$79,'Main Injection Calc'!$U90)*_xll.Interp2dTab(-1,0,'Internal Flash'!$B$513:$N$513,'Internal Flash'!$A$514:$A$522,'Internal Flash'!$B$514:$N$522,'Variables &amp; Axis Check'!$B$2,'Main Injection Calc'!$U90)</f>
        <v>0</v>
      </c>
      <c r="AK90" s="7">
        <f>_xll.Interp2dTab(-1,0,'Internal Flash'!$B$494:$N$494,'Internal Flash'!$A$495:$A$509,'Internal Flash'!$B$495:$N$509,'Main Injection Calc'!AK$79,'Main Injection Calc'!$U90)*_xll.Interp2dTab(-1,0,'Internal Flash'!$B$513:$N$513,'Internal Flash'!$A$514:$A$522,'Internal Flash'!$B$514:$N$522,'Variables &amp; Axis Check'!$B$2,'Main Injection Calc'!$U90)</f>
        <v>0</v>
      </c>
      <c r="AL90" s="7">
        <f>_xll.Interp2dTab(-1,0,'Internal Flash'!$B$494:$N$494,'Internal Flash'!$A$495:$A$509,'Internal Flash'!$B$495:$N$509,'Main Injection Calc'!AL$79,'Main Injection Calc'!$U90)*_xll.Interp2dTab(-1,0,'Internal Flash'!$B$513:$N$513,'Internal Flash'!$A$514:$A$522,'Internal Flash'!$B$514:$N$522,'Variables &amp; Axis Check'!$B$2,'Main Injection Calc'!$U90)</f>
        <v>0</v>
      </c>
      <c r="AM90" s="27">
        <f t="shared" si="65"/>
        <v>0</v>
      </c>
    </row>
    <row r="91" spans="1:39" x14ac:dyDescent="0.25">
      <c r="A91" s="5">
        <f>'CSP5'!$A$180</f>
        <v>2200</v>
      </c>
      <c r="B91" s="27">
        <f t="shared" si="46"/>
        <v>5.9807124859619973</v>
      </c>
      <c r="C91" s="7">
        <f t="shared" si="47"/>
        <v>5.9807124859619973</v>
      </c>
      <c r="D91" s="7">
        <f t="shared" si="48"/>
        <v>-0.22485642603800171</v>
      </c>
      <c r="E91" s="7">
        <f t="shared" si="49"/>
        <v>-2.4464166676380015</v>
      </c>
      <c r="F91" s="7">
        <f t="shared" si="50"/>
        <v>-4.0933522516380023</v>
      </c>
      <c r="G91" s="7">
        <f t="shared" si="51"/>
        <v>-8.5133065875380041</v>
      </c>
      <c r="H91" s="7">
        <f t="shared" si="52"/>
        <v>-12.324817242542125</v>
      </c>
      <c r="I91" s="7">
        <f t="shared" si="53"/>
        <v>-16.60400094565</v>
      </c>
      <c r="J91" s="7">
        <f t="shared" si="54"/>
        <v>-20.605327459595458</v>
      </c>
      <c r="K91" s="7">
        <f t="shared" si="55"/>
        <v>-25.244989182427169</v>
      </c>
      <c r="L91" s="7">
        <f t="shared" si="56"/>
        <v>-28.198975512413003</v>
      </c>
      <c r="M91" s="7">
        <f t="shared" si="57"/>
        <v>-32.491955227613005</v>
      </c>
      <c r="N91" s="7">
        <f t="shared" si="58"/>
        <v>-32.781104048412999</v>
      </c>
      <c r="O91" s="7">
        <f t="shared" si="59"/>
        <v>-32.518033232413003</v>
      </c>
      <c r="P91" s="7">
        <f t="shared" si="60"/>
        <v>-32.088248576413001</v>
      </c>
      <c r="Q91" s="7">
        <f t="shared" si="61"/>
        <v>-31.198257480412998</v>
      </c>
      <c r="R91" s="7">
        <f t="shared" si="62"/>
        <v>-31.498181074013001</v>
      </c>
      <c r="S91" s="27">
        <f t="shared" si="63"/>
        <v>-31.498181074013001</v>
      </c>
      <c r="U91" s="5">
        <f>'CSP5'!$A$180</f>
        <v>2200</v>
      </c>
      <c r="V91" s="27">
        <f t="shared" si="64"/>
        <v>0</v>
      </c>
      <c r="W91" s="7">
        <f>_xll.Interp2dTab(-1,0,'Internal Flash'!$B$494:$N$494,'Internal Flash'!$A$495:$A$509,'Internal Flash'!$B$495:$N$509,'Main Injection Calc'!W$79,'Main Injection Calc'!$U91)*_xll.Interp2dTab(-1,0,'Internal Flash'!$B$513:$N$513,'Internal Flash'!$A$514:$A$522,'Internal Flash'!$B$514:$N$522,'Variables &amp; Axis Check'!$B$2,'Main Injection Calc'!$U91)</f>
        <v>0</v>
      </c>
      <c r="X91" s="7">
        <f>_xll.Interp2dTab(-1,0,'Internal Flash'!$B$494:$N$494,'Internal Flash'!$A$495:$A$509,'Internal Flash'!$B$495:$N$509,'Main Injection Calc'!X$79,'Main Injection Calc'!$U91)*_xll.Interp2dTab(-1,0,'Internal Flash'!$B$513:$N$513,'Internal Flash'!$A$514:$A$522,'Internal Flash'!$B$514:$N$522,'Variables &amp; Axis Check'!$B$2,'Main Injection Calc'!$U91)</f>
        <v>0</v>
      </c>
      <c r="Y91" s="7">
        <f>_xll.Interp2dTab(-1,0,'Internal Flash'!$B$494:$N$494,'Internal Flash'!$A$495:$A$509,'Internal Flash'!$B$495:$N$509,'Main Injection Calc'!Y$79,'Main Injection Calc'!$U91)*_xll.Interp2dTab(-1,0,'Internal Flash'!$B$513:$N$513,'Internal Flash'!$A$514:$A$522,'Internal Flash'!$B$514:$N$522,'Variables &amp; Axis Check'!$B$2,'Main Injection Calc'!$U91)</f>
        <v>0</v>
      </c>
      <c r="Z91" s="7">
        <f>_xll.Interp2dTab(-1,0,'Internal Flash'!$B$494:$N$494,'Internal Flash'!$A$495:$A$509,'Internal Flash'!$B$495:$N$509,'Main Injection Calc'!Z$79,'Main Injection Calc'!$U91)*_xll.Interp2dTab(-1,0,'Internal Flash'!$B$513:$N$513,'Internal Flash'!$A$514:$A$522,'Internal Flash'!$B$514:$N$522,'Variables &amp; Axis Check'!$B$2,'Main Injection Calc'!$U91)</f>
        <v>0</v>
      </c>
      <c r="AA91" s="7">
        <f>_xll.Interp2dTab(-1,0,'Internal Flash'!$B$494:$N$494,'Internal Flash'!$A$495:$A$509,'Internal Flash'!$B$495:$N$509,'Main Injection Calc'!AA$79,'Main Injection Calc'!$U91)*_xll.Interp2dTab(-1,0,'Internal Flash'!$B$513:$N$513,'Internal Flash'!$A$514:$A$522,'Internal Flash'!$B$514:$N$522,'Variables &amp; Axis Check'!$B$2,'Main Injection Calc'!$U91)</f>
        <v>0</v>
      </c>
      <c r="AB91" s="7">
        <f>_xll.Interp2dTab(-1,0,'Internal Flash'!$B$494:$N$494,'Internal Flash'!$A$495:$A$509,'Internal Flash'!$B$495:$N$509,'Main Injection Calc'!AB$79,'Main Injection Calc'!$U91)*_xll.Interp2dTab(-1,0,'Internal Flash'!$B$513:$N$513,'Internal Flash'!$A$514:$A$522,'Internal Flash'!$B$514:$N$522,'Variables &amp; Axis Check'!$B$2,'Main Injection Calc'!$U91)</f>
        <v>0</v>
      </c>
      <c r="AC91" s="7">
        <f>_xll.Interp2dTab(-1,0,'Internal Flash'!$B$494:$N$494,'Internal Flash'!$A$495:$A$509,'Internal Flash'!$B$495:$N$509,'Main Injection Calc'!AC$79,'Main Injection Calc'!$U91)*_xll.Interp2dTab(-1,0,'Internal Flash'!$B$513:$N$513,'Internal Flash'!$A$514:$A$522,'Internal Flash'!$B$514:$N$522,'Variables &amp; Axis Check'!$B$2,'Main Injection Calc'!$U91)</f>
        <v>0</v>
      </c>
      <c r="AD91" s="7">
        <f>_xll.Interp2dTab(-1,0,'Internal Flash'!$B$494:$N$494,'Internal Flash'!$A$495:$A$509,'Internal Flash'!$B$495:$N$509,'Main Injection Calc'!AD$79,'Main Injection Calc'!$U91)*_xll.Interp2dTab(-1,0,'Internal Flash'!$B$513:$N$513,'Internal Flash'!$A$514:$A$522,'Internal Flash'!$B$514:$N$522,'Variables &amp; Axis Check'!$B$2,'Main Injection Calc'!$U91)</f>
        <v>0</v>
      </c>
      <c r="AE91" s="7">
        <f>_xll.Interp2dTab(-1,0,'Internal Flash'!$B$494:$N$494,'Internal Flash'!$A$495:$A$509,'Internal Flash'!$B$495:$N$509,'Main Injection Calc'!AE$79,'Main Injection Calc'!$U91)*_xll.Interp2dTab(-1,0,'Internal Flash'!$B$513:$N$513,'Internal Flash'!$A$514:$A$522,'Internal Flash'!$B$514:$N$522,'Variables &amp; Axis Check'!$B$2,'Main Injection Calc'!$U91)</f>
        <v>0</v>
      </c>
      <c r="AF91" s="7">
        <f>_xll.Interp2dTab(-1,0,'Internal Flash'!$B$494:$N$494,'Internal Flash'!$A$495:$A$509,'Internal Flash'!$B$495:$N$509,'Main Injection Calc'!AF$79,'Main Injection Calc'!$U91)*_xll.Interp2dTab(-1,0,'Internal Flash'!$B$513:$N$513,'Internal Flash'!$A$514:$A$522,'Internal Flash'!$B$514:$N$522,'Variables &amp; Axis Check'!$B$2,'Main Injection Calc'!$U91)</f>
        <v>0</v>
      </c>
      <c r="AG91" s="7">
        <f>_xll.Interp2dTab(-1,0,'Internal Flash'!$B$494:$N$494,'Internal Flash'!$A$495:$A$509,'Internal Flash'!$B$495:$N$509,'Main Injection Calc'!AG$79,'Main Injection Calc'!$U91)*_xll.Interp2dTab(-1,0,'Internal Flash'!$B$513:$N$513,'Internal Flash'!$A$514:$A$522,'Internal Flash'!$B$514:$N$522,'Variables &amp; Axis Check'!$B$2,'Main Injection Calc'!$U91)</f>
        <v>0</v>
      </c>
      <c r="AH91" s="7">
        <f>_xll.Interp2dTab(-1,0,'Internal Flash'!$B$494:$N$494,'Internal Flash'!$A$495:$A$509,'Internal Flash'!$B$495:$N$509,'Main Injection Calc'!AH$79,'Main Injection Calc'!$U91)*_xll.Interp2dTab(-1,0,'Internal Flash'!$B$513:$N$513,'Internal Flash'!$A$514:$A$522,'Internal Flash'!$B$514:$N$522,'Variables &amp; Axis Check'!$B$2,'Main Injection Calc'!$U91)</f>
        <v>0</v>
      </c>
      <c r="AI91" s="7">
        <f>_xll.Interp2dTab(-1,0,'Internal Flash'!$B$494:$N$494,'Internal Flash'!$A$495:$A$509,'Internal Flash'!$B$495:$N$509,'Main Injection Calc'!AI$79,'Main Injection Calc'!$U91)*_xll.Interp2dTab(-1,0,'Internal Flash'!$B$513:$N$513,'Internal Flash'!$A$514:$A$522,'Internal Flash'!$B$514:$N$522,'Variables &amp; Axis Check'!$B$2,'Main Injection Calc'!$U91)</f>
        <v>0</v>
      </c>
      <c r="AJ91" s="7">
        <f>_xll.Interp2dTab(-1,0,'Internal Flash'!$B$494:$N$494,'Internal Flash'!$A$495:$A$509,'Internal Flash'!$B$495:$N$509,'Main Injection Calc'!AJ$79,'Main Injection Calc'!$U91)*_xll.Interp2dTab(-1,0,'Internal Flash'!$B$513:$N$513,'Internal Flash'!$A$514:$A$522,'Internal Flash'!$B$514:$N$522,'Variables &amp; Axis Check'!$B$2,'Main Injection Calc'!$U91)</f>
        <v>0</v>
      </c>
      <c r="AK91" s="7">
        <f>_xll.Interp2dTab(-1,0,'Internal Flash'!$B$494:$N$494,'Internal Flash'!$A$495:$A$509,'Internal Flash'!$B$495:$N$509,'Main Injection Calc'!AK$79,'Main Injection Calc'!$U91)*_xll.Interp2dTab(-1,0,'Internal Flash'!$B$513:$N$513,'Internal Flash'!$A$514:$A$522,'Internal Flash'!$B$514:$N$522,'Variables &amp; Axis Check'!$B$2,'Main Injection Calc'!$U91)</f>
        <v>0</v>
      </c>
      <c r="AL91" s="7">
        <f>_xll.Interp2dTab(-1,0,'Internal Flash'!$B$494:$N$494,'Internal Flash'!$A$495:$A$509,'Internal Flash'!$B$495:$N$509,'Main Injection Calc'!AL$79,'Main Injection Calc'!$U91)*_xll.Interp2dTab(-1,0,'Internal Flash'!$B$513:$N$513,'Internal Flash'!$A$514:$A$522,'Internal Flash'!$B$514:$N$522,'Variables &amp; Axis Check'!$B$2,'Main Injection Calc'!$U91)</f>
        <v>0</v>
      </c>
      <c r="AM91" s="27">
        <f t="shared" si="65"/>
        <v>0</v>
      </c>
    </row>
    <row r="92" spans="1:39" x14ac:dyDescent="0.25">
      <c r="A92" s="5">
        <f>'CSP5'!$A$181</f>
        <v>2400</v>
      </c>
      <c r="B92" s="27">
        <f t="shared" si="46"/>
        <v>5.5119624859619973</v>
      </c>
      <c r="C92" s="7">
        <f t="shared" si="47"/>
        <v>5.5119624859619973</v>
      </c>
      <c r="D92" s="7">
        <f t="shared" si="48"/>
        <v>-2.4929547220380024</v>
      </c>
      <c r="E92" s="7">
        <f t="shared" si="49"/>
        <v>-6.8772930452380017</v>
      </c>
      <c r="F92" s="7">
        <f t="shared" si="50"/>
        <v>-9.9335283492380029</v>
      </c>
      <c r="G92" s="7">
        <f t="shared" si="51"/>
        <v>-14.509898715538002</v>
      </c>
      <c r="H92" s="7">
        <f t="shared" si="52"/>
        <v>-18.698092079875458</v>
      </c>
      <c r="I92" s="7">
        <f t="shared" si="53"/>
        <v>-22.832068812850004</v>
      </c>
      <c r="J92" s="7">
        <f t="shared" si="54"/>
        <v>-25.993627568050002</v>
      </c>
      <c r="K92" s="7">
        <f t="shared" si="55"/>
        <v>-29.449437054427165</v>
      </c>
      <c r="L92" s="7">
        <f t="shared" si="56"/>
        <v>-31.540420699613001</v>
      </c>
      <c r="M92" s="7">
        <f t="shared" si="57"/>
        <v>-34.071405845213</v>
      </c>
      <c r="N92" s="7">
        <f t="shared" si="58"/>
        <v>-33.682801328412999</v>
      </c>
      <c r="O92" s="7">
        <f t="shared" si="59"/>
        <v>-33.572026616413005</v>
      </c>
      <c r="P92" s="7">
        <f t="shared" si="60"/>
        <v>-33.113176656413003</v>
      </c>
      <c r="Q92" s="7">
        <f t="shared" si="61"/>
        <v>-31.449861264413002</v>
      </c>
      <c r="R92" s="7">
        <f t="shared" si="62"/>
        <v>-31.653804475613001</v>
      </c>
      <c r="S92" s="27">
        <f t="shared" si="63"/>
        <v>-31.653804475613001</v>
      </c>
      <c r="U92" s="5">
        <f>'CSP5'!$A$181</f>
        <v>2400</v>
      </c>
      <c r="V92" s="27">
        <f t="shared" si="64"/>
        <v>0</v>
      </c>
      <c r="W92" s="7">
        <f>_xll.Interp2dTab(-1,0,'Internal Flash'!$B$494:$N$494,'Internal Flash'!$A$495:$A$509,'Internal Flash'!$B$495:$N$509,'Main Injection Calc'!W$79,'Main Injection Calc'!$U92)*_xll.Interp2dTab(-1,0,'Internal Flash'!$B$513:$N$513,'Internal Flash'!$A$514:$A$522,'Internal Flash'!$B$514:$N$522,'Variables &amp; Axis Check'!$B$2,'Main Injection Calc'!$U92)</f>
        <v>0</v>
      </c>
      <c r="X92" s="7">
        <f>_xll.Interp2dTab(-1,0,'Internal Flash'!$B$494:$N$494,'Internal Flash'!$A$495:$A$509,'Internal Flash'!$B$495:$N$509,'Main Injection Calc'!X$79,'Main Injection Calc'!$U92)*_xll.Interp2dTab(-1,0,'Internal Flash'!$B$513:$N$513,'Internal Flash'!$A$514:$A$522,'Internal Flash'!$B$514:$N$522,'Variables &amp; Axis Check'!$B$2,'Main Injection Calc'!$U92)</f>
        <v>0</v>
      </c>
      <c r="Y92" s="7">
        <f>_xll.Interp2dTab(-1,0,'Internal Flash'!$B$494:$N$494,'Internal Flash'!$A$495:$A$509,'Internal Flash'!$B$495:$N$509,'Main Injection Calc'!Y$79,'Main Injection Calc'!$U92)*_xll.Interp2dTab(-1,0,'Internal Flash'!$B$513:$N$513,'Internal Flash'!$A$514:$A$522,'Internal Flash'!$B$514:$N$522,'Variables &amp; Axis Check'!$B$2,'Main Injection Calc'!$U92)</f>
        <v>0</v>
      </c>
      <c r="Z92" s="7">
        <f>_xll.Interp2dTab(-1,0,'Internal Flash'!$B$494:$N$494,'Internal Flash'!$A$495:$A$509,'Internal Flash'!$B$495:$N$509,'Main Injection Calc'!Z$79,'Main Injection Calc'!$U92)*_xll.Interp2dTab(-1,0,'Internal Flash'!$B$513:$N$513,'Internal Flash'!$A$514:$A$522,'Internal Flash'!$B$514:$N$522,'Variables &amp; Axis Check'!$B$2,'Main Injection Calc'!$U92)</f>
        <v>0</v>
      </c>
      <c r="AA92" s="7">
        <f>_xll.Interp2dTab(-1,0,'Internal Flash'!$B$494:$N$494,'Internal Flash'!$A$495:$A$509,'Internal Flash'!$B$495:$N$509,'Main Injection Calc'!AA$79,'Main Injection Calc'!$U92)*_xll.Interp2dTab(-1,0,'Internal Flash'!$B$513:$N$513,'Internal Flash'!$A$514:$A$522,'Internal Flash'!$B$514:$N$522,'Variables &amp; Axis Check'!$B$2,'Main Injection Calc'!$U92)</f>
        <v>0</v>
      </c>
      <c r="AB92" s="7">
        <f>_xll.Interp2dTab(-1,0,'Internal Flash'!$B$494:$N$494,'Internal Flash'!$A$495:$A$509,'Internal Flash'!$B$495:$N$509,'Main Injection Calc'!AB$79,'Main Injection Calc'!$U92)*_xll.Interp2dTab(-1,0,'Internal Flash'!$B$513:$N$513,'Internal Flash'!$A$514:$A$522,'Internal Flash'!$B$514:$N$522,'Variables &amp; Axis Check'!$B$2,'Main Injection Calc'!$U92)</f>
        <v>0</v>
      </c>
      <c r="AC92" s="7">
        <f>_xll.Interp2dTab(-1,0,'Internal Flash'!$B$494:$N$494,'Internal Flash'!$A$495:$A$509,'Internal Flash'!$B$495:$N$509,'Main Injection Calc'!AC$79,'Main Injection Calc'!$U92)*_xll.Interp2dTab(-1,0,'Internal Flash'!$B$513:$N$513,'Internal Flash'!$A$514:$A$522,'Internal Flash'!$B$514:$N$522,'Variables &amp; Axis Check'!$B$2,'Main Injection Calc'!$U92)</f>
        <v>0</v>
      </c>
      <c r="AD92" s="7">
        <f>_xll.Interp2dTab(-1,0,'Internal Flash'!$B$494:$N$494,'Internal Flash'!$A$495:$A$509,'Internal Flash'!$B$495:$N$509,'Main Injection Calc'!AD$79,'Main Injection Calc'!$U92)*_xll.Interp2dTab(-1,0,'Internal Flash'!$B$513:$N$513,'Internal Flash'!$A$514:$A$522,'Internal Flash'!$B$514:$N$522,'Variables &amp; Axis Check'!$B$2,'Main Injection Calc'!$U92)</f>
        <v>0</v>
      </c>
      <c r="AE92" s="7">
        <f>_xll.Interp2dTab(-1,0,'Internal Flash'!$B$494:$N$494,'Internal Flash'!$A$495:$A$509,'Internal Flash'!$B$495:$N$509,'Main Injection Calc'!AE$79,'Main Injection Calc'!$U92)*_xll.Interp2dTab(-1,0,'Internal Flash'!$B$513:$N$513,'Internal Flash'!$A$514:$A$522,'Internal Flash'!$B$514:$N$522,'Variables &amp; Axis Check'!$B$2,'Main Injection Calc'!$U92)</f>
        <v>0</v>
      </c>
      <c r="AF92" s="7">
        <f>_xll.Interp2dTab(-1,0,'Internal Flash'!$B$494:$N$494,'Internal Flash'!$A$495:$A$509,'Internal Flash'!$B$495:$N$509,'Main Injection Calc'!AF$79,'Main Injection Calc'!$U92)*_xll.Interp2dTab(-1,0,'Internal Flash'!$B$513:$N$513,'Internal Flash'!$A$514:$A$522,'Internal Flash'!$B$514:$N$522,'Variables &amp; Axis Check'!$B$2,'Main Injection Calc'!$U92)</f>
        <v>0</v>
      </c>
      <c r="AG92" s="7">
        <f>_xll.Interp2dTab(-1,0,'Internal Flash'!$B$494:$N$494,'Internal Flash'!$A$495:$A$509,'Internal Flash'!$B$495:$N$509,'Main Injection Calc'!AG$79,'Main Injection Calc'!$U92)*_xll.Interp2dTab(-1,0,'Internal Flash'!$B$513:$N$513,'Internal Flash'!$A$514:$A$522,'Internal Flash'!$B$514:$N$522,'Variables &amp; Axis Check'!$B$2,'Main Injection Calc'!$U92)</f>
        <v>0</v>
      </c>
      <c r="AH92" s="7">
        <f>_xll.Interp2dTab(-1,0,'Internal Flash'!$B$494:$N$494,'Internal Flash'!$A$495:$A$509,'Internal Flash'!$B$495:$N$509,'Main Injection Calc'!AH$79,'Main Injection Calc'!$U92)*_xll.Interp2dTab(-1,0,'Internal Flash'!$B$513:$N$513,'Internal Flash'!$A$514:$A$522,'Internal Flash'!$B$514:$N$522,'Variables &amp; Axis Check'!$B$2,'Main Injection Calc'!$U92)</f>
        <v>0</v>
      </c>
      <c r="AI92" s="7">
        <f>_xll.Interp2dTab(-1,0,'Internal Flash'!$B$494:$N$494,'Internal Flash'!$A$495:$A$509,'Internal Flash'!$B$495:$N$509,'Main Injection Calc'!AI$79,'Main Injection Calc'!$U92)*_xll.Interp2dTab(-1,0,'Internal Flash'!$B$513:$N$513,'Internal Flash'!$A$514:$A$522,'Internal Flash'!$B$514:$N$522,'Variables &amp; Axis Check'!$B$2,'Main Injection Calc'!$U92)</f>
        <v>0</v>
      </c>
      <c r="AJ92" s="7">
        <f>_xll.Interp2dTab(-1,0,'Internal Flash'!$B$494:$N$494,'Internal Flash'!$A$495:$A$509,'Internal Flash'!$B$495:$N$509,'Main Injection Calc'!AJ$79,'Main Injection Calc'!$U92)*_xll.Interp2dTab(-1,0,'Internal Flash'!$B$513:$N$513,'Internal Flash'!$A$514:$A$522,'Internal Flash'!$B$514:$N$522,'Variables &amp; Axis Check'!$B$2,'Main Injection Calc'!$U92)</f>
        <v>0</v>
      </c>
      <c r="AK92" s="7">
        <f>_xll.Interp2dTab(-1,0,'Internal Flash'!$B$494:$N$494,'Internal Flash'!$A$495:$A$509,'Internal Flash'!$B$495:$N$509,'Main Injection Calc'!AK$79,'Main Injection Calc'!$U92)*_xll.Interp2dTab(-1,0,'Internal Flash'!$B$513:$N$513,'Internal Flash'!$A$514:$A$522,'Internal Flash'!$B$514:$N$522,'Variables &amp; Axis Check'!$B$2,'Main Injection Calc'!$U92)</f>
        <v>0</v>
      </c>
      <c r="AL92" s="7">
        <f>_xll.Interp2dTab(-1,0,'Internal Flash'!$B$494:$N$494,'Internal Flash'!$A$495:$A$509,'Internal Flash'!$B$495:$N$509,'Main Injection Calc'!AL$79,'Main Injection Calc'!$U92)*_xll.Interp2dTab(-1,0,'Internal Flash'!$B$513:$N$513,'Internal Flash'!$A$514:$A$522,'Internal Flash'!$B$514:$N$522,'Variables &amp; Axis Check'!$B$2,'Main Injection Calc'!$U92)</f>
        <v>0</v>
      </c>
      <c r="AM92" s="27">
        <f t="shared" si="65"/>
        <v>0</v>
      </c>
    </row>
    <row r="93" spans="1:39" x14ac:dyDescent="0.25">
      <c r="A93" s="5">
        <f>'CSP5'!$A$182</f>
        <v>2600</v>
      </c>
      <c r="B93" s="27">
        <f t="shared" si="46"/>
        <v>4.4572744859619977</v>
      </c>
      <c r="C93" s="7">
        <f t="shared" si="47"/>
        <v>4.4572744859619977</v>
      </c>
      <c r="D93" s="7">
        <f t="shared" si="48"/>
        <v>-3.7948831188380021</v>
      </c>
      <c r="E93" s="7">
        <f t="shared" si="49"/>
        <v>-8.2844363348380021</v>
      </c>
      <c r="F93" s="7">
        <f t="shared" si="50"/>
        <v>-10.876409038838002</v>
      </c>
      <c r="G93" s="7">
        <f t="shared" si="51"/>
        <v>-13.549431050038002</v>
      </c>
      <c r="H93" s="7">
        <f t="shared" si="52"/>
        <v>-18.299764125325879</v>
      </c>
      <c r="I93" s="7">
        <f t="shared" si="53"/>
        <v>-21.282879089938003</v>
      </c>
      <c r="J93" s="7">
        <f t="shared" si="54"/>
        <v>-26.948714738112546</v>
      </c>
      <c r="K93" s="7">
        <f t="shared" si="55"/>
        <v>-30.135133163227167</v>
      </c>
      <c r="L93" s="7">
        <f t="shared" si="56"/>
        <v>-32.315143838813</v>
      </c>
      <c r="M93" s="7">
        <f t="shared" si="57"/>
        <v>-34.596390416413001</v>
      </c>
      <c r="N93" s="7">
        <f t="shared" si="58"/>
        <v>-34.796411168413002</v>
      </c>
      <c r="O93" s="7">
        <f t="shared" si="59"/>
        <v>-32.960059179612998</v>
      </c>
      <c r="P93" s="7">
        <f t="shared" si="60"/>
        <v>-31.663921714012996</v>
      </c>
      <c r="Q93" s="7">
        <f t="shared" si="61"/>
        <v>-29.644940789213003</v>
      </c>
      <c r="R93" s="7">
        <f t="shared" si="62"/>
        <v>-30.244549437213003</v>
      </c>
      <c r="S93" s="27">
        <f t="shared" si="63"/>
        <v>-30.244549437213003</v>
      </c>
      <c r="U93" s="5">
        <f>'CSP5'!$A$182</f>
        <v>2600</v>
      </c>
      <c r="V93" s="27">
        <f t="shared" si="64"/>
        <v>0</v>
      </c>
      <c r="W93" s="7">
        <f>_xll.Interp2dTab(-1,0,'Internal Flash'!$B$494:$N$494,'Internal Flash'!$A$495:$A$509,'Internal Flash'!$B$495:$N$509,'Main Injection Calc'!W$79,'Main Injection Calc'!$U93)*_xll.Interp2dTab(-1,0,'Internal Flash'!$B$513:$N$513,'Internal Flash'!$A$514:$A$522,'Internal Flash'!$B$514:$N$522,'Variables &amp; Axis Check'!$B$2,'Main Injection Calc'!$U93)</f>
        <v>0</v>
      </c>
      <c r="X93" s="7">
        <f>_xll.Interp2dTab(-1,0,'Internal Flash'!$B$494:$N$494,'Internal Flash'!$A$495:$A$509,'Internal Flash'!$B$495:$N$509,'Main Injection Calc'!X$79,'Main Injection Calc'!$U93)*_xll.Interp2dTab(-1,0,'Internal Flash'!$B$513:$N$513,'Internal Flash'!$A$514:$A$522,'Internal Flash'!$B$514:$N$522,'Variables &amp; Axis Check'!$B$2,'Main Injection Calc'!$U93)</f>
        <v>0</v>
      </c>
      <c r="Y93" s="7">
        <f>_xll.Interp2dTab(-1,0,'Internal Flash'!$B$494:$N$494,'Internal Flash'!$A$495:$A$509,'Internal Flash'!$B$495:$N$509,'Main Injection Calc'!Y$79,'Main Injection Calc'!$U93)*_xll.Interp2dTab(-1,0,'Internal Flash'!$B$513:$N$513,'Internal Flash'!$A$514:$A$522,'Internal Flash'!$B$514:$N$522,'Variables &amp; Axis Check'!$B$2,'Main Injection Calc'!$U93)</f>
        <v>0</v>
      </c>
      <c r="Z93" s="7">
        <f>_xll.Interp2dTab(-1,0,'Internal Flash'!$B$494:$N$494,'Internal Flash'!$A$495:$A$509,'Internal Flash'!$B$495:$N$509,'Main Injection Calc'!Z$79,'Main Injection Calc'!$U93)*_xll.Interp2dTab(-1,0,'Internal Flash'!$B$513:$N$513,'Internal Flash'!$A$514:$A$522,'Internal Flash'!$B$514:$N$522,'Variables &amp; Axis Check'!$B$2,'Main Injection Calc'!$U93)</f>
        <v>0</v>
      </c>
      <c r="AA93" s="7">
        <f>_xll.Interp2dTab(-1,0,'Internal Flash'!$B$494:$N$494,'Internal Flash'!$A$495:$A$509,'Internal Flash'!$B$495:$N$509,'Main Injection Calc'!AA$79,'Main Injection Calc'!$U93)*_xll.Interp2dTab(-1,0,'Internal Flash'!$B$513:$N$513,'Internal Flash'!$A$514:$A$522,'Internal Flash'!$B$514:$N$522,'Variables &amp; Axis Check'!$B$2,'Main Injection Calc'!$U93)</f>
        <v>0</v>
      </c>
      <c r="AB93" s="7">
        <f>_xll.Interp2dTab(-1,0,'Internal Flash'!$B$494:$N$494,'Internal Flash'!$A$495:$A$509,'Internal Flash'!$B$495:$N$509,'Main Injection Calc'!AB$79,'Main Injection Calc'!$U93)*_xll.Interp2dTab(-1,0,'Internal Flash'!$B$513:$N$513,'Internal Flash'!$A$514:$A$522,'Internal Flash'!$B$514:$N$522,'Variables &amp; Axis Check'!$B$2,'Main Injection Calc'!$U93)</f>
        <v>0</v>
      </c>
      <c r="AC93" s="7">
        <f>_xll.Interp2dTab(-1,0,'Internal Flash'!$B$494:$N$494,'Internal Flash'!$A$495:$A$509,'Internal Flash'!$B$495:$N$509,'Main Injection Calc'!AC$79,'Main Injection Calc'!$U93)*_xll.Interp2dTab(-1,0,'Internal Flash'!$B$513:$N$513,'Internal Flash'!$A$514:$A$522,'Internal Flash'!$B$514:$N$522,'Variables &amp; Axis Check'!$B$2,'Main Injection Calc'!$U93)</f>
        <v>0</v>
      </c>
      <c r="AD93" s="7">
        <f>_xll.Interp2dTab(-1,0,'Internal Flash'!$B$494:$N$494,'Internal Flash'!$A$495:$A$509,'Internal Flash'!$B$495:$N$509,'Main Injection Calc'!AD$79,'Main Injection Calc'!$U93)*_xll.Interp2dTab(-1,0,'Internal Flash'!$B$513:$N$513,'Internal Flash'!$A$514:$A$522,'Internal Flash'!$B$514:$N$522,'Variables &amp; Axis Check'!$B$2,'Main Injection Calc'!$U93)</f>
        <v>0</v>
      </c>
      <c r="AE93" s="7">
        <f>_xll.Interp2dTab(-1,0,'Internal Flash'!$B$494:$N$494,'Internal Flash'!$A$495:$A$509,'Internal Flash'!$B$495:$N$509,'Main Injection Calc'!AE$79,'Main Injection Calc'!$U93)*_xll.Interp2dTab(-1,0,'Internal Flash'!$B$513:$N$513,'Internal Flash'!$A$514:$A$522,'Internal Flash'!$B$514:$N$522,'Variables &amp; Axis Check'!$B$2,'Main Injection Calc'!$U93)</f>
        <v>0</v>
      </c>
      <c r="AF93" s="7">
        <f>_xll.Interp2dTab(-1,0,'Internal Flash'!$B$494:$N$494,'Internal Flash'!$A$495:$A$509,'Internal Flash'!$B$495:$N$509,'Main Injection Calc'!AF$79,'Main Injection Calc'!$U93)*_xll.Interp2dTab(-1,0,'Internal Flash'!$B$513:$N$513,'Internal Flash'!$A$514:$A$522,'Internal Flash'!$B$514:$N$522,'Variables &amp; Axis Check'!$B$2,'Main Injection Calc'!$U93)</f>
        <v>0</v>
      </c>
      <c r="AG93" s="7">
        <f>_xll.Interp2dTab(-1,0,'Internal Flash'!$B$494:$N$494,'Internal Flash'!$A$495:$A$509,'Internal Flash'!$B$495:$N$509,'Main Injection Calc'!AG$79,'Main Injection Calc'!$U93)*_xll.Interp2dTab(-1,0,'Internal Flash'!$B$513:$N$513,'Internal Flash'!$A$514:$A$522,'Internal Flash'!$B$514:$N$522,'Variables &amp; Axis Check'!$B$2,'Main Injection Calc'!$U93)</f>
        <v>0</v>
      </c>
      <c r="AH93" s="7">
        <f>_xll.Interp2dTab(-1,0,'Internal Flash'!$B$494:$N$494,'Internal Flash'!$A$495:$A$509,'Internal Flash'!$B$495:$N$509,'Main Injection Calc'!AH$79,'Main Injection Calc'!$U93)*_xll.Interp2dTab(-1,0,'Internal Flash'!$B$513:$N$513,'Internal Flash'!$A$514:$A$522,'Internal Flash'!$B$514:$N$522,'Variables &amp; Axis Check'!$B$2,'Main Injection Calc'!$U93)</f>
        <v>0</v>
      </c>
      <c r="AI93" s="7">
        <f>_xll.Interp2dTab(-1,0,'Internal Flash'!$B$494:$N$494,'Internal Flash'!$A$495:$A$509,'Internal Flash'!$B$495:$N$509,'Main Injection Calc'!AI$79,'Main Injection Calc'!$U93)*_xll.Interp2dTab(-1,0,'Internal Flash'!$B$513:$N$513,'Internal Flash'!$A$514:$A$522,'Internal Flash'!$B$514:$N$522,'Variables &amp; Axis Check'!$B$2,'Main Injection Calc'!$U93)</f>
        <v>0</v>
      </c>
      <c r="AJ93" s="7">
        <f>_xll.Interp2dTab(-1,0,'Internal Flash'!$B$494:$N$494,'Internal Flash'!$A$495:$A$509,'Internal Flash'!$B$495:$N$509,'Main Injection Calc'!AJ$79,'Main Injection Calc'!$U93)*_xll.Interp2dTab(-1,0,'Internal Flash'!$B$513:$N$513,'Internal Flash'!$A$514:$A$522,'Internal Flash'!$B$514:$N$522,'Variables &amp; Axis Check'!$B$2,'Main Injection Calc'!$U93)</f>
        <v>0</v>
      </c>
      <c r="AK93" s="7">
        <f>_xll.Interp2dTab(-1,0,'Internal Flash'!$B$494:$N$494,'Internal Flash'!$A$495:$A$509,'Internal Flash'!$B$495:$N$509,'Main Injection Calc'!AK$79,'Main Injection Calc'!$U93)*_xll.Interp2dTab(-1,0,'Internal Flash'!$B$513:$N$513,'Internal Flash'!$A$514:$A$522,'Internal Flash'!$B$514:$N$522,'Variables &amp; Axis Check'!$B$2,'Main Injection Calc'!$U93)</f>
        <v>0</v>
      </c>
      <c r="AL93" s="7">
        <f>_xll.Interp2dTab(-1,0,'Internal Flash'!$B$494:$N$494,'Internal Flash'!$A$495:$A$509,'Internal Flash'!$B$495:$N$509,'Main Injection Calc'!AL$79,'Main Injection Calc'!$U93)*_xll.Interp2dTab(-1,0,'Internal Flash'!$B$513:$N$513,'Internal Flash'!$A$514:$A$522,'Internal Flash'!$B$514:$N$522,'Variables &amp; Axis Check'!$B$2,'Main Injection Calc'!$U93)</f>
        <v>0</v>
      </c>
      <c r="AM93" s="27">
        <f t="shared" si="65"/>
        <v>0</v>
      </c>
    </row>
    <row r="94" spans="1:39" x14ac:dyDescent="0.25">
      <c r="A94" s="5">
        <f>'CSP5'!$A$183</f>
        <v>2800</v>
      </c>
      <c r="B94" s="27">
        <f t="shared" si="46"/>
        <v>4.4572744859619977</v>
      </c>
      <c r="C94" s="7">
        <f t="shared" si="47"/>
        <v>4.4572744859619977</v>
      </c>
      <c r="D94" s="7">
        <f t="shared" si="48"/>
        <v>-4.0295155668380023</v>
      </c>
      <c r="E94" s="7">
        <f t="shared" si="49"/>
        <v>-8.1094689764380021</v>
      </c>
      <c r="F94" s="7">
        <f t="shared" si="50"/>
        <v>-11.568056546038001</v>
      </c>
      <c r="G94" s="7">
        <f t="shared" si="51"/>
        <v>-14.077909562038005</v>
      </c>
      <c r="H94" s="7">
        <f t="shared" si="52"/>
        <v>-17.683853687371339</v>
      </c>
      <c r="I94" s="7">
        <f t="shared" si="53"/>
        <v>-20.152341147638001</v>
      </c>
      <c r="J94" s="7">
        <f t="shared" si="54"/>
        <v>-26.107901066383459</v>
      </c>
      <c r="K94" s="7">
        <f t="shared" si="55"/>
        <v>-28.085000105550002</v>
      </c>
      <c r="L94" s="7">
        <f t="shared" si="56"/>
        <v>-30.614733353550001</v>
      </c>
      <c r="M94" s="7">
        <f t="shared" si="57"/>
        <v>-33.731104995497248</v>
      </c>
      <c r="N94" s="7">
        <f t="shared" si="58"/>
        <v>-33.365616288413001</v>
      </c>
      <c r="O94" s="7">
        <f t="shared" si="59"/>
        <v>-32.086180210013005</v>
      </c>
      <c r="P94" s="7">
        <f t="shared" si="60"/>
        <v>-28.808137286813</v>
      </c>
      <c r="Q94" s="7">
        <f t="shared" si="61"/>
        <v>-26.686441830813006</v>
      </c>
      <c r="R94" s="7">
        <f t="shared" si="62"/>
        <v>-27.377247374812999</v>
      </c>
      <c r="S94" s="27">
        <f t="shared" si="63"/>
        <v>-27.377247374812999</v>
      </c>
      <c r="U94" s="5">
        <f>'CSP5'!$A$183</f>
        <v>2800</v>
      </c>
      <c r="V94" s="27">
        <f t="shared" si="64"/>
        <v>0</v>
      </c>
      <c r="W94" s="7">
        <f>_xll.Interp2dTab(-1,0,'Internal Flash'!$B$494:$N$494,'Internal Flash'!$A$495:$A$509,'Internal Flash'!$B$495:$N$509,'Main Injection Calc'!W$79,'Main Injection Calc'!$U94)*_xll.Interp2dTab(-1,0,'Internal Flash'!$B$513:$N$513,'Internal Flash'!$A$514:$A$522,'Internal Flash'!$B$514:$N$522,'Variables &amp; Axis Check'!$B$2,'Main Injection Calc'!$U94)</f>
        <v>0</v>
      </c>
      <c r="X94" s="7">
        <f>_xll.Interp2dTab(-1,0,'Internal Flash'!$B$494:$N$494,'Internal Flash'!$A$495:$A$509,'Internal Flash'!$B$495:$N$509,'Main Injection Calc'!X$79,'Main Injection Calc'!$U94)*_xll.Interp2dTab(-1,0,'Internal Flash'!$B$513:$N$513,'Internal Flash'!$A$514:$A$522,'Internal Flash'!$B$514:$N$522,'Variables &amp; Axis Check'!$B$2,'Main Injection Calc'!$U94)</f>
        <v>0</v>
      </c>
      <c r="Y94" s="7">
        <f>_xll.Interp2dTab(-1,0,'Internal Flash'!$B$494:$N$494,'Internal Flash'!$A$495:$A$509,'Internal Flash'!$B$495:$N$509,'Main Injection Calc'!Y$79,'Main Injection Calc'!$U94)*_xll.Interp2dTab(-1,0,'Internal Flash'!$B$513:$N$513,'Internal Flash'!$A$514:$A$522,'Internal Flash'!$B$514:$N$522,'Variables &amp; Axis Check'!$B$2,'Main Injection Calc'!$U94)</f>
        <v>0</v>
      </c>
      <c r="Z94" s="7">
        <f>_xll.Interp2dTab(-1,0,'Internal Flash'!$B$494:$N$494,'Internal Flash'!$A$495:$A$509,'Internal Flash'!$B$495:$N$509,'Main Injection Calc'!Z$79,'Main Injection Calc'!$U94)*_xll.Interp2dTab(-1,0,'Internal Flash'!$B$513:$N$513,'Internal Flash'!$A$514:$A$522,'Internal Flash'!$B$514:$N$522,'Variables &amp; Axis Check'!$B$2,'Main Injection Calc'!$U94)</f>
        <v>0</v>
      </c>
      <c r="AA94" s="7">
        <f>_xll.Interp2dTab(-1,0,'Internal Flash'!$B$494:$N$494,'Internal Flash'!$A$495:$A$509,'Internal Flash'!$B$495:$N$509,'Main Injection Calc'!AA$79,'Main Injection Calc'!$U94)*_xll.Interp2dTab(-1,0,'Internal Flash'!$B$513:$N$513,'Internal Flash'!$A$514:$A$522,'Internal Flash'!$B$514:$N$522,'Variables &amp; Axis Check'!$B$2,'Main Injection Calc'!$U94)</f>
        <v>0</v>
      </c>
      <c r="AB94" s="7">
        <f>_xll.Interp2dTab(-1,0,'Internal Flash'!$B$494:$N$494,'Internal Flash'!$A$495:$A$509,'Internal Flash'!$B$495:$N$509,'Main Injection Calc'!AB$79,'Main Injection Calc'!$U94)*_xll.Interp2dTab(-1,0,'Internal Flash'!$B$513:$N$513,'Internal Flash'!$A$514:$A$522,'Internal Flash'!$B$514:$N$522,'Variables &amp; Axis Check'!$B$2,'Main Injection Calc'!$U94)</f>
        <v>0</v>
      </c>
      <c r="AC94" s="7">
        <f>_xll.Interp2dTab(-1,0,'Internal Flash'!$B$494:$N$494,'Internal Flash'!$A$495:$A$509,'Internal Flash'!$B$495:$N$509,'Main Injection Calc'!AC$79,'Main Injection Calc'!$U94)*_xll.Interp2dTab(-1,0,'Internal Flash'!$B$513:$N$513,'Internal Flash'!$A$514:$A$522,'Internal Flash'!$B$514:$N$522,'Variables &amp; Axis Check'!$B$2,'Main Injection Calc'!$U94)</f>
        <v>0</v>
      </c>
      <c r="AD94" s="7">
        <f>_xll.Interp2dTab(-1,0,'Internal Flash'!$B$494:$N$494,'Internal Flash'!$A$495:$A$509,'Internal Flash'!$B$495:$N$509,'Main Injection Calc'!AD$79,'Main Injection Calc'!$U94)*_xll.Interp2dTab(-1,0,'Internal Flash'!$B$513:$N$513,'Internal Flash'!$A$514:$A$522,'Internal Flash'!$B$514:$N$522,'Variables &amp; Axis Check'!$B$2,'Main Injection Calc'!$U94)</f>
        <v>0</v>
      </c>
      <c r="AE94" s="7">
        <f>_xll.Interp2dTab(-1,0,'Internal Flash'!$B$494:$N$494,'Internal Flash'!$A$495:$A$509,'Internal Flash'!$B$495:$N$509,'Main Injection Calc'!AE$79,'Main Injection Calc'!$U94)*_xll.Interp2dTab(-1,0,'Internal Flash'!$B$513:$N$513,'Internal Flash'!$A$514:$A$522,'Internal Flash'!$B$514:$N$522,'Variables &amp; Axis Check'!$B$2,'Main Injection Calc'!$U94)</f>
        <v>0</v>
      </c>
      <c r="AF94" s="7">
        <f>_xll.Interp2dTab(-1,0,'Internal Flash'!$B$494:$N$494,'Internal Flash'!$A$495:$A$509,'Internal Flash'!$B$495:$N$509,'Main Injection Calc'!AF$79,'Main Injection Calc'!$U94)*_xll.Interp2dTab(-1,0,'Internal Flash'!$B$513:$N$513,'Internal Flash'!$A$514:$A$522,'Internal Flash'!$B$514:$N$522,'Variables &amp; Axis Check'!$B$2,'Main Injection Calc'!$U94)</f>
        <v>0</v>
      </c>
      <c r="AG94" s="7">
        <f>_xll.Interp2dTab(-1,0,'Internal Flash'!$B$494:$N$494,'Internal Flash'!$A$495:$A$509,'Internal Flash'!$B$495:$N$509,'Main Injection Calc'!AG$79,'Main Injection Calc'!$U94)*_xll.Interp2dTab(-1,0,'Internal Flash'!$B$513:$N$513,'Internal Flash'!$A$514:$A$522,'Internal Flash'!$B$514:$N$522,'Variables &amp; Axis Check'!$B$2,'Main Injection Calc'!$U94)</f>
        <v>0</v>
      </c>
      <c r="AH94" s="7">
        <f>_xll.Interp2dTab(-1,0,'Internal Flash'!$B$494:$N$494,'Internal Flash'!$A$495:$A$509,'Internal Flash'!$B$495:$N$509,'Main Injection Calc'!AH$79,'Main Injection Calc'!$U94)*_xll.Interp2dTab(-1,0,'Internal Flash'!$B$513:$N$513,'Internal Flash'!$A$514:$A$522,'Internal Flash'!$B$514:$N$522,'Variables &amp; Axis Check'!$B$2,'Main Injection Calc'!$U94)</f>
        <v>0</v>
      </c>
      <c r="AI94" s="7">
        <f>_xll.Interp2dTab(-1,0,'Internal Flash'!$B$494:$N$494,'Internal Flash'!$A$495:$A$509,'Internal Flash'!$B$495:$N$509,'Main Injection Calc'!AI$79,'Main Injection Calc'!$U94)*_xll.Interp2dTab(-1,0,'Internal Flash'!$B$513:$N$513,'Internal Flash'!$A$514:$A$522,'Internal Flash'!$B$514:$N$522,'Variables &amp; Axis Check'!$B$2,'Main Injection Calc'!$U94)</f>
        <v>0</v>
      </c>
      <c r="AJ94" s="7">
        <f>_xll.Interp2dTab(-1,0,'Internal Flash'!$B$494:$N$494,'Internal Flash'!$A$495:$A$509,'Internal Flash'!$B$495:$N$509,'Main Injection Calc'!AJ$79,'Main Injection Calc'!$U94)*_xll.Interp2dTab(-1,0,'Internal Flash'!$B$513:$N$513,'Internal Flash'!$A$514:$A$522,'Internal Flash'!$B$514:$N$522,'Variables &amp; Axis Check'!$B$2,'Main Injection Calc'!$U94)</f>
        <v>0</v>
      </c>
      <c r="AK94" s="7">
        <f>_xll.Interp2dTab(-1,0,'Internal Flash'!$B$494:$N$494,'Internal Flash'!$A$495:$A$509,'Internal Flash'!$B$495:$N$509,'Main Injection Calc'!AK$79,'Main Injection Calc'!$U94)*_xll.Interp2dTab(-1,0,'Internal Flash'!$B$513:$N$513,'Internal Flash'!$A$514:$A$522,'Internal Flash'!$B$514:$N$522,'Variables &amp; Axis Check'!$B$2,'Main Injection Calc'!$U94)</f>
        <v>0</v>
      </c>
      <c r="AL94" s="7">
        <f>_xll.Interp2dTab(-1,0,'Internal Flash'!$B$494:$N$494,'Internal Flash'!$A$495:$A$509,'Internal Flash'!$B$495:$N$509,'Main Injection Calc'!AL$79,'Main Injection Calc'!$U94)*_xll.Interp2dTab(-1,0,'Internal Flash'!$B$513:$N$513,'Internal Flash'!$A$514:$A$522,'Internal Flash'!$B$514:$N$522,'Variables &amp; Axis Check'!$B$2,'Main Injection Calc'!$U94)</f>
        <v>0</v>
      </c>
      <c r="AM94" s="27">
        <f t="shared" si="65"/>
        <v>0</v>
      </c>
    </row>
    <row r="95" spans="1:39" x14ac:dyDescent="0.25">
      <c r="A95" s="5">
        <f>'CSP5'!$A$184</f>
        <v>2900</v>
      </c>
      <c r="B95" s="27">
        <f t="shared" si="46"/>
        <v>-0.30637162420650266</v>
      </c>
      <c r="C95" s="7">
        <f t="shared" si="47"/>
        <v>-0.30637162420650266</v>
      </c>
      <c r="D95" s="7">
        <f t="shared" si="48"/>
        <v>-6.1212786834065023</v>
      </c>
      <c r="E95" s="7">
        <f t="shared" si="49"/>
        <v>-8.1982307826065028</v>
      </c>
      <c r="F95" s="7">
        <f t="shared" si="50"/>
        <v>-10.077675692871702</v>
      </c>
      <c r="G95" s="7">
        <f t="shared" si="51"/>
        <v>-12.470756320438003</v>
      </c>
      <c r="H95" s="7">
        <f t="shared" si="52"/>
        <v>-16.29457656470467</v>
      </c>
      <c r="I95" s="7">
        <f t="shared" si="53"/>
        <v>-19.355011534838003</v>
      </c>
      <c r="J95" s="7">
        <f t="shared" si="54"/>
        <v>-23.413697526210726</v>
      </c>
      <c r="K95" s="7">
        <f t="shared" si="55"/>
        <v>-26.527883379150001</v>
      </c>
      <c r="L95" s="7">
        <f t="shared" si="56"/>
        <v>-28.857074383950007</v>
      </c>
      <c r="M95" s="7">
        <f t="shared" si="57"/>
        <v>-31.337962157097252</v>
      </c>
      <c r="N95" s="7">
        <f t="shared" si="58"/>
        <v>-30.790952875613002</v>
      </c>
      <c r="O95" s="7">
        <f t="shared" si="59"/>
        <v>-28.597668367613</v>
      </c>
      <c r="P95" s="7">
        <f t="shared" si="60"/>
        <v>-26.638758859613002</v>
      </c>
      <c r="Q95" s="7">
        <f t="shared" si="61"/>
        <v>-25.031411351613006</v>
      </c>
      <c r="R95" s="7">
        <f t="shared" si="62"/>
        <v>-25.416251843612997</v>
      </c>
      <c r="S95" s="27">
        <f t="shared" si="63"/>
        <v>-25.416251843612997</v>
      </c>
      <c r="U95" s="5">
        <f>'CSP5'!$A$184</f>
        <v>2900</v>
      </c>
      <c r="V95" s="27">
        <f t="shared" si="64"/>
        <v>0</v>
      </c>
      <c r="W95" s="7">
        <f>_xll.Interp2dTab(-1,0,'Internal Flash'!$B$494:$N$494,'Internal Flash'!$A$495:$A$509,'Internal Flash'!$B$495:$N$509,'Main Injection Calc'!W$79,'Main Injection Calc'!$U95)*_xll.Interp2dTab(-1,0,'Internal Flash'!$B$513:$N$513,'Internal Flash'!$A$514:$A$522,'Internal Flash'!$B$514:$N$522,'Variables &amp; Axis Check'!$B$2,'Main Injection Calc'!$U95)</f>
        <v>0</v>
      </c>
      <c r="X95" s="7">
        <f>_xll.Interp2dTab(-1,0,'Internal Flash'!$B$494:$N$494,'Internal Flash'!$A$495:$A$509,'Internal Flash'!$B$495:$N$509,'Main Injection Calc'!X$79,'Main Injection Calc'!$U95)*_xll.Interp2dTab(-1,0,'Internal Flash'!$B$513:$N$513,'Internal Flash'!$A$514:$A$522,'Internal Flash'!$B$514:$N$522,'Variables &amp; Axis Check'!$B$2,'Main Injection Calc'!$U95)</f>
        <v>0</v>
      </c>
      <c r="Y95" s="7">
        <f>_xll.Interp2dTab(-1,0,'Internal Flash'!$B$494:$N$494,'Internal Flash'!$A$495:$A$509,'Internal Flash'!$B$495:$N$509,'Main Injection Calc'!Y$79,'Main Injection Calc'!$U95)*_xll.Interp2dTab(-1,0,'Internal Flash'!$B$513:$N$513,'Internal Flash'!$A$514:$A$522,'Internal Flash'!$B$514:$N$522,'Variables &amp; Axis Check'!$B$2,'Main Injection Calc'!$U95)</f>
        <v>0</v>
      </c>
      <c r="Z95" s="7">
        <f>_xll.Interp2dTab(-1,0,'Internal Flash'!$B$494:$N$494,'Internal Flash'!$A$495:$A$509,'Internal Flash'!$B$495:$N$509,'Main Injection Calc'!Z$79,'Main Injection Calc'!$U95)*_xll.Interp2dTab(-1,0,'Internal Flash'!$B$513:$N$513,'Internal Flash'!$A$514:$A$522,'Internal Flash'!$B$514:$N$522,'Variables &amp; Axis Check'!$B$2,'Main Injection Calc'!$U95)</f>
        <v>0</v>
      </c>
      <c r="AA95" s="7">
        <f>_xll.Interp2dTab(-1,0,'Internal Flash'!$B$494:$N$494,'Internal Flash'!$A$495:$A$509,'Internal Flash'!$B$495:$N$509,'Main Injection Calc'!AA$79,'Main Injection Calc'!$U95)*_xll.Interp2dTab(-1,0,'Internal Flash'!$B$513:$N$513,'Internal Flash'!$A$514:$A$522,'Internal Flash'!$B$514:$N$522,'Variables &amp; Axis Check'!$B$2,'Main Injection Calc'!$U95)</f>
        <v>0</v>
      </c>
      <c r="AB95" s="7">
        <f>_xll.Interp2dTab(-1,0,'Internal Flash'!$B$494:$N$494,'Internal Flash'!$A$495:$A$509,'Internal Flash'!$B$495:$N$509,'Main Injection Calc'!AB$79,'Main Injection Calc'!$U95)*_xll.Interp2dTab(-1,0,'Internal Flash'!$B$513:$N$513,'Internal Flash'!$A$514:$A$522,'Internal Flash'!$B$514:$N$522,'Variables &amp; Axis Check'!$B$2,'Main Injection Calc'!$U95)</f>
        <v>0</v>
      </c>
      <c r="AC95" s="7">
        <f>_xll.Interp2dTab(-1,0,'Internal Flash'!$B$494:$N$494,'Internal Flash'!$A$495:$A$509,'Internal Flash'!$B$495:$N$509,'Main Injection Calc'!AC$79,'Main Injection Calc'!$U95)*_xll.Interp2dTab(-1,0,'Internal Flash'!$B$513:$N$513,'Internal Flash'!$A$514:$A$522,'Internal Flash'!$B$514:$N$522,'Variables &amp; Axis Check'!$B$2,'Main Injection Calc'!$U95)</f>
        <v>0</v>
      </c>
      <c r="AD95" s="7">
        <f>_xll.Interp2dTab(-1,0,'Internal Flash'!$B$494:$N$494,'Internal Flash'!$A$495:$A$509,'Internal Flash'!$B$495:$N$509,'Main Injection Calc'!AD$79,'Main Injection Calc'!$U95)*_xll.Interp2dTab(-1,0,'Internal Flash'!$B$513:$N$513,'Internal Flash'!$A$514:$A$522,'Internal Flash'!$B$514:$N$522,'Variables &amp; Axis Check'!$B$2,'Main Injection Calc'!$U95)</f>
        <v>0</v>
      </c>
      <c r="AE95" s="7">
        <f>_xll.Interp2dTab(-1,0,'Internal Flash'!$B$494:$N$494,'Internal Flash'!$A$495:$A$509,'Internal Flash'!$B$495:$N$509,'Main Injection Calc'!AE$79,'Main Injection Calc'!$U95)*_xll.Interp2dTab(-1,0,'Internal Flash'!$B$513:$N$513,'Internal Flash'!$A$514:$A$522,'Internal Flash'!$B$514:$N$522,'Variables &amp; Axis Check'!$B$2,'Main Injection Calc'!$U95)</f>
        <v>0</v>
      </c>
      <c r="AF95" s="7">
        <f>_xll.Interp2dTab(-1,0,'Internal Flash'!$B$494:$N$494,'Internal Flash'!$A$495:$A$509,'Internal Flash'!$B$495:$N$509,'Main Injection Calc'!AF$79,'Main Injection Calc'!$U95)*_xll.Interp2dTab(-1,0,'Internal Flash'!$B$513:$N$513,'Internal Flash'!$A$514:$A$522,'Internal Flash'!$B$514:$N$522,'Variables &amp; Axis Check'!$B$2,'Main Injection Calc'!$U95)</f>
        <v>0</v>
      </c>
      <c r="AG95" s="7">
        <f>_xll.Interp2dTab(-1,0,'Internal Flash'!$B$494:$N$494,'Internal Flash'!$A$495:$A$509,'Internal Flash'!$B$495:$N$509,'Main Injection Calc'!AG$79,'Main Injection Calc'!$U95)*_xll.Interp2dTab(-1,0,'Internal Flash'!$B$513:$N$513,'Internal Flash'!$A$514:$A$522,'Internal Flash'!$B$514:$N$522,'Variables &amp; Axis Check'!$B$2,'Main Injection Calc'!$U95)</f>
        <v>0</v>
      </c>
      <c r="AH95" s="7">
        <f>_xll.Interp2dTab(-1,0,'Internal Flash'!$B$494:$N$494,'Internal Flash'!$A$495:$A$509,'Internal Flash'!$B$495:$N$509,'Main Injection Calc'!AH$79,'Main Injection Calc'!$U95)*_xll.Interp2dTab(-1,0,'Internal Flash'!$B$513:$N$513,'Internal Flash'!$A$514:$A$522,'Internal Flash'!$B$514:$N$522,'Variables &amp; Axis Check'!$B$2,'Main Injection Calc'!$U95)</f>
        <v>0</v>
      </c>
      <c r="AI95" s="7">
        <f>_xll.Interp2dTab(-1,0,'Internal Flash'!$B$494:$N$494,'Internal Flash'!$A$495:$A$509,'Internal Flash'!$B$495:$N$509,'Main Injection Calc'!AI$79,'Main Injection Calc'!$U95)*_xll.Interp2dTab(-1,0,'Internal Flash'!$B$513:$N$513,'Internal Flash'!$A$514:$A$522,'Internal Flash'!$B$514:$N$522,'Variables &amp; Axis Check'!$B$2,'Main Injection Calc'!$U95)</f>
        <v>0</v>
      </c>
      <c r="AJ95" s="7">
        <f>_xll.Interp2dTab(-1,0,'Internal Flash'!$B$494:$N$494,'Internal Flash'!$A$495:$A$509,'Internal Flash'!$B$495:$N$509,'Main Injection Calc'!AJ$79,'Main Injection Calc'!$U95)*_xll.Interp2dTab(-1,0,'Internal Flash'!$B$513:$N$513,'Internal Flash'!$A$514:$A$522,'Internal Flash'!$B$514:$N$522,'Variables &amp; Axis Check'!$B$2,'Main Injection Calc'!$U95)</f>
        <v>0</v>
      </c>
      <c r="AK95" s="7">
        <f>_xll.Interp2dTab(-1,0,'Internal Flash'!$B$494:$N$494,'Internal Flash'!$A$495:$A$509,'Internal Flash'!$B$495:$N$509,'Main Injection Calc'!AK$79,'Main Injection Calc'!$U95)*_xll.Interp2dTab(-1,0,'Internal Flash'!$B$513:$N$513,'Internal Flash'!$A$514:$A$522,'Internal Flash'!$B$514:$N$522,'Variables &amp; Axis Check'!$B$2,'Main Injection Calc'!$U95)</f>
        <v>0</v>
      </c>
      <c r="AL95" s="7">
        <f>_xll.Interp2dTab(-1,0,'Internal Flash'!$B$494:$N$494,'Internal Flash'!$A$495:$A$509,'Internal Flash'!$B$495:$N$509,'Main Injection Calc'!AL$79,'Main Injection Calc'!$U95)*_xll.Interp2dTab(-1,0,'Internal Flash'!$B$513:$N$513,'Internal Flash'!$A$514:$A$522,'Internal Flash'!$B$514:$N$522,'Variables &amp; Axis Check'!$B$2,'Main Injection Calc'!$U95)</f>
        <v>0</v>
      </c>
      <c r="AM95" s="27">
        <f t="shared" si="65"/>
        <v>0</v>
      </c>
    </row>
    <row r="96" spans="1:39" x14ac:dyDescent="0.25">
      <c r="A96" s="5">
        <f>'CSP5'!$A$185</f>
        <v>3000</v>
      </c>
      <c r="B96" s="27">
        <f t="shared" si="46"/>
        <v>0.78935726562499742</v>
      </c>
      <c r="C96" s="7">
        <f t="shared" si="47"/>
        <v>0.78935726562499742</v>
      </c>
      <c r="D96" s="7">
        <f t="shared" si="48"/>
        <v>-4.2363204943750032</v>
      </c>
      <c r="E96" s="7">
        <f t="shared" si="49"/>
        <v>-5.4241390543750025</v>
      </c>
      <c r="F96" s="7">
        <f t="shared" si="50"/>
        <v>-8.7854595821054016</v>
      </c>
      <c r="G96" s="7">
        <f t="shared" si="51"/>
        <v>-11.255559122038003</v>
      </c>
      <c r="H96" s="7">
        <f t="shared" si="52"/>
        <v>-15.205003474038001</v>
      </c>
      <c r="I96" s="7">
        <f t="shared" si="53"/>
        <v>-18.865000034038001</v>
      </c>
      <c r="J96" s="7">
        <f t="shared" si="54"/>
        <v>-22.700376914038003</v>
      </c>
      <c r="K96" s="7">
        <f t="shared" si="55"/>
        <v>-26.414303748750001</v>
      </c>
      <c r="L96" s="7">
        <f t="shared" si="56"/>
        <v>-28.600242628750003</v>
      </c>
      <c r="M96" s="7">
        <f t="shared" si="57"/>
        <v>-31.44676975549725</v>
      </c>
      <c r="N96" s="7">
        <f t="shared" si="58"/>
        <v>-29.819440552413003</v>
      </c>
      <c r="O96" s="7">
        <f t="shared" si="59"/>
        <v>-29.663941992412997</v>
      </c>
      <c r="P96" s="7">
        <f t="shared" si="60"/>
        <v>-28.805317432413002</v>
      </c>
      <c r="Q96" s="7">
        <f t="shared" si="61"/>
        <v>-26.892005872413005</v>
      </c>
      <c r="R96" s="7">
        <f t="shared" si="62"/>
        <v>-27.791194312412998</v>
      </c>
      <c r="S96" s="27">
        <f t="shared" si="63"/>
        <v>-27.791194312412998</v>
      </c>
      <c r="U96" s="5">
        <f>'CSP5'!$A$185</f>
        <v>3000</v>
      </c>
      <c r="V96" s="27">
        <f t="shared" si="64"/>
        <v>0</v>
      </c>
      <c r="W96" s="7">
        <f>_xll.Interp2dTab(-1,0,'Internal Flash'!$B$494:$N$494,'Internal Flash'!$A$495:$A$509,'Internal Flash'!$B$495:$N$509,'Main Injection Calc'!W$79,'Main Injection Calc'!$U96)*_xll.Interp2dTab(-1,0,'Internal Flash'!$B$513:$N$513,'Internal Flash'!$A$514:$A$522,'Internal Flash'!$B$514:$N$522,'Variables &amp; Axis Check'!$B$2,'Main Injection Calc'!$U96)</f>
        <v>0</v>
      </c>
      <c r="X96" s="7">
        <f>_xll.Interp2dTab(-1,0,'Internal Flash'!$B$494:$N$494,'Internal Flash'!$A$495:$A$509,'Internal Flash'!$B$495:$N$509,'Main Injection Calc'!X$79,'Main Injection Calc'!$U96)*_xll.Interp2dTab(-1,0,'Internal Flash'!$B$513:$N$513,'Internal Flash'!$A$514:$A$522,'Internal Flash'!$B$514:$N$522,'Variables &amp; Axis Check'!$B$2,'Main Injection Calc'!$U96)</f>
        <v>0</v>
      </c>
      <c r="Y96" s="7">
        <f>_xll.Interp2dTab(-1,0,'Internal Flash'!$B$494:$N$494,'Internal Flash'!$A$495:$A$509,'Internal Flash'!$B$495:$N$509,'Main Injection Calc'!Y$79,'Main Injection Calc'!$U96)*_xll.Interp2dTab(-1,0,'Internal Flash'!$B$513:$N$513,'Internal Flash'!$A$514:$A$522,'Internal Flash'!$B$514:$N$522,'Variables &amp; Axis Check'!$B$2,'Main Injection Calc'!$U96)</f>
        <v>0</v>
      </c>
      <c r="Z96" s="7">
        <f>_xll.Interp2dTab(-1,0,'Internal Flash'!$B$494:$N$494,'Internal Flash'!$A$495:$A$509,'Internal Flash'!$B$495:$N$509,'Main Injection Calc'!Z$79,'Main Injection Calc'!$U96)*_xll.Interp2dTab(-1,0,'Internal Flash'!$B$513:$N$513,'Internal Flash'!$A$514:$A$522,'Internal Flash'!$B$514:$N$522,'Variables &amp; Axis Check'!$B$2,'Main Injection Calc'!$U96)</f>
        <v>0</v>
      </c>
      <c r="AA96" s="7">
        <f>_xll.Interp2dTab(-1,0,'Internal Flash'!$B$494:$N$494,'Internal Flash'!$A$495:$A$509,'Internal Flash'!$B$495:$N$509,'Main Injection Calc'!AA$79,'Main Injection Calc'!$U96)*_xll.Interp2dTab(-1,0,'Internal Flash'!$B$513:$N$513,'Internal Flash'!$A$514:$A$522,'Internal Flash'!$B$514:$N$522,'Variables &amp; Axis Check'!$B$2,'Main Injection Calc'!$U96)</f>
        <v>0</v>
      </c>
      <c r="AB96" s="7">
        <f>_xll.Interp2dTab(-1,0,'Internal Flash'!$B$494:$N$494,'Internal Flash'!$A$495:$A$509,'Internal Flash'!$B$495:$N$509,'Main Injection Calc'!AB$79,'Main Injection Calc'!$U96)*_xll.Interp2dTab(-1,0,'Internal Flash'!$B$513:$N$513,'Internal Flash'!$A$514:$A$522,'Internal Flash'!$B$514:$N$522,'Variables &amp; Axis Check'!$B$2,'Main Injection Calc'!$U96)</f>
        <v>0</v>
      </c>
      <c r="AC96" s="7">
        <f>_xll.Interp2dTab(-1,0,'Internal Flash'!$B$494:$N$494,'Internal Flash'!$A$495:$A$509,'Internal Flash'!$B$495:$N$509,'Main Injection Calc'!AC$79,'Main Injection Calc'!$U96)*_xll.Interp2dTab(-1,0,'Internal Flash'!$B$513:$N$513,'Internal Flash'!$A$514:$A$522,'Internal Flash'!$B$514:$N$522,'Variables &amp; Axis Check'!$B$2,'Main Injection Calc'!$U96)</f>
        <v>0</v>
      </c>
      <c r="AD96" s="7">
        <f>_xll.Interp2dTab(-1,0,'Internal Flash'!$B$494:$N$494,'Internal Flash'!$A$495:$A$509,'Internal Flash'!$B$495:$N$509,'Main Injection Calc'!AD$79,'Main Injection Calc'!$U96)*_xll.Interp2dTab(-1,0,'Internal Flash'!$B$513:$N$513,'Internal Flash'!$A$514:$A$522,'Internal Flash'!$B$514:$N$522,'Variables &amp; Axis Check'!$B$2,'Main Injection Calc'!$U96)</f>
        <v>0</v>
      </c>
      <c r="AE96" s="7">
        <f>_xll.Interp2dTab(-1,0,'Internal Flash'!$B$494:$N$494,'Internal Flash'!$A$495:$A$509,'Internal Flash'!$B$495:$N$509,'Main Injection Calc'!AE$79,'Main Injection Calc'!$U96)*_xll.Interp2dTab(-1,0,'Internal Flash'!$B$513:$N$513,'Internal Flash'!$A$514:$A$522,'Internal Flash'!$B$514:$N$522,'Variables &amp; Axis Check'!$B$2,'Main Injection Calc'!$U96)</f>
        <v>0</v>
      </c>
      <c r="AF96" s="7">
        <f>_xll.Interp2dTab(-1,0,'Internal Flash'!$B$494:$N$494,'Internal Flash'!$A$495:$A$509,'Internal Flash'!$B$495:$N$509,'Main Injection Calc'!AF$79,'Main Injection Calc'!$U96)*_xll.Interp2dTab(-1,0,'Internal Flash'!$B$513:$N$513,'Internal Flash'!$A$514:$A$522,'Internal Flash'!$B$514:$N$522,'Variables &amp; Axis Check'!$B$2,'Main Injection Calc'!$U96)</f>
        <v>0</v>
      </c>
      <c r="AG96" s="7">
        <f>_xll.Interp2dTab(-1,0,'Internal Flash'!$B$494:$N$494,'Internal Flash'!$A$495:$A$509,'Internal Flash'!$B$495:$N$509,'Main Injection Calc'!AG$79,'Main Injection Calc'!$U96)*_xll.Interp2dTab(-1,0,'Internal Flash'!$B$513:$N$513,'Internal Flash'!$A$514:$A$522,'Internal Flash'!$B$514:$N$522,'Variables &amp; Axis Check'!$B$2,'Main Injection Calc'!$U96)</f>
        <v>0</v>
      </c>
      <c r="AH96" s="7">
        <f>_xll.Interp2dTab(-1,0,'Internal Flash'!$B$494:$N$494,'Internal Flash'!$A$495:$A$509,'Internal Flash'!$B$495:$N$509,'Main Injection Calc'!AH$79,'Main Injection Calc'!$U96)*_xll.Interp2dTab(-1,0,'Internal Flash'!$B$513:$N$513,'Internal Flash'!$A$514:$A$522,'Internal Flash'!$B$514:$N$522,'Variables &amp; Axis Check'!$B$2,'Main Injection Calc'!$U96)</f>
        <v>0</v>
      </c>
      <c r="AI96" s="7">
        <f>_xll.Interp2dTab(-1,0,'Internal Flash'!$B$494:$N$494,'Internal Flash'!$A$495:$A$509,'Internal Flash'!$B$495:$N$509,'Main Injection Calc'!AI$79,'Main Injection Calc'!$U96)*_xll.Interp2dTab(-1,0,'Internal Flash'!$B$513:$N$513,'Internal Flash'!$A$514:$A$522,'Internal Flash'!$B$514:$N$522,'Variables &amp; Axis Check'!$B$2,'Main Injection Calc'!$U96)</f>
        <v>0</v>
      </c>
      <c r="AJ96" s="7">
        <f>_xll.Interp2dTab(-1,0,'Internal Flash'!$B$494:$N$494,'Internal Flash'!$A$495:$A$509,'Internal Flash'!$B$495:$N$509,'Main Injection Calc'!AJ$79,'Main Injection Calc'!$U96)*_xll.Interp2dTab(-1,0,'Internal Flash'!$B$513:$N$513,'Internal Flash'!$A$514:$A$522,'Internal Flash'!$B$514:$N$522,'Variables &amp; Axis Check'!$B$2,'Main Injection Calc'!$U96)</f>
        <v>0</v>
      </c>
      <c r="AK96" s="7">
        <f>_xll.Interp2dTab(-1,0,'Internal Flash'!$B$494:$N$494,'Internal Flash'!$A$495:$A$509,'Internal Flash'!$B$495:$N$509,'Main Injection Calc'!AK$79,'Main Injection Calc'!$U96)*_xll.Interp2dTab(-1,0,'Internal Flash'!$B$513:$N$513,'Internal Flash'!$A$514:$A$522,'Internal Flash'!$B$514:$N$522,'Variables &amp; Axis Check'!$B$2,'Main Injection Calc'!$U96)</f>
        <v>0</v>
      </c>
      <c r="AL96" s="7">
        <f>_xll.Interp2dTab(-1,0,'Internal Flash'!$B$494:$N$494,'Internal Flash'!$A$495:$A$509,'Internal Flash'!$B$495:$N$509,'Main Injection Calc'!AL$79,'Main Injection Calc'!$U96)*_xll.Interp2dTab(-1,0,'Internal Flash'!$B$513:$N$513,'Internal Flash'!$A$514:$A$522,'Internal Flash'!$B$514:$N$522,'Variables &amp; Axis Check'!$B$2,'Main Injection Calc'!$U96)</f>
        <v>0</v>
      </c>
      <c r="AM96" s="27">
        <f t="shared" si="65"/>
        <v>0</v>
      </c>
    </row>
    <row r="97" spans="1:39" x14ac:dyDescent="0.25">
      <c r="A97" s="5">
        <f>'CSP5'!$A$186</f>
        <v>3200</v>
      </c>
      <c r="B97" s="27">
        <f t="shared" si="46"/>
        <v>6.765920265624997</v>
      </c>
      <c r="C97" s="7">
        <f t="shared" si="47"/>
        <v>6.765920265624997</v>
      </c>
      <c r="D97" s="7">
        <f t="shared" si="48"/>
        <v>-1.5244906783750025</v>
      </c>
      <c r="E97" s="7">
        <f t="shared" si="49"/>
        <v>-4.7836841423750016</v>
      </c>
      <c r="F97" s="7">
        <f t="shared" si="50"/>
        <v>-8.0834241999750027</v>
      </c>
      <c r="G97" s="7">
        <f t="shared" si="51"/>
        <v>-11.703615419175003</v>
      </c>
      <c r="H97" s="7">
        <f t="shared" si="52"/>
        <v>-15.238426691708337</v>
      </c>
      <c r="I97" s="7">
        <f t="shared" si="53"/>
        <v>-18.392423022375002</v>
      </c>
      <c r="J97" s="7">
        <f t="shared" si="54"/>
        <v>-20.705703951455007</v>
      </c>
      <c r="K97" s="7">
        <f t="shared" si="55"/>
        <v>-24.735951471823338</v>
      </c>
      <c r="L97" s="7">
        <f t="shared" si="56"/>
        <v>-28.190786772750002</v>
      </c>
      <c r="M97" s="7">
        <f t="shared" si="57"/>
        <v>-29.906570952297251</v>
      </c>
      <c r="N97" s="7">
        <f t="shared" si="58"/>
        <v>-29.868604906013001</v>
      </c>
      <c r="O97" s="7">
        <f t="shared" si="59"/>
        <v>-32.851176242012997</v>
      </c>
      <c r="P97" s="7">
        <f t="shared" si="60"/>
        <v>-34.310310578013002</v>
      </c>
      <c r="Q97" s="7">
        <f t="shared" si="61"/>
        <v>-34.714757914013006</v>
      </c>
      <c r="R97" s="7">
        <f t="shared" si="62"/>
        <v>-36.173892250012997</v>
      </c>
      <c r="S97" s="27">
        <f t="shared" si="63"/>
        <v>-36.173892250012997</v>
      </c>
      <c r="U97" s="5">
        <f>'CSP5'!$A$186</f>
        <v>3200</v>
      </c>
      <c r="V97" s="27">
        <f t="shared" si="64"/>
        <v>0</v>
      </c>
      <c r="W97" s="7">
        <f>_xll.Interp2dTab(-1,0,'Internal Flash'!$B$494:$N$494,'Internal Flash'!$A$495:$A$509,'Internal Flash'!$B$495:$N$509,'Main Injection Calc'!W$79,'Main Injection Calc'!$U97)*_xll.Interp2dTab(-1,0,'Internal Flash'!$B$513:$N$513,'Internal Flash'!$A$514:$A$522,'Internal Flash'!$B$514:$N$522,'Variables &amp; Axis Check'!$B$2,'Main Injection Calc'!$U97)</f>
        <v>0</v>
      </c>
      <c r="X97" s="7">
        <f>_xll.Interp2dTab(-1,0,'Internal Flash'!$B$494:$N$494,'Internal Flash'!$A$495:$A$509,'Internal Flash'!$B$495:$N$509,'Main Injection Calc'!X$79,'Main Injection Calc'!$U97)*_xll.Interp2dTab(-1,0,'Internal Flash'!$B$513:$N$513,'Internal Flash'!$A$514:$A$522,'Internal Flash'!$B$514:$N$522,'Variables &amp; Axis Check'!$B$2,'Main Injection Calc'!$U97)</f>
        <v>0</v>
      </c>
      <c r="Y97" s="7">
        <f>_xll.Interp2dTab(-1,0,'Internal Flash'!$B$494:$N$494,'Internal Flash'!$A$495:$A$509,'Internal Flash'!$B$495:$N$509,'Main Injection Calc'!Y$79,'Main Injection Calc'!$U97)*_xll.Interp2dTab(-1,0,'Internal Flash'!$B$513:$N$513,'Internal Flash'!$A$514:$A$522,'Internal Flash'!$B$514:$N$522,'Variables &amp; Axis Check'!$B$2,'Main Injection Calc'!$U97)</f>
        <v>0</v>
      </c>
      <c r="Z97" s="7">
        <f>_xll.Interp2dTab(-1,0,'Internal Flash'!$B$494:$N$494,'Internal Flash'!$A$495:$A$509,'Internal Flash'!$B$495:$N$509,'Main Injection Calc'!Z$79,'Main Injection Calc'!$U97)*_xll.Interp2dTab(-1,0,'Internal Flash'!$B$513:$N$513,'Internal Flash'!$A$514:$A$522,'Internal Flash'!$B$514:$N$522,'Variables &amp; Axis Check'!$B$2,'Main Injection Calc'!$U97)</f>
        <v>0</v>
      </c>
      <c r="AA97" s="7">
        <f>_xll.Interp2dTab(-1,0,'Internal Flash'!$B$494:$N$494,'Internal Flash'!$A$495:$A$509,'Internal Flash'!$B$495:$N$509,'Main Injection Calc'!AA$79,'Main Injection Calc'!$U97)*_xll.Interp2dTab(-1,0,'Internal Flash'!$B$513:$N$513,'Internal Flash'!$A$514:$A$522,'Internal Flash'!$B$514:$N$522,'Variables &amp; Axis Check'!$B$2,'Main Injection Calc'!$U97)</f>
        <v>0</v>
      </c>
      <c r="AB97" s="7">
        <f>_xll.Interp2dTab(-1,0,'Internal Flash'!$B$494:$N$494,'Internal Flash'!$A$495:$A$509,'Internal Flash'!$B$495:$N$509,'Main Injection Calc'!AB$79,'Main Injection Calc'!$U97)*_xll.Interp2dTab(-1,0,'Internal Flash'!$B$513:$N$513,'Internal Flash'!$A$514:$A$522,'Internal Flash'!$B$514:$N$522,'Variables &amp; Axis Check'!$B$2,'Main Injection Calc'!$U97)</f>
        <v>0</v>
      </c>
      <c r="AC97" s="7">
        <f>_xll.Interp2dTab(-1,0,'Internal Flash'!$B$494:$N$494,'Internal Flash'!$A$495:$A$509,'Internal Flash'!$B$495:$N$509,'Main Injection Calc'!AC$79,'Main Injection Calc'!$U97)*_xll.Interp2dTab(-1,0,'Internal Flash'!$B$513:$N$513,'Internal Flash'!$A$514:$A$522,'Internal Flash'!$B$514:$N$522,'Variables &amp; Axis Check'!$B$2,'Main Injection Calc'!$U97)</f>
        <v>0</v>
      </c>
      <c r="AD97" s="7">
        <f>_xll.Interp2dTab(-1,0,'Internal Flash'!$B$494:$N$494,'Internal Flash'!$A$495:$A$509,'Internal Flash'!$B$495:$N$509,'Main Injection Calc'!AD$79,'Main Injection Calc'!$U97)*_xll.Interp2dTab(-1,0,'Internal Flash'!$B$513:$N$513,'Internal Flash'!$A$514:$A$522,'Internal Flash'!$B$514:$N$522,'Variables &amp; Axis Check'!$B$2,'Main Injection Calc'!$U97)</f>
        <v>0</v>
      </c>
      <c r="AE97" s="7">
        <f>_xll.Interp2dTab(-1,0,'Internal Flash'!$B$494:$N$494,'Internal Flash'!$A$495:$A$509,'Internal Flash'!$B$495:$N$509,'Main Injection Calc'!AE$79,'Main Injection Calc'!$U97)*_xll.Interp2dTab(-1,0,'Internal Flash'!$B$513:$N$513,'Internal Flash'!$A$514:$A$522,'Internal Flash'!$B$514:$N$522,'Variables &amp; Axis Check'!$B$2,'Main Injection Calc'!$U97)</f>
        <v>0</v>
      </c>
      <c r="AF97" s="7">
        <f>_xll.Interp2dTab(-1,0,'Internal Flash'!$B$494:$N$494,'Internal Flash'!$A$495:$A$509,'Internal Flash'!$B$495:$N$509,'Main Injection Calc'!AF$79,'Main Injection Calc'!$U97)*_xll.Interp2dTab(-1,0,'Internal Flash'!$B$513:$N$513,'Internal Flash'!$A$514:$A$522,'Internal Flash'!$B$514:$N$522,'Variables &amp; Axis Check'!$B$2,'Main Injection Calc'!$U97)</f>
        <v>0</v>
      </c>
      <c r="AG97" s="7">
        <f>_xll.Interp2dTab(-1,0,'Internal Flash'!$B$494:$N$494,'Internal Flash'!$A$495:$A$509,'Internal Flash'!$B$495:$N$509,'Main Injection Calc'!AG$79,'Main Injection Calc'!$U97)*_xll.Interp2dTab(-1,0,'Internal Flash'!$B$513:$N$513,'Internal Flash'!$A$514:$A$522,'Internal Flash'!$B$514:$N$522,'Variables &amp; Axis Check'!$B$2,'Main Injection Calc'!$U97)</f>
        <v>0</v>
      </c>
      <c r="AH97" s="7">
        <f>_xll.Interp2dTab(-1,0,'Internal Flash'!$B$494:$N$494,'Internal Flash'!$A$495:$A$509,'Internal Flash'!$B$495:$N$509,'Main Injection Calc'!AH$79,'Main Injection Calc'!$U97)*_xll.Interp2dTab(-1,0,'Internal Flash'!$B$513:$N$513,'Internal Flash'!$A$514:$A$522,'Internal Flash'!$B$514:$N$522,'Variables &amp; Axis Check'!$B$2,'Main Injection Calc'!$U97)</f>
        <v>0</v>
      </c>
      <c r="AI97" s="7">
        <f>_xll.Interp2dTab(-1,0,'Internal Flash'!$B$494:$N$494,'Internal Flash'!$A$495:$A$509,'Internal Flash'!$B$495:$N$509,'Main Injection Calc'!AI$79,'Main Injection Calc'!$U97)*_xll.Interp2dTab(-1,0,'Internal Flash'!$B$513:$N$513,'Internal Flash'!$A$514:$A$522,'Internal Flash'!$B$514:$N$522,'Variables &amp; Axis Check'!$B$2,'Main Injection Calc'!$U97)</f>
        <v>0</v>
      </c>
      <c r="AJ97" s="7">
        <f>_xll.Interp2dTab(-1,0,'Internal Flash'!$B$494:$N$494,'Internal Flash'!$A$495:$A$509,'Internal Flash'!$B$495:$N$509,'Main Injection Calc'!AJ$79,'Main Injection Calc'!$U97)*_xll.Interp2dTab(-1,0,'Internal Flash'!$B$513:$N$513,'Internal Flash'!$A$514:$A$522,'Internal Flash'!$B$514:$N$522,'Variables &amp; Axis Check'!$B$2,'Main Injection Calc'!$U97)</f>
        <v>0</v>
      </c>
      <c r="AK97" s="7">
        <f>_xll.Interp2dTab(-1,0,'Internal Flash'!$B$494:$N$494,'Internal Flash'!$A$495:$A$509,'Internal Flash'!$B$495:$N$509,'Main Injection Calc'!AK$79,'Main Injection Calc'!$U97)*_xll.Interp2dTab(-1,0,'Internal Flash'!$B$513:$N$513,'Internal Flash'!$A$514:$A$522,'Internal Flash'!$B$514:$N$522,'Variables &amp; Axis Check'!$B$2,'Main Injection Calc'!$U97)</f>
        <v>0</v>
      </c>
      <c r="AL97" s="7">
        <f>_xll.Interp2dTab(-1,0,'Internal Flash'!$B$494:$N$494,'Internal Flash'!$A$495:$A$509,'Internal Flash'!$B$495:$N$509,'Main Injection Calc'!AL$79,'Main Injection Calc'!$U97)*_xll.Interp2dTab(-1,0,'Internal Flash'!$B$513:$N$513,'Internal Flash'!$A$514:$A$522,'Internal Flash'!$B$514:$N$522,'Variables &amp; Axis Check'!$B$2,'Main Injection Calc'!$U97)</f>
        <v>0</v>
      </c>
      <c r="AM97" s="27">
        <f t="shared" si="65"/>
        <v>0</v>
      </c>
    </row>
    <row r="98" spans="1:39" x14ac:dyDescent="0.25">
      <c r="A98" s="5">
        <f>'CSP5'!$A$187</f>
        <v>3300</v>
      </c>
      <c r="B98" s="27">
        <f t="shared" si="46"/>
        <v>6.765920265624997</v>
      </c>
      <c r="C98" s="7">
        <f t="shared" si="47"/>
        <v>6.765920265624997</v>
      </c>
      <c r="D98" s="7">
        <f t="shared" si="48"/>
        <v>-1.6920132703749973</v>
      </c>
      <c r="E98" s="7">
        <f t="shared" si="49"/>
        <v>-5.0594339279749931</v>
      </c>
      <c r="F98" s="7">
        <f t="shared" si="50"/>
        <v>-8.3277396207750112</v>
      </c>
      <c r="G98" s="7">
        <f t="shared" si="51"/>
        <v>-12.113179844775019</v>
      </c>
      <c r="H98" s="7">
        <f t="shared" si="52"/>
        <v>-15.894435993041666</v>
      </c>
      <c r="I98" s="7">
        <f t="shared" si="53"/>
        <v>-19.145200743975003</v>
      </c>
      <c r="J98" s="7">
        <f t="shared" si="54"/>
        <v>-21.81784994025498</v>
      </c>
      <c r="K98" s="7">
        <f t="shared" si="55"/>
        <v>-25.977234644623323</v>
      </c>
      <c r="L98" s="7">
        <f t="shared" si="56"/>
        <v>-29.799726046349999</v>
      </c>
      <c r="M98" s="7">
        <f t="shared" si="57"/>
        <v>-31.234662715497244</v>
      </c>
      <c r="N98" s="7">
        <f t="shared" si="58"/>
        <v>-33.778895608412995</v>
      </c>
      <c r="O98" s="7">
        <f t="shared" si="59"/>
        <v>-34.832034222813022</v>
      </c>
      <c r="P98" s="7">
        <f t="shared" si="60"/>
        <v>-35.88517283721302</v>
      </c>
      <c r="Q98" s="7">
        <f t="shared" si="61"/>
        <v>-36.352374451613017</v>
      </c>
      <c r="R98" s="7">
        <f t="shared" si="62"/>
        <v>-37.874263066013086</v>
      </c>
      <c r="S98" s="27">
        <f t="shared" si="63"/>
        <v>-37.874263066013086</v>
      </c>
      <c r="U98" s="5">
        <f>'CSP5'!$A$187</f>
        <v>3300</v>
      </c>
      <c r="V98" s="27">
        <f t="shared" si="64"/>
        <v>0</v>
      </c>
      <c r="W98" s="7">
        <f>_xll.Interp2dTab(-1,0,'Internal Flash'!$B$494:$N$494,'Internal Flash'!$A$495:$A$509,'Internal Flash'!$B$495:$N$509,'Main Injection Calc'!W$79,'Main Injection Calc'!$U98)*_xll.Interp2dTab(-1,0,'Internal Flash'!$B$513:$N$513,'Internal Flash'!$A$514:$A$522,'Internal Flash'!$B$514:$N$522,'Variables &amp; Axis Check'!$B$2,'Main Injection Calc'!$U98)</f>
        <v>0</v>
      </c>
      <c r="X98" s="7">
        <f>_xll.Interp2dTab(-1,0,'Internal Flash'!$B$494:$N$494,'Internal Flash'!$A$495:$A$509,'Internal Flash'!$B$495:$N$509,'Main Injection Calc'!X$79,'Main Injection Calc'!$U98)*_xll.Interp2dTab(-1,0,'Internal Flash'!$B$513:$N$513,'Internal Flash'!$A$514:$A$522,'Internal Flash'!$B$514:$N$522,'Variables &amp; Axis Check'!$B$2,'Main Injection Calc'!$U98)</f>
        <v>0</v>
      </c>
      <c r="Y98" s="7">
        <f>_xll.Interp2dTab(-1,0,'Internal Flash'!$B$494:$N$494,'Internal Flash'!$A$495:$A$509,'Internal Flash'!$B$495:$N$509,'Main Injection Calc'!Y$79,'Main Injection Calc'!$U98)*_xll.Interp2dTab(-1,0,'Internal Flash'!$B$513:$N$513,'Internal Flash'!$A$514:$A$522,'Internal Flash'!$B$514:$N$522,'Variables &amp; Axis Check'!$B$2,'Main Injection Calc'!$U98)</f>
        <v>0</v>
      </c>
      <c r="Z98" s="7">
        <f>_xll.Interp2dTab(-1,0,'Internal Flash'!$B$494:$N$494,'Internal Flash'!$A$495:$A$509,'Internal Flash'!$B$495:$N$509,'Main Injection Calc'!Z$79,'Main Injection Calc'!$U98)*_xll.Interp2dTab(-1,0,'Internal Flash'!$B$513:$N$513,'Internal Flash'!$A$514:$A$522,'Internal Flash'!$B$514:$N$522,'Variables &amp; Axis Check'!$B$2,'Main Injection Calc'!$U98)</f>
        <v>0</v>
      </c>
      <c r="AA98" s="7">
        <f>_xll.Interp2dTab(-1,0,'Internal Flash'!$B$494:$N$494,'Internal Flash'!$A$495:$A$509,'Internal Flash'!$B$495:$N$509,'Main Injection Calc'!AA$79,'Main Injection Calc'!$U98)*_xll.Interp2dTab(-1,0,'Internal Flash'!$B$513:$N$513,'Internal Flash'!$A$514:$A$522,'Internal Flash'!$B$514:$N$522,'Variables &amp; Axis Check'!$B$2,'Main Injection Calc'!$U98)</f>
        <v>0</v>
      </c>
      <c r="AB98" s="7">
        <f>_xll.Interp2dTab(-1,0,'Internal Flash'!$B$494:$N$494,'Internal Flash'!$A$495:$A$509,'Internal Flash'!$B$495:$N$509,'Main Injection Calc'!AB$79,'Main Injection Calc'!$U98)*_xll.Interp2dTab(-1,0,'Internal Flash'!$B$513:$N$513,'Internal Flash'!$A$514:$A$522,'Internal Flash'!$B$514:$N$522,'Variables &amp; Axis Check'!$B$2,'Main Injection Calc'!$U98)</f>
        <v>0</v>
      </c>
      <c r="AC98" s="7">
        <f>_xll.Interp2dTab(-1,0,'Internal Flash'!$B$494:$N$494,'Internal Flash'!$A$495:$A$509,'Internal Flash'!$B$495:$N$509,'Main Injection Calc'!AC$79,'Main Injection Calc'!$U98)*_xll.Interp2dTab(-1,0,'Internal Flash'!$B$513:$N$513,'Internal Flash'!$A$514:$A$522,'Internal Flash'!$B$514:$N$522,'Variables &amp; Axis Check'!$B$2,'Main Injection Calc'!$U98)</f>
        <v>0</v>
      </c>
      <c r="AD98" s="7">
        <f>_xll.Interp2dTab(-1,0,'Internal Flash'!$B$494:$N$494,'Internal Flash'!$A$495:$A$509,'Internal Flash'!$B$495:$N$509,'Main Injection Calc'!AD$79,'Main Injection Calc'!$U98)*_xll.Interp2dTab(-1,0,'Internal Flash'!$B$513:$N$513,'Internal Flash'!$A$514:$A$522,'Internal Flash'!$B$514:$N$522,'Variables &amp; Axis Check'!$B$2,'Main Injection Calc'!$U98)</f>
        <v>0</v>
      </c>
      <c r="AE98" s="7">
        <f>_xll.Interp2dTab(-1,0,'Internal Flash'!$B$494:$N$494,'Internal Flash'!$A$495:$A$509,'Internal Flash'!$B$495:$N$509,'Main Injection Calc'!AE$79,'Main Injection Calc'!$U98)*_xll.Interp2dTab(-1,0,'Internal Flash'!$B$513:$N$513,'Internal Flash'!$A$514:$A$522,'Internal Flash'!$B$514:$N$522,'Variables &amp; Axis Check'!$B$2,'Main Injection Calc'!$U98)</f>
        <v>0</v>
      </c>
      <c r="AF98" s="7">
        <f>_xll.Interp2dTab(-1,0,'Internal Flash'!$B$494:$N$494,'Internal Flash'!$A$495:$A$509,'Internal Flash'!$B$495:$N$509,'Main Injection Calc'!AF$79,'Main Injection Calc'!$U98)*_xll.Interp2dTab(-1,0,'Internal Flash'!$B$513:$N$513,'Internal Flash'!$A$514:$A$522,'Internal Flash'!$B$514:$N$522,'Variables &amp; Axis Check'!$B$2,'Main Injection Calc'!$U98)</f>
        <v>0</v>
      </c>
      <c r="AG98" s="7">
        <f>_xll.Interp2dTab(-1,0,'Internal Flash'!$B$494:$N$494,'Internal Flash'!$A$495:$A$509,'Internal Flash'!$B$495:$N$509,'Main Injection Calc'!AG$79,'Main Injection Calc'!$U98)*_xll.Interp2dTab(-1,0,'Internal Flash'!$B$513:$N$513,'Internal Flash'!$A$514:$A$522,'Internal Flash'!$B$514:$N$522,'Variables &amp; Axis Check'!$B$2,'Main Injection Calc'!$U98)</f>
        <v>0</v>
      </c>
      <c r="AH98" s="7">
        <f>_xll.Interp2dTab(-1,0,'Internal Flash'!$B$494:$N$494,'Internal Flash'!$A$495:$A$509,'Internal Flash'!$B$495:$N$509,'Main Injection Calc'!AH$79,'Main Injection Calc'!$U98)*_xll.Interp2dTab(-1,0,'Internal Flash'!$B$513:$N$513,'Internal Flash'!$A$514:$A$522,'Internal Flash'!$B$514:$N$522,'Variables &amp; Axis Check'!$B$2,'Main Injection Calc'!$U98)</f>
        <v>0</v>
      </c>
      <c r="AI98" s="7">
        <f>_xll.Interp2dTab(-1,0,'Internal Flash'!$B$494:$N$494,'Internal Flash'!$A$495:$A$509,'Internal Flash'!$B$495:$N$509,'Main Injection Calc'!AI$79,'Main Injection Calc'!$U98)*_xll.Interp2dTab(-1,0,'Internal Flash'!$B$513:$N$513,'Internal Flash'!$A$514:$A$522,'Internal Flash'!$B$514:$N$522,'Variables &amp; Axis Check'!$B$2,'Main Injection Calc'!$U98)</f>
        <v>0</v>
      </c>
      <c r="AJ98" s="7">
        <f>_xll.Interp2dTab(-1,0,'Internal Flash'!$B$494:$N$494,'Internal Flash'!$A$495:$A$509,'Internal Flash'!$B$495:$N$509,'Main Injection Calc'!AJ$79,'Main Injection Calc'!$U98)*_xll.Interp2dTab(-1,0,'Internal Flash'!$B$513:$N$513,'Internal Flash'!$A$514:$A$522,'Internal Flash'!$B$514:$N$522,'Variables &amp; Axis Check'!$B$2,'Main Injection Calc'!$U98)</f>
        <v>0</v>
      </c>
      <c r="AK98" s="7">
        <f>_xll.Interp2dTab(-1,0,'Internal Flash'!$B$494:$N$494,'Internal Flash'!$A$495:$A$509,'Internal Flash'!$B$495:$N$509,'Main Injection Calc'!AK$79,'Main Injection Calc'!$U98)*_xll.Interp2dTab(-1,0,'Internal Flash'!$B$513:$N$513,'Internal Flash'!$A$514:$A$522,'Internal Flash'!$B$514:$N$522,'Variables &amp; Axis Check'!$B$2,'Main Injection Calc'!$U98)</f>
        <v>0</v>
      </c>
      <c r="AL98" s="7">
        <f>_xll.Interp2dTab(-1,0,'Internal Flash'!$B$494:$N$494,'Internal Flash'!$A$495:$A$509,'Internal Flash'!$B$495:$N$509,'Main Injection Calc'!AL$79,'Main Injection Calc'!$U98)*_xll.Interp2dTab(-1,0,'Internal Flash'!$B$513:$N$513,'Internal Flash'!$A$514:$A$522,'Internal Flash'!$B$514:$N$522,'Variables &amp; Axis Check'!$B$2,'Main Injection Calc'!$U98)</f>
        <v>0</v>
      </c>
      <c r="AM98" s="27">
        <f t="shared" si="65"/>
        <v>0</v>
      </c>
    </row>
    <row r="99" spans="1:39" x14ac:dyDescent="0.25">
      <c r="A99" s="5">
        <f>'CSP5'!$A$188</f>
        <v>3500</v>
      </c>
      <c r="B99" s="27">
        <f t="shared" si="46"/>
        <v>6.765920265624997</v>
      </c>
      <c r="C99" s="7">
        <f t="shared" si="47"/>
        <v>6.765920265624997</v>
      </c>
      <c r="D99" s="7">
        <f t="shared" si="48"/>
        <v>-2.0270584543750543</v>
      </c>
      <c r="E99" s="7">
        <f t="shared" si="49"/>
        <v>-5.6234848463750202</v>
      </c>
      <c r="F99" s="7">
        <f t="shared" si="50"/>
        <v>-8.816370462375037</v>
      </c>
      <c r="G99" s="7">
        <f t="shared" si="51"/>
        <v>-12.952438110375002</v>
      </c>
      <c r="H99" s="7">
        <f t="shared" si="52"/>
        <v>-17.135262041041742</v>
      </c>
      <c r="I99" s="7">
        <f t="shared" si="53"/>
        <v>-20.578918966375007</v>
      </c>
      <c r="J99" s="7">
        <f t="shared" si="54"/>
        <v>-23.506705087455003</v>
      </c>
      <c r="K99" s="7">
        <f t="shared" si="55"/>
        <v>-27.930710455823363</v>
      </c>
      <c r="L99" s="7">
        <f t="shared" si="56"/>
        <v>-32.027306260750002</v>
      </c>
      <c r="M99" s="7">
        <f t="shared" si="57"/>
        <v>-33.964420843497244</v>
      </c>
      <c r="N99" s="7">
        <f t="shared" si="58"/>
        <v>-36.756591448413019</v>
      </c>
      <c r="O99" s="7">
        <f t="shared" si="59"/>
        <v>-37.742187999999999</v>
      </c>
      <c r="P99" s="7">
        <f t="shared" si="60"/>
        <v>-37.742187999999999</v>
      </c>
      <c r="Q99" s="7">
        <f t="shared" si="61"/>
        <v>-37.742187999999999</v>
      </c>
      <c r="R99" s="7">
        <f t="shared" si="62"/>
        <v>-37.742187999999999</v>
      </c>
      <c r="S99" s="27">
        <f t="shared" si="63"/>
        <v>-37.742187999999999</v>
      </c>
      <c r="U99" s="5">
        <f>'CSP5'!$A$188</f>
        <v>3500</v>
      </c>
      <c r="V99" s="27">
        <f t="shared" si="64"/>
        <v>0</v>
      </c>
      <c r="W99" s="7">
        <f>_xll.Interp2dTab(-1,0,'Internal Flash'!$B$494:$N$494,'Internal Flash'!$A$495:$A$509,'Internal Flash'!$B$495:$N$509,'Main Injection Calc'!W$79,'Main Injection Calc'!$U99)*_xll.Interp2dTab(-1,0,'Internal Flash'!$B$513:$N$513,'Internal Flash'!$A$514:$A$522,'Internal Flash'!$B$514:$N$522,'Variables &amp; Axis Check'!$B$2,'Main Injection Calc'!$U99)</f>
        <v>0</v>
      </c>
      <c r="X99" s="7">
        <f>_xll.Interp2dTab(-1,0,'Internal Flash'!$B$494:$N$494,'Internal Flash'!$A$495:$A$509,'Internal Flash'!$B$495:$N$509,'Main Injection Calc'!X$79,'Main Injection Calc'!$U99)*_xll.Interp2dTab(-1,0,'Internal Flash'!$B$513:$N$513,'Internal Flash'!$A$514:$A$522,'Internal Flash'!$B$514:$N$522,'Variables &amp; Axis Check'!$B$2,'Main Injection Calc'!$U99)</f>
        <v>0</v>
      </c>
      <c r="Y99" s="7">
        <f>_xll.Interp2dTab(-1,0,'Internal Flash'!$B$494:$N$494,'Internal Flash'!$A$495:$A$509,'Internal Flash'!$B$495:$N$509,'Main Injection Calc'!Y$79,'Main Injection Calc'!$U99)*_xll.Interp2dTab(-1,0,'Internal Flash'!$B$513:$N$513,'Internal Flash'!$A$514:$A$522,'Internal Flash'!$B$514:$N$522,'Variables &amp; Axis Check'!$B$2,'Main Injection Calc'!$U99)</f>
        <v>0</v>
      </c>
      <c r="Z99" s="7">
        <f>_xll.Interp2dTab(-1,0,'Internal Flash'!$B$494:$N$494,'Internal Flash'!$A$495:$A$509,'Internal Flash'!$B$495:$N$509,'Main Injection Calc'!Z$79,'Main Injection Calc'!$U99)*_xll.Interp2dTab(-1,0,'Internal Flash'!$B$513:$N$513,'Internal Flash'!$A$514:$A$522,'Internal Flash'!$B$514:$N$522,'Variables &amp; Axis Check'!$B$2,'Main Injection Calc'!$U99)</f>
        <v>0</v>
      </c>
      <c r="AA99" s="7">
        <f>_xll.Interp2dTab(-1,0,'Internal Flash'!$B$494:$N$494,'Internal Flash'!$A$495:$A$509,'Internal Flash'!$B$495:$N$509,'Main Injection Calc'!AA$79,'Main Injection Calc'!$U99)*_xll.Interp2dTab(-1,0,'Internal Flash'!$B$513:$N$513,'Internal Flash'!$A$514:$A$522,'Internal Flash'!$B$514:$N$522,'Variables &amp; Axis Check'!$B$2,'Main Injection Calc'!$U99)</f>
        <v>0</v>
      </c>
      <c r="AB99" s="7">
        <f>_xll.Interp2dTab(-1,0,'Internal Flash'!$B$494:$N$494,'Internal Flash'!$A$495:$A$509,'Internal Flash'!$B$495:$N$509,'Main Injection Calc'!AB$79,'Main Injection Calc'!$U99)*_xll.Interp2dTab(-1,0,'Internal Flash'!$B$513:$N$513,'Internal Flash'!$A$514:$A$522,'Internal Flash'!$B$514:$N$522,'Variables &amp; Axis Check'!$B$2,'Main Injection Calc'!$U99)</f>
        <v>0</v>
      </c>
      <c r="AC99" s="7">
        <f>_xll.Interp2dTab(-1,0,'Internal Flash'!$B$494:$N$494,'Internal Flash'!$A$495:$A$509,'Internal Flash'!$B$495:$N$509,'Main Injection Calc'!AC$79,'Main Injection Calc'!$U99)*_xll.Interp2dTab(-1,0,'Internal Flash'!$B$513:$N$513,'Internal Flash'!$A$514:$A$522,'Internal Flash'!$B$514:$N$522,'Variables &amp; Axis Check'!$B$2,'Main Injection Calc'!$U99)</f>
        <v>0</v>
      </c>
      <c r="AD99" s="7">
        <f>_xll.Interp2dTab(-1,0,'Internal Flash'!$B$494:$N$494,'Internal Flash'!$A$495:$A$509,'Internal Flash'!$B$495:$N$509,'Main Injection Calc'!AD$79,'Main Injection Calc'!$U99)*_xll.Interp2dTab(-1,0,'Internal Flash'!$B$513:$N$513,'Internal Flash'!$A$514:$A$522,'Internal Flash'!$B$514:$N$522,'Variables &amp; Axis Check'!$B$2,'Main Injection Calc'!$U99)</f>
        <v>0</v>
      </c>
      <c r="AE99" s="7">
        <f>_xll.Interp2dTab(-1,0,'Internal Flash'!$B$494:$N$494,'Internal Flash'!$A$495:$A$509,'Internal Flash'!$B$495:$N$509,'Main Injection Calc'!AE$79,'Main Injection Calc'!$U99)*_xll.Interp2dTab(-1,0,'Internal Flash'!$B$513:$N$513,'Internal Flash'!$A$514:$A$522,'Internal Flash'!$B$514:$N$522,'Variables &amp; Axis Check'!$B$2,'Main Injection Calc'!$U99)</f>
        <v>0</v>
      </c>
      <c r="AF99" s="7">
        <f>_xll.Interp2dTab(-1,0,'Internal Flash'!$B$494:$N$494,'Internal Flash'!$A$495:$A$509,'Internal Flash'!$B$495:$N$509,'Main Injection Calc'!AF$79,'Main Injection Calc'!$U99)*_xll.Interp2dTab(-1,0,'Internal Flash'!$B$513:$N$513,'Internal Flash'!$A$514:$A$522,'Internal Flash'!$B$514:$N$522,'Variables &amp; Axis Check'!$B$2,'Main Injection Calc'!$U99)</f>
        <v>0</v>
      </c>
      <c r="AG99" s="7">
        <f>_xll.Interp2dTab(-1,0,'Internal Flash'!$B$494:$N$494,'Internal Flash'!$A$495:$A$509,'Internal Flash'!$B$495:$N$509,'Main Injection Calc'!AG$79,'Main Injection Calc'!$U99)*_xll.Interp2dTab(-1,0,'Internal Flash'!$B$513:$N$513,'Internal Flash'!$A$514:$A$522,'Internal Flash'!$B$514:$N$522,'Variables &amp; Axis Check'!$B$2,'Main Injection Calc'!$U99)</f>
        <v>0</v>
      </c>
      <c r="AH99" s="7">
        <f>_xll.Interp2dTab(-1,0,'Internal Flash'!$B$494:$N$494,'Internal Flash'!$A$495:$A$509,'Internal Flash'!$B$495:$N$509,'Main Injection Calc'!AH$79,'Main Injection Calc'!$U99)*_xll.Interp2dTab(-1,0,'Internal Flash'!$B$513:$N$513,'Internal Flash'!$A$514:$A$522,'Internal Flash'!$B$514:$N$522,'Variables &amp; Axis Check'!$B$2,'Main Injection Calc'!$U99)</f>
        <v>0</v>
      </c>
      <c r="AI99" s="7">
        <f>_xll.Interp2dTab(-1,0,'Internal Flash'!$B$494:$N$494,'Internal Flash'!$A$495:$A$509,'Internal Flash'!$B$495:$N$509,'Main Injection Calc'!AI$79,'Main Injection Calc'!$U99)*_xll.Interp2dTab(-1,0,'Internal Flash'!$B$513:$N$513,'Internal Flash'!$A$514:$A$522,'Internal Flash'!$B$514:$N$522,'Variables &amp; Axis Check'!$B$2,'Main Injection Calc'!$U99)</f>
        <v>0</v>
      </c>
      <c r="AJ99" s="7">
        <f>_xll.Interp2dTab(-1,0,'Internal Flash'!$B$494:$N$494,'Internal Flash'!$A$495:$A$509,'Internal Flash'!$B$495:$N$509,'Main Injection Calc'!AJ$79,'Main Injection Calc'!$U99)*_xll.Interp2dTab(-1,0,'Internal Flash'!$B$513:$N$513,'Internal Flash'!$A$514:$A$522,'Internal Flash'!$B$514:$N$522,'Variables &amp; Axis Check'!$B$2,'Main Injection Calc'!$U99)</f>
        <v>0</v>
      </c>
      <c r="AK99" s="7">
        <f>_xll.Interp2dTab(-1,0,'Internal Flash'!$B$494:$N$494,'Internal Flash'!$A$495:$A$509,'Internal Flash'!$B$495:$N$509,'Main Injection Calc'!AK$79,'Main Injection Calc'!$U99)*_xll.Interp2dTab(-1,0,'Internal Flash'!$B$513:$N$513,'Internal Flash'!$A$514:$A$522,'Internal Flash'!$B$514:$N$522,'Variables &amp; Axis Check'!$B$2,'Main Injection Calc'!$U99)</f>
        <v>0</v>
      </c>
      <c r="AL99" s="7">
        <f>_xll.Interp2dTab(-1,0,'Internal Flash'!$B$494:$N$494,'Internal Flash'!$A$495:$A$509,'Internal Flash'!$B$495:$N$509,'Main Injection Calc'!AL$79,'Main Injection Calc'!$U99)*_xll.Interp2dTab(-1,0,'Internal Flash'!$B$513:$N$513,'Internal Flash'!$A$514:$A$522,'Internal Flash'!$B$514:$N$522,'Variables &amp; Axis Check'!$B$2,'Main Injection Calc'!$U99)</f>
        <v>0</v>
      </c>
      <c r="AM99" s="27">
        <f t="shared" si="65"/>
        <v>0</v>
      </c>
    </row>
    <row r="100" spans="1:39" x14ac:dyDescent="0.25">
      <c r="A100" s="28">
        <f>'CSP5'!$A$189</f>
        <v>3501</v>
      </c>
      <c r="B100" s="27">
        <f>B99</f>
        <v>6.765920265624997</v>
      </c>
      <c r="C100" s="27">
        <f t="shared" ref="C100:S100" si="66">C99</f>
        <v>6.765920265624997</v>
      </c>
      <c r="D100" s="27">
        <f t="shared" si="66"/>
        <v>-2.0270584543750543</v>
      </c>
      <c r="E100" s="27">
        <f t="shared" si="66"/>
        <v>-5.6234848463750202</v>
      </c>
      <c r="F100" s="27">
        <f t="shared" si="66"/>
        <v>-8.816370462375037</v>
      </c>
      <c r="G100" s="27">
        <f t="shared" si="66"/>
        <v>-12.952438110375002</v>
      </c>
      <c r="H100" s="27">
        <f t="shared" si="66"/>
        <v>-17.135262041041742</v>
      </c>
      <c r="I100" s="27">
        <f t="shared" si="66"/>
        <v>-20.578918966375007</v>
      </c>
      <c r="J100" s="27">
        <f t="shared" si="66"/>
        <v>-23.506705087455003</v>
      </c>
      <c r="K100" s="27">
        <f t="shared" si="66"/>
        <v>-27.930710455823363</v>
      </c>
      <c r="L100" s="27">
        <f t="shared" si="66"/>
        <v>-32.027306260750002</v>
      </c>
      <c r="M100" s="27">
        <f t="shared" si="66"/>
        <v>-33.964420843497244</v>
      </c>
      <c r="N100" s="27">
        <f t="shared" si="66"/>
        <v>-36.756591448413019</v>
      </c>
      <c r="O100" s="27">
        <f t="shared" si="66"/>
        <v>-37.742187999999999</v>
      </c>
      <c r="P100" s="27">
        <f t="shared" si="66"/>
        <v>-37.742187999999999</v>
      </c>
      <c r="Q100" s="27">
        <f t="shared" si="66"/>
        <v>-37.742187999999999</v>
      </c>
      <c r="R100" s="27">
        <f t="shared" si="66"/>
        <v>-37.742187999999999</v>
      </c>
      <c r="S100" s="27">
        <f t="shared" si="66"/>
        <v>-37.742187999999999</v>
      </c>
      <c r="U100" s="28">
        <f>'CSP5'!$A$189</f>
        <v>3501</v>
      </c>
      <c r="V100" s="27">
        <f>V99</f>
        <v>0</v>
      </c>
      <c r="W100" s="27">
        <f t="shared" ref="W100:AM100" si="67">W99</f>
        <v>0</v>
      </c>
      <c r="X100" s="27">
        <f t="shared" si="67"/>
        <v>0</v>
      </c>
      <c r="Y100" s="27">
        <f t="shared" si="67"/>
        <v>0</v>
      </c>
      <c r="Z100" s="27">
        <f t="shared" si="67"/>
        <v>0</v>
      </c>
      <c r="AA100" s="27">
        <f t="shared" si="67"/>
        <v>0</v>
      </c>
      <c r="AB100" s="27">
        <f t="shared" si="67"/>
        <v>0</v>
      </c>
      <c r="AC100" s="27">
        <f t="shared" si="67"/>
        <v>0</v>
      </c>
      <c r="AD100" s="27">
        <f t="shared" si="67"/>
        <v>0</v>
      </c>
      <c r="AE100" s="27">
        <f t="shared" si="67"/>
        <v>0</v>
      </c>
      <c r="AF100" s="27">
        <f t="shared" si="67"/>
        <v>0</v>
      </c>
      <c r="AG100" s="27">
        <f t="shared" si="67"/>
        <v>0</v>
      </c>
      <c r="AH100" s="27">
        <f t="shared" si="67"/>
        <v>0</v>
      </c>
      <c r="AI100" s="27">
        <f t="shared" si="67"/>
        <v>0</v>
      </c>
      <c r="AJ100" s="27">
        <f t="shared" si="67"/>
        <v>0</v>
      </c>
      <c r="AK100" s="27">
        <f t="shared" si="67"/>
        <v>0</v>
      </c>
      <c r="AL100" s="27">
        <f t="shared" si="67"/>
        <v>0</v>
      </c>
      <c r="AM100" s="27">
        <f t="shared" si="67"/>
        <v>0</v>
      </c>
    </row>
    <row r="102" spans="1:39" x14ac:dyDescent="0.25">
      <c r="A102" s="33"/>
      <c r="B102" s="45" t="s">
        <v>1183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U102" s="33"/>
      <c r="V102" s="45" t="s">
        <v>1179</v>
      </c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</row>
    <row r="103" spans="1:39" x14ac:dyDescent="0.25">
      <c r="A103" s="5"/>
      <c r="B103" s="5" t="str">
        <f>'CSP5'!$B$167</f>
        <v>mm3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U103" s="5"/>
      <c r="V103" s="5" t="str">
        <f>'CSP5'!$B$167</f>
        <v>mm3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25">
      <c r="A104" s="5" t="str">
        <f>'CSP5'!$A$168</f>
        <v>RPM</v>
      </c>
      <c r="B104" s="28">
        <f>'CSP5'!$B$168</f>
        <v>-1</v>
      </c>
      <c r="C104" s="5">
        <f>'CSP5'!$C$168</f>
        <v>0</v>
      </c>
      <c r="D104" s="5">
        <f>'CSP5'!$D$168</f>
        <v>10</v>
      </c>
      <c r="E104" s="5">
        <f>'CSP5'!$E$168</f>
        <v>20</v>
      </c>
      <c r="F104" s="5">
        <f>'CSP5'!$F$168</f>
        <v>30</v>
      </c>
      <c r="G104" s="5">
        <f>'CSP5'!$G$168</f>
        <v>45</v>
      </c>
      <c r="H104" s="5">
        <f>'CSP5'!$H$168</f>
        <v>55</v>
      </c>
      <c r="I104" s="5">
        <f>'CSP5'!$I$168</f>
        <v>65</v>
      </c>
      <c r="J104" s="5">
        <f>'CSP5'!$J$168</f>
        <v>75</v>
      </c>
      <c r="K104" s="5">
        <f>'CSP5'!$K$168</f>
        <v>85</v>
      </c>
      <c r="L104" s="5">
        <f>'CSP5'!$L$168</f>
        <v>95</v>
      </c>
      <c r="M104" s="5">
        <f>'CSP5'!$M$168</f>
        <v>110</v>
      </c>
      <c r="N104" s="5">
        <f>'CSP5'!$N$168</f>
        <v>120</v>
      </c>
      <c r="O104" s="5">
        <f>'CSP5'!$O$168</f>
        <v>125</v>
      </c>
      <c r="P104" s="5">
        <f>'CSP5'!$P$168</f>
        <v>130</v>
      </c>
      <c r="Q104" s="5">
        <f>'CSP5'!$Q$168</f>
        <v>135</v>
      </c>
      <c r="R104" s="5">
        <f>'CSP5'!$R$168</f>
        <v>140</v>
      </c>
      <c r="S104" s="28">
        <f>'CSP5'!$S$168</f>
        <v>141</v>
      </c>
      <c r="U104" s="5" t="str">
        <f>'CSP5'!$A$168</f>
        <v>RPM</v>
      </c>
      <c r="V104" s="28">
        <f>'CSP5'!$B$168</f>
        <v>-1</v>
      </c>
      <c r="W104" s="5">
        <f>'CSP5'!$C$168</f>
        <v>0</v>
      </c>
      <c r="X104" s="5">
        <f>'CSP5'!$D$168</f>
        <v>10</v>
      </c>
      <c r="Y104" s="5">
        <f>'CSP5'!$E$168</f>
        <v>20</v>
      </c>
      <c r="Z104" s="5">
        <f>'CSP5'!$F$168</f>
        <v>30</v>
      </c>
      <c r="AA104" s="5">
        <f>'CSP5'!$G$168</f>
        <v>45</v>
      </c>
      <c r="AB104" s="5">
        <f>'CSP5'!$H$168</f>
        <v>55</v>
      </c>
      <c r="AC104" s="5">
        <f>'CSP5'!$I$168</f>
        <v>65</v>
      </c>
      <c r="AD104" s="5">
        <f>'CSP5'!$J$168</f>
        <v>75</v>
      </c>
      <c r="AE104" s="5">
        <f>'CSP5'!$K$168</f>
        <v>85</v>
      </c>
      <c r="AF104" s="5">
        <f>'CSP5'!$L$168</f>
        <v>95</v>
      </c>
      <c r="AG104" s="5">
        <f>'CSP5'!$M$168</f>
        <v>110</v>
      </c>
      <c r="AH104" s="5">
        <f>'CSP5'!$N$168</f>
        <v>120</v>
      </c>
      <c r="AI104" s="5">
        <f>'CSP5'!$O$168</f>
        <v>125</v>
      </c>
      <c r="AJ104" s="5">
        <f>'CSP5'!$P$168</f>
        <v>130</v>
      </c>
      <c r="AK104" s="5">
        <f>'CSP5'!$Q$168</f>
        <v>135</v>
      </c>
      <c r="AL104" s="5">
        <f>'CSP5'!$R$168</f>
        <v>140</v>
      </c>
      <c r="AM104" s="28">
        <f>'CSP5'!$S$168</f>
        <v>141</v>
      </c>
    </row>
    <row r="105" spans="1:39" x14ac:dyDescent="0.25">
      <c r="A105" s="28">
        <f>'CSP5'!$A$169</f>
        <v>619</v>
      </c>
      <c r="B105" s="27">
        <f>B106</f>
        <v>0</v>
      </c>
      <c r="C105" s="27">
        <f t="shared" ref="C105:S105" si="68">C106</f>
        <v>0</v>
      </c>
      <c r="D105" s="27">
        <f t="shared" si="68"/>
        <v>0</v>
      </c>
      <c r="E105" s="27">
        <f t="shared" si="68"/>
        <v>0</v>
      </c>
      <c r="F105" s="27">
        <f t="shared" si="68"/>
        <v>0</v>
      </c>
      <c r="G105" s="27">
        <f t="shared" si="68"/>
        <v>0</v>
      </c>
      <c r="H105" s="27">
        <f t="shared" si="68"/>
        <v>0</v>
      </c>
      <c r="I105" s="27">
        <f t="shared" si="68"/>
        <v>0</v>
      </c>
      <c r="J105" s="27">
        <f t="shared" si="68"/>
        <v>0</v>
      </c>
      <c r="K105" s="27">
        <f t="shared" si="68"/>
        <v>0</v>
      </c>
      <c r="L105" s="27">
        <f t="shared" si="68"/>
        <v>0</v>
      </c>
      <c r="M105" s="27">
        <f t="shared" si="68"/>
        <v>0</v>
      </c>
      <c r="N105" s="27">
        <f t="shared" si="68"/>
        <v>0</v>
      </c>
      <c r="O105" s="27">
        <f t="shared" si="68"/>
        <v>0</v>
      </c>
      <c r="P105" s="27">
        <f t="shared" si="68"/>
        <v>0</v>
      </c>
      <c r="Q105" s="27">
        <f t="shared" si="68"/>
        <v>0</v>
      </c>
      <c r="R105" s="27">
        <f t="shared" si="68"/>
        <v>0</v>
      </c>
      <c r="S105" s="27">
        <f t="shared" si="68"/>
        <v>0</v>
      </c>
      <c r="U105" s="28">
        <f>'CSP5'!$A$169</f>
        <v>619</v>
      </c>
      <c r="V105" s="27">
        <f>V106</f>
        <v>-14.960938000000001</v>
      </c>
      <c r="W105" s="27">
        <f t="shared" ref="W105:AM105" si="69">W106</f>
        <v>-14.960938000000001</v>
      </c>
      <c r="X105" s="27">
        <f t="shared" si="69"/>
        <v>-14.960938000000001</v>
      </c>
      <c r="Y105" s="27">
        <f t="shared" si="69"/>
        <v>-14.960938000000001</v>
      </c>
      <c r="Z105" s="27">
        <f t="shared" si="69"/>
        <v>-14.960938000000001</v>
      </c>
      <c r="AA105" s="27">
        <f t="shared" si="69"/>
        <v>-14.960938000000001</v>
      </c>
      <c r="AB105" s="27">
        <f t="shared" si="69"/>
        <v>-14.960938000000001</v>
      </c>
      <c r="AC105" s="27">
        <f t="shared" si="69"/>
        <v>-14.960938000000001</v>
      </c>
      <c r="AD105" s="27">
        <f t="shared" si="69"/>
        <v>-14.960938000000001</v>
      </c>
      <c r="AE105" s="27">
        <f t="shared" si="69"/>
        <v>-14.960938000000001</v>
      </c>
      <c r="AF105" s="27">
        <f t="shared" si="69"/>
        <v>-14.960938000000001</v>
      </c>
      <c r="AG105" s="27">
        <f t="shared" si="69"/>
        <v>-14.960938000000001</v>
      </c>
      <c r="AH105" s="27">
        <f t="shared" si="69"/>
        <v>-14.960938000000001</v>
      </c>
      <c r="AI105" s="27">
        <f t="shared" si="69"/>
        <v>-14.960938000000001</v>
      </c>
      <c r="AJ105" s="27">
        <f t="shared" si="69"/>
        <v>-14.960938000000001</v>
      </c>
      <c r="AK105" s="27">
        <f t="shared" si="69"/>
        <v>-14.960938000000001</v>
      </c>
      <c r="AL105" s="27">
        <f t="shared" si="69"/>
        <v>-14.960938000000001</v>
      </c>
      <c r="AM105" s="27">
        <f t="shared" si="69"/>
        <v>-14.960938000000001</v>
      </c>
    </row>
    <row r="106" spans="1:39" x14ac:dyDescent="0.25">
      <c r="A106" s="5">
        <f>'CSP5'!$A$170</f>
        <v>620</v>
      </c>
      <c r="B106" s="27">
        <f>C106</f>
        <v>0</v>
      </c>
      <c r="C106" s="7">
        <f>(C56-C31)-C81</f>
        <v>0</v>
      </c>
      <c r="D106" s="7">
        <f t="shared" ref="D106:R106" si="70">(D56-D31)-D81</f>
        <v>0</v>
      </c>
      <c r="E106" s="7">
        <f t="shared" si="70"/>
        <v>0</v>
      </c>
      <c r="F106" s="7">
        <f t="shared" si="70"/>
        <v>0</v>
      </c>
      <c r="G106" s="7">
        <f t="shared" si="70"/>
        <v>0</v>
      </c>
      <c r="H106" s="7">
        <f t="shared" si="70"/>
        <v>0</v>
      </c>
      <c r="I106" s="7">
        <f t="shared" si="70"/>
        <v>0</v>
      </c>
      <c r="J106" s="7">
        <f t="shared" si="70"/>
        <v>0</v>
      </c>
      <c r="K106" s="7">
        <f t="shared" si="70"/>
        <v>0</v>
      </c>
      <c r="L106" s="7">
        <f t="shared" si="70"/>
        <v>0</v>
      </c>
      <c r="M106" s="7">
        <f t="shared" si="70"/>
        <v>0</v>
      </c>
      <c r="N106" s="7">
        <f t="shared" si="70"/>
        <v>0</v>
      </c>
      <c r="O106" s="7">
        <f t="shared" si="70"/>
        <v>0</v>
      </c>
      <c r="P106" s="7">
        <f t="shared" si="70"/>
        <v>0</v>
      </c>
      <c r="Q106" s="7">
        <f t="shared" si="70"/>
        <v>0</v>
      </c>
      <c r="R106" s="7">
        <f t="shared" si="70"/>
        <v>0</v>
      </c>
      <c r="S106" s="27">
        <f>R106</f>
        <v>0</v>
      </c>
      <c r="U106" s="5">
        <f>'CSP5'!$A$170</f>
        <v>620</v>
      </c>
      <c r="V106" s="27">
        <f>W106</f>
        <v>-14.960938000000001</v>
      </c>
      <c r="W106" s="7">
        <f>_xll.Interp2dTab(-1,0,'Internal Flash'!$B$526:$S$526,'Internal Flash'!$A$527:$A$547,'Internal Flash'!$B$527:$S$547,'Main Injection Calc'!W$104,'Main Injection Calc'!$U106)</f>
        <v>-14.960938000000001</v>
      </c>
      <c r="X106" s="7">
        <f>_xll.Interp2dTab(-1,0,'Internal Flash'!$B$526:$S$526,'Internal Flash'!$A$527:$A$547,'Internal Flash'!$B$527:$S$547,'Main Injection Calc'!X$104,'Main Injection Calc'!$U106)</f>
        <v>-14.960938000000001</v>
      </c>
      <c r="Y106" s="7">
        <f>_xll.Interp2dTab(-1,0,'Internal Flash'!$B$526:$S$526,'Internal Flash'!$A$527:$A$547,'Internal Flash'!$B$527:$S$547,'Main Injection Calc'!Y$104,'Main Injection Calc'!$U106)</f>
        <v>-14.960938000000001</v>
      </c>
      <c r="Z106" s="7">
        <f>_xll.Interp2dTab(-1,0,'Internal Flash'!$B$526:$S$526,'Internal Flash'!$A$527:$A$547,'Internal Flash'!$B$527:$S$547,'Main Injection Calc'!Z$104,'Main Injection Calc'!$U106)</f>
        <v>-14.960938000000001</v>
      </c>
      <c r="AA106" s="7">
        <f>_xll.Interp2dTab(-1,0,'Internal Flash'!$B$526:$S$526,'Internal Flash'!$A$527:$A$547,'Internal Flash'!$B$527:$S$547,'Main Injection Calc'!AA$104,'Main Injection Calc'!$U106)</f>
        <v>-14.960938000000001</v>
      </c>
      <c r="AB106" s="7">
        <f>_xll.Interp2dTab(-1,0,'Internal Flash'!$B$526:$S$526,'Internal Flash'!$A$527:$A$547,'Internal Flash'!$B$527:$S$547,'Main Injection Calc'!AB$104,'Main Injection Calc'!$U106)</f>
        <v>-14.960938000000001</v>
      </c>
      <c r="AC106" s="7">
        <f>_xll.Interp2dTab(-1,0,'Internal Flash'!$B$526:$S$526,'Internal Flash'!$A$527:$A$547,'Internal Flash'!$B$527:$S$547,'Main Injection Calc'!AC$104,'Main Injection Calc'!$U106)</f>
        <v>-14.960938000000001</v>
      </c>
      <c r="AD106" s="7">
        <f>_xll.Interp2dTab(-1,0,'Internal Flash'!$B$526:$S$526,'Internal Flash'!$A$527:$A$547,'Internal Flash'!$B$527:$S$547,'Main Injection Calc'!AD$104,'Main Injection Calc'!$U106)</f>
        <v>-14.960938000000001</v>
      </c>
      <c r="AE106" s="7">
        <f>_xll.Interp2dTab(-1,0,'Internal Flash'!$B$526:$S$526,'Internal Flash'!$A$527:$A$547,'Internal Flash'!$B$527:$S$547,'Main Injection Calc'!AE$104,'Main Injection Calc'!$U106)</f>
        <v>-14.960938000000001</v>
      </c>
      <c r="AF106" s="7">
        <f>_xll.Interp2dTab(-1,0,'Internal Flash'!$B$526:$S$526,'Internal Flash'!$A$527:$A$547,'Internal Flash'!$B$527:$S$547,'Main Injection Calc'!AF$104,'Main Injection Calc'!$U106)</f>
        <v>-14.960938000000001</v>
      </c>
      <c r="AG106" s="7">
        <f>_xll.Interp2dTab(-1,0,'Internal Flash'!$B$526:$S$526,'Internal Flash'!$A$527:$A$547,'Internal Flash'!$B$527:$S$547,'Main Injection Calc'!AG$104,'Main Injection Calc'!$U106)</f>
        <v>-14.960938000000001</v>
      </c>
      <c r="AH106" s="7">
        <f>_xll.Interp2dTab(-1,0,'Internal Flash'!$B$526:$S$526,'Internal Flash'!$A$527:$A$547,'Internal Flash'!$B$527:$S$547,'Main Injection Calc'!AH$104,'Main Injection Calc'!$U106)</f>
        <v>-14.960938000000001</v>
      </c>
      <c r="AI106" s="7">
        <f>_xll.Interp2dTab(-1,0,'Internal Flash'!$B$526:$S$526,'Internal Flash'!$A$527:$A$547,'Internal Flash'!$B$527:$S$547,'Main Injection Calc'!AI$104,'Main Injection Calc'!$U106)</f>
        <v>-14.960938000000001</v>
      </c>
      <c r="AJ106" s="7">
        <f>_xll.Interp2dTab(-1,0,'Internal Flash'!$B$526:$S$526,'Internal Flash'!$A$527:$A$547,'Internal Flash'!$B$527:$S$547,'Main Injection Calc'!AJ$104,'Main Injection Calc'!$U106)</f>
        <v>-14.960938000000001</v>
      </c>
      <c r="AK106" s="7">
        <f>_xll.Interp2dTab(-1,0,'Internal Flash'!$B$526:$S$526,'Internal Flash'!$A$527:$A$547,'Internal Flash'!$B$527:$S$547,'Main Injection Calc'!AK$104,'Main Injection Calc'!$U106)</f>
        <v>-14.960938000000001</v>
      </c>
      <c r="AL106" s="7">
        <f>_xll.Interp2dTab(-1,0,'Internal Flash'!$B$526:$S$526,'Internal Flash'!$A$527:$A$547,'Internal Flash'!$B$527:$S$547,'Main Injection Calc'!AL$104,'Main Injection Calc'!$U106)</f>
        <v>-14.960938000000001</v>
      </c>
      <c r="AM106" s="27">
        <f>AL106</f>
        <v>-14.960938000000001</v>
      </c>
    </row>
    <row r="107" spans="1:39" x14ac:dyDescent="0.25">
      <c r="A107" s="5">
        <f>'CSP5'!$A$171</f>
        <v>650</v>
      </c>
      <c r="B107" s="27">
        <f t="shared" ref="B107:B124" si="71">C107</f>
        <v>0</v>
      </c>
      <c r="C107" s="7">
        <f t="shared" ref="C107:R107" si="72">(C57-C32)-C82</f>
        <v>0</v>
      </c>
      <c r="D107" s="7">
        <f t="shared" si="72"/>
        <v>0</v>
      </c>
      <c r="E107" s="7">
        <f t="shared" si="72"/>
        <v>0</v>
      </c>
      <c r="F107" s="7">
        <f t="shared" si="72"/>
        <v>0</v>
      </c>
      <c r="G107" s="7">
        <f t="shared" si="72"/>
        <v>0</v>
      </c>
      <c r="H107" s="7">
        <f t="shared" si="72"/>
        <v>0</v>
      </c>
      <c r="I107" s="7">
        <f t="shared" si="72"/>
        <v>0</v>
      </c>
      <c r="J107" s="7">
        <f t="shared" si="72"/>
        <v>0</v>
      </c>
      <c r="K107" s="7">
        <f t="shared" si="72"/>
        <v>0</v>
      </c>
      <c r="L107" s="7">
        <f t="shared" si="72"/>
        <v>0</v>
      </c>
      <c r="M107" s="7">
        <f t="shared" si="72"/>
        <v>0</v>
      </c>
      <c r="N107" s="7">
        <f t="shared" si="72"/>
        <v>0</v>
      </c>
      <c r="O107" s="7">
        <f t="shared" si="72"/>
        <v>0</v>
      </c>
      <c r="P107" s="7">
        <f t="shared" si="72"/>
        <v>0</v>
      </c>
      <c r="Q107" s="7">
        <f t="shared" si="72"/>
        <v>0</v>
      </c>
      <c r="R107" s="7">
        <f t="shared" si="72"/>
        <v>0</v>
      </c>
      <c r="S107" s="27">
        <f t="shared" ref="S107:S124" si="73">R107</f>
        <v>0</v>
      </c>
      <c r="U107" s="5">
        <f>'CSP5'!$A$171</f>
        <v>650</v>
      </c>
      <c r="V107" s="27">
        <f t="shared" ref="V107:V124" si="74">W107</f>
        <v>-14.960938000000001</v>
      </c>
      <c r="W107" s="7">
        <f>_xll.Interp2dTab(-1,0,'Internal Flash'!$B$526:$S$526,'Internal Flash'!$A$527:$A$547,'Internal Flash'!$B$527:$S$547,'Main Injection Calc'!W$104,'Main Injection Calc'!$U107)</f>
        <v>-14.960938000000001</v>
      </c>
      <c r="X107" s="7">
        <f>_xll.Interp2dTab(-1,0,'Internal Flash'!$B$526:$S$526,'Internal Flash'!$A$527:$A$547,'Internal Flash'!$B$527:$S$547,'Main Injection Calc'!X$104,'Main Injection Calc'!$U107)</f>
        <v>-14.960938000000001</v>
      </c>
      <c r="Y107" s="7">
        <f>_xll.Interp2dTab(-1,0,'Internal Flash'!$B$526:$S$526,'Internal Flash'!$A$527:$A$547,'Internal Flash'!$B$527:$S$547,'Main Injection Calc'!Y$104,'Main Injection Calc'!$U107)</f>
        <v>-14.960938000000001</v>
      </c>
      <c r="Z107" s="7">
        <f>_xll.Interp2dTab(-1,0,'Internal Flash'!$B$526:$S$526,'Internal Flash'!$A$527:$A$547,'Internal Flash'!$B$527:$S$547,'Main Injection Calc'!Z$104,'Main Injection Calc'!$U107)</f>
        <v>-14.960938000000001</v>
      </c>
      <c r="AA107" s="7">
        <f>_xll.Interp2dTab(-1,0,'Internal Flash'!$B$526:$S$526,'Internal Flash'!$A$527:$A$547,'Internal Flash'!$B$527:$S$547,'Main Injection Calc'!AA$104,'Main Injection Calc'!$U107)</f>
        <v>-14.960938000000001</v>
      </c>
      <c r="AB107" s="7">
        <f>_xll.Interp2dTab(-1,0,'Internal Flash'!$B$526:$S$526,'Internal Flash'!$A$527:$A$547,'Internal Flash'!$B$527:$S$547,'Main Injection Calc'!AB$104,'Main Injection Calc'!$U107)</f>
        <v>-14.960938000000001</v>
      </c>
      <c r="AC107" s="7">
        <f>_xll.Interp2dTab(-1,0,'Internal Flash'!$B$526:$S$526,'Internal Flash'!$A$527:$A$547,'Internal Flash'!$B$527:$S$547,'Main Injection Calc'!AC$104,'Main Injection Calc'!$U107)</f>
        <v>-14.960938000000001</v>
      </c>
      <c r="AD107" s="7">
        <f>_xll.Interp2dTab(-1,0,'Internal Flash'!$B$526:$S$526,'Internal Flash'!$A$527:$A$547,'Internal Flash'!$B$527:$S$547,'Main Injection Calc'!AD$104,'Main Injection Calc'!$U107)</f>
        <v>-14.960938000000001</v>
      </c>
      <c r="AE107" s="7">
        <f>_xll.Interp2dTab(-1,0,'Internal Flash'!$B$526:$S$526,'Internal Flash'!$A$527:$A$547,'Internal Flash'!$B$527:$S$547,'Main Injection Calc'!AE$104,'Main Injection Calc'!$U107)</f>
        <v>-14.960938000000001</v>
      </c>
      <c r="AF107" s="7">
        <f>_xll.Interp2dTab(-1,0,'Internal Flash'!$B$526:$S$526,'Internal Flash'!$A$527:$A$547,'Internal Flash'!$B$527:$S$547,'Main Injection Calc'!AF$104,'Main Injection Calc'!$U107)</f>
        <v>-14.960938000000001</v>
      </c>
      <c r="AG107" s="7">
        <f>_xll.Interp2dTab(-1,0,'Internal Flash'!$B$526:$S$526,'Internal Flash'!$A$527:$A$547,'Internal Flash'!$B$527:$S$547,'Main Injection Calc'!AG$104,'Main Injection Calc'!$U107)</f>
        <v>-14.960938000000001</v>
      </c>
      <c r="AH107" s="7">
        <f>_xll.Interp2dTab(-1,0,'Internal Flash'!$B$526:$S$526,'Internal Flash'!$A$527:$A$547,'Internal Flash'!$B$527:$S$547,'Main Injection Calc'!AH$104,'Main Injection Calc'!$U107)</f>
        <v>-14.960938000000001</v>
      </c>
      <c r="AI107" s="7">
        <f>_xll.Interp2dTab(-1,0,'Internal Flash'!$B$526:$S$526,'Internal Flash'!$A$527:$A$547,'Internal Flash'!$B$527:$S$547,'Main Injection Calc'!AI$104,'Main Injection Calc'!$U107)</f>
        <v>-14.960938000000001</v>
      </c>
      <c r="AJ107" s="7">
        <f>_xll.Interp2dTab(-1,0,'Internal Flash'!$B$526:$S$526,'Internal Flash'!$A$527:$A$547,'Internal Flash'!$B$527:$S$547,'Main Injection Calc'!AJ$104,'Main Injection Calc'!$U107)</f>
        <v>-14.960938000000001</v>
      </c>
      <c r="AK107" s="7">
        <f>_xll.Interp2dTab(-1,0,'Internal Flash'!$B$526:$S$526,'Internal Flash'!$A$527:$A$547,'Internal Flash'!$B$527:$S$547,'Main Injection Calc'!AK$104,'Main Injection Calc'!$U107)</f>
        <v>-14.960938000000001</v>
      </c>
      <c r="AL107" s="7">
        <f>_xll.Interp2dTab(-1,0,'Internal Flash'!$B$526:$S$526,'Internal Flash'!$A$527:$A$547,'Internal Flash'!$B$527:$S$547,'Main Injection Calc'!AL$104,'Main Injection Calc'!$U107)</f>
        <v>-14.960938000000001</v>
      </c>
      <c r="AM107" s="27">
        <f t="shared" ref="AM107:AM124" si="75">AL107</f>
        <v>-14.960938000000001</v>
      </c>
    </row>
    <row r="108" spans="1:39" x14ac:dyDescent="0.25">
      <c r="A108" s="5">
        <f>'CSP5'!$A$172</f>
        <v>800</v>
      </c>
      <c r="B108" s="27">
        <f t="shared" si="71"/>
        <v>0</v>
      </c>
      <c r="C108" s="7">
        <f t="shared" ref="C108:R108" si="76">(C58-C33)-C83</f>
        <v>0</v>
      </c>
      <c r="D108" s="7">
        <f t="shared" si="76"/>
        <v>0</v>
      </c>
      <c r="E108" s="7">
        <f t="shared" si="76"/>
        <v>0</v>
      </c>
      <c r="F108" s="7">
        <f t="shared" si="76"/>
        <v>0</v>
      </c>
      <c r="G108" s="7">
        <f t="shared" si="76"/>
        <v>0</v>
      </c>
      <c r="H108" s="7">
        <f t="shared" si="76"/>
        <v>0</v>
      </c>
      <c r="I108" s="7">
        <f t="shared" si="76"/>
        <v>0</v>
      </c>
      <c r="J108" s="7">
        <f t="shared" si="76"/>
        <v>0</v>
      </c>
      <c r="K108" s="7">
        <f t="shared" si="76"/>
        <v>0</v>
      </c>
      <c r="L108" s="7">
        <f t="shared" si="76"/>
        <v>0</v>
      </c>
      <c r="M108" s="7">
        <f t="shared" si="76"/>
        <v>0</v>
      </c>
      <c r="N108" s="7">
        <f t="shared" si="76"/>
        <v>0</v>
      </c>
      <c r="O108" s="7">
        <f t="shared" si="76"/>
        <v>0</v>
      </c>
      <c r="P108" s="7">
        <f t="shared" si="76"/>
        <v>0</v>
      </c>
      <c r="Q108" s="7">
        <f t="shared" si="76"/>
        <v>0</v>
      </c>
      <c r="R108" s="7">
        <f t="shared" si="76"/>
        <v>0</v>
      </c>
      <c r="S108" s="27">
        <f t="shared" si="73"/>
        <v>0</v>
      </c>
      <c r="U108" s="5">
        <f>'CSP5'!$A$172</f>
        <v>800</v>
      </c>
      <c r="V108" s="27">
        <f t="shared" si="74"/>
        <v>-14.960938000000001</v>
      </c>
      <c r="W108" s="7">
        <f>_xll.Interp2dTab(-1,0,'Internal Flash'!$B$526:$S$526,'Internal Flash'!$A$527:$A$547,'Internal Flash'!$B$527:$S$547,'Main Injection Calc'!W$104,'Main Injection Calc'!$U108)</f>
        <v>-14.960938000000001</v>
      </c>
      <c r="X108" s="7">
        <f>_xll.Interp2dTab(-1,0,'Internal Flash'!$B$526:$S$526,'Internal Flash'!$A$527:$A$547,'Internal Flash'!$B$527:$S$547,'Main Injection Calc'!X$104,'Main Injection Calc'!$U108)</f>
        <v>-14.960938000000001</v>
      </c>
      <c r="Y108" s="7">
        <f>_xll.Interp2dTab(-1,0,'Internal Flash'!$B$526:$S$526,'Internal Flash'!$A$527:$A$547,'Internal Flash'!$B$527:$S$547,'Main Injection Calc'!Y$104,'Main Injection Calc'!$U108)</f>
        <v>-14.960938000000001</v>
      </c>
      <c r="Z108" s="7">
        <f>_xll.Interp2dTab(-1,0,'Internal Flash'!$B$526:$S$526,'Internal Flash'!$A$527:$A$547,'Internal Flash'!$B$527:$S$547,'Main Injection Calc'!Z$104,'Main Injection Calc'!$U108)</f>
        <v>-14.960938000000001</v>
      </c>
      <c r="AA108" s="7">
        <f>_xll.Interp2dTab(-1,0,'Internal Flash'!$B$526:$S$526,'Internal Flash'!$A$527:$A$547,'Internal Flash'!$B$527:$S$547,'Main Injection Calc'!AA$104,'Main Injection Calc'!$U108)</f>
        <v>-14.960938000000001</v>
      </c>
      <c r="AB108" s="7">
        <f>_xll.Interp2dTab(-1,0,'Internal Flash'!$B$526:$S$526,'Internal Flash'!$A$527:$A$547,'Internal Flash'!$B$527:$S$547,'Main Injection Calc'!AB$104,'Main Injection Calc'!$U108)</f>
        <v>-14.960938000000001</v>
      </c>
      <c r="AC108" s="7">
        <f>_xll.Interp2dTab(-1,0,'Internal Flash'!$B$526:$S$526,'Internal Flash'!$A$527:$A$547,'Internal Flash'!$B$527:$S$547,'Main Injection Calc'!AC$104,'Main Injection Calc'!$U108)</f>
        <v>-14.960938000000001</v>
      </c>
      <c r="AD108" s="7">
        <f>_xll.Interp2dTab(-1,0,'Internal Flash'!$B$526:$S$526,'Internal Flash'!$A$527:$A$547,'Internal Flash'!$B$527:$S$547,'Main Injection Calc'!AD$104,'Main Injection Calc'!$U108)</f>
        <v>-14.960938000000001</v>
      </c>
      <c r="AE108" s="7">
        <f>_xll.Interp2dTab(-1,0,'Internal Flash'!$B$526:$S$526,'Internal Flash'!$A$527:$A$547,'Internal Flash'!$B$527:$S$547,'Main Injection Calc'!AE$104,'Main Injection Calc'!$U108)</f>
        <v>-14.960938000000001</v>
      </c>
      <c r="AF108" s="7">
        <f>_xll.Interp2dTab(-1,0,'Internal Flash'!$B$526:$S$526,'Internal Flash'!$A$527:$A$547,'Internal Flash'!$B$527:$S$547,'Main Injection Calc'!AF$104,'Main Injection Calc'!$U108)</f>
        <v>-14.960938000000001</v>
      </c>
      <c r="AG108" s="7">
        <f>_xll.Interp2dTab(-1,0,'Internal Flash'!$B$526:$S$526,'Internal Flash'!$A$527:$A$547,'Internal Flash'!$B$527:$S$547,'Main Injection Calc'!AG$104,'Main Injection Calc'!$U108)</f>
        <v>-14.960938000000001</v>
      </c>
      <c r="AH108" s="7">
        <f>_xll.Interp2dTab(-1,0,'Internal Flash'!$B$526:$S$526,'Internal Flash'!$A$527:$A$547,'Internal Flash'!$B$527:$S$547,'Main Injection Calc'!AH$104,'Main Injection Calc'!$U108)</f>
        <v>-14.960938000000001</v>
      </c>
      <c r="AI108" s="7">
        <f>_xll.Interp2dTab(-1,0,'Internal Flash'!$B$526:$S$526,'Internal Flash'!$A$527:$A$547,'Internal Flash'!$B$527:$S$547,'Main Injection Calc'!AI$104,'Main Injection Calc'!$U108)</f>
        <v>-14.960938000000001</v>
      </c>
      <c r="AJ108" s="7">
        <f>_xll.Interp2dTab(-1,0,'Internal Flash'!$B$526:$S$526,'Internal Flash'!$A$527:$A$547,'Internal Flash'!$B$527:$S$547,'Main Injection Calc'!AJ$104,'Main Injection Calc'!$U108)</f>
        <v>-14.960938000000001</v>
      </c>
      <c r="AK108" s="7">
        <f>_xll.Interp2dTab(-1,0,'Internal Flash'!$B$526:$S$526,'Internal Flash'!$A$527:$A$547,'Internal Flash'!$B$527:$S$547,'Main Injection Calc'!AK$104,'Main Injection Calc'!$U108)</f>
        <v>-14.960938000000001</v>
      </c>
      <c r="AL108" s="7">
        <f>_xll.Interp2dTab(-1,0,'Internal Flash'!$B$526:$S$526,'Internal Flash'!$A$527:$A$547,'Internal Flash'!$B$527:$S$547,'Main Injection Calc'!AL$104,'Main Injection Calc'!$U108)</f>
        <v>-14.960938000000001</v>
      </c>
      <c r="AM108" s="27">
        <f t="shared" si="75"/>
        <v>-14.960938000000001</v>
      </c>
    </row>
    <row r="109" spans="1:39" x14ac:dyDescent="0.25">
      <c r="A109" s="5">
        <f>'CSP5'!$A$173</f>
        <v>1000</v>
      </c>
      <c r="B109" s="27">
        <f t="shared" si="71"/>
        <v>0</v>
      </c>
      <c r="C109" s="7">
        <f t="shared" ref="C109:R109" si="77">(C59-C34)-C84</f>
        <v>0</v>
      </c>
      <c r="D109" s="7">
        <f t="shared" si="77"/>
        <v>0</v>
      </c>
      <c r="E109" s="7">
        <f t="shared" si="77"/>
        <v>0</v>
      </c>
      <c r="F109" s="7">
        <f t="shared" si="77"/>
        <v>0</v>
      </c>
      <c r="G109" s="7">
        <f t="shared" si="77"/>
        <v>0</v>
      </c>
      <c r="H109" s="7">
        <f t="shared" si="77"/>
        <v>0</v>
      </c>
      <c r="I109" s="7">
        <f t="shared" si="77"/>
        <v>0</v>
      </c>
      <c r="J109" s="7">
        <f t="shared" si="77"/>
        <v>0</v>
      </c>
      <c r="K109" s="7">
        <f t="shared" si="77"/>
        <v>0</v>
      </c>
      <c r="L109" s="7">
        <f t="shared" si="77"/>
        <v>0</v>
      </c>
      <c r="M109" s="7">
        <f t="shared" si="77"/>
        <v>0</v>
      </c>
      <c r="N109" s="7">
        <f t="shared" si="77"/>
        <v>0</v>
      </c>
      <c r="O109" s="7">
        <f t="shared" si="77"/>
        <v>0</v>
      </c>
      <c r="P109" s="7">
        <f t="shared" si="77"/>
        <v>0</v>
      </c>
      <c r="Q109" s="7">
        <f t="shared" si="77"/>
        <v>0</v>
      </c>
      <c r="R109" s="7">
        <f t="shared" si="77"/>
        <v>0</v>
      </c>
      <c r="S109" s="27">
        <f t="shared" si="73"/>
        <v>0</v>
      </c>
      <c r="U109" s="5">
        <f>'CSP5'!$A$173</f>
        <v>1000</v>
      </c>
      <c r="V109" s="27">
        <f t="shared" si="74"/>
        <v>-14.960938000000001</v>
      </c>
      <c r="W109" s="7">
        <f>_xll.Interp2dTab(-1,0,'Internal Flash'!$B$526:$S$526,'Internal Flash'!$A$527:$A$547,'Internal Flash'!$B$527:$S$547,'Main Injection Calc'!W$104,'Main Injection Calc'!$U109)</f>
        <v>-14.960938000000001</v>
      </c>
      <c r="X109" s="7">
        <f>_xll.Interp2dTab(-1,0,'Internal Flash'!$B$526:$S$526,'Internal Flash'!$A$527:$A$547,'Internal Flash'!$B$527:$S$547,'Main Injection Calc'!X$104,'Main Injection Calc'!$U109)</f>
        <v>-14.960938000000001</v>
      </c>
      <c r="Y109" s="7">
        <f>_xll.Interp2dTab(-1,0,'Internal Flash'!$B$526:$S$526,'Internal Flash'!$A$527:$A$547,'Internal Flash'!$B$527:$S$547,'Main Injection Calc'!Y$104,'Main Injection Calc'!$U109)</f>
        <v>-14.960938000000001</v>
      </c>
      <c r="Z109" s="7">
        <f>_xll.Interp2dTab(-1,0,'Internal Flash'!$B$526:$S$526,'Internal Flash'!$A$527:$A$547,'Internal Flash'!$B$527:$S$547,'Main Injection Calc'!Z$104,'Main Injection Calc'!$U109)</f>
        <v>-14.960938000000001</v>
      </c>
      <c r="AA109" s="7">
        <f>_xll.Interp2dTab(-1,0,'Internal Flash'!$B$526:$S$526,'Internal Flash'!$A$527:$A$547,'Internal Flash'!$B$527:$S$547,'Main Injection Calc'!AA$104,'Main Injection Calc'!$U109)</f>
        <v>-14.960938000000001</v>
      </c>
      <c r="AB109" s="7">
        <f>_xll.Interp2dTab(-1,0,'Internal Flash'!$B$526:$S$526,'Internal Flash'!$A$527:$A$547,'Internal Flash'!$B$527:$S$547,'Main Injection Calc'!AB$104,'Main Injection Calc'!$U109)</f>
        <v>-14.960938000000001</v>
      </c>
      <c r="AC109" s="7">
        <f>_xll.Interp2dTab(-1,0,'Internal Flash'!$B$526:$S$526,'Internal Flash'!$A$527:$A$547,'Internal Flash'!$B$527:$S$547,'Main Injection Calc'!AC$104,'Main Injection Calc'!$U109)</f>
        <v>-14.960938000000001</v>
      </c>
      <c r="AD109" s="7">
        <f>_xll.Interp2dTab(-1,0,'Internal Flash'!$B$526:$S$526,'Internal Flash'!$A$527:$A$547,'Internal Flash'!$B$527:$S$547,'Main Injection Calc'!AD$104,'Main Injection Calc'!$U109)</f>
        <v>-14.960938000000001</v>
      </c>
      <c r="AE109" s="7">
        <f>_xll.Interp2dTab(-1,0,'Internal Flash'!$B$526:$S$526,'Internal Flash'!$A$527:$A$547,'Internal Flash'!$B$527:$S$547,'Main Injection Calc'!AE$104,'Main Injection Calc'!$U109)</f>
        <v>-14.960938000000001</v>
      </c>
      <c r="AF109" s="7">
        <f>_xll.Interp2dTab(-1,0,'Internal Flash'!$B$526:$S$526,'Internal Flash'!$A$527:$A$547,'Internal Flash'!$B$527:$S$547,'Main Injection Calc'!AF$104,'Main Injection Calc'!$U109)</f>
        <v>-14.960938000000001</v>
      </c>
      <c r="AG109" s="7">
        <f>_xll.Interp2dTab(-1,0,'Internal Flash'!$B$526:$S$526,'Internal Flash'!$A$527:$A$547,'Internal Flash'!$B$527:$S$547,'Main Injection Calc'!AG$104,'Main Injection Calc'!$U109)</f>
        <v>-14.960938000000001</v>
      </c>
      <c r="AH109" s="7">
        <f>_xll.Interp2dTab(-1,0,'Internal Flash'!$B$526:$S$526,'Internal Flash'!$A$527:$A$547,'Internal Flash'!$B$527:$S$547,'Main Injection Calc'!AH$104,'Main Injection Calc'!$U109)</f>
        <v>-14.960938000000001</v>
      </c>
      <c r="AI109" s="7">
        <f>_xll.Interp2dTab(-1,0,'Internal Flash'!$B$526:$S$526,'Internal Flash'!$A$527:$A$547,'Internal Flash'!$B$527:$S$547,'Main Injection Calc'!AI$104,'Main Injection Calc'!$U109)</f>
        <v>-14.960938000000001</v>
      </c>
      <c r="AJ109" s="7">
        <f>_xll.Interp2dTab(-1,0,'Internal Flash'!$B$526:$S$526,'Internal Flash'!$A$527:$A$547,'Internal Flash'!$B$527:$S$547,'Main Injection Calc'!AJ$104,'Main Injection Calc'!$U109)</f>
        <v>-14.960938000000001</v>
      </c>
      <c r="AK109" s="7">
        <f>_xll.Interp2dTab(-1,0,'Internal Flash'!$B$526:$S$526,'Internal Flash'!$A$527:$A$547,'Internal Flash'!$B$527:$S$547,'Main Injection Calc'!AK$104,'Main Injection Calc'!$U109)</f>
        <v>-14.960938000000001</v>
      </c>
      <c r="AL109" s="7">
        <f>_xll.Interp2dTab(-1,0,'Internal Flash'!$B$526:$S$526,'Internal Flash'!$A$527:$A$547,'Internal Flash'!$B$527:$S$547,'Main Injection Calc'!AL$104,'Main Injection Calc'!$U109)</f>
        <v>-14.960938000000001</v>
      </c>
      <c r="AM109" s="27">
        <f t="shared" si="75"/>
        <v>-14.960938000000001</v>
      </c>
    </row>
    <row r="110" spans="1:39" x14ac:dyDescent="0.25">
      <c r="A110" s="5">
        <f>'CSP5'!$A$174</f>
        <v>1200</v>
      </c>
      <c r="B110" s="27">
        <f t="shared" si="71"/>
        <v>0</v>
      </c>
      <c r="C110" s="7">
        <f t="shared" ref="C110:R110" si="78">(C60-C35)-C85</f>
        <v>0</v>
      </c>
      <c r="D110" s="7">
        <f t="shared" si="78"/>
        <v>0</v>
      </c>
      <c r="E110" s="7">
        <f t="shared" si="78"/>
        <v>0</v>
      </c>
      <c r="F110" s="7">
        <f t="shared" si="78"/>
        <v>0</v>
      </c>
      <c r="G110" s="7">
        <f t="shared" si="78"/>
        <v>0</v>
      </c>
      <c r="H110" s="7">
        <f t="shared" si="78"/>
        <v>0</v>
      </c>
      <c r="I110" s="7">
        <f t="shared" si="78"/>
        <v>0</v>
      </c>
      <c r="J110" s="7">
        <f t="shared" si="78"/>
        <v>0</v>
      </c>
      <c r="K110" s="7">
        <f t="shared" si="78"/>
        <v>0</v>
      </c>
      <c r="L110" s="7">
        <f t="shared" si="78"/>
        <v>0</v>
      </c>
      <c r="M110" s="7">
        <f t="shared" si="78"/>
        <v>0</v>
      </c>
      <c r="N110" s="7">
        <f t="shared" si="78"/>
        <v>0</v>
      </c>
      <c r="O110" s="7">
        <f t="shared" si="78"/>
        <v>0</v>
      </c>
      <c r="P110" s="7">
        <f t="shared" si="78"/>
        <v>0</v>
      </c>
      <c r="Q110" s="7">
        <f t="shared" si="78"/>
        <v>0</v>
      </c>
      <c r="R110" s="7">
        <f t="shared" si="78"/>
        <v>0</v>
      </c>
      <c r="S110" s="27">
        <f t="shared" si="73"/>
        <v>0</v>
      </c>
      <c r="U110" s="5">
        <f>'CSP5'!$A$174</f>
        <v>1200</v>
      </c>
      <c r="V110" s="27">
        <f t="shared" si="74"/>
        <v>-14.960938000000001</v>
      </c>
      <c r="W110" s="7">
        <f>_xll.Interp2dTab(-1,0,'Internal Flash'!$B$526:$S$526,'Internal Flash'!$A$527:$A$547,'Internal Flash'!$B$527:$S$547,'Main Injection Calc'!W$104,'Main Injection Calc'!$U110)</f>
        <v>-14.960938000000001</v>
      </c>
      <c r="X110" s="7">
        <f>_xll.Interp2dTab(-1,0,'Internal Flash'!$B$526:$S$526,'Internal Flash'!$A$527:$A$547,'Internal Flash'!$B$527:$S$547,'Main Injection Calc'!X$104,'Main Injection Calc'!$U110)</f>
        <v>-14.960938000000001</v>
      </c>
      <c r="Y110" s="7">
        <f>_xll.Interp2dTab(-1,0,'Internal Flash'!$B$526:$S$526,'Internal Flash'!$A$527:$A$547,'Internal Flash'!$B$527:$S$547,'Main Injection Calc'!Y$104,'Main Injection Calc'!$U110)</f>
        <v>-14.960938000000001</v>
      </c>
      <c r="Z110" s="7">
        <f>_xll.Interp2dTab(-1,0,'Internal Flash'!$B$526:$S$526,'Internal Flash'!$A$527:$A$547,'Internal Flash'!$B$527:$S$547,'Main Injection Calc'!Z$104,'Main Injection Calc'!$U110)</f>
        <v>-14.960938000000001</v>
      </c>
      <c r="AA110" s="7">
        <f>_xll.Interp2dTab(-1,0,'Internal Flash'!$B$526:$S$526,'Internal Flash'!$A$527:$A$547,'Internal Flash'!$B$527:$S$547,'Main Injection Calc'!AA$104,'Main Injection Calc'!$U110)</f>
        <v>-14.960938000000001</v>
      </c>
      <c r="AB110" s="7">
        <f>_xll.Interp2dTab(-1,0,'Internal Flash'!$B$526:$S$526,'Internal Flash'!$A$527:$A$547,'Internal Flash'!$B$527:$S$547,'Main Injection Calc'!AB$104,'Main Injection Calc'!$U110)</f>
        <v>-14.960938000000001</v>
      </c>
      <c r="AC110" s="7">
        <f>_xll.Interp2dTab(-1,0,'Internal Flash'!$B$526:$S$526,'Internal Flash'!$A$527:$A$547,'Internal Flash'!$B$527:$S$547,'Main Injection Calc'!AC$104,'Main Injection Calc'!$U110)</f>
        <v>-14.960938000000001</v>
      </c>
      <c r="AD110" s="7">
        <f>_xll.Interp2dTab(-1,0,'Internal Flash'!$B$526:$S$526,'Internal Flash'!$A$527:$A$547,'Internal Flash'!$B$527:$S$547,'Main Injection Calc'!AD$104,'Main Injection Calc'!$U110)</f>
        <v>-14.960938000000001</v>
      </c>
      <c r="AE110" s="7">
        <f>_xll.Interp2dTab(-1,0,'Internal Flash'!$B$526:$S$526,'Internal Flash'!$A$527:$A$547,'Internal Flash'!$B$527:$S$547,'Main Injection Calc'!AE$104,'Main Injection Calc'!$U110)</f>
        <v>-14.960938000000001</v>
      </c>
      <c r="AF110" s="7">
        <f>_xll.Interp2dTab(-1,0,'Internal Flash'!$B$526:$S$526,'Internal Flash'!$A$527:$A$547,'Internal Flash'!$B$527:$S$547,'Main Injection Calc'!AF$104,'Main Injection Calc'!$U110)</f>
        <v>-14.960938000000001</v>
      </c>
      <c r="AG110" s="7">
        <f>_xll.Interp2dTab(-1,0,'Internal Flash'!$B$526:$S$526,'Internal Flash'!$A$527:$A$547,'Internal Flash'!$B$527:$S$547,'Main Injection Calc'!AG$104,'Main Injection Calc'!$U110)</f>
        <v>-14.960938000000001</v>
      </c>
      <c r="AH110" s="7">
        <f>_xll.Interp2dTab(-1,0,'Internal Flash'!$B$526:$S$526,'Internal Flash'!$A$527:$A$547,'Internal Flash'!$B$527:$S$547,'Main Injection Calc'!AH$104,'Main Injection Calc'!$U110)</f>
        <v>-14.960938000000001</v>
      </c>
      <c r="AI110" s="7">
        <f>_xll.Interp2dTab(-1,0,'Internal Flash'!$B$526:$S$526,'Internal Flash'!$A$527:$A$547,'Internal Flash'!$B$527:$S$547,'Main Injection Calc'!AI$104,'Main Injection Calc'!$U110)</f>
        <v>-14.960938000000001</v>
      </c>
      <c r="AJ110" s="7">
        <f>_xll.Interp2dTab(-1,0,'Internal Flash'!$B$526:$S$526,'Internal Flash'!$A$527:$A$547,'Internal Flash'!$B$527:$S$547,'Main Injection Calc'!AJ$104,'Main Injection Calc'!$U110)</f>
        <v>-14.960938000000001</v>
      </c>
      <c r="AK110" s="7">
        <f>_xll.Interp2dTab(-1,0,'Internal Flash'!$B$526:$S$526,'Internal Flash'!$A$527:$A$547,'Internal Flash'!$B$527:$S$547,'Main Injection Calc'!AK$104,'Main Injection Calc'!$U110)</f>
        <v>-14.960938000000001</v>
      </c>
      <c r="AL110" s="7">
        <f>_xll.Interp2dTab(-1,0,'Internal Flash'!$B$526:$S$526,'Internal Flash'!$A$527:$A$547,'Internal Flash'!$B$527:$S$547,'Main Injection Calc'!AL$104,'Main Injection Calc'!$U110)</f>
        <v>-14.960938000000001</v>
      </c>
      <c r="AM110" s="27">
        <f t="shared" si="75"/>
        <v>-14.960938000000001</v>
      </c>
    </row>
    <row r="111" spans="1:39" x14ac:dyDescent="0.25">
      <c r="A111" s="5">
        <f>'CSP5'!$A$175</f>
        <v>1400</v>
      </c>
      <c r="B111" s="27">
        <f t="shared" si="71"/>
        <v>0</v>
      </c>
      <c r="C111" s="7">
        <f t="shared" ref="C111:R111" si="79">(C61-C36)-C86</f>
        <v>0</v>
      </c>
      <c r="D111" s="7">
        <f t="shared" si="79"/>
        <v>0</v>
      </c>
      <c r="E111" s="7">
        <f t="shared" si="79"/>
        <v>0</v>
      </c>
      <c r="F111" s="7">
        <f t="shared" si="79"/>
        <v>0</v>
      </c>
      <c r="G111" s="7">
        <f t="shared" si="79"/>
        <v>0</v>
      </c>
      <c r="H111" s="7">
        <f t="shared" si="79"/>
        <v>0</v>
      </c>
      <c r="I111" s="7">
        <f t="shared" si="79"/>
        <v>0</v>
      </c>
      <c r="J111" s="7">
        <f t="shared" si="79"/>
        <v>0</v>
      </c>
      <c r="K111" s="7">
        <f t="shared" si="79"/>
        <v>0</v>
      </c>
      <c r="L111" s="7">
        <f t="shared" si="79"/>
        <v>0</v>
      </c>
      <c r="M111" s="7">
        <f t="shared" si="79"/>
        <v>0</v>
      </c>
      <c r="N111" s="7">
        <f t="shared" si="79"/>
        <v>0</v>
      </c>
      <c r="O111" s="7">
        <f t="shared" si="79"/>
        <v>0</v>
      </c>
      <c r="P111" s="7">
        <f t="shared" si="79"/>
        <v>0</v>
      </c>
      <c r="Q111" s="7">
        <f t="shared" si="79"/>
        <v>0</v>
      </c>
      <c r="R111" s="7">
        <f t="shared" si="79"/>
        <v>0</v>
      </c>
      <c r="S111" s="27">
        <f t="shared" si="73"/>
        <v>0</v>
      </c>
      <c r="U111" s="5">
        <f>'CSP5'!$A$175</f>
        <v>1400</v>
      </c>
      <c r="V111" s="27">
        <f t="shared" si="74"/>
        <v>-14.960938000000001</v>
      </c>
      <c r="W111" s="7">
        <f>_xll.Interp2dTab(-1,0,'Internal Flash'!$B$526:$S$526,'Internal Flash'!$A$527:$A$547,'Internal Flash'!$B$527:$S$547,'Main Injection Calc'!W$104,'Main Injection Calc'!$U111)</f>
        <v>-14.960938000000001</v>
      </c>
      <c r="X111" s="7">
        <f>_xll.Interp2dTab(-1,0,'Internal Flash'!$B$526:$S$526,'Internal Flash'!$A$527:$A$547,'Internal Flash'!$B$527:$S$547,'Main Injection Calc'!X$104,'Main Injection Calc'!$U111)</f>
        <v>-14.960938000000001</v>
      </c>
      <c r="Y111" s="7">
        <f>_xll.Interp2dTab(-1,0,'Internal Flash'!$B$526:$S$526,'Internal Flash'!$A$527:$A$547,'Internal Flash'!$B$527:$S$547,'Main Injection Calc'!Y$104,'Main Injection Calc'!$U111)</f>
        <v>-14.960938000000001</v>
      </c>
      <c r="Z111" s="7">
        <f>_xll.Interp2dTab(-1,0,'Internal Flash'!$B$526:$S$526,'Internal Flash'!$A$527:$A$547,'Internal Flash'!$B$527:$S$547,'Main Injection Calc'!Z$104,'Main Injection Calc'!$U111)</f>
        <v>-14.960938000000001</v>
      </c>
      <c r="AA111" s="7">
        <f>_xll.Interp2dTab(-1,0,'Internal Flash'!$B$526:$S$526,'Internal Flash'!$A$527:$A$547,'Internal Flash'!$B$527:$S$547,'Main Injection Calc'!AA$104,'Main Injection Calc'!$U111)</f>
        <v>-14.960938000000001</v>
      </c>
      <c r="AB111" s="7">
        <f>_xll.Interp2dTab(-1,0,'Internal Flash'!$B$526:$S$526,'Internal Flash'!$A$527:$A$547,'Internal Flash'!$B$527:$S$547,'Main Injection Calc'!AB$104,'Main Injection Calc'!$U111)</f>
        <v>-14.960938000000001</v>
      </c>
      <c r="AC111" s="7">
        <f>_xll.Interp2dTab(-1,0,'Internal Flash'!$B$526:$S$526,'Internal Flash'!$A$527:$A$547,'Internal Flash'!$B$527:$S$547,'Main Injection Calc'!AC$104,'Main Injection Calc'!$U111)</f>
        <v>-14.960938000000001</v>
      </c>
      <c r="AD111" s="7">
        <f>_xll.Interp2dTab(-1,0,'Internal Flash'!$B$526:$S$526,'Internal Flash'!$A$527:$A$547,'Internal Flash'!$B$527:$S$547,'Main Injection Calc'!AD$104,'Main Injection Calc'!$U111)</f>
        <v>-14.960938000000001</v>
      </c>
      <c r="AE111" s="7">
        <f>_xll.Interp2dTab(-1,0,'Internal Flash'!$B$526:$S$526,'Internal Flash'!$A$527:$A$547,'Internal Flash'!$B$527:$S$547,'Main Injection Calc'!AE$104,'Main Injection Calc'!$U111)</f>
        <v>-14.960938000000001</v>
      </c>
      <c r="AF111" s="7">
        <f>_xll.Interp2dTab(-1,0,'Internal Flash'!$B$526:$S$526,'Internal Flash'!$A$527:$A$547,'Internal Flash'!$B$527:$S$547,'Main Injection Calc'!AF$104,'Main Injection Calc'!$U111)</f>
        <v>-14.960938000000001</v>
      </c>
      <c r="AG111" s="7">
        <f>_xll.Interp2dTab(-1,0,'Internal Flash'!$B$526:$S$526,'Internal Flash'!$A$527:$A$547,'Internal Flash'!$B$527:$S$547,'Main Injection Calc'!AG$104,'Main Injection Calc'!$U111)</f>
        <v>-14.960938000000001</v>
      </c>
      <c r="AH111" s="7">
        <f>_xll.Interp2dTab(-1,0,'Internal Flash'!$B$526:$S$526,'Internal Flash'!$A$527:$A$547,'Internal Flash'!$B$527:$S$547,'Main Injection Calc'!AH$104,'Main Injection Calc'!$U111)</f>
        <v>-14.960938000000001</v>
      </c>
      <c r="AI111" s="7">
        <f>_xll.Interp2dTab(-1,0,'Internal Flash'!$B$526:$S$526,'Internal Flash'!$A$527:$A$547,'Internal Flash'!$B$527:$S$547,'Main Injection Calc'!AI$104,'Main Injection Calc'!$U111)</f>
        <v>-14.960938000000001</v>
      </c>
      <c r="AJ111" s="7">
        <f>_xll.Interp2dTab(-1,0,'Internal Flash'!$B$526:$S$526,'Internal Flash'!$A$527:$A$547,'Internal Flash'!$B$527:$S$547,'Main Injection Calc'!AJ$104,'Main Injection Calc'!$U111)</f>
        <v>-14.960938000000001</v>
      </c>
      <c r="AK111" s="7">
        <f>_xll.Interp2dTab(-1,0,'Internal Flash'!$B$526:$S$526,'Internal Flash'!$A$527:$A$547,'Internal Flash'!$B$527:$S$547,'Main Injection Calc'!AK$104,'Main Injection Calc'!$U111)</f>
        <v>-14.960938000000001</v>
      </c>
      <c r="AL111" s="7">
        <f>_xll.Interp2dTab(-1,0,'Internal Flash'!$B$526:$S$526,'Internal Flash'!$A$527:$A$547,'Internal Flash'!$B$527:$S$547,'Main Injection Calc'!AL$104,'Main Injection Calc'!$U111)</f>
        <v>-14.960938000000001</v>
      </c>
      <c r="AM111" s="27">
        <f t="shared" si="75"/>
        <v>-14.960938000000001</v>
      </c>
    </row>
    <row r="112" spans="1:39" x14ac:dyDescent="0.25">
      <c r="A112" s="5">
        <f>'CSP5'!$A$176</f>
        <v>1550</v>
      </c>
      <c r="B112" s="27">
        <f t="shared" si="71"/>
        <v>0</v>
      </c>
      <c r="C112" s="7">
        <f t="shared" ref="C112:R112" si="80">(C62-C37)-C87</f>
        <v>0</v>
      </c>
      <c r="D112" s="7">
        <f t="shared" si="80"/>
        <v>0</v>
      </c>
      <c r="E112" s="7">
        <f t="shared" si="80"/>
        <v>0</v>
      </c>
      <c r="F112" s="7">
        <f t="shared" si="80"/>
        <v>0</v>
      </c>
      <c r="G112" s="7">
        <f t="shared" si="80"/>
        <v>0</v>
      </c>
      <c r="H112" s="7">
        <f t="shared" si="80"/>
        <v>0</v>
      </c>
      <c r="I112" s="7">
        <f t="shared" si="80"/>
        <v>0</v>
      </c>
      <c r="J112" s="7">
        <f t="shared" si="80"/>
        <v>0</v>
      </c>
      <c r="K112" s="7">
        <f t="shared" si="80"/>
        <v>0</v>
      </c>
      <c r="L112" s="7">
        <f t="shared" si="80"/>
        <v>0</v>
      </c>
      <c r="M112" s="7">
        <f t="shared" si="80"/>
        <v>0</v>
      </c>
      <c r="N112" s="7">
        <f t="shared" si="80"/>
        <v>0</v>
      </c>
      <c r="O112" s="7">
        <f t="shared" si="80"/>
        <v>0</v>
      </c>
      <c r="P112" s="7">
        <f t="shared" si="80"/>
        <v>0</v>
      </c>
      <c r="Q112" s="7">
        <f t="shared" si="80"/>
        <v>0</v>
      </c>
      <c r="R112" s="7">
        <f t="shared" si="80"/>
        <v>0</v>
      </c>
      <c r="S112" s="27">
        <f t="shared" si="73"/>
        <v>0</v>
      </c>
      <c r="U112" s="5">
        <f>'CSP5'!$A$176</f>
        <v>1550</v>
      </c>
      <c r="V112" s="27">
        <f t="shared" si="74"/>
        <v>-14.960938000000001</v>
      </c>
      <c r="W112" s="7">
        <f>_xll.Interp2dTab(-1,0,'Internal Flash'!$B$526:$S$526,'Internal Flash'!$A$527:$A$547,'Internal Flash'!$B$527:$S$547,'Main Injection Calc'!W$104,'Main Injection Calc'!$U112)</f>
        <v>-14.960938000000001</v>
      </c>
      <c r="X112" s="7">
        <f>_xll.Interp2dTab(-1,0,'Internal Flash'!$B$526:$S$526,'Internal Flash'!$A$527:$A$547,'Internal Flash'!$B$527:$S$547,'Main Injection Calc'!X$104,'Main Injection Calc'!$U112)</f>
        <v>-14.960938000000001</v>
      </c>
      <c r="Y112" s="7">
        <f>_xll.Interp2dTab(-1,0,'Internal Flash'!$B$526:$S$526,'Internal Flash'!$A$527:$A$547,'Internal Flash'!$B$527:$S$547,'Main Injection Calc'!Y$104,'Main Injection Calc'!$U112)</f>
        <v>-14.960938000000001</v>
      </c>
      <c r="Z112" s="7">
        <f>_xll.Interp2dTab(-1,0,'Internal Flash'!$B$526:$S$526,'Internal Flash'!$A$527:$A$547,'Internal Flash'!$B$527:$S$547,'Main Injection Calc'!Z$104,'Main Injection Calc'!$U112)</f>
        <v>-14.960938000000001</v>
      </c>
      <c r="AA112" s="7">
        <f>_xll.Interp2dTab(-1,0,'Internal Flash'!$B$526:$S$526,'Internal Flash'!$A$527:$A$547,'Internal Flash'!$B$527:$S$547,'Main Injection Calc'!AA$104,'Main Injection Calc'!$U112)</f>
        <v>-14.960938000000002</v>
      </c>
      <c r="AB112" s="7">
        <f>_xll.Interp2dTab(-1,0,'Internal Flash'!$B$526:$S$526,'Internal Flash'!$A$527:$A$547,'Internal Flash'!$B$527:$S$547,'Main Injection Calc'!AB$104,'Main Injection Calc'!$U112)</f>
        <v>-14.960938000000002</v>
      </c>
      <c r="AC112" s="7">
        <f>_xll.Interp2dTab(-1,0,'Internal Flash'!$B$526:$S$526,'Internal Flash'!$A$527:$A$547,'Internal Flash'!$B$527:$S$547,'Main Injection Calc'!AC$104,'Main Injection Calc'!$U112)</f>
        <v>-14.960938000000002</v>
      </c>
      <c r="AD112" s="7">
        <f>_xll.Interp2dTab(-1,0,'Internal Flash'!$B$526:$S$526,'Internal Flash'!$A$527:$A$547,'Internal Flash'!$B$527:$S$547,'Main Injection Calc'!AD$104,'Main Injection Calc'!$U112)</f>
        <v>-14.960938000000002</v>
      </c>
      <c r="AE112" s="7">
        <f>_xll.Interp2dTab(-1,0,'Internal Flash'!$B$526:$S$526,'Internal Flash'!$A$527:$A$547,'Internal Flash'!$B$527:$S$547,'Main Injection Calc'!AE$104,'Main Injection Calc'!$U112)</f>
        <v>-14.960938000000002</v>
      </c>
      <c r="AF112" s="7">
        <f>_xll.Interp2dTab(-1,0,'Internal Flash'!$B$526:$S$526,'Internal Flash'!$A$527:$A$547,'Internal Flash'!$B$527:$S$547,'Main Injection Calc'!AF$104,'Main Injection Calc'!$U112)</f>
        <v>-14.960938000000002</v>
      </c>
      <c r="AG112" s="7">
        <f>_xll.Interp2dTab(-1,0,'Internal Flash'!$B$526:$S$526,'Internal Flash'!$A$527:$A$547,'Internal Flash'!$B$527:$S$547,'Main Injection Calc'!AG$104,'Main Injection Calc'!$U112)</f>
        <v>-14.960938000000001</v>
      </c>
      <c r="AH112" s="7">
        <f>_xll.Interp2dTab(-1,0,'Internal Flash'!$B$526:$S$526,'Internal Flash'!$A$527:$A$547,'Internal Flash'!$B$527:$S$547,'Main Injection Calc'!AH$104,'Main Injection Calc'!$U112)</f>
        <v>-14.960938000000001</v>
      </c>
      <c r="AI112" s="7">
        <f>_xll.Interp2dTab(-1,0,'Internal Flash'!$B$526:$S$526,'Internal Flash'!$A$527:$A$547,'Internal Flash'!$B$527:$S$547,'Main Injection Calc'!AI$104,'Main Injection Calc'!$U112)</f>
        <v>-14.960938000000002</v>
      </c>
      <c r="AJ112" s="7">
        <f>_xll.Interp2dTab(-1,0,'Internal Flash'!$B$526:$S$526,'Internal Flash'!$A$527:$A$547,'Internal Flash'!$B$527:$S$547,'Main Injection Calc'!AJ$104,'Main Injection Calc'!$U112)</f>
        <v>-14.960938000000001</v>
      </c>
      <c r="AK112" s="7">
        <f>_xll.Interp2dTab(-1,0,'Internal Flash'!$B$526:$S$526,'Internal Flash'!$A$527:$A$547,'Internal Flash'!$B$527:$S$547,'Main Injection Calc'!AK$104,'Main Injection Calc'!$U112)</f>
        <v>-14.960938000000002</v>
      </c>
      <c r="AL112" s="7">
        <f>_xll.Interp2dTab(-1,0,'Internal Flash'!$B$526:$S$526,'Internal Flash'!$A$527:$A$547,'Internal Flash'!$B$527:$S$547,'Main Injection Calc'!AL$104,'Main Injection Calc'!$U112)</f>
        <v>-14.960938000000001</v>
      </c>
      <c r="AM112" s="27">
        <f t="shared" si="75"/>
        <v>-14.960938000000001</v>
      </c>
    </row>
    <row r="113" spans="1:39" x14ac:dyDescent="0.25">
      <c r="A113" s="5">
        <f>'CSP5'!$A$177</f>
        <v>1700</v>
      </c>
      <c r="B113" s="27">
        <f t="shared" si="71"/>
        <v>0</v>
      </c>
      <c r="C113" s="7">
        <f t="shared" ref="C113:R113" si="81">(C63-C38)-C88</f>
        <v>0</v>
      </c>
      <c r="D113" s="7">
        <f t="shared" si="81"/>
        <v>0</v>
      </c>
      <c r="E113" s="7">
        <f t="shared" si="81"/>
        <v>0</v>
      </c>
      <c r="F113" s="7">
        <f t="shared" si="81"/>
        <v>0</v>
      </c>
      <c r="G113" s="7">
        <f t="shared" si="81"/>
        <v>0</v>
      </c>
      <c r="H113" s="7">
        <f t="shared" si="81"/>
        <v>0</v>
      </c>
      <c r="I113" s="7">
        <f t="shared" si="81"/>
        <v>0</v>
      </c>
      <c r="J113" s="7">
        <f t="shared" si="81"/>
        <v>0</v>
      </c>
      <c r="K113" s="7">
        <f t="shared" si="81"/>
        <v>0</v>
      </c>
      <c r="L113" s="7">
        <f t="shared" si="81"/>
        <v>0</v>
      </c>
      <c r="M113" s="7">
        <f t="shared" si="81"/>
        <v>0</v>
      </c>
      <c r="N113" s="7">
        <f t="shared" si="81"/>
        <v>0</v>
      </c>
      <c r="O113" s="7">
        <f t="shared" si="81"/>
        <v>0</v>
      </c>
      <c r="P113" s="7">
        <f t="shared" si="81"/>
        <v>0</v>
      </c>
      <c r="Q113" s="7">
        <f t="shared" si="81"/>
        <v>0</v>
      </c>
      <c r="R113" s="7">
        <f t="shared" si="81"/>
        <v>0</v>
      </c>
      <c r="S113" s="27">
        <f t="shared" si="73"/>
        <v>0</v>
      </c>
      <c r="U113" s="5">
        <f>'CSP5'!$A$177</f>
        <v>1700</v>
      </c>
      <c r="V113" s="27">
        <f t="shared" si="74"/>
        <v>-14.960938000000001</v>
      </c>
      <c r="W113" s="7">
        <f>_xll.Interp2dTab(-1,0,'Internal Flash'!$B$526:$S$526,'Internal Flash'!$A$527:$A$547,'Internal Flash'!$B$527:$S$547,'Main Injection Calc'!W$104,'Main Injection Calc'!$U113)</f>
        <v>-14.960938000000001</v>
      </c>
      <c r="X113" s="7">
        <f>_xll.Interp2dTab(-1,0,'Internal Flash'!$B$526:$S$526,'Internal Flash'!$A$527:$A$547,'Internal Flash'!$B$527:$S$547,'Main Injection Calc'!X$104,'Main Injection Calc'!$U113)</f>
        <v>-14.960938000000001</v>
      </c>
      <c r="Y113" s="7">
        <f>_xll.Interp2dTab(-1,0,'Internal Flash'!$B$526:$S$526,'Internal Flash'!$A$527:$A$547,'Internal Flash'!$B$527:$S$547,'Main Injection Calc'!Y$104,'Main Injection Calc'!$U113)</f>
        <v>-14.960938000000001</v>
      </c>
      <c r="Z113" s="7">
        <f>_xll.Interp2dTab(-1,0,'Internal Flash'!$B$526:$S$526,'Internal Flash'!$A$527:$A$547,'Internal Flash'!$B$527:$S$547,'Main Injection Calc'!Z$104,'Main Injection Calc'!$U113)</f>
        <v>-14.960938000000001</v>
      </c>
      <c r="AA113" s="7">
        <f>_xll.Interp2dTab(-1,0,'Internal Flash'!$B$526:$S$526,'Internal Flash'!$A$527:$A$547,'Internal Flash'!$B$527:$S$547,'Main Injection Calc'!AA$104,'Main Injection Calc'!$U113)</f>
        <v>-14.960938000000001</v>
      </c>
      <c r="AB113" s="7">
        <f>_xll.Interp2dTab(-1,0,'Internal Flash'!$B$526:$S$526,'Internal Flash'!$A$527:$A$547,'Internal Flash'!$B$527:$S$547,'Main Injection Calc'!AB$104,'Main Injection Calc'!$U113)</f>
        <v>-14.960938000000001</v>
      </c>
      <c r="AC113" s="7">
        <f>_xll.Interp2dTab(-1,0,'Internal Flash'!$B$526:$S$526,'Internal Flash'!$A$527:$A$547,'Internal Flash'!$B$527:$S$547,'Main Injection Calc'!AC$104,'Main Injection Calc'!$U113)</f>
        <v>-14.960938000000001</v>
      </c>
      <c r="AD113" s="7">
        <f>_xll.Interp2dTab(-1,0,'Internal Flash'!$B$526:$S$526,'Internal Flash'!$A$527:$A$547,'Internal Flash'!$B$527:$S$547,'Main Injection Calc'!AD$104,'Main Injection Calc'!$U113)</f>
        <v>-14.960938000000001</v>
      </c>
      <c r="AE113" s="7">
        <f>_xll.Interp2dTab(-1,0,'Internal Flash'!$B$526:$S$526,'Internal Flash'!$A$527:$A$547,'Internal Flash'!$B$527:$S$547,'Main Injection Calc'!AE$104,'Main Injection Calc'!$U113)</f>
        <v>-14.960938000000001</v>
      </c>
      <c r="AF113" s="7">
        <f>_xll.Interp2dTab(-1,0,'Internal Flash'!$B$526:$S$526,'Internal Flash'!$A$527:$A$547,'Internal Flash'!$B$527:$S$547,'Main Injection Calc'!AF$104,'Main Injection Calc'!$U113)</f>
        <v>-14.960938000000001</v>
      </c>
      <c r="AG113" s="7">
        <f>_xll.Interp2dTab(-1,0,'Internal Flash'!$B$526:$S$526,'Internal Flash'!$A$527:$A$547,'Internal Flash'!$B$527:$S$547,'Main Injection Calc'!AG$104,'Main Injection Calc'!$U113)</f>
        <v>-14.960938000000001</v>
      </c>
      <c r="AH113" s="7">
        <f>_xll.Interp2dTab(-1,0,'Internal Flash'!$B$526:$S$526,'Internal Flash'!$A$527:$A$547,'Internal Flash'!$B$527:$S$547,'Main Injection Calc'!AH$104,'Main Injection Calc'!$U113)</f>
        <v>-14.960938000000001</v>
      </c>
      <c r="AI113" s="7">
        <f>_xll.Interp2dTab(-1,0,'Internal Flash'!$B$526:$S$526,'Internal Flash'!$A$527:$A$547,'Internal Flash'!$B$527:$S$547,'Main Injection Calc'!AI$104,'Main Injection Calc'!$U113)</f>
        <v>-14.960938000000001</v>
      </c>
      <c r="AJ113" s="7">
        <f>_xll.Interp2dTab(-1,0,'Internal Flash'!$B$526:$S$526,'Internal Flash'!$A$527:$A$547,'Internal Flash'!$B$527:$S$547,'Main Injection Calc'!AJ$104,'Main Injection Calc'!$U113)</f>
        <v>-14.960938000000001</v>
      </c>
      <c r="AK113" s="7">
        <f>_xll.Interp2dTab(-1,0,'Internal Flash'!$B$526:$S$526,'Internal Flash'!$A$527:$A$547,'Internal Flash'!$B$527:$S$547,'Main Injection Calc'!AK$104,'Main Injection Calc'!$U113)</f>
        <v>-14.960938000000001</v>
      </c>
      <c r="AL113" s="7">
        <f>_xll.Interp2dTab(-1,0,'Internal Flash'!$B$526:$S$526,'Internal Flash'!$A$527:$A$547,'Internal Flash'!$B$527:$S$547,'Main Injection Calc'!AL$104,'Main Injection Calc'!$U113)</f>
        <v>-14.960938000000001</v>
      </c>
      <c r="AM113" s="27">
        <f t="shared" si="75"/>
        <v>-14.960938000000001</v>
      </c>
    </row>
    <row r="114" spans="1:39" x14ac:dyDescent="0.25">
      <c r="A114" s="5">
        <f>'CSP5'!$A$178</f>
        <v>1800</v>
      </c>
      <c r="B114" s="27">
        <f t="shared" si="71"/>
        <v>0</v>
      </c>
      <c r="C114" s="7">
        <f t="shared" ref="C114:R114" si="82">(C64-C39)-C89</f>
        <v>0</v>
      </c>
      <c r="D114" s="7">
        <f t="shared" si="82"/>
        <v>0</v>
      </c>
      <c r="E114" s="7">
        <f t="shared" si="82"/>
        <v>0</v>
      </c>
      <c r="F114" s="7">
        <f t="shared" si="82"/>
        <v>0</v>
      </c>
      <c r="G114" s="7">
        <f t="shared" si="82"/>
        <v>0</v>
      </c>
      <c r="H114" s="7">
        <f t="shared" si="82"/>
        <v>0</v>
      </c>
      <c r="I114" s="7">
        <f t="shared" si="82"/>
        <v>0</v>
      </c>
      <c r="J114" s="7">
        <f t="shared" si="82"/>
        <v>0</v>
      </c>
      <c r="K114" s="7">
        <f t="shared" si="82"/>
        <v>0</v>
      </c>
      <c r="L114" s="7">
        <f t="shared" si="82"/>
        <v>0</v>
      </c>
      <c r="M114" s="7">
        <f t="shared" si="82"/>
        <v>0</v>
      </c>
      <c r="N114" s="7">
        <f t="shared" si="82"/>
        <v>0</v>
      </c>
      <c r="O114" s="7">
        <f t="shared" si="82"/>
        <v>0</v>
      </c>
      <c r="P114" s="7">
        <f t="shared" si="82"/>
        <v>0</v>
      </c>
      <c r="Q114" s="7">
        <f t="shared" si="82"/>
        <v>0</v>
      </c>
      <c r="R114" s="7">
        <f t="shared" si="82"/>
        <v>0</v>
      </c>
      <c r="S114" s="27">
        <f t="shared" si="73"/>
        <v>0</v>
      </c>
      <c r="U114" s="5">
        <f>'CSP5'!$A$178</f>
        <v>1800</v>
      </c>
      <c r="V114" s="27">
        <f t="shared" si="74"/>
        <v>-14.960938000000001</v>
      </c>
      <c r="W114" s="7">
        <f>_xll.Interp2dTab(-1,0,'Internal Flash'!$B$526:$S$526,'Internal Flash'!$A$527:$A$547,'Internal Flash'!$B$527:$S$547,'Main Injection Calc'!W$104,'Main Injection Calc'!$U114)</f>
        <v>-14.960938000000001</v>
      </c>
      <c r="X114" s="7">
        <f>_xll.Interp2dTab(-1,0,'Internal Flash'!$B$526:$S$526,'Internal Flash'!$A$527:$A$547,'Internal Flash'!$B$527:$S$547,'Main Injection Calc'!X$104,'Main Injection Calc'!$U114)</f>
        <v>-14.960938000000001</v>
      </c>
      <c r="Y114" s="7">
        <f>_xll.Interp2dTab(-1,0,'Internal Flash'!$B$526:$S$526,'Internal Flash'!$A$527:$A$547,'Internal Flash'!$B$527:$S$547,'Main Injection Calc'!Y$104,'Main Injection Calc'!$U114)</f>
        <v>-14.960938000000001</v>
      </c>
      <c r="Z114" s="7">
        <f>_xll.Interp2dTab(-1,0,'Internal Flash'!$B$526:$S$526,'Internal Flash'!$A$527:$A$547,'Internal Flash'!$B$527:$S$547,'Main Injection Calc'!Z$104,'Main Injection Calc'!$U114)</f>
        <v>-14.960938000000001</v>
      </c>
      <c r="AA114" s="7">
        <f>_xll.Interp2dTab(-1,0,'Internal Flash'!$B$526:$S$526,'Internal Flash'!$A$527:$A$547,'Internal Flash'!$B$527:$S$547,'Main Injection Calc'!AA$104,'Main Injection Calc'!$U114)</f>
        <v>-14.960938000000001</v>
      </c>
      <c r="AB114" s="7">
        <f>_xll.Interp2dTab(-1,0,'Internal Flash'!$B$526:$S$526,'Internal Flash'!$A$527:$A$547,'Internal Flash'!$B$527:$S$547,'Main Injection Calc'!AB$104,'Main Injection Calc'!$U114)</f>
        <v>-14.960938000000001</v>
      </c>
      <c r="AC114" s="7">
        <f>_xll.Interp2dTab(-1,0,'Internal Flash'!$B$526:$S$526,'Internal Flash'!$A$527:$A$547,'Internal Flash'!$B$527:$S$547,'Main Injection Calc'!AC$104,'Main Injection Calc'!$U114)</f>
        <v>-14.960938000000001</v>
      </c>
      <c r="AD114" s="7">
        <f>_xll.Interp2dTab(-1,0,'Internal Flash'!$B$526:$S$526,'Internal Flash'!$A$527:$A$547,'Internal Flash'!$B$527:$S$547,'Main Injection Calc'!AD$104,'Main Injection Calc'!$U114)</f>
        <v>-14.960938000000001</v>
      </c>
      <c r="AE114" s="7">
        <f>_xll.Interp2dTab(-1,0,'Internal Flash'!$B$526:$S$526,'Internal Flash'!$A$527:$A$547,'Internal Flash'!$B$527:$S$547,'Main Injection Calc'!AE$104,'Main Injection Calc'!$U114)</f>
        <v>-14.960938000000001</v>
      </c>
      <c r="AF114" s="7">
        <f>_xll.Interp2dTab(-1,0,'Internal Flash'!$B$526:$S$526,'Internal Flash'!$A$527:$A$547,'Internal Flash'!$B$527:$S$547,'Main Injection Calc'!AF$104,'Main Injection Calc'!$U114)</f>
        <v>-14.960938000000001</v>
      </c>
      <c r="AG114" s="7">
        <f>_xll.Interp2dTab(-1,0,'Internal Flash'!$B$526:$S$526,'Internal Flash'!$A$527:$A$547,'Internal Flash'!$B$527:$S$547,'Main Injection Calc'!AG$104,'Main Injection Calc'!$U114)</f>
        <v>-14.960938000000001</v>
      </c>
      <c r="AH114" s="7">
        <f>_xll.Interp2dTab(-1,0,'Internal Flash'!$B$526:$S$526,'Internal Flash'!$A$527:$A$547,'Internal Flash'!$B$527:$S$547,'Main Injection Calc'!AH$104,'Main Injection Calc'!$U114)</f>
        <v>-14.960938000000001</v>
      </c>
      <c r="AI114" s="7">
        <f>_xll.Interp2dTab(-1,0,'Internal Flash'!$B$526:$S$526,'Internal Flash'!$A$527:$A$547,'Internal Flash'!$B$527:$S$547,'Main Injection Calc'!AI$104,'Main Injection Calc'!$U114)</f>
        <v>-14.960938000000001</v>
      </c>
      <c r="AJ114" s="7">
        <f>_xll.Interp2dTab(-1,0,'Internal Flash'!$B$526:$S$526,'Internal Flash'!$A$527:$A$547,'Internal Flash'!$B$527:$S$547,'Main Injection Calc'!AJ$104,'Main Injection Calc'!$U114)</f>
        <v>-14.960938000000001</v>
      </c>
      <c r="AK114" s="7">
        <f>_xll.Interp2dTab(-1,0,'Internal Flash'!$B$526:$S$526,'Internal Flash'!$A$527:$A$547,'Internal Flash'!$B$527:$S$547,'Main Injection Calc'!AK$104,'Main Injection Calc'!$U114)</f>
        <v>-14.960938000000001</v>
      </c>
      <c r="AL114" s="7">
        <f>_xll.Interp2dTab(-1,0,'Internal Flash'!$B$526:$S$526,'Internal Flash'!$A$527:$A$547,'Internal Flash'!$B$527:$S$547,'Main Injection Calc'!AL$104,'Main Injection Calc'!$U114)</f>
        <v>-14.960938000000001</v>
      </c>
      <c r="AM114" s="27">
        <f t="shared" si="75"/>
        <v>-14.960938000000001</v>
      </c>
    </row>
    <row r="115" spans="1:39" x14ac:dyDescent="0.25">
      <c r="A115" s="5">
        <f>'CSP5'!$A$179</f>
        <v>2000</v>
      </c>
      <c r="B115" s="27">
        <f t="shared" si="71"/>
        <v>0</v>
      </c>
      <c r="C115" s="7">
        <f t="shared" ref="C115:R115" si="83">(C65-C40)-C90</f>
        <v>0</v>
      </c>
      <c r="D115" s="7">
        <f t="shared" si="83"/>
        <v>0</v>
      </c>
      <c r="E115" s="7">
        <f t="shared" si="83"/>
        <v>0</v>
      </c>
      <c r="F115" s="7">
        <f t="shared" si="83"/>
        <v>0</v>
      </c>
      <c r="G115" s="7">
        <f t="shared" si="83"/>
        <v>0</v>
      </c>
      <c r="H115" s="7">
        <f t="shared" si="83"/>
        <v>0</v>
      </c>
      <c r="I115" s="7">
        <f t="shared" si="83"/>
        <v>0</v>
      </c>
      <c r="J115" s="7">
        <f t="shared" si="83"/>
        <v>0</v>
      </c>
      <c r="K115" s="7">
        <f t="shared" si="83"/>
        <v>0</v>
      </c>
      <c r="L115" s="7">
        <f t="shared" si="83"/>
        <v>0</v>
      </c>
      <c r="M115" s="7">
        <f t="shared" si="83"/>
        <v>0</v>
      </c>
      <c r="N115" s="7">
        <f t="shared" si="83"/>
        <v>0</v>
      </c>
      <c r="O115" s="7">
        <f t="shared" si="83"/>
        <v>0</v>
      </c>
      <c r="P115" s="7">
        <f t="shared" si="83"/>
        <v>0</v>
      </c>
      <c r="Q115" s="7">
        <f t="shared" si="83"/>
        <v>0</v>
      </c>
      <c r="R115" s="7">
        <f t="shared" si="83"/>
        <v>0</v>
      </c>
      <c r="S115" s="27">
        <f t="shared" si="73"/>
        <v>0</v>
      </c>
      <c r="U115" s="5">
        <f>'CSP5'!$A$179</f>
        <v>2000</v>
      </c>
      <c r="V115" s="27">
        <f t="shared" si="74"/>
        <v>-14.960938000000001</v>
      </c>
      <c r="W115" s="7">
        <f>_xll.Interp2dTab(-1,0,'Internal Flash'!$B$526:$S$526,'Internal Flash'!$A$527:$A$547,'Internal Flash'!$B$527:$S$547,'Main Injection Calc'!W$104,'Main Injection Calc'!$U115)</f>
        <v>-14.960938000000001</v>
      </c>
      <c r="X115" s="7">
        <f>_xll.Interp2dTab(-1,0,'Internal Flash'!$B$526:$S$526,'Internal Flash'!$A$527:$A$547,'Internal Flash'!$B$527:$S$547,'Main Injection Calc'!X$104,'Main Injection Calc'!$U115)</f>
        <v>-14.960938000000001</v>
      </c>
      <c r="Y115" s="7">
        <f>_xll.Interp2dTab(-1,0,'Internal Flash'!$B$526:$S$526,'Internal Flash'!$A$527:$A$547,'Internal Flash'!$B$527:$S$547,'Main Injection Calc'!Y$104,'Main Injection Calc'!$U115)</f>
        <v>-14.960938000000001</v>
      </c>
      <c r="Z115" s="7">
        <f>_xll.Interp2dTab(-1,0,'Internal Flash'!$B$526:$S$526,'Internal Flash'!$A$527:$A$547,'Internal Flash'!$B$527:$S$547,'Main Injection Calc'!Z$104,'Main Injection Calc'!$U115)</f>
        <v>-14.960938000000001</v>
      </c>
      <c r="AA115" s="7">
        <f>_xll.Interp2dTab(-1,0,'Internal Flash'!$B$526:$S$526,'Internal Flash'!$A$527:$A$547,'Internal Flash'!$B$527:$S$547,'Main Injection Calc'!AA$104,'Main Injection Calc'!$U115)</f>
        <v>-14.960938000000001</v>
      </c>
      <c r="AB115" s="7">
        <f>_xll.Interp2dTab(-1,0,'Internal Flash'!$B$526:$S$526,'Internal Flash'!$A$527:$A$547,'Internal Flash'!$B$527:$S$547,'Main Injection Calc'!AB$104,'Main Injection Calc'!$U115)</f>
        <v>-14.960938000000001</v>
      </c>
      <c r="AC115" s="7">
        <f>_xll.Interp2dTab(-1,0,'Internal Flash'!$B$526:$S$526,'Internal Flash'!$A$527:$A$547,'Internal Flash'!$B$527:$S$547,'Main Injection Calc'!AC$104,'Main Injection Calc'!$U115)</f>
        <v>-14.960938000000001</v>
      </c>
      <c r="AD115" s="7">
        <f>_xll.Interp2dTab(-1,0,'Internal Flash'!$B$526:$S$526,'Internal Flash'!$A$527:$A$547,'Internal Flash'!$B$527:$S$547,'Main Injection Calc'!AD$104,'Main Injection Calc'!$U115)</f>
        <v>-14.960938000000001</v>
      </c>
      <c r="AE115" s="7">
        <f>_xll.Interp2dTab(-1,0,'Internal Flash'!$B$526:$S$526,'Internal Flash'!$A$527:$A$547,'Internal Flash'!$B$527:$S$547,'Main Injection Calc'!AE$104,'Main Injection Calc'!$U115)</f>
        <v>-14.960938000000001</v>
      </c>
      <c r="AF115" s="7">
        <f>_xll.Interp2dTab(-1,0,'Internal Flash'!$B$526:$S$526,'Internal Flash'!$A$527:$A$547,'Internal Flash'!$B$527:$S$547,'Main Injection Calc'!AF$104,'Main Injection Calc'!$U115)</f>
        <v>-14.960938000000001</v>
      </c>
      <c r="AG115" s="7">
        <f>_xll.Interp2dTab(-1,0,'Internal Flash'!$B$526:$S$526,'Internal Flash'!$A$527:$A$547,'Internal Flash'!$B$527:$S$547,'Main Injection Calc'!AG$104,'Main Injection Calc'!$U115)</f>
        <v>-14.960938000000001</v>
      </c>
      <c r="AH115" s="7">
        <f>_xll.Interp2dTab(-1,0,'Internal Flash'!$B$526:$S$526,'Internal Flash'!$A$527:$A$547,'Internal Flash'!$B$527:$S$547,'Main Injection Calc'!AH$104,'Main Injection Calc'!$U115)</f>
        <v>-14.960938000000001</v>
      </c>
      <c r="AI115" s="7">
        <f>_xll.Interp2dTab(-1,0,'Internal Flash'!$B$526:$S$526,'Internal Flash'!$A$527:$A$547,'Internal Flash'!$B$527:$S$547,'Main Injection Calc'!AI$104,'Main Injection Calc'!$U115)</f>
        <v>-14.960938000000001</v>
      </c>
      <c r="AJ115" s="7">
        <f>_xll.Interp2dTab(-1,0,'Internal Flash'!$B$526:$S$526,'Internal Flash'!$A$527:$A$547,'Internal Flash'!$B$527:$S$547,'Main Injection Calc'!AJ$104,'Main Injection Calc'!$U115)</f>
        <v>-14.960938000000001</v>
      </c>
      <c r="AK115" s="7">
        <f>_xll.Interp2dTab(-1,0,'Internal Flash'!$B$526:$S$526,'Internal Flash'!$A$527:$A$547,'Internal Flash'!$B$527:$S$547,'Main Injection Calc'!AK$104,'Main Injection Calc'!$U115)</f>
        <v>-14.960938000000001</v>
      </c>
      <c r="AL115" s="7">
        <f>_xll.Interp2dTab(-1,0,'Internal Flash'!$B$526:$S$526,'Internal Flash'!$A$527:$A$547,'Internal Flash'!$B$527:$S$547,'Main Injection Calc'!AL$104,'Main Injection Calc'!$U115)</f>
        <v>-14.960938000000001</v>
      </c>
      <c r="AM115" s="27">
        <f t="shared" si="75"/>
        <v>-14.960938000000001</v>
      </c>
    </row>
    <row r="116" spans="1:39" x14ac:dyDescent="0.25">
      <c r="A116" s="5">
        <f>'CSP5'!$A$180</f>
        <v>2200</v>
      </c>
      <c r="B116" s="27">
        <f t="shared" si="71"/>
        <v>0</v>
      </c>
      <c r="C116" s="7">
        <f t="shared" ref="C116:R116" si="84">(C66-C41)-C91</f>
        <v>0</v>
      </c>
      <c r="D116" s="7">
        <f t="shared" si="84"/>
        <v>0</v>
      </c>
      <c r="E116" s="7">
        <f t="shared" si="84"/>
        <v>0</v>
      </c>
      <c r="F116" s="7">
        <f t="shared" si="84"/>
        <v>0</v>
      </c>
      <c r="G116" s="7">
        <f t="shared" si="84"/>
        <v>0</v>
      </c>
      <c r="H116" s="7">
        <f t="shared" si="84"/>
        <v>0</v>
      </c>
      <c r="I116" s="7">
        <f t="shared" si="84"/>
        <v>0</v>
      </c>
      <c r="J116" s="7">
        <f t="shared" si="84"/>
        <v>0</v>
      </c>
      <c r="K116" s="7">
        <f t="shared" si="84"/>
        <v>0</v>
      </c>
      <c r="L116" s="7">
        <f t="shared" si="84"/>
        <v>0</v>
      </c>
      <c r="M116" s="7">
        <f t="shared" si="84"/>
        <v>0</v>
      </c>
      <c r="N116" s="7">
        <f t="shared" si="84"/>
        <v>0</v>
      </c>
      <c r="O116" s="7">
        <f t="shared" si="84"/>
        <v>0</v>
      </c>
      <c r="P116" s="7">
        <f t="shared" si="84"/>
        <v>0</v>
      </c>
      <c r="Q116" s="7">
        <f t="shared" si="84"/>
        <v>0</v>
      </c>
      <c r="R116" s="7">
        <f t="shared" si="84"/>
        <v>0</v>
      </c>
      <c r="S116" s="27">
        <f t="shared" si="73"/>
        <v>0</v>
      </c>
      <c r="U116" s="5">
        <f>'CSP5'!$A$180</f>
        <v>2200</v>
      </c>
      <c r="V116" s="27">
        <f t="shared" si="74"/>
        <v>-14.960938000000001</v>
      </c>
      <c r="W116" s="7">
        <f>_xll.Interp2dTab(-1,0,'Internal Flash'!$B$526:$S$526,'Internal Flash'!$A$527:$A$547,'Internal Flash'!$B$527:$S$547,'Main Injection Calc'!W$104,'Main Injection Calc'!$U116)</f>
        <v>-14.960938000000001</v>
      </c>
      <c r="X116" s="7">
        <f>_xll.Interp2dTab(-1,0,'Internal Flash'!$B$526:$S$526,'Internal Flash'!$A$527:$A$547,'Internal Flash'!$B$527:$S$547,'Main Injection Calc'!X$104,'Main Injection Calc'!$U116)</f>
        <v>-14.960938000000001</v>
      </c>
      <c r="Y116" s="7">
        <f>_xll.Interp2dTab(-1,0,'Internal Flash'!$B$526:$S$526,'Internal Flash'!$A$527:$A$547,'Internal Flash'!$B$527:$S$547,'Main Injection Calc'!Y$104,'Main Injection Calc'!$U116)</f>
        <v>-14.960938000000001</v>
      </c>
      <c r="Z116" s="7">
        <f>_xll.Interp2dTab(-1,0,'Internal Flash'!$B$526:$S$526,'Internal Flash'!$A$527:$A$547,'Internal Flash'!$B$527:$S$547,'Main Injection Calc'!Z$104,'Main Injection Calc'!$U116)</f>
        <v>-14.960938000000001</v>
      </c>
      <c r="AA116" s="7">
        <f>_xll.Interp2dTab(-1,0,'Internal Flash'!$B$526:$S$526,'Internal Flash'!$A$527:$A$547,'Internal Flash'!$B$527:$S$547,'Main Injection Calc'!AA$104,'Main Injection Calc'!$U116)</f>
        <v>-14.960938000000001</v>
      </c>
      <c r="AB116" s="7">
        <f>_xll.Interp2dTab(-1,0,'Internal Flash'!$B$526:$S$526,'Internal Flash'!$A$527:$A$547,'Internal Flash'!$B$527:$S$547,'Main Injection Calc'!AB$104,'Main Injection Calc'!$U116)</f>
        <v>-14.960938000000001</v>
      </c>
      <c r="AC116" s="7">
        <f>_xll.Interp2dTab(-1,0,'Internal Flash'!$B$526:$S$526,'Internal Flash'!$A$527:$A$547,'Internal Flash'!$B$527:$S$547,'Main Injection Calc'!AC$104,'Main Injection Calc'!$U116)</f>
        <v>-14.960938000000001</v>
      </c>
      <c r="AD116" s="7">
        <f>_xll.Interp2dTab(-1,0,'Internal Flash'!$B$526:$S$526,'Internal Flash'!$A$527:$A$547,'Internal Flash'!$B$527:$S$547,'Main Injection Calc'!AD$104,'Main Injection Calc'!$U116)</f>
        <v>-14.960938000000001</v>
      </c>
      <c r="AE116" s="7">
        <f>_xll.Interp2dTab(-1,0,'Internal Flash'!$B$526:$S$526,'Internal Flash'!$A$527:$A$547,'Internal Flash'!$B$527:$S$547,'Main Injection Calc'!AE$104,'Main Injection Calc'!$U116)</f>
        <v>-14.960938000000001</v>
      </c>
      <c r="AF116" s="7">
        <f>_xll.Interp2dTab(-1,0,'Internal Flash'!$B$526:$S$526,'Internal Flash'!$A$527:$A$547,'Internal Flash'!$B$527:$S$547,'Main Injection Calc'!AF$104,'Main Injection Calc'!$U116)</f>
        <v>-14.960938000000001</v>
      </c>
      <c r="AG116" s="7">
        <f>_xll.Interp2dTab(-1,0,'Internal Flash'!$B$526:$S$526,'Internal Flash'!$A$527:$A$547,'Internal Flash'!$B$527:$S$547,'Main Injection Calc'!AG$104,'Main Injection Calc'!$U116)</f>
        <v>-14.960938000000001</v>
      </c>
      <c r="AH116" s="7">
        <f>_xll.Interp2dTab(-1,0,'Internal Flash'!$B$526:$S$526,'Internal Flash'!$A$527:$A$547,'Internal Flash'!$B$527:$S$547,'Main Injection Calc'!AH$104,'Main Injection Calc'!$U116)</f>
        <v>-14.960938000000001</v>
      </c>
      <c r="AI116" s="7">
        <f>_xll.Interp2dTab(-1,0,'Internal Flash'!$B$526:$S$526,'Internal Flash'!$A$527:$A$547,'Internal Flash'!$B$527:$S$547,'Main Injection Calc'!AI$104,'Main Injection Calc'!$U116)</f>
        <v>-14.960938000000001</v>
      </c>
      <c r="AJ116" s="7">
        <f>_xll.Interp2dTab(-1,0,'Internal Flash'!$B$526:$S$526,'Internal Flash'!$A$527:$A$547,'Internal Flash'!$B$527:$S$547,'Main Injection Calc'!AJ$104,'Main Injection Calc'!$U116)</f>
        <v>-14.960938000000001</v>
      </c>
      <c r="AK116" s="7">
        <f>_xll.Interp2dTab(-1,0,'Internal Flash'!$B$526:$S$526,'Internal Flash'!$A$527:$A$547,'Internal Flash'!$B$527:$S$547,'Main Injection Calc'!AK$104,'Main Injection Calc'!$U116)</f>
        <v>-14.960938000000001</v>
      </c>
      <c r="AL116" s="7">
        <f>_xll.Interp2dTab(-1,0,'Internal Flash'!$B$526:$S$526,'Internal Flash'!$A$527:$A$547,'Internal Flash'!$B$527:$S$547,'Main Injection Calc'!AL$104,'Main Injection Calc'!$U116)</f>
        <v>-14.960938000000001</v>
      </c>
      <c r="AM116" s="27">
        <f t="shared" si="75"/>
        <v>-14.960938000000001</v>
      </c>
    </row>
    <row r="117" spans="1:39" x14ac:dyDescent="0.25">
      <c r="A117" s="5">
        <f>'CSP5'!$A$181</f>
        <v>2400</v>
      </c>
      <c r="B117" s="27">
        <f t="shared" si="71"/>
        <v>0</v>
      </c>
      <c r="C117" s="7">
        <f t="shared" ref="C117:R117" si="85">(C67-C42)-C92</f>
        <v>0</v>
      </c>
      <c r="D117" s="7">
        <f t="shared" si="85"/>
        <v>0</v>
      </c>
      <c r="E117" s="7">
        <f t="shared" si="85"/>
        <v>0</v>
      </c>
      <c r="F117" s="7">
        <f t="shared" si="85"/>
        <v>0</v>
      </c>
      <c r="G117" s="7">
        <f t="shared" si="85"/>
        <v>0</v>
      </c>
      <c r="H117" s="7">
        <f t="shared" si="85"/>
        <v>0</v>
      </c>
      <c r="I117" s="7">
        <f t="shared" si="85"/>
        <v>0</v>
      </c>
      <c r="J117" s="7">
        <f t="shared" si="85"/>
        <v>0</v>
      </c>
      <c r="K117" s="7">
        <f t="shared" si="85"/>
        <v>0</v>
      </c>
      <c r="L117" s="7">
        <f t="shared" si="85"/>
        <v>0</v>
      </c>
      <c r="M117" s="7">
        <f t="shared" si="85"/>
        <v>0</v>
      </c>
      <c r="N117" s="7">
        <f t="shared" si="85"/>
        <v>0</v>
      </c>
      <c r="O117" s="7">
        <f t="shared" si="85"/>
        <v>0</v>
      </c>
      <c r="P117" s="7">
        <f t="shared" si="85"/>
        <v>0</v>
      </c>
      <c r="Q117" s="7">
        <f t="shared" si="85"/>
        <v>0</v>
      </c>
      <c r="R117" s="7">
        <f t="shared" si="85"/>
        <v>0</v>
      </c>
      <c r="S117" s="27">
        <f t="shared" si="73"/>
        <v>0</v>
      </c>
      <c r="U117" s="5">
        <f>'CSP5'!$A$181</f>
        <v>2400</v>
      </c>
      <c r="V117" s="27">
        <f t="shared" si="74"/>
        <v>-14.960938000000001</v>
      </c>
      <c r="W117" s="7">
        <f>_xll.Interp2dTab(-1,0,'Internal Flash'!$B$526:$S$526,'Internal Flash'!$A$527:$A$547,'Internal Flash'!$B$527:$S$547,'Main Injection Calc'!W$104,'Main Injection Calc'!$U117)</f>
        <v>-14.960938000000001</v>
      </c>
      <c r="X117" s="7">
        <f>_xll.Interp2dTab(-1,0,'Internal Flash'!$B$526:$S$526,'Internal Flash'!$A$527:$A$547,'Internal Flash'!$B$527:$S$547,'Main Injection Calc'!X$104,'Main Injection Calc'!$U117)</f>
        <v>-14.960938000000001</v>
      </c>
      <c r="Y117" s="7">
        <f>_xll.Interp2dTab(-1,0,'Internal Flash'!$B$526:$S$526,'Internal Flash'!$A$527:$A$547,'Internal Flash'!$B$527:$S$547,'Main Injection Calc'!Y$104,'Main Injection Calc'!$U117)</f>
        <v>-14.960938000000001</v>
      </c>
      <c r="Z117" s="7">
        <f>_xll.Interp2dTab(-1,0,'Internal Flash'!$B$526:$S$526,'Internal Flash'!$A$527:$A$547,'Internal Flash'!$B$527:$S$547,'Main Injection Calc'!Z$104,'Main Injection Calc'!$U117)</f>
        <v>-14.960938000000001</v>
      </c>
      <c r="AA117" s="7">
        <f>_xll.Interp2dTab(-1,0,'Internal Flash'!$B$526:$S$526,'Internal Flash'!$A$527:$A$547,'Internal Flash'!$B$527:$S$547,'Main Injection Calc'!AA$104,'Main Injection Calc'!$U117)</f>
        <v>-14.960938000000001</v>
      </c>
      <c r="AB117" s="7">
        <f>_xll.Interp2dTab(-1,0,'Internal Flash'!$B$526:$S$526,'Internal Flash'!$A$527:$A$547,'Internal Flash'!$B$527:$S$547,'Main Injection Calc'!AB$104,'Main Injection Calc'!$U117)</f>
        <v>-14.960938000000001</v>
      </c>
      <c r="AC117" s="7">
        <f>_xll.Interp2dTab(-1,0,'Internal Flash'!$B$526:$S$526,'Internal Flash'!$A$527:$A$547,'Internal Flash'!$B$527:$S$547,'Main Injection Calc'!AC$104,'Main Injection Calc'!$U117)</f>
        <v>-14.960938000000001</v>
      </c>
      <c r="AD117" s="7">
        <f>_xll.Interp2dTab(-1,0,'Internal Flash'!$B$526:$S$526,'Internal Flash'!$A$527:$A$547,'Internal Flash'!$B$527:$S$547,'Main Injection Calc'!AD$104,'Main Injection Calc'!$U117)</f>
        <v>-14.960938000000001</v>
      </c>
      <c r="AE117" s="7">
        <f>_xll.Interp2dTab(-1,0,'Internal Flash'!$B$526:$S$526,'Internal Flash'!$A$527:$A$547,'Internal Flash'!$B$527:$S$547,'Main Injection Calc'!AE$104,'Main Injection Calc'!$U117)</f>
        <v>-14.960938000000001</v>
      </c>
      <c r="AF117" s="7">
        <f>_xll.Interp2dTab(-1,0,'Internal Flash'!$B$526:$S$526,'Internal Flash'!$A$527:$A$547,'Internal Flash'!$B$527:$S$547,'Main Injection Calc'!AF$104,'Main Injection Calc'!$U117)</f>
        <v>-14.960938000000001</v>
      </c>
      <c r="AG117" s="7">
        <f>_xll.Interp2dTab(-1,0,'Internal Flash'!$B$526:$S$526,'Internal Flash'!$A$527:$A$547,'Internal Flash'!$B$527:$S$547,'Main Injection Calc'!AG$104,'Main Injection Calc'!$U117)</f>
        <v>-14.960938000000001</v>
      </c>
      <c r="AH117" s="7">
        <f>_xll.Interp2dTab(-1,0,'Internal Flash'!$B$526:$S$526,'Internal Flash'!$A$527:$A$547,'Internal Flash'!$B$527:$S$547,'Main Injection Calc'!AH$104,'Main Injection Calc'!$U117)</f>
        <v>-14.960938000000001</v>
      </c>
      <c r="AI117" s="7">
        <f>_xll.Interp2dTab(-1,0,'Internal Flash'!$B$526:$S$526,'Internal Flash'!$A$527:$A$547,'Internal Flash'!$B$527:$S$547,'Main Injection Calc'!AI$104,'Main Injection Calc'!$U117)</f>
        <v>-14.960938000000001</v>
      </c>
      <c r="AJ117" s="7">
        <f>_xll.Interp2dTab(-1,0,'Internal Flash'!$B$526:$S$526,'Internal Flash'!$A$527:$A$547,'Internal Flash'!$B$527:$S$547,'Main Injection Calc'!AJ$104,'Main Injection Calc'!$U117)</f>
        <v>-14.960938000000001</v>
      </c>
      <c r="AK117" s="7">
        <f>_xll.Interp2dTab(-1,0,'Internal Flash'!$B$526:$S$526,'Internal Flash'!$A$527:$A$547,'Internal Flash'!$B$527:$S$547,'Main Injection Calc'!AK$104,'Main Injection Calc'!$U117)</f>
        <v>-14.960938000000001</v>
      </c>
      <c r="AL117" s="7">
        <f>_xll.Interp2dTab(-1,0,'Internal Flash'!$B$526:$S$526,'Internal Flash'!$A$527:$A$547,'Internal Flash'!$B$527:$S$547,'Main Injection Calc'!AL$104,'Main Injection Calc'!$U117)</f>
        <v>-14.960938000000001</v>
      </c>
      <c r="AM117" s="27">
        <f t="shared" si="75"/>
        <v>-14.960938000000001</v>
      </c>
    </row>
    <row r="118" spans="1:39" x14ac:dyDescent="0.25">
      <c r="A118" s="5">
        <f>'CSP5'!$A$182</f>
        <v>2600</v>
      </c>
      <c r="B118" s="27">
        <f t="shared" si="71"/>
        <v>0</v>
      </c>
      <c r="C118" s="7">
        <f t="shared" ref="C118:R118" si="86">(C68-C43)-C93</f>
        <v>0</v>
      </c>
      <c r="D118" s="7">
        <f t="shared" si="86"/>
        <v>0</v>
      </c>
      <c r="E118" s="7">
        <f t="shared" si="86"/>
        <v>0</v>
      </c>
      <c r="F118" s="7">
        <f t="shared" si="86"/>
        <v>0</v>
      </c>
      <c r="G118" s="7">
        <f t="shared" si="86"/>
        <v>0</v>
      </c>
      <c r="H118" s="7">
        <f t="shared" si="86"/>
        <v>0</v>
      </c>
      <c r="I118" s="7">
        <f t="shared" si="86"/>
        <v>0</v>
      </c>
      <c r="J118" s="7">
        <f t="shared" si="86"/>
        <v>0</v>
      </c>
      <c r="K118" s="7">
        <f t="shared" si="86"/>
        <v>0</v>
      </c>
      <c r="L118" s="7">
        <f t="shared" si="86"/>
        <v>0</v>
      </c>
      <c r="M118" s="7">
        <f t="shared" si="86"/>
        <v>0</v>
      </c>
      <c r="N118" s="7">
        <f t="shared" si="86"/>
        <v>0</v>
      </c>
      <c r="O118" s="7">
        <f t="shared" si="86"/>
        <v>0</v>
      </c>
      <c r="P118" s="7">
        <f t="shared" si="86"/>
        <v>0</v>
      </c>
      <c r="Q118" s="7">
        <f t="shared" si="86"/>
        <v>0</v>
      </c>
      <c r="R118" s="7">
        <f t="shared" si="86"/>
        <v>0</v>
      </c>
      <c r="S118" s="27">
        <f t="shared" si="73"/>
        <v>0</v>
      </c>
      <c r="U118" s="5">
        <f>'CSP5'!$A$182</f>
        <v>2600</v>
      </c>
      <c r="V118" s="27">
        <f t="shared" si="74"/>
        <v>-14.960938000000001</v>
      </c>
      <c r="W118" s="7">
        <f>_xll.Interp2dTab(-1,0,'Internal Flash'!$B$526:$S$526,'Internal Flash'!$A$527:$A$547,'Internal Flash'!$B$527:$S$547,'Main Injection Calc'!W$104,'Main Injection Calc'!$U118)</f>
        <v>-14.960938000000001</v>
      </c>
      <c r="X118" s="7">
        <f>_xll.Interp2dTab(-1,0,'Internal Flash'!$B$526:$S$526,'Internal Flash'!$A$527:$A$547,'Internal Flash'!$B$527:$S$547,'Main Injection Calc'!X$104,'Main Injection Calc'!$U118)</f>
        <v>-14.960938000000001</v>
      </c>
      <c r="Y118" s="7">
        <f>_xll.Interp2dTab(-1,0,'Internal Flash'!$B$526:$S$526,'Internal Flash'!$A$527:$A$547,'Internal Flash'!$B$527:$S$547,'Main Injection Calc'!Y$104,'Main Injection Calc'!$U118)</f>
        <v>-14.960938000000001</v>
      </c>
      <c r="Z118" s="7">
        <f>_xll.Interp2dTab(-1,0,'Internal Flash'!$B$526:$S$526,'Internal Flash'!$A$527:$A$547,'Internal Flash'!$B$527:$S$547,'Main Injection Calc'!Z$104,'Main Injection Calc'!$U118)</f>
        <v>-14.960938000000001</v>
      </c>
      <c r="AA118" s="7">
        <f>_xll.Interp2dTab(-1,0,'Internal Flash'!$B$526:$S$526,'Internal Flash'!$A$527:$A$547,'Internal Flash'!$B$527:$S$547,'Main Injection Calc'!AA$104,'Main Injection Calc'!$U118)</f>
        <v>-14.960938000000001</v>
      </c>
      <c r="AB118" s="7">
        <f>_xll.Interp2dTab(-1,0,'Internal Flash'!$B$526:$S$526,'Internal Flash'!$A$527:$A$547,'Internal Flash'!$B$527:$S$547,'Main Injection Calc'!AB$104,'Main Injection Calc'!$U118)</f>
        <v>-14.960938000000001</v>
      </c>
      <c r="AC118" s="7">
        <f>_xll.Interp2dTab(-1,0,'Internal Flash'!$B$526:$S$526,'Internal Flash'!$A$527:$A$547,'Internal Flash'!$B$527:$S$547,'Main Injection Calc'!AC$104,'Main Injection Calc'!$U118)</f>
        <v>-14.960938000000001</v>
      </c>
      <c r="AD118" s="7">
        <f>_xll.Interp2dTab(-1,0,'Internal Flash'!$B$526:$S$526,'Internal Flash'!$A$527:$A$547,'Internal Flash'!$B$527:$S$547,'Main Injection Calc'!AD$104,'Main Injection Calc'!$U118)</f>
        <v>-14.960938000000001</v>
      </c>
      <c r="AE118" s="7">
        <f>_xll.Interp2dTab(-1,0,'Internal Flash'!$B$526:$S$526,'Internal Flash'!$A$527:$A$547,'Internal Flash'!$B$527:$S$547,'Main Injection Calc'!AE$104,'Main Injection Calc'!$U118)</f>
        <v>-14.960938000000001</v>
      </c>
      <c r="AF118" s="7">
        <f>_xll.Interp2dTab(-1,0,'Internal Flash'!$B$526:$S$526,'Internal Flash'!$A$527:$A$547,'Internal Flash'!$B$527:$S$547,'Main Injection Calc'!AF$104,'Main Injection Calc'!$U118)</f>
        <v>-14.960938000000001</v>
      </c>
      <c r="AG118" s="7">
        <f>_xll.Interp2dTab(-1,0,'Internal Flash'!$B$526:$S$526,'Internal Flash'!$A$527:$A$547,'Internal Flash'!$B$527:$S$547,'Main Injection Calc'!AG$104,'Main Injection Calc'!$U118)</f>
        <v>-14.960938000000001</v>
      </c>
      <c r="AH118" s="7">
        <f>_xll.Interp2dTab(-1,0,'Internal Flash'!$B$526:$S$526,'Internal Flash'!$A$527:$A$547,'Internal Flash'!$B$527:$S$547,'Main Injection Calc'!AH$104,'Main Injection Calc'!$U118)</f>
        <v>-14.960938000000001</v>
      </c>
      <c r="AI118" s="7">
        <f>_xll.Interp2dTab(-1,0,'Internal Flash'!$B$526:$S$526,'Internal Flash'!$A$527:$A$547,'Internal Flash'!$B$527:$S$547,'Main Injection Calc'!AI$104,'Main Injection Calc'!$U118)</f>
        <v>-14.960938000000001</v>
      </c>
      <c r="AJ118" s="7">
        <f>_xll.Interp2dTab(-1,0,'Internal Flash'!$B$526:$S$526,'Internal Flash'!$A$527:$A$547,'Internal Flash'!$B$527:$S$547,'Main Injection Calc'!AJ$104,'Main Injection Calc'!$U118)</f>
        <v>-14.960938000000001</v>
      </c>
      <c r="AK118" s="7">
        <f>_xll.Interp2dTab(-1,0,'Internal Flash'!$B$526:$S$526,'Internal Flash'!$A$527:$A$547,'Internal Flash'!$B$527:$S$547,'Main Injection Calc'!AK$104,'Main Injection Calc'!$U118)</f>
        <v>-14.960938000000001</v>
      </c>
      <c r="AL118" s="7">
        <f>_xll.Interp2dTab(-1,0,'Internal Flash'!$B$526:$S$526,'Internal Flash'!$A$527:$A$547,'Internal Flash'!$B$527:$S$547,'Main Injection Calc'!AL$104,'Main Injection Calc'!$U118)</f>
        <v>-14.960938000000001</v>
      </c>
      <c r="AM118" s="27">
        <f t="shared" si="75"/>
        <v>-14.960938000000001</v>
      </c>
    </row>
    <row r="119" spans="1:39" x14ac:dyDescent="0.25">
      <c r="A119" s="5">
        <f>'CSP5'!$A$183</f>
        <v>2800</v>
      </c>
      <c r="B119" s="27">
        <f t="shared" si="71"/>
        <v>0</v>
      </c>
      <c r="C119" s="7">
        <f t="shared" ref="C119:R119" si="87">(C69-C44)-C94</f>
        <v>0</v>
      </c>
      <c r="D119" s="7">
        <f t="shared" si="87"/>
        <v>0</v>
      </c>
      <c r="E119" s="7">
        <f t="shared" si="87"/>
        <v>0</v>
      </c>
      <c r="F119" s="7">
        <f t="shared" si="87"/>
        <v>0</v>
      </c>
      <c r="G119" s="7">
        <f t="shared" si="87"/>
        <v>0</v>
      </c>
      <c r="H119" s="7">
        <f t="shared" si="87"/>
        <v>0</v>
      </c>
      <c r="I119" s="7">
        <f t="shared" si="87"/>
        <v>0</v>
      </c>
      <c r="J119" s="7">
        <f t="shared" si="87"/>
        <v>0</v>
      </c>
      <c r="K119" s="7">
        <f t="shared" si="87"/>
        <v>0</v>
      </c>
      <c r="L119" s="7">
        <f t="shared" si="87"/>
        <v>0</v>
      </c>
      <c r="M119" s="7">
        <f t="shared" si="87"/>
        <v>0</v>
      </c>
      <c r="N119" s="7">
        <f t="shared" si="87"/>
        <v>0</v>
      </c>
      <c r="O119" s="7">
        <f t="shared" si="87"/>
        <v>0</v>
      </c>
      <c r="P119" s="7">
        <f t="shared" si="87"/>
        <v>0</v>
      </c>
      <c r="Q119" s="7">
        <f t="shared" si="87"/>
        <v>0</v>
      </c>
      <c r="R119" s="7">
        <f t="shared" si="87"/>
        <v>0</v>
      </c>
      <c r="S119" s="27">
        <f t="shared" si="73"/>
        <v>0</v>
      </c>
      <c r="U119" s="5">
        <f>'CSP5'!$A$183</f>
        <v>2800</v>
      </c>
      <c r="V119" s="27">
        <f t="shared" si="74"/>
        <v>-14.960938000000001</v>
      </c>
      <c r="W119" s="7">
        <f>_xll.Interp2dTab(-1,0,'Internal Flash'!$B$526:$S$526,'Internal Flash'!$A$527:$A$547,'Internal Flash'!$B$527:$S$547,'Main Injection Calc'!W$104,'Main Injection Calc'!$U119)</f>
        <v>-14.960938000000001</v>
      </c>
      <c r="X119" s="7">
        <f>_xll.Interp2dTab(-1,0,'Internal Flash'!$B$526:$S$526,'Internal Flash'!$A$527:$A$547,'Internal Flash'!$B$527:$S$547,'Main Injection Calc'!X$104,'Main Injection Calc'!$U119)</f>
        <v>-14.960938000000001</v>
      </c>
      <c r="Y119" s="7">
        <f>_xll.Interp2dTab(-1,0,'Internal Flash'!$B$526:$S$526,'Internal Flash'!$A$527:$A$547,'Internal Flash'!$B$527:$S$547,'Main Injection Calc'!Y$104,'Main Injection Calc'!$U119)</f>
        <v>-14.960938000000001</v>
      </c>
      <c r="Z119" s="7">
        <f>_xll.Interp2dTab(-1,0,'Internal Flash'!$B$526:$S$526,'Internal Flash'!$A$527:$A$547,'Internal Flash'!$B$527:$S$547,'Main Injection Calc'!Z$104,'Main Injection Calc'!$U119)</f>
        <v>-14.960938000000001</v>
      </c>
      <c r="AA119" s="7">
        <f>_xll.Interp2dTab(-1,0,'Internal Flash'!$B$526:$S$526,'Internal Flash'!$A$527:$A$547,'Internal Flash'!$B$527:$S$547,'Main Injection Calc'!AA$104,'Main Injection Calc'!$U119)</f>
        <v>-14.960938000000001</v>
      </c>
      <c r="AB119" s="7">
        <f>_xll.Interp2dTab(-1,0,'Internal Flash'!$B$526:$S$526,'Internal Flash'!$A$527:$A$547,'Internal Flash'!$B$527:$S$547,'Main Injection Calc'!AB$104,'Main Injection Calc'!$U119)</f>
        <v>-14.960938000000001</v>
      </c>
      <c r="AC119" s="7">
        <f>_xll.Interp2dTab(-1,0,'Internal Flash'!$B$526:$S$526,'Internal Flash'!$A$527:$A$547,'Internal Flash'!$B$527:$S$547,'Main Injection Calc'!AC$104,'Main Injection Calc'!$U119)</f>
        <v>-14.960938000000001</v>
      </c>
      <c r="AD119" s="7">
        <f>_xll.Interp2dTab(-1,0,'Internal Flash'!$B$526:$S$526,'Internal Flash'!$A$527:$A$547,'Internal Flash'!$B$527:$S$547,'Main Injection Calc'!AD$104,'Main Injection Calc'!$U119)</f>
        <v>-14.960938000000001</v>
      </c>
      <c r="AE119" s="7">
        <f>_xll.Interp2dTab(-1,0,'Internal Flash'!$B$526:$S$526,'Internal Flash'!$A$527:$A$547,'Internal Flash'!$B$527:$S$547,'Main Injection Calc'!AE$104,'Main Injection Calc'!$U119)</f>
        <v>-14.960938000000001</v>
      </c>
      <c r="AF119" s="7">
        <f>_xll.Interp2dTab(-1,0,'Internal Flash'!$B$526:$S$526,'Internal Flash'!$A$527:$A$547,'Internal Flash'!$B$527:$S$547,'Main Injection Calc'!AF$104,'Main Injection Calc'!$U119)</f>
        <v>-14.960938000000001</v>
      </c>
      <c r="AG119" s="7">
        <f>_xll.Interp2dTab(-1,0,'Internal Flash'!$B$526:$S$526,'Internal Flash'!$A$527:$A$547,'Internal Flash'!$B$527:$S$547,'Main Injection Calc'!AG$104,'Main Injection Calc'!$U119)</f>
        <v>-14.960938000000001</v>
      </c>
      <c r="AH119" s="7">
        <f>_xll.Interp2dTab(-1,0,'Internal Flash'!$B$526:$S$526,'Internal Flash'!$A$527:$A$547,'Internal Flash'!$B$527:$S$547,'Main Injection Calc'!AH$104,'Main Injection Calc'!$U119)</f>
        <v>-14.960938000000001</v>
      </c>
      <c r="AI119" s="7">
        <f>_xll.Interp2dTab(-1,0,'Internal Flash'!$B$526:$S$526,'Internal Flash'!$A$527:$A$547,'Internal Flash'!$B$527:$S$547,'Main Injection Calc'!AI$104,'Main Injection Calc'!$U119)</f>
        <v>-14.960938000000001</v>
      </c>
      <c r="AJ119" s="7">
        <f>_xll.Interp2dTab(-1,0,'Internal Flash'!$B$526:$S$526,'Internal Flash'!$A$527:$A$547,'Internal Flash'!$B$527:$S$547,'Main Injection Calc'!AJ$104,'Main Injection Calc'!$U119)</f>
        <v>-14.960938000000001</v>
      </c>
      <c r="AK119" s="7">
        <f>_xll.Interp2dTab(-1,0,'Internal Flash'!$B$526:$S$526,'Internal Flash'!$A$527:$A$547,'Internal Flash'!$B$527:$S$547,'Main Injection Calc'!AK$104,'Main Injection Calc'!$U119)</f>
        <v>-14.960938000000001</v>
      </c>
      <c r="AL119" s="7">
        <f>_xll.Interp2dTab(-1,0,'Internal Flash'!$B$526:$S$526,'Internal Flash'!$A$527:$A$547,'Internal Flash'!$B$527:$S$547,'Main Injection Calc'!AL$104,'Main Injection Calc'!$U119)</f>
        <v>-14.960938000000001</v>
      </c>
      <c r="AM119" s="27">
        <f t="shared" si="75"/>
        <v>-14.960938000000001</v>
      </c>
    </row>
    <row r="120" spans="1:39" x14ac:dyDescent="0.25">
      <c r="A120" s="5">
        <f>'CSP5'!$A$184</f>
        <v>2900</v>
      </c>
      <c r="B120" s="27">
        <f t="shared" si="71"/>
        <v>0</v>
      </c>
      <c r="C120" s="7">
        <f t="shared" ref="C120:R120" si="88">(C70-C45)-C95</f>
        <v>0</v>
      </c>
      <c r="D120" s="7">
        <f t="shared" si="88"/>
        <v>0</v>
      </c>
      <c r="E120" s="7">
        <f t="shared" si="88"/>
        <v>0</v>
      </c>
      <c r="F120" s="7">
        <f t="shared" si="88"/>
        <v>0</v>
      </c>
      <c r="G120" s="7">
        <f t="shared" si="88"/>
        <v>0</v>
      </c>
      <c r="H120" s="7">
        <f t="shared" si="88"/>
        <v>0</v>
      </c>
      <c r="I120" s="7">
        <f t="shared" si="88"/>
        <v>0</v>
      </c>
      <c r="J120" s="7">
        <f t="shared" si="88"/>
        <v>0</v>
      </c>
      <c r="K120" s="7">
        <f t="shared" si="88"/>
        <v>0</v>
      </c>
      <c r="L120" s="7">
        <f t="shared" si="88"/>
        <v>0</v>
      </c>
      <c r="M120" s="7">
        <f t="shared" si="88"/>
        <v>0</v>
      </c>
      <c r="N120" s="7">
        <f t="shared" si="88"/>
        <v>0</v>
      </c>
      <c r="O120" s="7">
        <f t="shared" si="88"/>
        <v>0</v>
      </c>
      <c r="P120" s="7">
        <f t="shared" si="88"/>
        <v>0</v>
      </c>
      <c r="Q120" s="7">
        <f t="shared" si="88"/>
        <v>0</v>
      </c>
      <c r="R120" s="7">
        <f t="shared" si="88"/>
        <v>0</v>
      </c>
      <c r="S120" s="27">
        <f t="shared" si="73"/>
        <v>0</v>
      </c>
      <c r="U120" s="5">
        <f>'CSP5'!$A$184</f>
        <v>2900</v>
      </c>
      <c r="V120" s="27">
        <f t="shared" si="74"/>
        <v>-14.960938000000001</v>
      </c>
      <c r="W120" s="7">
        <f>_xll.Interp2dTab(-1,0,'Internal Flash'!$B$526:$S$526,'Internal Flash'!$A$527:$A$547,'Internal Flash'!$B$527:$S$547,'Main Injection Calc'!W$104,'Main Injection Calc'!$U120)</f>
        <v>-14.960938000000001</v>
      </c>
      <c r="X120" s="7">
        <f>_xll.Interp2dTab(-1,0,'Internal Flash'!$B$526:$S$526,'Internal Flash'!$A$527:$A$547,'Internal Flash'!$B$527:$S$547,'Main Injection Calc'!X$104,'Main Injection Calc'!$U120)</f>
        <v>-14.960938000000001</v>
      </c>
      <c r="Y120" s="7">
        <f>_xll.Interp2dTab(-1,0,'Internal Flash'!$B$526:$S$526,'Internal Flash'!$A$527:$A$547,'Internal Flash'!$B$527:$S$547,'Main Injection Calc'!Y$104,'Main Injection Calc'!$U120)</f>
        <v>-14.960938000000001</v>
      </c>
      <c r="Z120" s="7">
        <f>_xll.Interp2dTab(-1,0,'Internal Flash'!$B$526:$S$526,'Internal Flash'!$A$527:$A$547,'Internal Flash'!$B$527:$S$547,'Main Injection Calc'!Z$104,'Main Injection Calc'!$U120)</f>
        <v>-14.960938000000001</v>
      </c>
      <c r="AA120" s="7">
        <f>_xll.Interp2dTab(-1,0,'Internal Flash'!$B$526:$S$526,'Internal Flash'!$A$527:$A$547,'Internal Flash'!$B$527:$S$547,'Main Injection Calc'!AA$104,'Main Injection Calc'!$U120)</f>
        <v>-14.960938000000001</v>
      </c>
      <c r="AB120" s="7">
        <f>_xll.Interp2dTab(-1,0,'Internal Flash'!$B$526:$S$526,'Internal Flash'!$A$527:$A$547,'Internal Flash'!$B$527:$S$547,'Main Injection Calc'!AB$104,'Main Injection Calc'!$U120)</f>
        <v>-14.960938000000001</v>
      </c>
      <c r="AC120" s="7">
        <f>_xll.Interp2dTab(-1,0,'Internal Flash'!$B$526:$S$526,'Internal Flash'!$A$527:$A$547,'Internal Flash'!$B$527:$S$547,'Main Injection Calc'!AC$104,'Main Injection Calc'!$U120)</f>
        <v>-14.960938000000001</v>
      </c>
      <c r="AD120" s="7">
        <f>_xll.Interp2dTab(-1,0,'Internal Flash'!$B$526:$S$526,'Internal Flash'!$A$527:$A$547,'Internal Flash'!$B$527:$S$547,'Main Injection Calc'!AD$104,'Main Injection Calc'!$U120)</f>
        <v>-14.960938000000001</v>
      </c>
      <c r="AE120" s="7">
        <f>_xll.Interp2dTab(-1,0,'Internal Flash'!$B$526:$S$526,'Internal Flash'!$A$527:$A$547,'Internal Flash'!$B$527:$S$547,'Main Injection Calc'!AE$104,'Main Injection Calc'!$U120)</f>
        <v>-14.960938000000001</v>
      </c>
      <c r="AF120" s="7">
        <f>_xll.Interp2dTab(-1,0,'Internal Flash'!$B$526:$S$526,'Internal Flash'!$A$527:$A$547,'Internal Flash'!$B$527:$S$547,'Main Injection Calc'!AF$104,'Main Injection Calc'!$U120)</f>
        <v>-14.960938000000001</v>
      </c>
      <c r="AG120" s="7">
        <f>_xll.Interp2dTab(-1,0,'Internal Flash'!$B$526:$S$526,'Internal Flash'!$A$527:$A$547,'Internal Flash'!$B$527:$S$547,'Main Injection Calc'!AG$104,'Main Injection Calc'!$U120)</f>
        <v>-14.960938000000001</v>
      </c>
      <c r="AH120" s="7">
        <f>_xll.Interp2dTab(-1,0,'Internal Flash'!$B$526:$S$526,'Internal Flash'!$A$527:$A$547,'Internal Flash'!$B$527:$S$547,'Main Injection Calc'!AH$104,'Main Injection Calc'!$U120)</f>
        <v>-14.960938000000001</v>
      </c>
      <c r="AI120" s="7">
        <f>_xll.Interp2dTab(-1,0,'Internal Flash'!$B$526:$S$526,'Internal Flash'!$A$527:$A$547,'Internal Flash'!$B$527:$S$547,'Main Injection Calc'!AI$104,'Main Injection Calc'!$U120)</f>
        <v>-14.960938000000001</v>
      </c>
      <c r="AJ120" s="7">
        <f>_xll.Interp2dTab(-1,0,'Internal Flash'!$B$526:$S$526,'Internal Flash'!$A$527:$A$547,'Internal Flash'!$B$527:$S$547,'Main Injection Calc'!AJ$104,'Main Injection Calc'!$U120)</f>
        <v>-14.960938000000001</v>
      </c>
      <c r="AK120" s="7">
        <f>_xll.Interp2dTab(-1,0,'Internal Flash'!$B$526:$S$526,'Internal Flash'!$A$527:$A$547,'Internal Flash'!$B$527:$S$547,'Main Injection Calc'!AK$104,'Main Injection Calc'!$U120)</f>
        <v>-14.960938000000001</v>
      </c>
      <c r="AL120" s="7">
        <f>_xll.Interp2dTab(-1,0,'Internal Flash'!$B$526:$S$526,'Internal Flash'!$A$527:$A$547,'Internal Flash'!$B$527:$S$547,'Main Injection Calc'!AL$104,'Main Injection Calc'!$U120)</f>
        <v>-14.960938000000001</v>
      </c>
      <c r="AM120" s="27">
        <f t="shared" si="75"/>
        <v>-14.960938000000001</v>
      </c>
    </row>
    <row r="121" spans="1:39" x14ac:dyDescent="0.25">
      <c r="A121" s="5">
        <f>'CSP5'!$A$185</f>
        <v>3000</v>
      </c>
      <c r="B121" s="27">
        <f t="shared" si="71"/>
        <v>0</v>
      </c>
      <c r="C121" s="7">
        <f t="shared" ref="C121:R121" si="89">(C71-C46)-C96</f>
        <v>0</v>
      </c>
      <c r="D121" s="7">
        <f t="shared" si="89"/>
        <v>0</v>
      </c>
      <c r="E121" s="7">
        <f t="shared" si="89"/>
        <v>0</v>
      </c>
      <c r="F121" s="7">
        <f t="shared" si="89"/>
        <v>0</v>
      </c>
      <c r="G121" s="7">
        <f t="shared" si="89"/>
        <v>0</v>
      </c>
      <c r="H121" s="7">
        <f t="shared" si="89"/>
        <v>0</v>
      </c>
      <c r="I121" s="7">
        <f t="shared" si="89"/>
        <v>0</v>
      </c>
      <c r="J121" s="7">
        <f t="shared" si="89"/>
        <v>0</v>
      </c>
      <c r="K121" s="7">
        <f t="shared" si="89"/>
        <v>0</v>
      </c>
      <c r="L121" s="7">
        <f t="shared" si="89"/>
        <v>0</v>
      </c>
      <c r="M121" s="7">
        <f t="shared" si="89"/>
        <v>0</v>
      </c>
      <c r="N121" s="7">
        <f t="shared" si="89"/>
        <v>0</v>
      </c>
      <c r="O121" s="7">
        <f t="shared" si="89"/>
        <v>0</v>
      </c>
      <c r="P121" s="7">
        <f t="shared" si="89"/>
        <v>0</v>
      </c>
      <c r="Q121" s="7">
        <f t="shared" si="89"/>
        <v>0</v>
      </c>
      <c r="R121" s="7">
        <f t="shared" si="89"/>
        <v>0</v>
      </c>
      <c r="S121" s="27">
        <f t="shared" si="73"/>
        <v>0</v>
      </c>
      <c r="U121" s="5">
        <f>'CSP5'!$A$185</f>
        <v>3000</v>
      </c>
      <c r="V121" s="27">
        <f t="shared" si="74"/>
        <v>-14.960938000000001</v>
      </c>
      <c r="W121" s="7">
        <f>_xll.Interp2dTab(-1,0,'Internal Flash'!$B$526:$S$526,'Internal Flash'!$A$527:$A$547,'Internal Flash'!$B$527:$S$547,'Main Injection Calc'!W$104,'Main Injection Calc'!$U121)</f>
        <v>-14.960938000000001</v>
      </c>
      <c r="X121" s="7">
        <f>_xll.Interp2dTab(-1,0,'Internal Flash'!$B$526:$S$526,'Internal Flash'!$A$527:$A$547,'Internal Flash'!$B$527:$S$547,'Main Injection Calc'!X$104,'Main Injection Calc'!$U121)</f>
        <v>-14.960938000000001</v>
      </c>
      <c r="Y121" s="7">
        <f>_xll.Interp2dTab(-1,0,'Internal Flash'!$B$526:$S$526,'Internal Flash'!$A$527:$A$547,'Internal Flash'!$B$527:$S$547,'Main Injection Calc'!Y$104,'Main Injection Calc'!$U121)</f>
        <v>-14.960938000000001</v>
      </c>
      <c r="Z121" s="7">
        <f>_xll.Interp2dTab(-1,0,'Internal Flash'!$B$526:$S$526,'Internal Flash'!$A$527:$A$547,'Internal Flash'!$B$527:$S$547,'Main Injection Calc'!Z$104,'Main Injection Calc'!$U121)</f>
        <v>-14.960938000000001</v>
      </c>
      <c r="AA121" s="7">
        <f>_xll.Interp2dTab(-1,0,'Internal Flash'!$B$526:$S$526,'Internal Flash'!$A$527:$A$547,'Internal Flash'!$B$527:$S$547,'Main Injection Calc'!AA$104,'Main Injection Calc'!$U121)</f>
        <v>-14.960938000000001</v>
      </c>
      <c r="AB121" s="7">
        <f>_xll.Interp2dTab(-1,0,'Internal Flash'!$B$526:$S$526,'Internal Flash'!$A$527:$A$547,'Internal Flash'!$B$527:$S$547,'Main Injection Calc'!AB$104,'Main Injection Calc'!$U121)</f>
        <v>-14.960938000000001</v>
      </c>
      <c r="AC121" s="7">
        <f>_xll.Interp2dTab(-1,0,'Internal Flash'!$B$526:$S$526,'Internal Flash'!$A$527:$A$547,'Internal Flash'!$B$527:$S$547,'Main Injection Calc'!AC$104,'Main Injection Calc'!$U121)</f>
        <v>-14.960938000000001</v>
      </c>
      <c r="AD121" s="7">
        <f>_xll.Interp2dTab(-1,0,'Internal Flash'!$B$526:$S$526,'Internal Flash'!$A$527:$A$547,'Internal Flash'!$B$527:$S$547,'Main Injection Calc'!AD$104,'Main Injection Calc'!$U121)</f>
        <v>-14.960938000000001</v>
      </c>
      <c r="AE121" s="7">
        <f>_xll.Interp2dTab(-1,0,'Internal Flash'!$B$526:$S$526,'Internal Flash'!$A$527:$A$547,'Internal Flash'!$B$527:$S$547,'Main Injection Calc'!AE$104,'Main Injection Calc'!$U121)</f>
        <v>-14.960938000000001</v>
      </c>
      <c r="AF121" s="7">
        <f>_xll.Interp2dTab(-1,0,'Internal Flash'!$B$526:$S$526,'Internal Flash'!$A$527:$A$547,'Internal Flash'!$B$527:$S$547,'Main Injection Calc'!AF$104,'Main Injection Calc'!$U121)</f>
        <v>-14.960938000000001</v>
      </c>
      <c r="AG121" s="7">
        <f>_xll.Interp2dTab(-1,0,'Internal Flash'!$B$526:$S$526,'Internal Flash'!$A$527:$A$547,'Internal Flash'!$B$527:$S$547,'Main Injection Calc'!AG$104,'Main Injection Calc'!$U121)</f>
        <v>-14.960938000000001</v>
      </c>
      <c r="AH121" s="7">
        <f>_xll.Interp2dTab(-1,0,'Internal Flash'!$B$526:$S$526,'Internal Flash'!$A$527:$A$547,'Internal Flash'!$B$527:$S$547,'Main Injection Calc'!AH$104,'Main Injection Calc'!$U121)</f>
        <v>-14.960938000000001</v>
      </c>
      <c r="AI121" s="7">
        <f>_xll.Interp2dTab(-1,0,'Internal Flash'!$B$526:$S$526,'Internal Flash'!$A$527:$A$547,'Internal Flash'!$B$527:$S$547,'Main Injection Calc'!AI$104,'Main Injection Calc'!$U121)</f>
        <v>-14.960938000000001</v>
      </c>
      <c r="AJ121" s="7">
        <f>_xll.Interp2dTab(-1,0,'Internal Flash'!$B$526:$S$526,'Internal Flash'!$A$527:$A$547,'Internal Flash'!$B$527:$S$547,'Main Injection Calc'!AJ$104,'Main Injection Calc'!$U121)</f>
        <v>-14.960938000000001</v>
      </c>
      <c r="AK121" s="7">
        <f>_xll.Interp2dTab(-1,0,'Internal Flash'!$B$526:$S$526,'Internal Flash'!$A$527:$A$547,'Internal Flash'!$B$527:$S$547,'Main Injection Calc'!AK$104,'Main Injection Calc'!$U121)</f>
        <v>-14.960938000000001</v>
      </c>
      <c r="AL121" s="7">
        <f>_xll.Interp2dTab(-1,0,'Internal Flash'!$B$526:$S$526,'Internal Flash'!$A$527:$A$547,'Internal Flash'!$B$527:$S$547,'Main Injection Calc'!AL$104,'Main Injection Calc'!$U121)</f>
        <v>-14.960938000000001</v>
      </c>
      <c r="AM121" s="27">
        <f t="shared" si="75"/>
        <v>-14.960938000000001</v>
      </c>
    </row>
    <row r="122" spans="1:39" x14ac:dyDescent="0.25">
      <c r="A122" s="5">
        <f>'CSP5'!$A$186</f>
        <v>3200</v>
      </c>
      <c r="B122" s="27">
        <f t="shared" si="71"/>
        <v>0</v>
      </c>
      <c r="C122" s="7">
        <f t="shared" ref="C122:R122" si="90">(C72-C47)-C97</f>
        <v>0</v>
      </c>
      <c r="D122" s="7">
        <f t="shared" si="90"/>
        <v>0</v>
      </c>
      <c r="E122" s="7">
        <f t="shared" si="90"/>
        <v>0</v>
      </c>
      <c r="F122" s="7">
        <f t="shared" si="90"/>
        <v>0</v>
      </c>
      <c r="G122" s="7">
        <f t="shared" si="90"/>
        <v>0</v>
      </c>
      <c r="H122" s="7">
        <f t="shared" si="90"/>
        <v>0</v>
      </c>
      <c r="I122" s="7">
        <f t="shared" si="90"/>
        <v>0</v>
      </c>
      <c r="J122" s="7">
        <f t="shared" si="90"/>
        <v>0</v>
      </c>
      <c r="K122" s="7">
        <f t="shared" si="90"/>
        <v>0</v>
      </c>
      <c r="L122" s="7">
        <f t="shared" si="90"/>
        <v>0</v>
      </c>
      <c r="M122" s="7">
        <f t="shared" si="90"/>
        <v>0</v>
      </c>
      <c r="N122" s="7">
        <f t="shared" si="90"/>
        <v>0</v>
      </c>
      <c r="O122" s="7">
        <f t="shared" si="90"/>
        <v>0</v>
      </c>
      <c r="P122" s="7">
        <f t="shared" si="90"/>
        <v>0</v>
      </c>
      <c r="Q122" s="7">
        <f t="shared" si="90"/>
        <v>0</v>
      </c>
      <c r="R122" s="7">
        <f t="shared" si="90"/>
        <v>0</v>
      </c>
      <c r="S122" s="27">
        <f t="shared" si="73"/>
        <v>0</v>
      </c>
      <c r="U122" s="5">
        <f>'CSP5'!$A$186</f>
        <v>3200</v>
      </c>
      <c r="V122" s="27">
        <f t="shared" si="74"/>
        <v>-14.960938000000001</v>
      </c>
      <c r="W122" s="7">
        <f>_xll.Interp2dTab(-1,0,'Internal Flash'!$B$526:$S$526,'Internal Flash'!$A$527:$A$547,'Internal Flash'!$B$527:$S$547,'Main Injection Calc'!W$104,'Main Injection Calc'!$U122)</f>
        <v>-14.960938000000001</v>
      </c>
      <c r="X122" s="7">
        <f>_xll.Interp2dTab(-1,0,'Internal Flash'!$B$526:$S$526,'Internal Flash'!$A$527:$A$547,'Internal Flash'!$B$527:$S$547,'Main Injection Calc'!X$104,'Main Injection Calc'!$U122)</f>
        <v>-14.960938000000001</v>
      </c>
      <c r="Y122" s="7">
        <f>_xll.Interp2dTab(-1,0,'Internal Flash'!$B$526:$S$526,'Internal Flash'!$A$527:$A$547,'Internal Flash'!$B$527:$S$547,'Main Injection Calc'!Y$104,'Main Injection Calc'!$U122)</f>
        <v>-14.960938000000001</v>
      </c>
      <c r="Z122" s="7">
        <f>_xll.Interp2dTab(-1,0,'Internal Flash'!$B$526:$S$526,'Internal Flash'!$A$527:$A$547,'Internal Flash'!$B$527:$S$547,'Main Injection Calc'!Z$104,'Main Injection Calc'!$U122)</f>
        <v>-14.960938000000001</v>
      </c>
      <c r="AA122" s="7">
        <f>_xll.Interp2dTab(-1,0,'Internal Flash'!$B$526:$S$526,'Internal Flash'!$A$527:$A$547,'Internal Flash'!$B$527:$S$547,'Main Injection Calc'!AA$104,'Main Injection Calc'!$U122)</f>
        <v>-14.960938000000001</v>
      </c>
      <c r="AB122" s="7">
        <f>_xll.Interp2dTab(-1,0,'Internal Flash'!$B$526:$S$526,'Internal Flash'!$A$527:$A$547,'Internal Flash'!$B$527:$S$547,'Main Injection Calc'!AB$104,'Main Injection Calc'!$U122)</f>
        <v>-14.960938000000001</v>
      </c>
      <c r="AC122" s="7">
        <f>_xll.Interp2dTab(-1,0,'Internal Flash'!$B$526:$S$526,'Internal Flash'!$A$527:$A$547,'Internal Flash'!$B$527:$S$547,'Main Injection Calc'!AC$104,'Main Injection Calc'!$U122)</f>
        <v>-14.960938000000001</v>
      </c>
      <c r="AD122" s="7">
        <f>_xll.Interp2dTab(-1,0,'Internal Flash'!$B$526:$S$526,'Internal Flash'!$A$527:$A$547,'Internal Flash'!$B$527:$S$547,'Main Injection Calc'!AD$104,'Main Injection Calc'!$U122)</f>
        <v>-14.960938000000001</v>
      </c>
      <c r="AE122" s="7">
        <f>_xll.Interp2dTab(-1,0,'Internal Flash'!$B$526:$S$526,'Internal Flash'!$A$527:$A$547,'Internal Flash'!$B$527:$S$547,'Main Injection Calc'!AE$104,'Main Injection Calc'!$U122)</f>
        <v>-14.960938000000001</v>
      </c>
      <c r="AF122" s="7">
        <f>_xll.Interp2dTab(-1,0,'Internal Flash'!$B$526:$S$526,'Internal Flash'!$A$527:$A$547,'Internal Flash'!$B$527:$S$547,'Main Injection Calc'!AF$104,'Main Injection Calc'!$U122)</f>
        <v>-14.960938000000001</v>
      </c>
      <c r="AG122" s="7">
        <f>_xll.Interp2dTab(-1,0,'Internal Flash'!$B$526:$S$526,'Internal Flash'!$A$527:$A$547,'Internal Flash'!$B$527:$S$547,'Main Injection Calc'!AG$104,'Main Injection Calc'!$U122)</f>
        <v>-14.960938000000001</v>
      </c>
      <c r="AH122" s="7">
        <f>_xll.Interp2dTab(-1,0,'Internal Flash'!$B$526:$S$526,'Internal Flash'!$A$527:$A$547,'Internal Flash'!$B$527:$S$547,'Main Injection Calc'!AH$104,'Main Injection Calc'!$U122)</f>
        <v>-14.960938000000001</v>
      </c>
      <c r="AI122" s="7">
        <f>_xll.Interp2dTab(-1,0,'Internal Flash'!$B$526:$S$526,'Internal Flash'!$A$527:$A$547,'Internal Flash'!$B$527:$S$547,'Main Injection Calc'!AI$104,'Main Injection Calc'!$U122)</f>
        <v>-14.960938000000001</v>
      </c>
      <c r="AJ122" s="7">
        <f>_xll.Interp2dTab(-1,0,'Internal Flash'!$B$526:$S$526,'Internal Flash'!$A$527:$A$547,'Internal Flash'!$B$527:$S$547,'Main Injection Calc'!AJ$104,'Main Injection Calc'!$U122)</f>
        <v>-14.960938000000001</v>
      </c>
      <c r="AK122" s="7">
        <f>_xll.Interp2dTab(-1,0,'Internal Flash'!$B$526:$S$526,'Internal Flash'!$A$527:$A$547,'Internal Flash'!$B$527:$S$547,'Main Injection Calc'!AK$104,'Main Injection Calc'!$U122)</f>
        <v>-14.960938000000001</v>
      </c>
      <c r="AL122" s="7">
        <f>_xll.Interp2dTab(-1,0,'Internal Flash'!$B$526:$S$526,'Internal Flash'!$A$527:$A$547,'Internal Flash'!$B$527:$S$547,'Main Injection Calc'!AL$104,'Main Injection Calc'!$U122)</f>
        <v>-14.960938000000001</v>
      </c>
      <c r="AM122" s="27">
        <f t="shared" si="75"/>
        <v>-14.960938000000001</v>
      </c>
    </row>
    <row r="123" spans="1:39" x14ac:dyDescent="0.25">
      <c r="A123" s="5">
        <f>'CSP5'!$A$187</f>
        <v>3300</v>
      </c>
      <c r="B123" s="27">
        <f t="shared" si="71"/>
        <v>0</v>
      </c>
      <c r="C123" s="7">
        <f t="shared" ref="C123:R123" si="91">(C73-C48)-C98</f>
        <v>0</v>
      </c>
      <c r="D123" s="7">
        <f t="shared" si="91"/>
        <v>0</v>
      </c>
      <c r="E123" s="7">
        <f t="shared" si="91"/>
        <v>0</v>
      </c>
      <c r="F123" s="7">
        <f t="shared" si="91"/>
        <v>0</v>
      </c>
      <c r="G123" s="7">
        <f t="shared" si="91"/>
        <v>0</v>
      </c>
      <c r="H123" s="7">
        <f t="shared" si="91"/>
        <v>0</v>
      </c>
      <c r="I123" s="7">
        <f t="shared" si="91"/>
        <v>0</v>
      </c>
      <c r="J123" s="7">
        <f t="shared" si="91"/>
        <v>0</v>
      </c>
      <c r="K123" s="7">
        <f t="shared" si="91"/>
        <v>0</v>
      </c>
      <c r="L123" s="7">
        <f t="shared" si="91"/>
        <v>0</v>
      </c>
      <c r="M123" s="7">
        <f t="shared" si="91"/>
        <v>0</v>
      </c>
      <c r="N123" s="7">
        <f t="shared" si="91"/>
        <v>0</v>
      </c>
      <c r="O123" s="7">
        <f t="shared" si="91"/>
        <v>0</v>
      </c>
      <c r="P123" s="7">
        <f t="shared" si="91"/>
        <v>0</v>
      </c>
      <c r="Q123" s="7">
        <f t="shared" si="91"/>
        <v>0</v>
      </c>
      <c r="R123" s="7">
        <f t="shared" si="91"/>
        <v>0</v>
      </c>
      <c r="S123" s="27">
        <f t="shared" si="73"/>
        <v>0</v>
      </c>
      <c r="U123" s="5">
        <f>'CSP5'!$A$187</f>
        <v>3300</v>
      </c>
      <c r="V123" s="27">
        <f t="shared" si="74"/>
        <v>-14.960938000000001</v>
      </c>
      <c r="W123" s="7">
        <f>_xll.Interp2dTab(-1,0,'Internal Flash'!$B$526:$S$526,'Internal Flash'!$A$527:$A$547,'Internal Flash'!$B$527:$S$547,'Main Injection Calc'!W$104,'Main Injection Calc'!$U123)</f>
        <v>-14.960938000000001</v>
      </c>
      <c r="X123" s="7">
        <f>_xll.Interp2dTab(-1,0,'Internal Flash'!$B$526:$S$526,'Internal Flash'!$A$527:$A$547,'Internal Flash'!$B$527:$S$547,'Main Injection Calc'!X$104,'Main Injection Calc'!$U123)</f>
        <v>-14.960938000000001</v>
      </c>
      <c r="Y123" s="7">
        <f>_xll.Interp2dTab(-1,0,'Internal Flash'!$B$526:$S$526,'Internal Flash'!$A$527:$A$547,'Internal Flash'!$B$527:$S$547,'Main Injection Calc'!Y$104,'Main Injection Calc'!$U123)</f>
        <v>-14.960938000000001</v>
      </c>
      <c r="Z123" s="7">
        <f>_xll.Interp2dTab(-1,0,'Internal Flash'!$B$526:$S$526,'Internal Flash'!$A$527:$A$547,'Internal Flash'!$B$527:$S$547,'Main Injection Calc'!Z$104,'Main Injection Calc'!$U123)</f>
        <v>-14.960938000000001</v>
      </c>
      <c r="AA123" s="7">
        <f>_xll.Interp2dTab(-1,0,'Internal Flash'!$B$526:$S$526,'Internal Flash'!$A$527:$A$547,'Internal Flash'!$B$527:$S$547,'Main Injection Calc'!AA$104,'Main Injection Calc'!$U123)</f>
        <v>-14.960938000000001</v>
      </c>
      <c r="AB123" s="7">
        <f>_xll.Interp2dTab(-1,0,'Internal Flash'!$B$526:$S$526,'Internal Flash'!$A$527:$A$547,'Internal Flash'!$B$527:$S$547,'Main Injection Calc'!AB$104,'Main Injection Calc'!$U123)</f>
        <v>-14.960938000000001</v>
      </c>
      <c r="AC123" s="7">
        <f>_xll.Interp2dTab(-1,0,'Internal Flash'!$B$526:$S$526,'Internal Flash'!$A$527:$A$547,'Internal Flash'!$B$527:$S$547,'Main Injection Calc'!AC$104,'Main Injection Calc'!$U123)</f>
        <v>-14.960938000000001</v>
      </c>
      <c r="AD123" s="7">
        <f>_xll.Interp2dTab(-1,0,'Internal Flash'!$B$526:$S$526,'Internal Flash'!$A$527:$A$547,'Internal Flash'!$B$527:$S$547,'Main Injection Calc'!AD$104,'Main Injection Calc'!$U123)</f>
        <v>-14.960938000000001</v>
      </c>
      <c r="AE123" s="7">
        <f>_xll.Interp2dTab(-1,0,'Internal Flash'!$B$526:$S$526,'Internal Flash'!$A$527:$A$547,'Internal Flash'!$B$527:$S$547,'Main Injection Calc'!AE$104,'Main Injection Calc'!$U123)</f>
        <v>-14.960938000000001</v>
      </c>
      <c r="AF123" s="7">
        <f>_xll.Interp2dTab(-1,0,'Internal Flash'!$B$526:$S$526,'Internal Flash'!$A$527:$A$547,'Internal Flash'!$B$527:$S$547,'Main Injection Calc'!AF$104,'Main Injection Calc'!$U123)</f>
        <v>-14.960938000000001</v>
      </c>
      <c r="AG123" s="7">
        <f>_xll.Interp2dTab(-1,0,'Internal Flash'!$B$526:$S$526,'Internal Flash'!$A$527:$A$547,'Internal Flash'!$B$527:$S$547,'Main Injection Calc'!AG$104,'Main Injection Calc'!$U123)</f>
        <v>-14.960938000000001</v>
      </c>
      <c r="AH123" s="7">
        <f>_xll.Interp2dTab(-1,0,'Internal Flash'!$B$526:$S$526,'Internal Flash'!$A$527:$A$547,'Internal Flash'!$B$527:$S$547,'Main Injection Calc'!AH$104,'Main Injection Calc'!$U123)</f>
        <v>-14.960938000000001</v>
      </c>
      <c r="AI123" s="7">
        <f>_xll.Interp2dTab(-1,0,'Internal Flash'!$B$526:$S$526,'Internal Flash'!$A$527:$A$547,'Internal Flash'!$B$527:$S$547,'Main Injection Calc'!AI$104,'Main Injection Calc'!$U123)</f>
        <v>-14.960938000000001</v>
      </c>
      <c r="AJ123" s="7">
        <f>_xll.Interp2dTab(-1,0,'Internal Flash'!$B$526:$S$526,'Internal Flash'!$A$527:$A$547,'Internal Flash'!$B$527:$S$547,'Main Injection Calc'!AJ$104,'Main Injection Calc'!$U123)</f>
        <v>-14.960938000000001</v>
      </c>
      <c r="AK123" s="7">
        <f>_xll.Interp2dTab(-1,0,'Internal Flash'!$B$526:$S$526,'Internal Flash'!$A$527:$A$547,'Internal Flash'!$B$527:$S$547,'Main Injection Calc'!AK$104,'Main Injection Calc'!$U123)</f>
        <v>-14.960938000000001</v>
      </c>
      <c r="AL123" s="7">
        <f>_xll.Interp2dTab(-1,0,'Internal Flash'!$B$526:$S$526,'Internal Flash'!$A$527:$A$547,'Internal Flash'!$B$527:$S$547,'Main Injection Calc'!AL$104,'Main Injection Calc'!$U123)</f>
        <v>-14.960938000000001</v>
      </c>
      <c r="AM123" s="27">
        <f t="shared" si="75"/>
        <v>-14.960938000000001</v>
      </c>
    </row>
    <row r="124" spans="1:39" x14ac:dyDescent="0.25">
      <c r="A124" s="5">
        <f>'CSP5'!$A$188</f>
        <v>3500</v>
      </c>
      <c r="B124" s="27">
        <f t="shared" si="71"/>
        <v>0</v>
      </c>
      <c r="C124" s="7">
        <f t="shared" ref="C124:R124" si="92">(C74-C49)-C99</f>
        <v>0</v>
      </c>
      <c r="D124" s="7">
        <f t="shared" si="92"/>
        <v>0</v>
      </c>
      <c r="E124" s="7">
        <f t="shared" si="92"/>
        <v>0</v>
      </c>
      <c r="F124" s="7">
        <f t="shared" si="92"/>
        <v>0</v>
      </c>
      <c r="G124" s="7">
        <f t="shared" si="92"/>
        <v>0</v>
      </c>
      <c r="H124" s="7">
        <f t="shared" si="92"/>
        <v>0</v>
      </c>
      <c r="I124" s="7">
        <f t="shared" si="92"/>
        <v>0</v>
      </c>
      <c r="J124" s="7">
        <f t="shared" si="92"/>
        <v>0</v>
      </c>
      <c r="K124" s="7">
        <f t="shared" si="92"/>
        <v>0</v>
      </c>
      <c r="L124" s="7">
        <f t="shared" si="92"/>
        <v>0</v>
      </c>
      <c r="M124" s="7">
        <f t="shared" si="92"/>
        <v>0</v>
      </c>
      <c r="N124" s="7">
        <f t="shared" si="92"/>
        <v>0</v>
      </c>
      <c r="O124" s="7">
        <f t="shared" si="92"/>
        <v>-0.19619229641308777</v>
      </c>
      <c r="P124" s="7">
        <f t="shared" si="92"/>
        <v>-1.3779811444129422</v>
      </c>
      <c r="Q124" s="7">
        <f t="shared" si="92"/>
        <v>-1.9738329924132216</v>
      </c>
      <c r="R124" s="7">
        <f t="shared" si="92"/>
        <v>-3.6243718404129481</v>
      </c>
      <c r="S124" s="27">
        <f t="shared" si="73"/>
        <v>-3.6243718404129481</v>
      </c>
      <c r="U124" s="5">
        <f>'CSP5'!$A$188</f>
        <v>3500</v>
      </c>
      <c r="V124" s="27">
        <f t="shared" si="74"/>
        <v>-14.960938000000001</v>
      </c>
      <c r="W124" s="7">
        <f>_xll.Interp2dTab(-1,0,'Internal Flash'!$B$526:$S$526,'Internal Flash'!$A$527:$A$547,'Internal Flash'!$B$527:$S$547,'Main Injection Calc'!W$104,'Main Injection Calc'!$U124)</f>
        <v>-14.960938000000001</v>
      </c>
      <c r="X124" s="7">
        <f>_xll.Interp2dTab(-1,0,'Internal Flash'!$B$526:$S$526,'Internal Flash'!$A$527:$A$547,'Internal Flash'!$B$527:$S$547,'Main Injection Calc'!X$104,'Main Injection Calc'!$U124)</f>
        <v>-14.960938000000001</v>
      </c>
      <c r="Y124" s="7">
        <f>_xll.Interp2dTab(-1,0,'Internal Flash'!$B$526:$S$526,'Internal Flash'!$A$527:$A$547,'Internal Flash'!$B$527:$S$547,'Main Injection Calc'!Y$104,'Main Injection Calc'!$U124)</f>
        <v>-14.960938000000001</v>
      </c>
      <c r="Z124" s="7">
        <f>_xll.Interp2dTab(-1,0,'Internal Flash'!$B$526:$S$526,'Internal Flash'!$A$527:$A$547,'Internal Flash'!$B$527:$S$547,'Main Injection Calc'!Z$104,'Main Injection Calc'!$U124)</f>
        <v>-14.960938000000001</v>
      </c>
      <c r="AA124" s="7">
        <f>_xll.Interp2dTab(-1,0,'Internal Flash'!$B$526:$S$526,'Internal Flash'!$A$527:$A$547,'Internal Flash'!$B$527:$S$547,'Main Injection Calc'!AA$104,'Main Injection Calc'!$U124)</f>
        <v>-14.960938000000001</v>
      </c>
      <c r="AB124" s="7">
        <f>_xll.Interp2dTab(-1,0,'Internal Flash'!$B$526:$S$526,'Internal Flash'!$A$527:$A$547,'Internal Flash'!$B$527:$S$547,'Main Injection Calc'!AB$104,'Main Injection Calc'!$U124)</f>
        <v>-14.960938000000001</v>
      </c>
      <c r="AC124" s="7">
        <f>_xll.Interp2dTab(-1,0,'Internal Flash'!$B$526:$S$526,'Internal Flash'!$A$527:$A$547,'Internal Flash'!$B$527:$S$547,'Main Injection Calc'!AC$104,'Main Injection Calc'!$U124)</f>
        <v>-14.960938000000001</v>
      </c>
      <c r="AD124" s="7">
        <f>_xll.Interp2dTab(-1,0,'Internal Flash'!$B$526:$S$526,'Internal Flash'!$A$527:$A$547,'Internal Flash'!$B$527:$S$547,'Main Injection Calc'!AD$104,'Main Injection Calc'!$U124)</f>
        <v>-14.960938000000001</v>
      </c>
      <c r="AE124" s="7">
        <f>_xll.Interp2dTab(-1,0,'Internal Flash'!$B$526:$S$526,'Internal Flash'!$A$527:$A$547,'Internal Flash'!$B$527:$S$547,'Main Injection Calc'!AE$104,'Main Injection Calc'!$U124)</f>
        <v>-14.960938000000001</v>
      </c>
      <c r="AF124" s="7">
        <f>_xll.Interp2dTab(-1,0,'Internal Flash'!$B$526:$S$526,'Internal Flash'!$A$527:$A$547,'Internal Flash'!$B$527:$S$547,'Main Injection Calc'!AF$104,'Main Injection Calc'!$U124)</f>
        <v>-14.960938000000001</v>
      </c>
      <c r="AG124" s="7">
        <f>_xll.Interp2dTab(-1,0,'Internal Flash'!$B$526:$S$526,'Internal Flash'!$A$527:$A$547,'Internal Flash'!$B$527:$S$547,'Main Injection Calc'!AG$104,'Main Injection Calc'!$U124)</f>
        <v>-14.960938000000001</v>
      </c>
      <c r="AH124" s="7">
        <f>_xll.Interp2dTab(-1,0,'Internal Flash'!$B$526:$S$526,'Internal Flash'!$A$527:$A$547,'Internal Flash'!$B$527:$S$547,'Main Injection Calc'!AH$104,'Main Injection Calc'!$U124)</f>
        <v>-14.960938000000001</v>
      </c>
      <c r="AI124" s="7">
        <f>_xll.Interp2dTab(-1,0,'Internal Flash'!$B$526:$S$526,'Internal Flash'!$A$527:$A$547,'Internal Flash'!$B$527:$S$547,'Main Injection Calc'!AI$104,'Main Injection Calc'!$U124)</f>
        <v>-14.960938000000001</v>
      </c>
      <c r="AJ124" s="7">
        <f>_xll.Interp2dTab(-1,0,'Internal Flash'!$B$526:$S$526,'Internal Flash'!$A$527:$A$547,'Internal Flash'!$B$527:$S$547,'Main Injection Calc'!AJ$104,'Main Injection Calc'!$U124)</f>
        <v>-14.960938000000001</v>
      </c>
      <c r="AK124" s="7">
        <f>_xll.Interp2dTab(-1,0,'Internal Flash'!$B$526:$S$526,'Internal Flash'!$A$527:$A$547,'Internal Flash'!$B$527:$S$547,'Main Injection Calc'!AK$104,'Main Injection Calc'!$U124)</f>
        <v>-14.960938000000001</v>
      </c>
      <c r="AL124" s="7">
        <f>_xll.Interp2dTab(-1,0,'Internal Flash'!$B$526:$S$526,'Internal Flash'!$A$527:$A$547,'Internal Flash'!$B$527:$S$547,'Main Injection Calc'!AL$104,'Main Injection Calc'!$U124)</f>
        <v>-14.960938000000001</v>
      </c>
      <c r="AM124" s="27">
        <f t="shared" si="75"/>
        <v>-14.960938000000001</v>
      </c>
    </row>
    <row r="125" spans="1:39" x14ac:dyDescent="0.25">
      <c r="A125" s="28">
        <f>'CSP5'!$A$189</f>
        <v>3501</v>
      </c>
      <c r="B125" s="27">
        <f>B124</f>
        <v>0</v>
      </c>
      <c r="C125" s="27">
        <f t="shared" ref="C125:S125" si="93">C124</f>
        <v>0</v>
      </c>
      <c r="D125" s="27">
        <f t="shared" si="93"/>
        <v>0</v>
      </c>
      <c r="E125" s="27">
        <f t="shared" si="93"/>
        <v>0</v>
      </c>
      <c r="F125" s="27">
        <f t="shared" si="93"/>
        <v>0</v>
      </c>
      <c r="G125" s="27">
        <f t="shared" si="93"/>
        <v>0</v>
      </c>
      <c r="H125" s="27">
        <f t="shared" si="93"/>
        <v>0</v>
      </c>
      <c r="I125" s="27">
        <f t="shared" si="93"/>
        <v>0</v>
      </c>
      <c r="J125" s="27">
        <f t="shared" si="93"/>
        <v>0</v>
      </c>
      <c r="K125" s="27">
        <f t="shared" si="93"/>
        <v>0</v>
      </c>
      <c r="L125" s="27">
        <f t="shared" si="93"/>
        <v>0</v>
      </c>
      <c r="M125" s="27">
        <f t="shared" si="93"/>
        <v>0</v>
      </c>
      <c r="N125" s="27">
        <f t="shared" si="93"/>
        <v>0</v>
      </c>
      <c r="O125" s="27">
        <f t="shared" si="93"/>
        <v>-0.19619229641308777</v>
      </c>
      <c r="P125" s="27">
        <f t="shared" si="93"/>
        <v>-1.3779811444129422</v>
      </c>
      <c r="Q125" s="27">
        <f t="shared" si="93"/>
        <v>-1.9738329924132216</v>
      </c>
      <c r="R125" s="27">
        <f t="shared" si="93"/>
        <v>-3.6243718404129481</v>
      </c>
      <c r="S125" s="27">
        <f t="shared" si="93"/>
        <v>-3.6243718404129481</v>
      </c>
      <c r="U125" s="28">
        <f>'CSP5'!$A$189</f>
        <v>3501</v>
      </c>
      <c r="V125" s="27">
        <f>V124</f>
        <v>-14.960938000000001</v>
      </c>
      <c r="W125" s="27">
        <f t="shared" ref="W125:AM125" si="94">W124</f>
        <v>-14.960938000000001</v>
      </c>
      <c r="X125" s="27">
        <f t="shared" si="94"/>
        <v>-14.960938000000001</v>
      </c>
      <c r="Y125" s="27">
        <f t="shared" si="94"/>
        <v>-14.960938000000001</v>
      </c>
      <c r="Z125" s="27">
        <f t="shared" si="94"/>
        <v>-14.960938000000001</v>
      </c>
      <c r="AA125" s="27">
        <f t="shared" si="94"/>
        <v>-14.960938000000001</v>
      </c>
      <c r="AB125" s="27">
        <f t="shared" si="94"/>
        <v>-14.960938000000001</v>
      </c>
      <c r="AC125" s="27">
        <f t="shared" si="94"/>
        <v>-14.960938000000001</v>
      </c>
      <c r="AD125" s="27">
        <f t="shared" si="94"/>
        <v>-14.960938000000001</v>
      </c>
      <c r="AE125" s="27">
        <f t="shared" si="94"/>
        <v>-14.960938000000001</v>
      </c>
      <c r="AF125" s="27">
        <f t="shared" si="94"/>
        <v>-14.960938000000001</v>
      </c>
      <c r="AG125" s="27">
        <f t="shared" si="94"/>
        <v>-14.960938000000001</v>
      </c>
      <c r="AH125" s="27">
        <f t="shared" si="94"/>
        <v>-14.960938000000001</v>
      </c>
      <c r="AI125" s="27">
        <f t="shared" si="94"/>
        <v>-14.960938000000001</v>
      </c>
      <c r="AJ125" s="27">
        <f t="shared" si="94"/>
        <v>-14.960938000000001</v>
      </c>
      <c r="AK125" s="27">
        <f t="shared" si="94"/>
        <v>-14.960938000000001</v>
      </c>
      <c r="AL125" s="27">
        <f t="shared" si="94"/>
        <v>-14.960938000000001</v>
      </c>
      <c r="AM125" s="27">
        <f t="shared" si="94"/>
        <v>-14.960938000000001</v>
      </c>
    </row>
    <row r="127" spans="1:39" x14ac:dyDescent="0.25">
      <c r="A127" s="33"/>
      <c r="B127" s="45" t="s">
        <v>1184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U127" s="33"/>
      <c r="V127" s="45" t="s">
        <v>1180</v>
      </c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</row>
    <row r="128" spans="1:39" x14ac:dyDescent="0.25">
      <c r="A128" s="5"/>
      <c r="B128" s="5" t="str">
        <f>'CSP5'!$B$167</f>
        <v>mm3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U128" s="5"/>
      <c r="V128" s="5" t="str">
        <f>'CSP5'!$B$167</f>
        <v>mm3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x14ac:dyDescent="0.25">
      <c r="A129" s="5" t="str">
        <f>'CSP5'!$A$168</f>
        <v>RPM</v>
      </c>
      <c r="B129" s="28">
        <f>'CSP5'!$B$168</f>
        <v>-1</v>
      </c>
      <c r="C129" s="5">
        <f>'CSP5'!$C$168</f>
        <v>0</v>
      </c>
      <c r="D129" s="5">
        <f>'CSP5'!$D$168</f>
        <v>10</v>
      </c>
      <c r="E129" s="5">
        <f>'CSP5'!$E$168</f>
        <v>20</v>
      </c>
      <c r="F129" s="5">
        <f>'CSP5'!$F$168</f>
        <v>30</v>
      </c>
      <c r="G129" s="5">
        <f>'CSP5'!$G$168</f>
        <v>45</v>
      </c>
      <c r="H129" s="5">
        <f>'CSP5'!$H$168</f>
        <v>55</v>
      </c>
      <c r="I129" s="5">
        <f>'CSP5'!$I$168</f>
        <v>65</v>
      </c>
      <c r="J129" s="5">
        <f>'CSP5'!$J$168</f>
        <v>75</v>
      </c>
      <c r="K129" s="5">
        <f>'CSP5'!$K$168</f>
        <v>85</v>
      </c>
      <c r="L129" s="5">
        <f>'CSP5'!$L$168</f>
        <v>95</v>
      </c>
      <c r="M129" s="5">
        <f>'CSP5'!$M$168</f>
        <v>110</v>
      </c>
      <c r="N129" s="5">
        <f>'CSP5'!$N$168</f>
        <v>120</v>
      </c>
      <c r="O129" s="5">
        <f>'CSP5'!$O$168</f>
        <v>125</v>
      </c>
      <c r="P129" s="5">
        <f>'CSP5'!$P$168</f>
        <v>130</v>
      </c>
      <c r="Q129" s="5">
        <f>'CSP5'!$Q$168</f>
        <v>135</v>
      </c>
      <c r="R129" s="5">
        <f>'CSP5'!$R$168</f>
        <v>140</v>
      </c>
      <c r="S129" s="28">
        <f>'CSP5'!$S$168</f>
        <v>141</v>
      </c>
      <c r="U129" s="5" t="str">
        <f>'CSP5'!$A$168</f>
        <v>RPM</v>
      </c>
      <c r="V129" s="28">
        <f>'CSP5'!$B$168</f>
        <v>-1</v>
      </c>
      <c r="W129" s="5">
        <f>'CSP5'!$C$168</f>
        <v>0</v>
      </c>
      <c r="X129" s="5">
        <f>'CSP5'!$D$168</f>
        <v>10</v>
      </c>
      <c r="Y129" s="5">
        <f>'CSP5'!$E$168</f>
        <v>20</v>
      </c>
      <c r="Z129" s="5">
        <f>'CSP5'!$F$168</f>
        <v>30</v>
      </c>
      <c r="AA129" s="5">
        <f>'CSP5'!$G$168</f>
        <v>45</v>
      </c>
      <c r="AB129" s="5">
        <f>'CSP5'!$H$168</f>
        <v>55</v>
      </c>
      <c r="AC129" s="5">
        <f>'CSP5'!$I$168</f>
        <v>65</v>
      </c>
      <c r="AD129" s="5">
        <f>'CSP5'!$J$168</f>
        <v>75</v>
      </c>
      <c r="AE129" s="5">
        <f>'CSP5'!$K$168</f>
        <v>85</v>
      </c>
      <c r="AF129" s="5">
        <f>'CSP5'!$L$168</f>
        <v>95</v>
      </c>
      <c r="AG129" s="5">
        <f>'CSP5'!$M$168</f>
        <v>110</v>
      </c>
      <c r="AH129" s="5">
        <f>'CSP5'!$N$168</f>
        <v>120</v>
      </c>
      <c r="AI129" s="5">
        <f>'CSP5'!$O$168</f>
        <v>125</v>
      </c>
      <c r="AJ129" s="5">
        <f>'CSP5'!$P$168</f>
        <v>130</v>
      </c>
      <c r="AK129" s="5">
        <f>'CSP5'!$Q$168</f>
        <v>135</v>
      </c>
      <c r="AL129" s="5">
        <f>'CSP5'!$R$168</f>
        <v>140</v>
      </c>
      <c r="AM129" s="28">
        <f>'CSP5'!$S$168</f>
        <v>141</v>
      </c>
    </row>
    <row r="130" spans="1:39" x14ac:dyDescent="0.25">
      <c r="A130" s="28">
        <f>'CSP5'!$A$169</f>
        <v>619</v>
      </c>
      <c r="B130" s="27">
        <f>B131</f>
        <v>0</v>
      </c>
      <c r="C130" s="27">
        <f t="shared" ref="C130:S130" si="95">C131</f>
        <v>0</v>
      </c>
      <c r="D130" s="27">
        <f t="shared" si="95"/>
        <v>0</v>
      </c>
      <c r="E130" s="27">
        <f t="shared" si="95"/>
        <v>0</v>
      </c>
      <c r="F130" s="27">
        <f t="shared" si="95"/>
        <v>0</v>
      </c>
      <c r="G130" s="27">
        <f t="shared" si="95"/>
        <v>0</v>
      </c>
      <c r="H130" s="27">
        <f t="shared" si="95"/>
        <v>0</v>
      </c>
      <c r="I130" s="27">
        <f t="shared" si="95"/>
        <v>0</v>
      </c>
      <c r="J130" s="27">
        <f t="shared" si="95"/>
        <v>0</v>
      </c>
      <c r="K130" s="27">
        <f t="shared" si="95"/>
        <v>0</v>
      </c>
      <c r="L130" s="27">
        <f t="shared" si="95"/>
        <v>0</v>
      </c>
      <c r="M130" s="27">
        <f t="shared" si="95"/>
        <v>0</v>
      </c>
      <c r="N130" s="27">
        <f t="shared" si="95"/>
        <v>0</v>
      </c>
      <c r="O130" s="27">
        <f t="shared" si="95"/>
        <v>0</v>
      </c>
      <c r="P130" s="27">
        <f t="shared" si="95"/>
        <v>0</v>
      </c>
      <c r="Q130" s="27">
        <f t="shared" si="95"/>
        <v>0</v>
      </c>
      <c r="R130" s="27">
        <f t="shared" si="95"/>
        <v>0</v>
      </c>
      <c r="S130" s="27">
        <f t="shared" si="95"/>
        <v>0</v>
      </c>
      <c r="U130" s="28">
        <f>'CSP5'!$A$169</f>
        <v>619</v>
      </c>
      <c r="V130" s="27">
        <f>V131</f>
        <v>25</v>
      </c>
      <c r="W130" s="27">
        <f t="shared" ref="W130:AM130" si="96">W131</f>
        <v>25</v>
      </c>
      <c r="X130" s="27">
        <f t="shared" si="96"/>
        <v>25</v>
      </c>
      <c r="Y130" s="27">
        <f t="shared" si="96"/>
        <v>25</v>
      </c>
      <c r="Z130" s="27">
        <f t="shared" si="96"/>
        <v>25</v>
      </c>
      <c r="AA130" s="27">
        <f t="shared" si="96"/>
        <v>25</v>
      </c>
      <c r="AB130" s="27">
        <f t="shared" si="96"/>
        <v>25</v>
      </c>
      <c r="AC130" s="27">
        <f t="shared" si="96"/>
        <v>25</v>
      </c>
      <c r="AD130" s="27">
        <f t="shared" si="96"/>
        <v>25</v>
      </c>
      <c r="AE130" s="27">
        <f t="shared" si="96"/>
        <v>25</v>
      </c>
      <c r="AF130" s="27">
        <f t="shared" si="96"/>
        <v>25</v>
      </c>
      <c r="AG130" s="27">
        <f t="shared" si="96"/>
        <v>25</v>
      </c>
      <c r="AH130" s="27">
        <f t="shared" si="96"/>
        <v>25</v>
      </c>
      <c r="AI130" s="27">
        <f t="shared" si="96"/>
        <v>25</v>
      </c>
      <c r="AJ130" s="27">
        <f t="shared" si="96"/>
        <v>25</v>
      </c>
      <c r="AK130" s="27">
        <f t="shared" si="96"/>
        <v>25</v>
      </c>
      <c r="AL130" s="27">
        <f t="shared" si="96"/>
        <v>25</v>
      </c>
      <c r="AM130" s="27">
        <f t="shared" si="96"/>
        <v>25</v>
      </c>
    </row>
    <row r="131" spans="1:39" x14ac:dyDescent="0.25">
      <c r="A131" s="5">
        <f>'CSP5'!$A$170</f>
        <v>620</v>
      </c>
      <c r="B131" s="27">
        <f>C131</f>
        <v>0</v>
      </c>
      <c r="C131" s="7">
        <f>(C106*60*1000000)/($A131*360)</f>
        <v>0</v>
      </c>
      <c r="D131" s="7">
        <f t="shared" ref="D131:R131" si="97">(D106*60*1000000)/($A131*360)</f>
        <v>0</v>
      </c>
      <c r="E131" s="7">
        <f t="shared" si="97"/>
        <v>0</v>
      </c>
      <c r="F131" s="7">
        <f t="shared" si="97"/>
        <v>0</v>
      </c>
      <c r="G131" s="7">
        <f t="shared" si="97"/>
        <v>0</v>
      </c>
      <c r="H131" s="7">
        <f t="shared" si="97"/>
        <v>0</v>
      </c>
      <c r="I131" s="7">
        <f t="shared" si="97"/>
        <v>0</v>
      </c>
      <c r="J131" s="7">
        <f t="shared" si="97"/>
        <v>0</v>
      </c>
      <c r="K131" s="7">
        <f t="shared" si="97"/>
        <v>0</v>
      </c>
      <c r="L131" s="7">
        <f t="shared" si="97"/>
        <v>0</v>
      </c>
      <c r="M131" s="7">
        <f t="shared" si="97"/>
        <v>0</v>
      </c>
      <c r="N131" s="7">
        <f t="shared" si="97"/>
        <v>0</v>
      </c>
      <c r="O131" s="7">
        <f t="shared" si="97"/>
        <v>0</v>
      </c>
      <c r="P131" s="7">
        <f t="shared" si="97"/>
        <v>0</v>
      </c>
      <c r="Q131" s="7">
        <f t="shared" si="97"/>
        <v>0</v>
      </c>
      <c r="R131" s="7">
        <f t="shared" si="97"/>
        <v>0</v>
      </c>
      <c r="S131" s="27">
        <f>R131</f>
        <v>0</v>
      </c>
      <c r="U131" s="5">
        <f>'CSP5'!$A$170</f>
        <v>620</v>
      </c>
      <c r="V131" s="27">
        <f>W131</f>
        <v>25</v>
      </c>
      <c r="W131" s="7">
        <f>_xll.Interp2dTab(-1,0,'Internal Flash'!$B$551:$S$551,'Internal Flash'!$A$552:$A$572,'Internal Flash'!$B$552:$S$572,'Main Injection Calc'!W$129,'Main Injection Calc'!$U131)</f>
        <v>25</v>
      </c>
      <c r="X131" s="7">
        <f>_xll.Interp2dTab(-1,0,'Internal Flash'!$B$551:$S$551,'Internal Flash'!$A$552:$A$572,'Internal Flash'!$B$552:$S$572,'Main Injection Calc'!X$129,'Main Injection Calc'!$U131)</f>
        <v>25</v>
      </c>
      <c r="Y131" s="7">
        <f>_xll.Interp2dTab(-1,0,'Internal Flash'!$B$551:$S$551,'Internal Flash'!$A$552:$A$572,'Internal Flash'!$B$552:$S$572,'Main Injection Calc'!Y$129,'Main Injection Calc'!$U131)</f>
        <v>25</v>
      </c>
      <c r="Z131" s="7">
        <f>_xll.Interp2dTab(-1,0,'Internal Flash'!$B$551:$S$551,'Internal Flash'!$A$552:$A$572,'Internal Flash'!$B$552:$S$572,'Main Injection Calc'!Z$129,'Main Injection Calc'!$U131)</f>
        <v>25</v>
      </c>
      <c r="AA131" s="7">
        <f>_xll.Interp2dTab(-1,0,'Internal Flash'!$B$551:$S$551,'Internal Flash'!$A$552:$A$572,'Internal Flash'!$B$552:$S$572,'Main Injection Calc'!AA$129,'Main Injection Calc'!$U131)</f>
        <v>25</v>
      </c>
      <c r="AB131" s="7">
        <f>_xll.Interp2dTab(-1,0,'Internal Flash'!$B$551:$S$551,'Internal Flash'!$A$552:$A$572,'Internal Flash'!$B$552:$S$572,'Main Injection Calc'!AB$129,'Main Injection Calc'!$U131)</f>
        <v>25</v>
      </c>
      <c r="AC131" s="7">
        <f>_xll.Interp2dTab(-1,0,'Internal Flash'!$B$551:$S$551,'Internal Flash'!$A$552:$A$572,'Internal Flash'!$B$552:$S$572,'Main Injection Calc'!AC$129,'Main Injection Calc'!$U131)</f>
        <v>25</v>
      </c>
      <c r="AD131" s="7">
        <f>_xll.Interp2dTab(-1,0,'Internal Flash'!$B$551:$S$551,'Internal Flash'!$A$552:$A$572,'Internal Flash'!$B$552:$S$572,'Main Injection Calc'!AD$129,'Main Injection Calc'!$U131)</f>
        <v>25</v>
      </c>
      <c r="AE131" s="7">
        <f>_xll.Interp2dTab(-1,0,'Internal Flash'!$B$551:$S$551,'Internal Flash'!$A$552:$A$572,'Internal Flash'!$B$552:$S$572,'Main Injection Calc'!AE$129,'Main Injection Calc'!$U131)</f>
        <v>25</v>
      </c>
      <c r="AF131" s="7">
        <f>_xll.Interp2dTab(-1,0,'Internal Flash'!$B$551:$S$551,'Internal Flash'!$A$552:$A$572,'Internal Flash'!$B$552:$S$572,'Main Injection Calc'!AF$129,'Main Injection Calc'!$U131)</f>
        <v>25</v>
      </c>
      <c r="AG131" s="7">
        <f>_xll.Interp2dTab(-1,0,'Internal Flash'!$B$551:$S$551,'Internal Flash'!$A$552:$A$572,'Internal Flash'!$B$552:$S$572,'Main Injection Calc'!AG$129,'Main Injection Calc'!$U131)</f>
        <v>25</v>
      </c>
      <c r="AH131" s="7">
        <f>_xll.Interp2dTab(-1,0,'Internal Flash'!$B$551:$S$551,'Internal Flash'!$A$552:$A$572,'Internal Flash'!$B$552:$S$572,'Main Injection Calc'!AH$129,'Main Injection Calc'!$U131)</f>
        <v>25</v>
      </c>
      <c r="AI131" s="7">
        <f>_xll.Interp2dTab(-1,0,'Internal Flash'!$B$551:$S$551,'Internal Flash'!$A$552:$A$572,'Internal Flash'!$B$552:$S$572,'Main Injection Calc'!AI$129,'Main Injection Calc'!$U131)</f>
        <v>25</v>
      </c>
      <c r="AJ131" s="7">
        <f>_xll.Interp2dTab(-1,0,'Internal Flash'!$B$551:$S$551,'Internal Flash'!$A$552:$A$572,'Internal Flash'!$B$552:$S$572,'Main Injection Calc'!AJ$129,'Main Injection Calc'!$U131)</f>
        <v>25</v>
      </c>
      <c r="AK131" s="7">
        <f>_xll.Interp2dTab(-1,0,'Internal Flash'!$B$551:$S$551,'Internal Flash'!$A$552:$A$572,'Internal Flash'!$B$552:$S$572,'Main Injection Calc'!AK$129,'Main Injection Calc'!$U131)</f>
        <v>25</v>
      </c>
      <c r="AL131" s="7">
        <f>_xll.Interp2dTab(-1,0,'Internal Flash'!$B$551:$S$551,'Internal Flash'!$A$552:$A$572,'Internal Flash'!$B$552:$S$572,'Main Injection Calc'!AL$129,'Main Injection Calc'!$U131)</f>
        <v>25</v>
      </c>
      <c r="AM131" s="27">
        <f>AL131</f>
        <v>25</v>
      </c>
    </row>
    <row r="132" spans="1:39" x14ac:dyDescent="0.25">
      <c r="A132" s="5">
        <f>'CSP5'!$A$171</f>
        <v>650</v>
      </c>
      <c r="B132" s="27">
        <f t="shared" ref="B132:B149" si="98">C132</f>
        <v>0</v>
      </c>
      <c r="C132" s="7">
        <f t="shared" ref="C132:R132" si="99">(C107*60*1000000)/($A132*360)</f>
        <v>0</v>
      </c>
      <c r="D132" s="7">
        <f t="shared" si="99"/>
        <v>0</v>
      </c>
      <c r="E132" s="7">
        <f t="shared" si="99"/>
        <v>0</v>
      </c>
      <c r="F132" s="7">
        <f t="shared" si="99"/>
        <v>0</v>
      </c>
      <c r="G132" s="7">
        <f t="shared" si="99"/>
        <v>0</v>
      </c>
      <c r="H132" s="7">
        <f t="shared" si="99"/>
        <v>0</v>
      </c>
      <c r="I132" s="7">
        <f t="shared" si="99"/>
        <v>0</v>
      </c>
      <c r="J132" s="7">
        <f t="shared" si="99"/>
        <v>0</v>
      </c>
      <c r="K132" s="7">
        <f t="shared" si="99"/>
        <v>0</v>
      </c>
      <c r="L132" s="7">
        <f t="shared" si="99"/>
        <v>0</v>
      </c>
      <c r="M132" s="7">
        <f t="shared" si="99"/>
        <v>0</v>
      </c>
      <c r="N132" s="7">
        <f t="shared" si="99"/>
        <v>0</v>
      </c>
      <c r="O132" s="7">
        <f t="shared" si="99"/>
        <v>0</v>
      </c>
      <c r="P132" s="7">
        <f t="shared" si="99"/>
        <v>0</v>
      </c>
      <c r="Q132" s="7">
        <f t="shared" si="99"/>
        <v>0</v>
      </c>
      <c r="R132" s="7">
        <f t="shared" si="99"/>
        <v>0</v>
      </c>
      <c r="S132" s="27">
        <f t="shared" ref="S132:S149" si="100">R132</f>
        <v>0</v>
      </c>
      <c r="U132" s="5">
        <f>'CSP5'!$A$171</f>
        <v>650</v>
      </c>
      <c r="V132" s="27">
        <f t="shared" ref="V132:V149" si="101">W132</f>
        <v>25</v>
      </c>
      <c r="W132" s="7">
        <f>_xll.Interp2dTab(-1,0,'Internal Flash'!$B$551:$S$551,'Internal Flash'!$A$552:$A$572,'Internal Flash'!$B$552:$S$572,'Main Injection Calc'!W$129,'Main Injection Calc'!$U132)</f>
        <v>25</v>
      </c>
      <c r="X132" s="7">
        <f>_xll.Interp2dTab(-1,0,'Internal Flash'!$B$551:$S$551,'Internal Flash'!$A$552:$A$572,'Internal Flash'!$B$552:$S$572,'Main Injection Calc'!X$129,'Main Injection Calc'!$U132)</f>
        <v>25</v>
      </c>
      <c r="Y132" s="7">
        <f>_xll.Interp2dTab(-1,0,'Internal Flash'!$B$551:$S$551,'Internal Flash'!$A$552:$A$572,'Internal Flash'!$B$552:$S$572,'Main Injection Calc'!Y$129,'Main Injection Calc'!$U132)</f>
        <v>25</v>
      </c>
      <c r="Z132" s="7">
        <f>_xll.Interp2dTab(-1,0,'Internal Flash'!$B$551:$S$551,'Internal Flash'!$A$552:$A$572,'Internal Flash'!$B$552:$S$572,'Main Injection Calc'!Z$129,'Main Injection Calc'!$U132)</f>
        <v>25</v>
      </c>
      <c r="AA132" s="7">
        <f>_xll.Interp2dTab(-1,0,'Internal Flash'!$B$551:$S$551,'Internal Flash'!$A$552:$A$572,'Internal Flash'!$B$552:$S$572,'Main Injection Calc'!AA$129,'Main Injection Calc'!$U132)</f>
        <v>25</v>
      </c>
      <c r="AB132" s="7">
        <f>_xll.Interp2dTab(-1,0,'Internal Flash'!$B$551:$S$551,'Internal Flash'!$A$552:$A$572,'Internal Flash'!$B$552:$S$572,'Main Injection Calc'!AB$129,'Main Injection Calc'!$U132)</f>
        <v>25</v>
      </c>
      <c r="AC132" s="7">
        <f>_xll.Interp2dTab(-1,0,'Internal Flash'!$B$551:$S$551,'Internal Flash'!$A$552:$A$572,'Internal Flash'!$B$552:$S$572,'Main Injection Calc'!AC$129,'Main Injection Calc'!$U132)</f>
        <v>25</v>
      </c>
      <c r="AD132" s="7">
        <f>_xll.Interp2dTab(-1,0,'Internal Flash'!$B$551:$S$551,'Internal Flash'!$A$552:$A$572,'Internal Flash'!$B$552:$S$572,'Main Injection Calc'!AD$129,'Main Injection Calc'!$U132)</f>
        <v>25</v>
      </c>
      <c r="AE132" s="7">
        <f>_xll.Interp2dTab(-1,0,'Internal Flash'!$B$551:$S$551,'Internal Flash'!$A$552:$A$572,'Internal Flash'!$B$552:$S$572,'Main Injection Calc'!AE$129,'Main Injection Calc'!$U132)</f>
        <v>25</v>
      </c>
      <c r="AF132" s="7">
        <f>_xll.Interp2dTab(-1,0,'Internal Flash'!$B$551:$S$551,'Internal Flash'!$A$552:$A$572,'Internal Flash'!$B$552:$S$572,'Main Injection Calc'!AF$129,'Main Injection Calc'!$U132)</f>
        <v>25</v>
      </c>
      <c r="AG132" s="7">
        <f>_xll.Interp2dTab(-1,0,'Internal Flash'!$B$551:$S$551,'Internal Flash'!$A$552:$A$572,'Internal Flash'!$B$552:$S$572,'Main Injection Calc'!AG$129,'Main Injection Calc'!$U132)</f>
        <v>25</v>
      </c>
      <c r="AH132" s="7">
        <f>_xll.Interp2dTab(-1,0,'Internal Flash'!$B$551:$S$551,'Internal Flash'!$A$552:$A$572,'Internal Flash'!$B$552:$S$572,'Main Injection Calc'!AH$129,'Main Injection Calc'!$U132)</f>
        <v>25</v>
      </c>
      <c r="AI132" s="7">
        <f>_xll.Interp2dTab(-1,0,'Internal Flash'!$B$551:$S$551,'Internal Flash'!$A$552:$A$572,'Internal Flash'!$B$552:$S$572,'Main Injection Calc'!AI$129,'Main Injection Calc'!$U132)</f>
        <v>25</v>
      </c>
      <c r="AJ132" s="7">
        <f>_xll.Interp2dTab(-1,0,'Internal Flash'!$B$551:$S$551,'Internal Flash'!$A$552:$A$572,'Internal Flash'!$B$552:$S$572,'Main Injection Calc'!AJ$129,'Main Injection Calc'!$U132)</f>
        <v>25</v>
      </c>
      <c r="AK132" s="7">
        <f>_xll.Interp2dTab(-1,0,'Internal Flash'!$B$551:$S$551,'Internal Flash'!$A$552:$A$572,'Internal Flash'!$B$552:$S$572,'Main Injection Calc'!AK$129,'Main Injection Calc'!$U132)</f>
        <v>25</v>
      </c>
      <c r="AL132" s="7">
        <f>_xll.Interp2dTab(-1,0,'Internal Flash'!$B$551:$S$551,'Internal Flash'!$A$552:$A$572,'Internal Flash'!$B$552:$S$572,'Main Injection Calc'!AL$129,'Main Injection Calc'!$U132)</f>
        <v>25</v>
      </c>
      <c r="AM132" s="27">
        <f t="shared" ref="AM132:AM149" si="102">AL132</f>
        <v>25</v>
      </c>
    </row>
    <row r="133" spans="1:39" x14ac:dyDescent="0.25">
      <c r="A133" s="5">
        <f>'CSP5'!$A$172</f>
        <v>800</v>
      </c>
      <c r="B133" s="27">
        <f t="shared" si="98"/>
        <v>0</v>
      </c>
      <c r="C133" s="7">
        <f t="shared" ref="C133:R133" si="103">(C108*60*1000000)/($A133*360)</f>
        <v>0</v>
      </c>
      <c r="D133" s="7">
        <f t="shared" si="103"/>
        <v>0</v>
      </c>
      <c r="E133" s="7">
        <f t="shared" si="103"/>
        <v>0</v>
      </c>
      <c r="F133" s="7">
        <f t="shared" si="103"/>
        <v>0</v>
      </c>
      <c r="G133" s="7">
        <f t="shared" si="103"/>
        <v>0</v>
      </c>
      <c r="H133" s="7">
        <f t="shared" si="103"/>
        <v>0</v>
      </c>
      <c r="I133" s="7">
        <f t="shared" si="103"/>
        <v>0</v>
      </c>
      <c r="J133" s="7">
        <f t="shared" si="103"/>
        <v>0</v>
      </c>
      <c r="K133" s="7">
        <f t="shared" si="103"/>
        <v>0</v>
      </c>
      <c r="L133" s="7">
        <f t="shared" si="103"/>
        <v>0</v>
      </c>
      <c r="M133" s="7">
        <f t="shared" si="103"/>
        <v>0</v>
      </c>
      <c r="N133" s="7">
        <f t="shared" si="103"/>
        <v>0</v>
      </c>
      <c r="O133" s="7">
        <f t="shared" si="103"/>
        <v>0</v>
      </c>
      <c r="P133" s="7">
        <f t="shared" si="103"/>
        <v>0</v>
      </c>
      <c r="Q133" s="7">
        <f t="shared" si="103"/>
        <v>0</v>
      </c>
      <c r="R133" s="7">
        <f t="shared" si="103"/>
        <v>0</v>
      </c>
      <c r="S133" s="27">
        <f t="shared" si="100"/>
        <v>0</v>
      </c>
      <c r="U133" s="5">
        <f>'CSP5'!$A$172</f>
        <v>800</v>
      </c>
      <c r="V133" s="27">
        <f t="shared" si="101"/>
        <v>25</v>
      </c>
      <c r="W133" s="7">
        <f>_xll.Interp2dTab(-1,0,'Internal Flash'!$B$551:$S$551,'Internal Flash'!$A$552:$A$572,'Internal Flash'!$B$552:$S$572,'Main Injection Calc'!W$129,'Main Injection Calc'!$U133)</f>
        <v>25</v>
      </c>
      <c r="X133" s="7">
        <f>_xll.Interp2dTab(-1,0,'Internal Flash'!$B$551:$S$551,'Internal Flash'!$A$552:$A$572,'Internal Flash'!$B$552:$S$572,'Main Injection Calc'!X$129,'Main Injection Calc'!$U133)</f>
        <v>25</v>
      </c>
      <c r="Y133" s="7">
        <f>_xll.Interp2dTab(-1,0,'Internal Flash'!$B$551:$S$551,'Internal Flash'!$A$552:$A$572,'Internal Flash'!$B$552:$S$572,'Main Injection Calc'!Y$129,'Main Injection Calc'!$U133)</f>
        <v>25</v>
      </c>
      <c r="Z133" s="7">
        <f>_xll.Interp2dTab(-1,0,'Internal Flash'!$B$551:$S$551,'Internal Flash'!$A$552:$A$572,'Internal Flash'!$B$552:$S$572,'Main Injection Calc'!Z$129,'Main Injection Calc'!$U133)</f>
        <v>25</v>
      </c>
      <c r="AA133" s="7">
        <f>_xll.Interp2dTab(-1,0,'Internal Flash'!$B$551:$S$551,'Internal Flash'!$A$552:$A$572,'Internal Flash'!$B$552:$S$572,'Main Injection Calc'!AA$129,'Main Injection Calc'!$U133)</f>
        <v>25</v>
      </c>
      <c r="AB133" s="7">
        <f>_xll.Interp2dTab(-1,0,'Internal Flash'!$B$551:$S$551,'Internal Flash'!$A$552:$A$572,'Internal Flash'!$B$552:$S$572,'Main Injection Calc'!AB$129,'Main Injection Calc'!$U133)</f>
        <v>25</v>
      </c>
      <c r="AC133" s="7">
        <f>_xll.Interp2dTab(-1,0,'Internal Flash'!$B$551:$S$551,'Internal Flash'!$A$552:$A$572,'Internal Flash'!$B$552:$S$572,'Main Injection Calc'!AC$129,'Main Injection Calc'!$U133)</f>
        <v>25</v>
      </c>
      <c r="AD133" s="7">
        <f>_xll.Interp2dTab(-1,0,'Internal Flash'!$B$551:$S$551,'Internal Flash'!$A$552:$A$572,'Internal Flash'!$B$552:$S$572,'Main Injection Calc'!AD$129,'Main Injection Calc'!$U133)</f>
        <v>25</v>
      </c>
      <c r="AE133" s="7">
        <f>_xll.Interp2dTab(-1,0,'Internal Flash'!$B$551:$S$551,'Internal Flash'!$A$552:$A$572,'Internal Flash'!$B$552:$S$572,'Main Injection Calc'!AE$129,'Main Injection Calc'!$U133)</f>
        <v>25</v>
      </c>
      <c r="AF133" s="7">
        <f>_xll.Interp2dTab(-1,0,'Internal Flash'!$B$551:$S$551,'Internal Flash'!$A$552:$A$572,'Internal Flash'!$B$552:$S$572,'Main Injection Calc'!AF$129,'Main Injection Calc'!$U133)</f>
        <v>25</v>
      </c>
      <c r="AG133" s="7">
        <f>_xll.Interp2dTab(-1,0,'Internal Flash'!$B$551:$S$551,'Internal Flash'!$A$552:$A$572,'Internal Flash'!$B$552:$S$572,'Main Injection Calc'!AG$129,'Main Injection Calc'!$U133)</f>
        <v>25</v>
      </c>
      <c r="AH133" s="7">
        <f>_xll.Interp2dTab(-1,0,'Internal Flash'!$B$551:$S$551,'Internal Flash'!$A$552:$A$572,'Internal Flash'!$B$552:$S$572,'Main Injection Calc'!AH$129,'Main Injection Calc'!$U133)</f>
        <v>25</v>
      </c>
      <c r="AI133" s="7">
        <f>_xll.Interp2dTab(-1,0,'Internal Flash'!$B$551:$S$551,'Internal Flash'!$A$552:$A$572,'Internal Flash'!$B$552:$S$572,'Main Injection Calc'!AI$129,'Main Injection Calc'!$U133)</f>
        <v>25</v>
      </c>
      <c r="AJ133" s="7">
        <f>_xll.Interp2dTab(-1,0,'Internal Flash'!$B$551:$S$551,'Internal Flash'!$A$552:$A$572,'Internal Flash'!$B$552:$S$572,'Main Injection Calc'!AJ$129,'Main Injection Calc'!$U133)</f>
        <v>25</v>
      </c>
      <c r="AK133" s="7">
        <f>_xll.Interp2dTab(-1,0,'Internal Flash'!$B$551:$S$551,'Internal Flash'!$A$552:$A$572,'Internal Flash'!$B$552:$S$572,'Main Injection Calc'!AK$129,'Main Injection Calc'!$U133)</f>
        <v>25</v>
      </c>
      <c r="AL133" s="7">
        <f>_xll.Interp2dTab(-1,0,'Internal Flash'!$B$551:$S$551,'Internal Flash'!$A$552:$A$572,'Internal Flash'!$B$552:$S$572,'Main Injection Calc'!AL$129,'Main Injection Calc'!$U133)</f>
        <v>25</v>
      </c>
      <c r="AM133" s="27">
        <f t="shared" si="102"/>
        <v>25</v>
      </c>
    </row>
    <row r="134" spans="1:39" x14ac:dyDescent="0.25">
      <c r="A134" s="5">
        <f>'CSP5'!$A$173</f>
        <v>1000</v>
      </c>
      <c r="B134" s="27">
        <f t="shared" si="98"/>
        <v>0</v>
      </c>
      <c r="C134" s="7">
        <f t="shared" ref="C134:R134" si="104">(C109*60*1000000)/($A134*360)</f>
        <v>0</v>
      </c>
      <c r="D134" s="7">
        <f t="shared" si="104"/>
        <v>0</v>
      </c>
      <c r="E134" s="7">
        <f t="shared" si="104"/>
        <v>0</v>
      </c>
      <c r="F134" s="7">
        <f t="shared" si="104"/>
        <v>0</v>
      </c>
      <c r="G134" s="7">
        <f t="shared" si="104"/>
        <v>0</v>
      </c>
      <c r="H134" s="7">
        <f t="shared" si="104"/>
        <v>0</v>
      </c>
      <c r="I134" s="7">
        <f t="shared" si="104"/>
        <v>0</v>
      </c>
      <c r="J134" s="7">
        <f t="shared" si="104"/>
        <v>0</v>
      </c>
      <c r="K134" s="7">
        <f t="shared" si="104"/>
        <v>0</v>
      </c>
      <c r="L134" s="7">
        <f t="shared" si="104"/>
        <v>0</v>
      </c>
      <c r="M134" s="7">
        <f t="shared" si="104"/>
        <v>0</v>
      </c>
      <c r="N134" s="7">
        <f t="shared" si="104"/>
        <v>0</v>
      </c>
      <c r="O134" s="7">
        <f t="shared" si="104"/>
        <v>0</v>
      </c>
      <c r="P134" s="7">
        <f t="shared" si="104"/>
        <v>0</v>
      </c>
      <c r="Q134" s="7">
        <f t="shared" si="104"/>
        <v>0</v>
      </c>
      <c r="R134" s="7">
        <f t="shared" si="104"/>
        <v>0</v>
      </c>
      <c r="S134" s="27">
        <f t="shared" si="100"/>
        <v>0</v>
      </c>
      <c r="U134" s="5">
        <f>'CSP5'!$A$173</f>
        <v>1000</v>
      </c>
      <c r="V134" s="27">
        <f t="shared" si="101"/>
        <v>25</v>
      </c>
      <c r="W134" s="7">
        <f>_xll.Interp2dTab(-1,0,'Internal Flash'!$B$551:$S$551,'Internal Flash'!$A$552:$A$572,'Internal Flash'!$B$552:$S$572,'Main Injection Calc'!W$129,'Main Injection Calc'!$U134)</f>
        <v>25</v>
      </c>
      <c r="X134" s="7">
        <f>_xll.Interp2dTab(-1,0,'Internal Flash'!$B$551:$S$551,'Internal Flash'!$A$552:$A$572,'Internal Flash'!$B$552:$S$572,'Main Injection Calc'!X$129,'Main Injection Calc'!$U134)</f>
        <v>25</v>
      </c>
      <c r="Y134" s="7">
        <f>_xll.Interp2dTab(-1,0,'Internal Flash'!$B$551:$S$551,'Internal Flash'!$A$552:$A$572,'Internal Flash'!$B$552:$S$572,'Main Injection Calc'!Y$129,'Main Injection Calc'!$U134)</f>
        <v>25</v>
      </c>
      <c r="Z134" s="7">
        <f>_xll.Interp2dTab(-1,0,'Internal Flash'!$B$551:$S$551,'Internal Flash'!$A$552:$A$572,'Internal Flash'!$B$552:$S$572,'Main Injection Calc'!Z$129,'Main Injection Calc'!$U134)</f>
        <v>25</v>
      </c>
      <c r="AA134" s="7">
        <f>_xll.Interp2dTab(-1,0,'Internal Flash'!$B$551:$S$551,'Internal Flash'!$A$552:$A$572,'Internal Flash'!$B$552:$S$572,'Main Injection Calc'!AA$129,'Main Injection Calc'!$U134)</f>
        <v>25</v>
      </c>
      <c r="AB134" s="7">
        <f>_xll.Interp2dTab(-1,0,'Internal Flash'!$B$551:$S$551,'Internal Flash'!$A$552:$A$572,'Internal Flash'!$B$552:$S$572,'Main Injection Calc'!AB$129,'Main Injection Calc'!$U134)</f>
        <v>25</v>
      </c>
      <c r="AC134" s="7">
        <f>_xll.Interp2dTab(-1,0,'Internal Flash'!$B$551:$S$551,'Internal Flash'!$A$552:$A$572,'Internal Flash'!$B$552:$S$572,'Main Injection Calc'!AC$129,'Main Injection Calc'!$U134)</f>
        <v>25</v>
      </c>
      <c r="AD134" s="7">
        <f>_xll.Interp2dTab(-1,0,'Internal Flash'!$B$551:$S$551,'Internal Flash'!$A$552:$A$572,'Internal Flash'!$B$552:$S$572,'Main Injection Calc'!AD$129,'Main Injection Calc'!$U134)</f>
        <v>25</v>
      </c>
      <c r="AE134" s="7">
        <f>_xll.Interp2dTab(-1,0,'Internal Flash'!$B$551:$S$551,'Internal Flash'!$A$552:$A$572,'Internal Flash'!$B$552:$S$572,'Main Injection Calc'!AE$129,'Main Injection Calc'!$U134)</f>
        <v>25</v>
      </c>
      <c r="AF134" s="7">
        <f>_xll.Interp2dTab(-1,0,'Internal Flash'!$B$551:$S$551,'Internal Flash'!$A$552:$A$572,'Internal Flash'!$B$552:$S$572,'Main Injection Calc'!AF$129,'Main Injection Calc'!$U134)</f>
        <v>25</v>
      </c>
      <c r="AG134" s="7">
        <f>_xll.Interp2dTab(-1,0,'Internal Flash'!$B$551:$S$551,'Internal Flash'!$A$552:$A$572,'Internal Flash'!$B$552:$S$572,'Main Injection Calc'!AG$129,'Main Injection Calc'!$U134)</f>
        <v>25</v>
      </c>
      <c r="AH134" s="7">
        <f>_xll.Interp2dTab(-1,0,'Internal Flash'!$B$551:$S$551,'Internal Flash'!$A$552:$A$572,'Internal Flash'!$B$552:$S$572,'Main Injection Calc'!AH$129,'Main Injection Calc'!$U134)</f>
        <v>25</v>
      </c>
      <c r="AI134" s="7">
        <f>_xll.Interp2dTab(-1,0,'Internal Flash'!$B$551:$S$551,'Internal Flash'!$A$552:$A$572,'Internal Flash'!$B$552:$S$572,'Main Injection Calc'!AI$129,'Main Injection Calc'!$U134)</f>
        <v>25</v>
      </c>
      <c r="AJ134" s="7">
        <f>_xll.Interp2dTab(-1,0,'Internal Flash'!$B$551:$S$551,'Internal Flash'!$A$552:$A$572,'Internal Flash'!$B$552:$S$572,'Main Injection Calc'!AJ$129,'Main Injection Calc'!$U134)</f>
        <v>25</v>
      </c>
      <c r="AK134" s="7">
        <f>_xll.Interp2dTab(-1,0,'Internal Flash'!$B$551:$S$551,'Internal Flash'!$A$552:$A$572,'Internal Flash'!$B$552:$S$572,'Main Injection Calc'!AK$129,'Main Injection Calc'!$U134)</f>
        <v>25</v>
      </c>
      <c r="AL134" s="7">
        <f>_xll.Interp2dTab(-1,0,'Internal Flash'!$B$551:$S$551,'Internal Flash'!$A$552:$A$572,'Internal Flash'!$B$552:$S$572,'Main Injection Calc'!AL$129,'Main Injection Calc'!$U134)</f>
        <v>25</v>
      </c>
      <c r="AM134" s="27">
        <f t="shared" si="102"/>
        <v>25</v>
      </c>
    </row>
    <row r="135" spans="1:39" x14ac:dyDescent="0.25">
      <c r="A135" s="5">
        <f>'CSP5'!$A$174</f>
        <v>1200</v>
      </c>
      <c r="B135" s="27">
        <f t="shared" si="98"/>
        <v>0</v>
      </c>
      <c r="C135" s="7">
        <f t="shared" ref="C135:R135" si="105">(C110*60*1000000)/($A135*360)</f>
        <v>0</v>
      </c>
      <c r="D135" s="7">
        <f t="shared" si="105"/>
        <v>0</v>
      </c>
      <c r="E135" s="7">
        <f t="shared" si="105"/>
        <v>0</v>
      </c>
      <c r="F135" s="7">
        <f t="shared" si="105"/>
        <v>0</v>
      </c>
      <c r="G135" s="7">
        <f t="shared" si="105"/>
        <v>0</v>
      </c>
      <c r="H135" s="7">
        <f t="shared" si="105"/>
        <v>0</v>
      </c>
      <c r="I135" s="7">
        <f t="shared" si="105"/>
        <v>0</v>
      </c>
      <c r="J135" s="7">
        <f t="shared" si="105"/>
        <v>0</v>
      </c>
      <c r="K135" s="7">
        <f t="shared" si="105"/>
        <v>0</v>
      </c>
      <c r="L135" s="7">
        <f t="shared" si="105"/>
        <v>0</v>
      </c>
      <c r="M135" s="7">
        <f t="shared" si="105"/>
        <v>0</v>
      </c>
      <c r="N135" s="7">
        <f t="shared" si="105"/>
        <v>0</v>
      </c>
      <c r="O135" s="7">
        <f t="shared" si="105"/>
        <v>0</v>
      </c>
      <c r="P135" s="7">
        <f t="shared" si="105"/>
        <v>0</v>
      </c>
      <c r="Q135" s="7">
        <f t="shared" si="105"/>
        <v>0</v>
      </c>
      <c r="R135" s="7">
        <f t="shared" si="105"/>
        <v>0</v>
      </c>
      <c r="S135" s="27">
        <f t="shared" si="100"/>
        <v>0</v>
      </c>
      <c r="U135" s="5">
        <f>'CSP5'!$A$174</f>
        <v>1200</v>
      </c>
      <c r="V135" s="27">
        <f t="shared" si="101"/>
        <v>25</v>
      </c>
      <c r="W135" s="7">
        <f>_xll.Interp2dTab(-1,0,'Internal Flash'!$B$551:$S$551,'Internal Flash'!$A$552:$A$572,'Internal Flash'!$B$552:$S$572,'Main Injection Calc'!W$129,'Main Injection Calc'!$U135)</f>
        <v>25</v>
      </c>
      <c r="X135" s="7">
        <f>_xll.Interp2dTab(-1,0,'Internal Flash'!$B$551:$S$551,'Internal Flash'!$A$552:$A$572,'Internal Flash'!$B$552:$S$572,'Main Injection Calc'!X$129,'Main Injection Calc'!$U135)</f>
        <v>25</v>
      </c>
      <c r="Y135" s="7">
        <f>_xll.Interp2dTab(-1,0,'Internal Flash'!$B$551:$S$551,'Internal Flash'!$A$552:$A$572,'Internal Flash'!$B$552:$S$572,'Main Injection Calc'!Y$129,'Main Injection Calc'!$U135)</f>
        <v>25</v>
      </c>
      <c r="Z135" s="7">
        <f>_xll.Interp2dTab(-1,0,'Internal Flash'!$B$551:$S$551,'Internal Flash'!$A$552:$A$572,'Internal Flash'!$B$552:$S$572,'Main Injection Calc'!Z$129,'Main Injection Calc'!$U135)</f>
        <v>25</v>
      </c>
      <c r="AA135" s="7">
        <f>_xll.Interp2dTab(-1,0,'Internal Flash'!$B$551:$S$551,'Internal Flash'!$A$552:$A$572,'Internal Flash'!$B$552:$S$572,'Main Injection Calc'!AA$129,'Main Injection Calc'!$U135)</f>
        <v>25</v>
      </c>
      <c r="AB135" s="7">
        <f>_xll.Interp2dTab(-1,0,'Internal Flash'!$B$551:$S$551,'Internal Flash'!$A$552:$A$572,'Internal Flash'!$B$552:$S$572,'Main Injection Calc'!AB$129,'Main Injection Calc'!$U135)</f>
        <v>25</v>
      </c>
      <c r="AC135" s="7">
        <f>_xll.Interp2dTab(-1,0,'Internal Flash'!$B$551:$S$551,'Internal Flash'!$A$552:$A$572,'Internal Flash'!$B$552:$S$572,'Main Injection Calc'!AC$129,'Main Injection Calc'!$U135)</f>
        <v>25</v>
      </c>
      <c r="AD135" s="7">
        <f>_xll.Interp2dTab(-1,0,'Internal Flash'!$B$551:$S$551,'Internal Flash'!$A$552:$A$572,'Internal Flash'!$B$552:$S$572,'Main Injection Calc'!AD$129,'Main Injection Calc'!$U135)</f>
        <v>25</v>
      </c>
      <c r="AE135" s="7">
        <f>_xll.Interp2dTab(-1,0,'Internal Flash'!$B$551:$S$551,'Internal Flash'!$A$552:$A$572,'Internal Flash'!$B$552:$S$572,'Main Injection Calc'!AE$129,'Main Injection Calc'!$U135)</f>
        <v>25</v>
      </c>
      <c r="AF135" s="7">
        <f>_xll.Interp2dTab(-1,0,'Internal Flash'!$B$551:$S$551,'Internal Flash'!$A$552:$A$572,'Internal Flash'!$B$552:$S$572,'Main Injection Calc'!AF$129,'Main Injection Calc'!$U135)</f>
        <v>25</v>
      </c>
      <c r="AG135" s="7">
        <f>_xll.Interp2dTab(-1,0,'Internal Flash'!$B$551:$S$551,'Internal Flash'!$A$552:$A$572,'Internal Flash'!$B$552:$S$572,'Main Injection Calc'!AG$129,'Main Injection Calc'!$U135)</f>
        <v>25</v>
      </c>
      <c r="AH135" s="7">
        <f>_xll.Interp2dTab(-1,0,'Internal Flash'!$B$551:$S$551,'Internal Flash'!$A$552:$A$572,'Internal Flash'!$B$552:$S$572,'Main Injection Calc'!AH$129,'Main Injection Calc'!$U135)</f>
        <v>25</v>
      </c>
      <c r="AI135" s="7">
        <f>_xll.Interp2dTab(-1,0,'Internal Flash'!$B$551:$S$551,'Internal Flash'!$A$552:$A$572,'Internal Flash'!$B$552:$S$572,'Main Injection Calc'!AI$129,'Main Injection Calc'!$U135)</f>
        <v>25</v>
      </c>
      <c r="AJ135" s="7">
        <f>_xll.Interp2dTab(-1,0,'Internal Flash'!$B$551:$S$551,'Internal Flash'!$A$552:$A$572,'Internal Flash'!$B$552:$S$572,'Main Injection Calc'!AJ$129,'Main Injection Calc'!$U135)</f>
        <v>25</v>
      </c>
      <c r="AK135" s="7">
        <f>_xll.Interp2dTab(-1,0,'Internal Flash'!$B$551:$S$551,'Internal Flash'!$A$552:$A$572,'Internal Flash'!$B$552:$S$572,'Main Injection Calc'!AK$129,'Main Injection Calc'!$U135)</f>
        <v>25</v>
      </c>
      <c r="AL135" s="7">
        <f>_xll.Interp2dTab(-1,0,'Internal Flash'!$B$551:$S$551,'Internal Flash'!$A$552:$A$572,'Internal Flash'!$B$552:$S$572,'Main Injection Calc'!AL$129,'Main Injection Calc'!$U135)</f>
        <v>25</v>
      </c>
      <c r="AM135" s="27">
        <f t="shared" si="102"/>
        <v>25</v>
      </c>
    </row>
    <row r="136" spans="1:39" x14ac:dyDescent="0.25">
      <c r="A136" s="5">
        <f>'CSP5'!$A$175</f>
        <v>1400</v>
      </c>
      <c r="B136" s="27">
        <f t="shared" si="98"/>
        <v>0</v>
      </c>
      <c r="C136" s="7">
        <f t="shared" ref="C136:R136" si="106">(C111*60*1000000)/($A136*360)</f>
        <v>0</v>
      </c>
      <c r="D136" s="7">
        <f t="shared" si="106"/>
        <v>0</v>
      </c>
      <c r="E136" s="7">
        <f t="shared" si="106"/>
        <v>0</v>
      </c>
      <c r="F136" s="7">
        <f t="shared" si="106"/>
        <v>0</v>
      </c>
      <c r="G136" s="7">
        <f t="shared" si="106"/>
        <v>0</v>
      </c>
      <c r="H136" s="7">
        <f t="shared" si="106"/>
        <v>0</v>
      </c>
      <c r="I136" s="7">
        <f t="shared" si="106"/>
        <v>0</v>
      </c>
      <c r="J136" s="7">
        <f t="shared" si="106"/>
        <v>0</v>
      </c>
      <c r="K136" s="7">
        <f t="shared" si="106"/>
        <v>0</v>
      </c>
      <c r="L136" s="7">
        <f t="shared" si="106"/>
        <v>0</v>
      </c>
      <c r="M136" s="7">
        <f t="shared" si="106"/>
        <v>0</v>
      </c>
      <c r="N136" s="7">
        <f t="shared" si="106"/>
        <v>0</v>
      </c>
      <c r="O136" s="7">
        <f t="shared" si="106"/>
        <v>0</v>
      </c>
      <c r="P136" s="7">
        <f t="shared" si="106"/>
        <v>0</v>
      </c>
      <c r="Q136" s="7">
        <f t="shared" si="106"/>
        <v>0</v>
      </c>
      <c r="R136" s="7">
        <f t="shared" si="106"/>
        <v>0</v>
      </c>
      <c r="S136" s="27">
        <f t="shared" si="100"/>
        <v>0</v>
      </c>
      <c r="U136" s="5">
        <f>'CSP5'!$A$175</f>
        <v>1400</v>
      </c>
      <c r="V136" s="27">
        <f t="shared" si="101"/>
        <v>25</v>
      </c>
      <c r="W136" s="7">
        <f>_xll.Interp2dTab(-1,0,'Internal Flash'!$B$551:$S$551,'Internal Flash'!$A$552:$A$572,'Internal Flash'!$B$552:$S$572,'Main Injection Calc'!W$129,'Main Injection Calc'!$U136)</f>
        <v>25</v>
      </c>
      <c r="X136" s="7">
        <f>_xll.Interp2dTab(-1,0,'Internal Flash'!$B$551:$S$551,'Internal Flash'!$A$552:$A$572,'Internal Flash'!$B$552:$S$572,'Main Injection Calc'!X$129,'Main Injection Calc'!$U136)</f>
        <v>25</v>
      </c>
      <c r="Y136" s="7">
        <f>_xll.Interp2dTab(-1,0,'Internal Flash'!$B$551:$S$551,'Internal Flash'!$A$552:$A$572,'Internal Flash'!$B$552:$S$572,'Main Injection Calc'!Y$129,'Main Injection Calc'!$U136)</f>
        <v>25</v>
      </c>
      <c r="Z136" s="7">
        <f>_xll.Interp2dTab(-1,0,'Internal Flash'!$B$551:$S$551,'Internal Flash'!$A$552:$A$572,'Internal Flash'!$B$552:$S$572,'Main Injection Calc'!Z$129,'Main Injection Calc'!$U136)</f>
        <v>25</v>
      </c>
      <c r="AA136" s="7">
        <f>_xll.Interp2dTab(-1,0,'Internal Flash'!$B$551:$S$551,'Internal Flash'!$A$552:$A$572,'Internal Flash'!$B$552:$S$572,'Main Injection Calc'!AA$129,'Main Injection Calc'!$U136)</f>
        <v>25</v>
      </c>
      <c r="AB136" s="7">
        <f>_xll.Interp2dTab(-1,0,'Internal Flash'!$B$551:$S$551,'Internal Flash'!$A$552:$A$572,'Internal Flash'!$B$552:$S$572,'Main Injection Calc'!AB$129,'Main Injection Calc'!$U136)</f>
        <v>25</v>
      </c>
      <c r="AC136" s="7">
        <f>_xll.Interp2dTab(-1,0,'Internal Flash'!$B$551:$S$551,'Internal Flash'!$A$552:$A$572,'Internal Flash'!$B$552:$S$572,'Main Injection Calc'!AC$129,'Main Injection Calc'!$U136)</f>
        <v>25</v>
      </c>
      <c r="AD136" s="7">
        <f>_xll.Interp2dTab(-1,0,'Internal Flash'!$B$551:$S$551,'Internal Flash'!$A$552:$A$572,'Internal Flash'!$B$552:$S$572,'Main Injection Calc'!AD$129,'Main Injection Calc'!$U136)</f>
        <v>25</v>
      </c>
      <c r="AE136" s="7">
        <f>_xll.Interp2dTab(-1,0,'Internal Flash'!$B$551:$S$551,'Internal Flash'!$A$552:$A$572,'Internal Flash'!$B$552:$S$572,'Main Injection Calc'!AE$129,'Main Injection Calc'!$U136)</f>
        <v>25</v>
      </c>
      <c r="AF136" s="7">
        <f>_xll.Interp2dTab(-1,0,'Internal Flash'!$B$551:$S$551,'Internal Flash'!$A$552:$A$572,'Internal Flash'!$B$552:$S$572,'Main Injection Calc'!AF$129,'Main Injection Calc'!$U136)</f>
        <v>25</v>
      </c>
      <c r="AG136" s="7">
        <f>_xll.Interp2dTab(-1,0,'Internal Flash'!$B$551:$S$551,'Internal Flash'!$A$552:$A$572,'Internal Flash'!$B$552:$S$572,'Main Injection Calc'!AG$129,'Main Injection Calc'!$U136)</f>
        <v>25</v>
      </c>
      <c r="AH136" s="7">
        <f>_xll.Interp2dTab(-1,0,'Internal Flash'!$B$551:$S$551,'Internal Flash'!$A$552:$A$572,'Internal Flash'!$B$552:$S$572,'Main Injection Calc'!AH$129,'Main Injection Calc'!$U136)</f>
        <v>25</v>
      </c>
      <c r="AI136" s="7">
        <f>_xll.Interp2dTab(-1,0,'Internal Flash'!$B$551:$S$551,'Internal Flash'!$A$552:$A$572,'Internal Flash'!$B$552:$S$572,'Main Injection Calc'!AI$129,'Main Injection Calc'!$U136)</f>
        <v>25</v>
      </c>
      <c r="AJ136" s="7">
        <f>_xll.Interp2dTab(-1,0,'Internal Flash'!$B$551:$S$551,'Internal Flash'!$A$552:$A$572,'Internal Flash'!$B$552:$S$572,'Main Injection Calc'!AJ$129,'Main Injection Calc'!$U136)</f>
        <v>25</v>
      </c>
      <c r="AK136" s="7">
        <f>_xll.Interp2dTab(-1,0,'Internal Flash'!$B$551:$S$551,'Internal Flash'!$A$552:$A$572,'Internal Flash'!$B$552:$S$572,'Main Injection Calc'!AK$129,'Main Injection Calc'!$U136)</f>
        <v>25</v>
      </c>
      <c r="AL136" s="7">
        <f>_xll.Interp2dTab(-1,0,'Internal Flash'!$B$551:$S$551,'Internal Flash'!$A$552:$A$572,'Internal Flash'!$B$552:$S$572,'Main Injection Calc'!AL$129,'Main Injection Calc'!$U136)</f>
        <v>25</v>
      </c>
      <c r="AM136" s="27">
        <f t="shared" si="102"/>
        <v>25</v>
      </c>
    </row>
    <row r="137" spans="1:39" x14ac:dyDescent="0.25">
      <c r="A137" s="5">
        <f>'CSP5'!$A$176</f>
        <v>1550</v>
      </c>
      <c r="B137" s="27">
        <f t="shared" si="98"/>
        <v>0</v>
      </c>
      <c r="C137" s="7">
        <f t="shared" ref="C137:R137" si="107">(C112*60*1000000)/($A137*360)</f>
        <v>0</v>
      </c>
      <c r="D137" s="7">
        <f t="shared" si="107"/>
        <v>0</v>
      </c>
      <c r="E137" s="7">
        <f t="shared" si="107"/>
        <v>0</v>
      </c>
      <c r="F137" s="7">
        <f t="shared" si="107"/>
        <v>0</v>
      </c>
      <c r="G137" s="7">
        <f t="shared" si="107"/>
        <v>0</v>
      </c>
      <c r="H137" s="7">
        <f t="shared" si="107"/>
        <v>0</v>
      </c>
      <c r="I137" s="7">
        <f t="shared" si="107"/>
        <v>0</v>
      </c>
      <c r="J137" s="7">
        <f t="shared" si="107"/>
        <v>0</v>
      </c>
      <c r="K137" s="7">
        <f t="shared" si="107"/>
        <v>0</v>
      </c>
      <c r="L137" s="7">
        <f t="shared" si="107"/>
        <v>0</v>
      </c>
      <c r="M137" s="7">
        <f t="shared" si="107"/>
        <v>0</v>
      </c>
      <c r="N137" s="7">
        <f t="shared" si="107"/>
        <v>0</v>
      </c>
      <c r="O137" s="7">
        <f t="shared" si="107"/>
        <v>0</v>
      </c>
      <c r="P137" s="7">
        <f t="shared" si="107"/>
        <v>0</v>
      </c>
      <c r="Q137" s="7">
        <f t="shared" si="107"/>
        <v>0</v>
      </c>
      <c r="R137" s="7">
        <f t="shared" si="107"/>
        <v>0</v>
      </c>
      <c r="S137" s="27">
        <f t="shared" si="100"/>
        <v>0</v>
      </c>
      <c r="U137" s="5">
        <f>'CSP5'!$A$176</f>
        <v>1550</v>
      </c>
      <c r="V137" s="27">
        <f t="shared" si="101"/>
        <v>25</v>
      </c>
      <c r="W137" s="7">
        <f>_xll.Interp2dTab(-1,0,'Internal Flash'!$B$551:$S$551,'Internal Flash'!$A$552:$A$572,'Internal Flash'!$B$552:$S$572,'Main Injection Calc'!W$129,'Main Injection Calc'!$U137)</f>
        <v>25</v>
      </c>
      <c r="X137" s="7">
        <f>_xll.Interp2dTab(-1,0,'Internal Flash'!$B$551:$S$551,'Internal Flash'!$A$552:$A$572,'Internal Flash'!$B$552:$S$572,'Main Injection Calc'!X$129,'Main Injection Calc'!$U137)</f>
        <v>25</v>
      </c>
      <c r="Y137" s="7">
        <f>_xll.Interp2dTab(-1,0,'Internal Flash'!$B$551:$S$551,'Internal Flash'!$A$552:$A$572,'Internal Flash'!$B$552:$S$572,'Main Injection Calc'!Y$129,'Main Injection Calc'!$U137)</f>
        <v>25</v>
      </c>
      <c r="Z137" s="7">
        <f>_xll.Interp2dTab(-1,0,'Internal Flash'!$B$551:$S$551,'Internal Flash'!$A$552:$A$572,'Internal Flash'!$B$552:$S$572,'Main Injection Calc'!Z$129,'Main Injection Calc'!$U137)</f>
        <v>25</v>
      </c>
      <c r="AA137" s="7">
        <f>_xll.Interp2dTab(-1,0,'Internal Flash'!$B$551:$S$551,'Internal Flash'!$A$552:$A$572,'Internal Flash'!$B$552:$S$572,'Main Injection Calc'!AA$129,'Main Injection Calc'!$U137)</f>
        <v>25</v>
      </c>
      <c r="AB137" s="7">
        <f>_xll.Interp2dTab(-1,0,'Internal Flash'!$B$551:$S$551,'Internal Flash'!$A$552:$A$572,'Internal Flash'!$B$552:$S$572,'Main Injection Calc'!AB$129,'Main Injection Calc'!$U137)</f>
        <v>25</v>
      </c>
      <c r="AC137" s="7">
        <f>_xll.Interp2dTab(-1,0,'Internal Flash'!$B$551:$S$551,'Internal Flash'!$A$552:$A$572,'Internal Flash'!$B$552:$S$572,'Main Injection Calc'!AC$129,'Main Injection Calc'!$U137)</f>
        <v>25</v>
      </c>
      <c r="AD137" s="7">
        <f>_xll.Interp2dTab(-1,0,'Internal Flash'!$B$551:$S$551,'Internal Flash'!$A$552:$A$572,'Internal Flash'!$B$552:$S$572,'Main Injection Calc'!AD$129,'Main Injection Calc'!$U137)</f>
        <v>25</v>
      </c>
      <c r="AE137" s="7">
        <f>_xll.Interp2dTab(-1,0,'Internal Flash'!$B$551:$S$551,'Internal Flash'!$A$552:$A$572,'Internal Flash'!$B$552:$S$572,'Main Injection Calc'!AE$129,'Main Injection Calc'!$U137)</f>
        <v>25</v>
      </c>
      <c r="AF137" s="7">
        <f>_xll.Interp2dTab(-1,0,'Internal Flash'!$B$551:$S$551,'Internal Flash'!$A$552:$A$572,'Internal Flash'!$B$552:$S$572,'Main Injection Calc'!AF$129,'Main Injection Calc'!$U137)</f>
        <v>25</v>
      </c>
      <c r="AG137" s="7">
        <f>_xll.Interp2dTab(-1,0,'Internal Flash'!$B$551:$S$551,'Internal Flash'!$A$552:$A$572,'Internal Flash'!$B$552:$S$572,'Main Injection Calc'!AG$129,'Main Injection Calc'!$U137)</f>
        <v>25</v>
      </c>
      <c r="AH137" s="7">
        <f>_xll.Interp2dTab(-1,0,'Internal Flash'!$B$551:$S$551,'Internal Flash'!$A$552:$A$572,'Internal Flash'!$B$552:$S$572,'Main Injection Calc'!AH$129,'Main Injection Calc'!$U137)</f>
        <v>25</v>
      </c>
      <c r="AI137" s="7">
        <f>_xll.Interp2dTab(-1,0,'Internal Flash'!$B$551:$S$551,'Internal Flash'!$A$552:$A$572,'Internal Flash'!$B$552:$S$572,'Main Injection Calc'!AI$129,'Main Injection Calc'!$U137)</f>
        <v>25</v>
      </c>
      <c r="AJ137" s="7">
        <f>_xll.Interp2dTab(-1,0,'Internal Flash'!$B$551:$S$551,'Internal Flash'!$A$552:$A$572,'Internal Flash'!$B$552:$S$572,'Main Injection Calc'!AJ$129,'Main Injection Calc'!$U137)</f>
        <v>25</v>
      </c>
      <c r="AK137" s="7">
        <f>_xll.Interp2dTab(-1,0,'Internal Flash'!$B$551:$S$551,'Internal Flash'!$A$552:$A$572,'Internal Flash'!$B$552:$S$572,'Main Injection Calc'!AK$129,'Main Injection Calc'!$U137)</f>
        <v>25</v>
      </c>
      <c r="AL137" s="7">
        <f>_xll.Interp2dTab(-1,0,'Internal Flash'!$B$551:$S$551,'Internal Flash'!$A$552:$A$572,'Internal Flash'!$B$552:$S$572,'Main Injection Calc'!AL$129,'Main Injection Calc'!$U137)</f>
        <v>25</v>
      </c>
      <c r="AM137" s="27">
        <f t="shared" si="102"/>
        <v>25</v>
      </c>
    </row>
    <row r="138" spans="1:39" x14ac:dyDescent="0.25">
      <c r="A138" s="5">
        <f>'CSP5'!$A$177</f>
        <v>1700</v>
      </c>
      <c r="B138" s="27">
        <f t="shared" si="98"/>
        <v>0</v>
      </c>
      <c r="C138" s="7">
        <f t="shared" ref="C138:R138" si="108">(C113*60*1000000)/($A138*360)</f>
        <v>0</v>
      </c>
      <c r="D138" s="7">
        <f t="shared" si="108"/>
        <v>0</v>
      </c>
      <c r="E138" s="7">
        <f t="shared" si="108"/>
        <v>0</v>
      </c>
      <c r="F138" s="7">
        <f t="shared" si="108"/>
        <v>0</v>
      </c>
      <c r="G138" s="7">
        <f t="shared" si="108"/>
        <v>0</v>
      </c>
      <c r="H138" s="7">
        <f t="shared" si="108"/>
        <v>0</v>
      </c>
      <c r="I138" s="7">
        <f t="shared" si="108"/>
        <v>0</v>
      </c>
      <c r="J138" s="7">
        <f t="shared" si="108"/>
        <v>0</v>
      </c>
      <c r="K138" s="7">
        <f t="shared" si="108"/>
        <v>0</v>
      </c>
      <c r="L138" s="7">
        <f t="shared" si="108"/>
        <v>0</v>
      </c>
      <c r="M138" s="7">
        <f t="shared" si="108"/>
        <v>0</v>
      </c>
      <c r="N138" s="7">
        <f t="shared" si="108"/>
        <v>0</v>
      </c>
      <c r="O138" s="7">
        <f t="shared" si="108"/>
        <v>0</v>
      </c>
      <c r="P138" s="7">
        <f t="shared" si="108"/>
        <v>0</v>
      </c>
      <c r="Q138" s="7">
        <f t="shared" si="108"/>
        <v>0</v>
      </c>
      <c r="R138" s="7">
        <f t="shared" si="108"/>
        <v>0</v>
      </c>
      <c r="S138" s="27">
        <f t="shared" si="100"/>
        <v>0</v>
      </c>
      <c r="U138" s="5">
        <f>'CSP5'!$A$177</f>
        <v>1700</v>
      </c>
      <c r="V138" s="27">
        <f t="shared" si="101"/>
        <v>25</v>
      </c>
      <c r="W138" s="7">
        <f>_xll.Interp2dTab(-1,0,'Internal Flash'!$B$551:$S$551,'Internal Flash'!$A$552:$A$572,'Internal Flash'!$B$552:$S$572,'Main Injection Calc'!W$129,'Main Injection Calc'!$U138)</f>
        <v>25</v>
      </c>
      <c r="X138" s="7">
        <f>_xll.Interp2dTab(-1,0,'Internal Flash'!$B$551:$S$551,'Internal Flash'!$A$552:$A$572,'Internal Flash'!$B$552:$S$572,'Main Injection Calc'!X$129,'Main Injection Calc'!$U138)</f>
        <v>25</v>
      </c>
      <c r="Y138" s="7">
        <f>_xll.Interp2dTab(-1,0,'Internal Flash'!$B$551:$S$551,'Internal Flash'!$A$552:$A$572,'Internal Flash'!$B$552:$S$572,'Main Injection Calc'!Y$129,'Main Injection Calc'!$U138)</f>
        <v>25</v>
      </c>
      <c r="Z138" s="7">
        <f>_xll.Interp2dTab(-1,0,'Internal Flash'!$B$551:$S$551,'Internal Flash'!$A$552:$A$572,'Internal Flash'!$B$552:$S$572,'Main Injection Calc'!Z$129,'Main Injection Calc'!$U138)</f>
        <v>25</v>
      </c>
      <c r="AA138" s="7">
        <f>_xll.Interp2dTab(-1,0,'Internal Flash'!$B$551:$S$551,'Internal Flash'!$A$552:$A$572,'Internal Flash'!$B$552:$S$572,'Main Injection Calc'!AA$129,'Main Injection Calc'!$U138)</f>
        <v>25</v>
      </c>
      <c r="AB138" s="7">
        <f>_xll.Interp2dTab(-1,0,'Internal Flash'!$B$551:$S$551,'Internal Flash'!$A$552:$A$572,'Internal Flash'!$B$552:$S$572,'Main Injection Calc'!AB$129,'Main Injection Calc'!$U138)</f>
        <v>25</v>
      </c>
      <c r="AC138" s="7">
        <f>_xll.Interp2dTab(-1,0,'Internal Flash'!$B$551:$S$551,'Internal Flash'!$A$552:$A$572,'Internal Flash'!$B$552:$S$572,'Main Injection Calc'!AC$129,'Main Injection Calc'!$U138)</f>
        <v>25</v>
      </c>
      <c r="AD138" s="7">
        <f>_xll.Interp2dTab(-1,0,'Internal Flash'!$B$551:$S$551,'Internal Flash'!$A$552:$A$572,'Internal Flash'!$B$552:$S$572,'Main Injection Calc'!AD$129,'Main Injection Calc'!$U138)</f>
        <v>25</v>
      </c>
      <c r="AE138" s="7">
        <f>_xll.Interp2dTab(-1,0,'Internal Flash'!$B$551:$S$551,'Internal Flash'!$A$552:$A$572,'Internal Flash'!$B$552:$S$572,'Main Injection Calc'!AE$129,'Main Injection Calc'!$U138)</f>
        <v>25</v>
      </c>
      <c r="AF138" s="7">
        <f>_xll.Interp2dTab(-1,0,'Internal Flash'!$B$551:$S$551,'Internal Flash'!$A$552:$A$572,'Internal Flash'!$B$552:$S$572,'Main Injection Calc'!AF$129,'Main Injection Calc'!$U138)</f>
        <v>25</v>
      </c>
      <c r="AG138" s="7">
        <f>_xll.Interp2dTab(-1,0,'Internal Flash'!$B$551:$S$551,'Internal Flash'!$A$552:$A$572,'Internal Flash'!$B$552:$S$572,'Main Injection Calc'!AG$129,'Main Injection Calc'!$U138)</f>
        <v>25</v>
      </c>
      <c r="AH138" s="7">
        <f>_xll.Interp2dTab(-1,0,'Internal Flash'!$B$551:$S$551,'Internal Flash'!$A$552:$A$572,'Internal Flash'!$B$552:$S$572,'Main Injection Calc'!AH$129,'Main Injection Calc'!$U138)</f>
        <v>25</v>
      </c>
      <c r="AI138" s="7">
        <f>_xll.Interp2dTab(-1,0,'Internal Flash'!$B$551:$S$551,'Internal Flash'!$A$552:$A$572,'Internal Flash'!$B$552:$S$572,'Main Injection Calc'!AI$129,'Main Injection Calc'!$U138)</f>
        <v>25</v>
      </c>
      <c r="AJ138" s="7">
        <f>_xll.Interp2dTab(-1,0,'Internal Flash'!$B$551:$S$551,'Internal Flash'!$A$552:$A$572,'Internal Flash'!$B$552:$S$572,'Main Injection Calc'!AJ$129,'Main Injection Calc'!$U138)</f>
        <v>25</v>
      </c>
      <c r="AK138" s="7">
        <f>_xll.Interp2dTab(-1,0,'Internal Flash'!$B$551:$S$551,'Internal Flash'!$A$552:$A$572,'Internal Flash'!$B$552:$S$572,'Main Injection Calc'!AK$129,'Main Injection Calc'!$U138)</f>
        <v>25</v>
      </c>
      <c r="AL138" s="7">
        <f>_xll.Interp2dTab(-1,0,'Internal Flash'!$B$551:$S$551,'Internal Flash'!$A$552:$A$572,'Internal Flash'!$B$552:$S$572,'Main Injection Calc'!AL$129,'Main Injection Calc'!$U138)</f>
        <v>25</v>
      </c>
      <c r="AM138" s="27">
        <f t="shared" si="102"/>
        <v>25</v>
      </c>
    </row>
    <row r="139" spans="1:39" x14ac:dyDescent="0.25">
      <c r="A139" s="5">
        <f>'CSP5'!$A$178</f>
        <v>1800</v>
      </c>
      <c r="B139" s="27">
        <f t="shared" si="98"/>
        <v>0</v>
      </c>
      <c r="C139" s="7">
        <f t="shared" ref="C139:R139" si="109">(C114*60*1000000)/($A139*360)</f>
        <v>0</v>
      </c>
      <c r="D139" s="7">
        <f t="shared" si="109"/>
        <v>0</v>
      </c>
      <c r="E139" s="7">
        <f t="shared" si="109"/>
        <v>0</v>
      </c>
      <c r="F139" s="7">
        <f t="shared" si="109"/>
        <v>0</v>
      </c>
      <c r="G139" s="7">
        <f t="shared" si="109"/>
        <v>0</v>
      </c>
      <c r="H139" s="7">
        <f t="shared" si="109"/>
        <v>0</v>
      </c>
      <c r="I139" s="7">
        <f t="shared" si="109"/>
        <v>0</v>
      </c>
      <c r="J139" s="7">
        <f t="shared" si="109"/>
        <v>0</v>
      </c>
      <c r="K139" s="7">
        <f t="shared" si="109"/>
        <v>0</v>
      </c>
      <c r="L139" s="7">
        <f t="shared" si="109"/>
        <v>0</v>
      </c>
      <c r="M139" s="7">
        <f t="shared" si="109"/>
        <v>0</v>
      </c>
      <c r="N139" s="7">
        <f t="shared" si="109"/>
        <v>0</v>
      </c>
      <c r="O139" s="7">
        <f t="shared" si="109"/>
        <v>0</v>
      </c>
      <c r="P139" s="7">
        <f t="shared" si="109"/>
        <v>0</v>
      </c>
      <c r="Q139" s="7">
        <f t="shared" si="109"/>
        <v>0</v>
      </c>
      <c r="R139" s="7">
        <f t="shared" si="109"/>
        <v>0</v>
      </c>
      <c r="S139" s="27">
        <f t="shared" si="100"/>
        <v>0</v>
      </c>
      <c r="U139" s="5">
        <f>'CSP5'!$A$178</f>
        <v>1800</v>
      </c>
      <c r="V139" s="27">
        <f t="shared" si="101"/>
        <v>25</v>
      </c>
      <c r="W139" s="7">
        <f>_xll.Interp2dTab(-1,0,'Internal Flash'!$B$551:$S$551,'Internal Flash'!$A$552:$A$572,'Internal Flash'!$B$552:$S$572,'Main Injection Calc'!W$129,'Main Injection Calc'!$U139)</f>
        <v>25</v>
      </c>
      <c r="X139" s="7">
        <f>_xll.Interp2dTab(-1,0,'Internal Flash'!$B$551:$S$551,'Internal Flash'!$A$552:$A$572,'Internal Flash'!$B$552:$S$572,'Main Injection Calc'!X$129,'Main Injection Calc'!$U139)</f>
        <v>25</v>
      </c>
      <c r="Y139" s="7">
        <f>_xll.Interp2dTab(-1,0,'Internal Flash'!$B$551:$S$551,'Internal Flash'!$A$552:$A$572,'Internal Flash'!$B$552:$S$572,'Main Injection Calc'!Y$129,'Main Injection Calc'!$U139)</f>
        <v>25</v>
      </c>
      <c r="Z139" s="7">
        <f>_xll.Interp2dTab(-1,0,'Internal Flash'!$B$551:$S$551,'Internal Flash'!$A$552:$A$572,'Internal Flash'!$B$552:$S$572,'Main Injection Calc'!Z$129,'Main Injection Calc'!$U139)</f>
        <v>25</v>
      </c>
      <c r="AA139" s="7">
        <f>_xll.Interp2dTab(-1,0,'Internal Flash'!$B$551:$S$551,'Internal Flash'!$A$552:$A$572,'Internal Flash'!$B$552:$S$572,'Main Injection Calc'!AA$129,'Main Injection Calc'!$U139)</f>
        <v>25</v>
      </c>
      <c r="AB139" s="7">
        <f>_xll.Interp2dTab(-1,0,'Internal Flash'!$B$551:$S$551,'Internal Flash'!$A$552:$A$572,'Internal Flash'!$B$552:$S$572,'Main Injection Calc'!AB$129,'Main Injection Calc'!$U139)</f>
        <v>25</v>
      </c>
      <c r="AC139" s="7">
        <f>_xll.Interp2dTab(-1,0,'Internal Flash'!$B$551:$S$551,'Internal Flash'!$A$552:$A$572,'Internal Flash'!$B$552:$S$572,'Main Injection Calc'!AC$129,'Main Injection Calc'!$U139)</f>
        <v>25</v>
      </c>
      <c r="AD139" s="7">
        <f>_xll.Interp2dTab(-1,0,'Internal Flash'!$B$551:$S$551,'Internal Flash'!$A$552:$A$572,'Internal Flash'!$B$552:$S$572,'Main Injection Calc'!AD$129,'Main Injection Calc'!$U139)</f>
        <v>25</v>
      </c>
      <c r="AE139" s="7">
        <f>_xll.Interp2dTab(-1,0,'Internal Flash'!$B$551:$S$551,'Internal Flash'!$A$552:$A$572,'Internal Flash'!$B$552:$S$572,'Main Injection Calc'!AE$129,'Main Injection Calc'!$U139)</f>
        <v>25</v>
      </c>
      <c r="AF139" s="7">
        <f>_xll.Interp2dTab(-1,0,'Internal Flash'!$B$551:$S$551,'Internal Flash'!$A$552:$A$572,'Internal Flash'!$B$552:$S$572,'Main Injection Calc'!AF$129,'Main Injection Calc'!$U139)</f>
        <v>25</v>
      </c>
      <c r="AG139" s="7">
        <f>_xll.Interp2dTab(-1,0,'Internal Flash'!$B$551:$S$551,'Internal Flash'!$A$552:$A$572,'Internal Flash'!$B$552:$S$572,'Main Injection Calc'!AG$129,'Main Injection Calc'!$U139)</f>
        <v>25</v>
      </c>
      <c r="AH139" s="7">
        <f>_xll.Interp2dTab(-1,0,'Internal Flash'!$B$551:$S$551,'Internal Flash'!$A$552:$A$572,'Internal Flash'!$B$552:$S$572,'Main Injection Calc'!AH$129,'Main Injection Calc'!$U139)</f>
        <v>25</v>
      </c>
      <c r="AI139" s="7">
        <f>_xll.Interp2dTab(-1,0,'Internal Flash'!$B$551:$S$551,'Internal Flash'!$A$552:$A$572,'Internal Flash'!$B$552:$S$572,'Main Injection Calc'!AI$129,'Main Injection Calc'!$U139)</f>
        <v>25</v>
      </c>
      <c r="AJ139" s="7">
        <f>_xll.Interp2dTab(-1,0,'Internal Flash'!$B$551:$S$551,'Internal Flash'!$A$552:$A$572,'Internal Flash'!$B$552:$S$572,'Main Injection Calc'!AJ$129,'Main Injection Calc'!$U139)</f>
        <v>25</v>
      </c>
      <c r="AK139" s="7">
        <f>_xll.Interp2dTab(-1,0,'Internal Flash'!$B$551:$S$551,'Internal Flash'!$A$552:$A$572,'Internal Flash'!$B$552:$S$572,'Main Injection Calc'!AK$129,'Main Injection Calc'!$U139)</f>
        <v>25</v>
      </c>
      <c r="AL139" s="7">
        <f>_xll.Interp2dTab(-1,0,'Internal Flash'!$B$551:$S$551,'Internal Flash'!$A$552:$A$572,'Internal Flash'!$B$552:$S$572,'Main Injection Calc'!AL$129,'Main Injection Calc'!$U139)</f>
        <v>25</v>
      </c>
      <c r="AM139" s="27">
        <f t="shared" si="102"/>
        <v>25</v>
      </c>
    </row>
    <row r="140" spans="1:39" x14ac:dyDescent="0.25">
      <c r="A140" s="5">
        <f>'CSP5'!$A$179</f>
        <v>2000</v>
      </c>
      <c r="B140" s="27">
        <f t="shared" si="98"/>
        <v>0</v>
      </c>
      <c r="C140" s="7">
        <f t="shared" ref="C140:R140" si="110">(C115*60*1000000)/($A140*360)</f>
        <v>0</v>
      </c>
      <c r="D140" s="7">
        <f t="shared" si="110"/>
        <v>0</v>
      </c>
      <c r="E140" s="7">
        <f t="shared" si="110"/>
        <v>0</v>
      </c>
      <c r="F140" s="7">
        <f t="shared" si="110"/>
        <v>0</v>
      </c>
      <c r="G140" s="7">
        <f t="shared" si="110"/>
        <v>0</v>
      </c>
      <c r="H140" s="7">
        <f t="shared" si="110"/>
        <v>0</v>
      </c>
      <c r="I140" s="7">
        <f t="shared" si="110"/>
        <v>0</v>
      </c>
      <c r="J140" s="7">
        <f t="shared" si="110"/>
        <v>0</v>
      </c>
      <c r="K140" s="7">
        <f t="shared" si="110"/>
        <v>0</v>
      </c>
      <c r="L140" s="7">
        <f t="shared" si="110"/>
        <v>0</v>
      </c>
      <c r="M140" s="7">
        <f t="shared" si="110"/>
        <v>0</v>
      </c>
      <c r="N140" s="7">
        <f t="shared" si="110"/>
        <v>0</v>
      </c>
      <c r="O140" s="7">
        <f t="shared" si="110"/>
        <v>0</v>
      </c>
      <c r="P140" s="7">
        <f t="shared" si="110"/>
        <v>0</v>
      </c>
      <c r="Q140" s="7">
        <f t="shared" si="110"/>
        <v>0</v>
      </c>
      <c r="R140" s="7">
        <f t="shared" si="110"/>
        <v>0</v>
      </c>
      <c r="S140" s="27">
        <f t="shared" si="100"/>
        <v>0</v>
      </c>
      <c r="U140" s="5">
        <f>'CSP5'!$A$179</f>
        <v>2000</v>
      </c>
      <c r="V140" s="27">
        <f t="shared" si="101"/>
        <v>25</v>
      </c>
      <c r="W140" s="7">
        <f>_xll.Interp2dTab(-1,0,'Internal Flash'!$B$551:$S$551,'Internal Flash'!$A$552:$A$572,'Internal Flash'!$B$552:$S$572,'Main Injection Calc'!W$129,'Main Injection Calc'!$U140)</f>
        <v>25</v>
      </c>
      <c r="X140" s="7">
        <f>_xll.Interp2dTab(-1,0,'Internal Flash'!$B$551:$S$551,'Internal Flash'!$A$552:$A$572,'Internal Flash'!$B$552:$S$572,'Main Injection Calc'!X$129,'Main Injection Calc'!$U140)</f>
        <v>25</v>
      </c>
      <c r="Y140" s="7">
        <f>_xll.Interp2dTab(-1,0,'Internal Flash'!$B$551:$S$551,'Internal Flash'!$A$552:$A$572,'Internal Flash'!$B$552:$S$572,'Main Injection Calc'!Y$129,'Main Injection Calc'!$U140)</f>
        <v>25</v>
      </c>
      <c r="Z140" s="7">
        <f>_xll.Interp2dTab(-1,0,'Internal Flash'!$B$551:$S$551,'Internal Flash'!$A$552:$A$572,'Internal Flash'!$B$552:$S$572,'Main Injection Calc'!Z$129,'Main Injection Calc'!$U140)</f>
        <v>25</v>
      </c>
      <c r="AA140" s="7">
        <f>_xll.Interp2dTab(-1,0,'Internal Flash'!$B$551:$S$551,'Internal Flash'!$A$552:$A$572,'Internal Flash'!$B$552:$S$572,'Main Injection Calc'!AA$129,'Main Injection Calc'!$U140)</f>
        <v>25</v>
      </c>
      <c r="AB140" s="7">
        <f>_xll.Interp2dTab(-1,0,'Internal Flash'!$B$551:$S$551,'Internal Flash'!$A$552:$A$572,'Internal Flash'!$B$552:$S$572,'Main Injection Calc'!AB$129,'Main Injection Calc'!$U140)</f>
        <v>25</v>
      </c>
      <c r="AC140" s="7">
        <f>_xll.Interp2dTab(-1,0,'Internal Flash'!$B$551:$S$551,'Internal Flash'!$A$552:$A$572,'Internal Flash'!$B$552:$S$572,'Main Injection Calc'!AC$129,'Main Injection Calc'!$U140)</f>
        <v>25</v>
      </c>
      <c r="AD140" s="7">
        <f>_xll.Interp2dTab(-1,0,'Internal Flash'!$B$551:$S$551,'Internal Flash'!$A$552:$A$572,'Internal Flash'!$B$552:$S$572,'Main Injection Calc'!AD$129,'Main Injection Calc'!$U140)</f>
        <v>25</v>
      </c>
      <c r="AE140" s="7">
        <f>_xll.Interp2dTab(-1,0,'Internal Flash'!$B$551:$S$551,'Internal Flash'!$A$552:$A$572,'Internal Flash'!$B$552:$S$572,'Main Injection Calc'!AE$129,'Main Injection Calc'!$U140)</f>
        <v>25</v>
      </c>
      <c r="AF140" s="7">
        <f>_xll.Interp2dTab(-1,0,'Internal Flash'!$B$551:$S$551,'Internal Flash'!$A$552:$A$572,'Internal Flash'!$B$552:$S$572,'Main Injection Calc'!AF$129,'Main Injection Calc'!$U140)</f>
        <v>25</v>
      </c>
      <c r="AG140" s="7">
        <f>_xll.Interp2dTab(-1,0,'Internal Flash'!$B$551:$S$551,'Internal Flash'!$A$552:$A$572,'Internal Flash'!$B$552:$S$572,'Main Injection Calc'!AG$129,'Main Injection Calc'!$U140)</f>
        <v>25</v>
      </c>
      <c r="AH140" s="7">
        <f>_xll.Interp2dTab(-1,0,'Internal Flash'!$B$551:$S$551,'Internal Flash'!$A$552:$A$572,'Internal Flash'!$B$552:$S$572,'Main Injection Calc'!AH$129,'Main Injection Calc'!$U140)</f>
        <v>25</v>
      </c>
      <c r="AI140" s="7">
        <f>_xll.Interp2dTab(-1,0,'Internal Flash'!$B$551:$S$551,'Internal Flash'!$A$552:$A$572,'Internal Flash'!$B$552:$S$572,'Main Injection Calc'!AI$129,'Main Injection Calc'!$U140)</f>
        <v>25</v>
      </c>
      <c r="AJ140" s="7">
        <f>_xll.Interp2dTab(-1,0,'Internal Flash'!$B$551:$S$551,'Internal Flash'!$A$552:$A$572,'Internal Flash'!$B$552:$S$572,'Main Injection Calc'!AJ$129,'Main Injection Calc'!$U140)</f>
        <v>25</v>
      </c>
      <c r="AK140" s="7">
        <f>_xll.Interp2dTab(-1,0,'Internal Flash'!$B$551:$S$551,'Internal Flash'!$A$552:$A$572,'Internal Flash'!$B$552:$S$572,'Main Injection Calc'!AK$129,'Main Injection Calc'!$U140)</f>
        <v>25</v>
      </c>
      <c r="AL140" s="7">
        <f>_xll.Interp2dTab(-1,0,'Internal Flash'!$B$551:$S$551,'Internal Flash'!$A$552:$A$572,'Internal Flash'!$B$552:$S$572,'Main Injection Calc'!AL$129,'Main Injection Calc'!$U140)</f>
        <v>25</v>
      </c>
      <c r="AM140" s="27">
        <f t="shared" si="102"/>
        <v>25</v>
      </c>
    </row>
    <row r="141" spans="1:39" x14ac:dyDescent="0.25">
      <c r="A141" s="5">
        <f>'CSP5'!$A$180</f>
        <v>2200</v>
      </c>
      <c r="B141" s="27">
        <f t="shared" si="98"/>
        <v>0</v>
      </c>
      <c r="C141" s="7">
        <f t="shared" ref="C141:R141" si="111">(C116*60*1000000)/($A141*360)</f>
        <v>0</v>
      </c>
      <c r="D141" s="7">
        <f t="shared" si="111"/>
        <v>0</v>
      </c>
      <c r="E141" s="7">
        <f t="shared" si="111"/>
        <v>0</v>
      </c>
      <c r="F141" s="7">
        <f t="shared" si="111"/>
        <v>0</v>
      </c>
      <c r="G141" s="7">
        <f t="shared" si="111"/>
        <v>0</v>
      </c>
      <c r="H141" s="7">
        <f t="shared" si="111"/>
        <v>0</v>
      </c>
      <c r="I141" s="7">
        <f t="shared" si="111"/>
        <v>0</v>
      </c>
      <c r="J141" s="7">
        <f t="shared" si="111"/>
        <v>0</v>
      </c>
      <c r="K141" s="7">
        <f t="shared" si="111"/>
        <v>0</v>
      </c>
      <c r="L141" s="7">
        <f t="shared" si="111"/>
        <v>0</v>
      </c>
      <c r="M141" s="7">
        <f t="shared" si="111"/>
        <v>0</v>
      </c>
      <c r="N141" s="7">
        <f t="shared" si="111"/>
        <v>0</v>
      </c>
      <c r="O141" s="7">
        <f t="shared" si="111"/>
        <v>0</v>
      </c>
      <c r="P141" s="7">
        <f t="shared" si="111"/>
        <v>0</v>
      </c>
      <c r="Q141" s="7">
        <f t="shared" si="111"/>
        <v>0</v>
      </c>
      <c r="R141" s="7">
        <f t="shared" si="111"/>
        <v>0</v>
      </c>
      <c r="S141" s="27">
        <f t="shared" si="100"/>
        <v>0</v>
      </c>
      <c r="U141" s="5">
        <f>'CSP5'!$A$180</f>
        <v>2200</v>
      </c>
      <c r="V141" s="27">
        <f t="shared" si="101"/>
        <v>25</v>
      </c>
      <c r="W141" s="7">
        <f>_xll.Interp2dTab(-1,0,'Internal Flash'!$B$551:$S$551,'Internal Flash'!$A$552:$A$572,'Internal Flash'!$B$552:$S$572,'Main Injection Calc'!W$129,'Main Injection Calc'!$U141)</f>
        <v>25</v>
      </c>
      <c r="X141" s="7">
        <f>_xll.Interp2dTab(-1,0,'Internal Flash'!$B$551:$S$551,'Internal Flash'!$A$552:$A$572,'Internal Flash'!$B$552:$S$572,'Main Injection Calc'!X$129,'Main Injection Calc'!$U141)</f>
        <v>25</v>
      </c>
      <c r="Y141" s="7">
        <f>_xll.Interp2dTab(-1,0,'Internal Flash'!$B$551:$S$551,'Internal Flash'!$A$552:$A$572,'Internal Flash'!$B$552:$S$572,'Main Injection Calc'!Y$129,'Main Injection Calc'!$U141)</f>
        <v>25</v>
      </c>
      <c r="Z141" s="7">
        <f>_xll.Interp2dTab(-1,0,'Internal Flash'!$B$551:$S$551,'Internal Flash'!$A$552:$A$572,'Internal Flash'!$B$552:$S$572,'Main Injection Calc'!Z$129,'Main Injection Calc'!$U141)</f>
        <v>25</v>
      </c>
      <c r="AA141" s="7">
        <f>_xll.Interp2dTab(-1,0,'Internal Flash'!$B$551:$S$551,'Internal Flash'!$A$552:$A$572,'Internal Flash'!$B$552:$S$572,'Main Injection Calc'!AA$129,'Main Injection Calc'!$U141)</f>
        <v>25</v>
      </c>
      <c r="AB141" s="7">
        <f>_xll.Interp2dTab(-1,0,'Internal Flash'!$B$551:$S$551,'Internal Flash'!$A$552:$A$572,'Internal Flash'!$B$552:$S$572,'Main Injection Calc'!AB$129,'Main Injection Calc'!$U141)</f>
        <v>25</v>
      </c>
      <c r="AC141" s="7">
        <f>_xll.Interp2dTab(-1,0,'Internal Flash'!$B$551:$S$551,'Internal Flash'!$A$552:$A$572,'Internal Flash'!$B$552:$S$572,'Main Injection Calc'!AC$129,'Main Injection Calc'!$U141)</f>
        <v>25</v>
      </c>
      <c r="AD141" s="7">
        <f>_xll.Interp2dTab(-1,0,'Internal Flash'!$B$551:$S$551,'Internal Flash'!$A$552:$A$572,'Internal Flash'!$B$552:$S$572,'Main Injection Calc'!AD$129,'Main Injection Calc'!$U141)</f>
        <v>25</v>
      </c>
      <c r="AE141" s="7">
        <f>_xll.Interp2dTab(-1,0,'Internal Flash'!$B$551:$S$551,'Internal Flash'!$A$552:$A$572,'Internal Flash'!$B$552:$S$572,'Main Injection Calc'!AE$129,'Main Injection Calc'!$U141)</f>
        <v>25</v>
      </c>
      <c r="AF141" s="7">
        <f>_xll.Interp2dTab(-1,0,'Internal Flash'!$B$551:$S$551,'Internal Flash'!$A$552:$A$572,'Internal Flash'!$B$552:$S$572,'Main Injection Calc'!AF$129,'Main Injection Calc'!$U141)</f>
        <v>25</v>
      </c>
      <c r="AG141" s="7">
        <f>_xll.Interp2dTab(-1,0,'Internal Flash'!$B$551:$S$551,'Internal Flash'!$A$552:$A$572,'Internal Flash'!$B$552:$S$572,'Main Injection Calc'!AG$129,'Main Injection Calc'!$U141)</f>
        <v>25</v>
      </c>
      <c r="AH141" s="7">
        <f>_xll.Interp2dTab(-1,0,'Internal Flash'!$B$551:$S$551,'Internal Flash'!$A$552:$A$572,'Internal Flash'!$B$552:$S$572,'Main Injection Calc'!AH$129,'Main Injection Calc'!$U141)</f>
        <v>25</v>
      </c>
      <c r="AI141" s="7">
        <f>_xll.Interp2dTab(-1,0,'Internal Flash'!$B$551:$S$551,'Internal Flash'!$A$552:$A$572,'Internal Flash'!$B$552:$S$572,'Main Injection Calc'!AI$129,'Main Injection Calc'!$U141)</f>
        <v>25</v>
      </c>
      <c r="AJ141" s="7">
        <f>_xll.Interp2dTab(-1,0,'Internal Flash'!$B$551:$S$551,'Internal Flash'!$A$552:$A$572,'Internal Flash'!$B$552:$S$572,'Main Injection Calc'!AJ$129,'Main Injection Calc'!$U141)</f>
        <v>25</v>
      </c>
      <c r="AK141" s="7">
        <f>_xll.Interp2dTab(-1,0,'Internal Flash'!$B$551:$S$551,'Internal Flash'!$A$552:$A$572,'Internal Flash'!$B$552:$S$572,'Main Injection Calc'!AK$129,'Main Injection Calc'!$U141)</f>
        <v>25</v>
      </c>
      <c r="AL141" s="7">
        <f>_xll.Interp2dTab(-1,0,'Internal Flash'!$B$551:$S$551,'Internal Flash'!$A$552:$A$572,'Internal Flash'!$B$552:$S$572,'Main Injection Calc'!AL$129,'Main Injection Calc'!$U141)</f>
        <v>25</v>
      </c>
      <c r="AM141" s="27">
        <f t="shared" si="102"/>
        <v>25</v>
      </c>
    </row>
    <row r="142" spans="1:39" x14ac:dyDescent="0.25">
      <c r="A142" s="5">
        <f>'CSP5'!$A$181</f>
        <v>2400</v>
      </c>
      <c r="B142" s="27">
        <f t="shared" si="98"/>
        <v>0</v>
      </c>
      <c r="C142" s="7">
        <f t="shared" ref="C142:R142" si="112">(C117*60*1000000)/($A142*360)</f>
        <v>0</v>
      </c>
      <c r="D142" s="7">
        <f t="shared" si="112"/>
        <v>0</v>
      </c>
      <c r="E142" s="7">
        <f t="shared" si="112"/>
        <v>0</v>
      </c>
      <c r="F142" s="7">
        <f t="shared" si="112"/>
        <v>0</v>
      </c>
      <c r="G142" s="7">
        <f t="shared" si="112"/>
        <v>0</v>
      </c>
      <c r="H142" s="7">
        <f t="shared" si="112"/>
        <v>0</v>
      </c>
      <c r="I142" s="7">
        <f t="shared" si="112"/>
        <v>0</v>
      </c>
      <c r="J142" s="7">
        <f t="shared" si="112"/>
        <v>0</v>
      </c>
      <c r="K142" s="7">
        <f t="shared" si="112"/>
        <v>0</v>
      </c>
      <c r="L142" s="7">
        <f t="shared" si="112"/>
        <v>0</v>
      </c>
      <c r="M142" s="7">
        <f t="shared" si="112"/>
        <v>0</v>
      </c>
      <c r="N142" s="7">
        <f t="shared" si="112"/>
        <v>0</v>
      </c>
      <c r="O142" s="7">
        <f t="shared" si="112"/>
        <v>0</v>
      </c>
      <c r="P142" s="7">
        <f t="shared" si="112"/>
        <v>0</v>
      </c>
      <c r="Q142" s="7">
        <f t="shared" si="112"/>
        <v>0</v>
      </c>
      <c r="R142" s="7">
        <f t="shared" si="112"/>
        <v>0</v>
      </c>
      <c r="S142" s="27">
        <f t="shared" si="100"/>
        <v>0</v>
      </c>
      <c r="U142" s="5">
        <f>'CSP5'!$A$181</f>
        <v>2400</v>
      </c>
      <c r="V142" s="27">
        <f t="shared" si="101"/>
        <v>25</v>
      </c>
      <c r="W142" s="7">
        <f>_xll.Interp2dTab(-1,0,'Internal Flash'!$B$551:$S$551,'Internal Flash'!$A$552:$A$572,'Internal Flash'!$B$552:$S$572,'Main Injection Calc'!W$129,'Main Injection Calc'!$U142)</f>
        <v>25</v>
      </c>
      <c r="X142" s="7">
        <f>_xll.Interp2dTab(-1,0,'Internal Flash'!$B$551:$S$551,'Internal Flash'!$A$552:$A$572,'Internal Flash'!$B$552:$S$572,'Main Injection Calc'!X$129,'Main Injection Calc'!$U142)</f>
        <v>25</v>
      </c>
      <c r="Y142" s="7">
        <f>_xll.Interp2dTab(-1,0,'Internal Flash'!$B$551:$S$551,'Internal Flash'!$A$552:$A$572,'Internal Flash'!$B$552:$S$572,'Main Injection Calc'!Y$129,'Main Injection Calc'!$U142)</f>
        <v>25</v>
      </c>
      <c r="Z142" s="7">
        <f>_xll.Interp2dTab(-1,0,'Internal Flash'!$B$551:$S$551,'Internal Flash'!$A$552:$A$572,'Internal Flash'!$B$552:$S$572,'Main Injection Calc'!Z$129,'Main Injection Calc'!$U142)</f>
        <v>25</v>
      </c>
      <c r="AA142" s="7">
        <f>_xll.Interp2dTab(-1,0,'Internal Flash'!$B$551:$S$551,'Internal Flash'!$A$552:$A$572,'Internal Flash'!$B$552:$S$572,'Main Injection Calc'!AA$129,'Main Injection Calc'!$U142)</f>
        <v>25</v>
      </c>
      <c r="AB142" s="7">
        <f>_xll.Interp2dTab(-1,0,'Internal Flash'!$B$551:$S$551,'Internal Flash'!$A$552:$A$572,'Internal Flash'!$B$552:$S$572,'Main Injection Calc'!AB$129,'Main Injection Calc'!$U142)</f>
        <v>25</v>
      </c>
      <c r="AC142" s="7">
        <f>_xll.Interp2dTab(-1,0,'Internal Flash'!$B$551:$S$551,'Internal Flash'!$A$552:$A$572,'Internal Flash'!$B$552:$S$572,'Main Injection Calc'!AC$129,'Main Injection Calc'!$U142)</f>
        <v>25</v>
      </c>
      <c r="AD142" s="7">
        <f>_xll.Interp2dTab(-1,0,'Internal Flash'!$B$551:$S$551,'Internal Flash'!$A$552:$A$572,'Internal Flash'!$B$552:$S$572,'Main Injection Calc'!AD$129,'Main Injection Calc'!$U142)</f>
        <v>25</v>
      </c>
      <c r="AE142" s="7">
        <f>_xll.Interp2dTab(-1,0,'Internal Flash'!$B$551:$S$551,'Internal Flash'!$A$552:$A$572,'Internal Flash'!$B$552:$S$572,'Main Injection Calc'!AE$129,'Main Injection Calc'!$U142)</f>
        <v>25</v>
      </c>
      <c r="AF142" s="7">
        <f>_xll.Interp2dTab(-1,0,'Internal Flash'!$B$551:$S$551,'Internal Flash'!$A$552:$A$572,'Internal Flash'!$B$552:$S$572,'Main Injection Calc'!AF$129,'Main Injection Calc'!$U142)</f>
        <v>25</v>
      </c>
      <c r="AG142" s="7">
        <f>_xll.Interp2dTab(-1,0,'Internal Flash'!$B$551:$S$551,'Internal Flash'!$A$552:$A$572,'Internal Flash'!$B$552:$S$572,'Main Injection Calc'!AG$129,'Main Injection Calc'!$U142)</f>
        <v>25</v>
      </c>
      <c r="AH142" s="7">
        <f>_xll.Interp2dTab(-1,0,'Internal Flash'!$B$551:$S$551,'Internal Flash'!$A$552:$A$572,'Internal Flash'!$B$552:$S$572,'Main Injection Calc'!AH$129,'Main Injection Calc'!$U142)</f>
        <v>25</v>
      </c>
      <c r="AI142" s="7">
        <f>_xll.Interp2dTab(-1,0,'Internal Flash'!$B$551:$S$551,'Internal Flash'!$A$552:$A$572,'Internal Flash'!$B$552:$S$572,'Main Injection Calc'!AI$129,'Main Injection Calc'!$U142)</f>
        <v>25</v>
      </c>
      <c r="AJ142" s="7">
        <f>_xll.Interp2dTab(-1,0,'Internal Flash'!$B$551:$S$551,'Internal Flash'!$A$552:$A$572,'Internal Flash'!$B$552:$S$572,'Main Injection Calc'!AJ$129,'Main Injection Calc'!$U142)</f>
        <v>25</v>
      </c>
      <c r="AK142" s="7">
        <f>_xll.Interp2dTab(-1,0,'Internal Flash'!$B$551:$S$551,'Internal Flash'!$A$552:$A$572,'Internal Flash'!$B$552:$S$572,'Main Injection Calc'!AK$129,'Main Injection Calc'!$U142)</f>
        <v>25</v>
      </c>
      <c r="AL142" s="7">
        <f>_xll.Interp2dTab(-1,0,'Internal Flash'!$B$551:$S$551,'Internal Flash'!$A$552:$A$572,'Internal Flash'!$B$552:$S$572,'Main Injection Calc'!AL$129,'Main Injection Calc'!$U142)</f>
        <v>25</v>
      </c>
      <c r="AM142" s="27">
        <f t="shared" si="102"/>
        <v>25</v>
      </c>
    </row>
    <row r="143" spans="1:39" x14ac:dyDescent="0.25">
      <c r="A143" s="5">
        <f>'CSP5'!$A$182</f>
        <v>2600</v>
      </c>
      <c r="B143" s="27">
        <f t="shared" si="98"/>
        <v>0</v>
      </c>
      <c r="C143" s="7">
        <f t="shared" ref="C143:R143" si="113">(C118*60*1000000)/($A143*360)</f>
        <v>0</v>
      </c>
      <c r="D143" s="7">
        <f t="shared" si="113"/>
        <v>0</v>
      </c>
      <c r="E143" s="7">
        <f t="shared" si="113"/>
        <v>0</v>
      </c>
      <c r="F143" s="7">
        <f t="shared" si="113"/>
        <v>0</v>
      </c>
      <c r="G143" s="7">
        <f t="shared" si="113"/>
        <v>0</v>
      </c>
      <c r="H143" s="7">
        <f t="shared" si="113"/>
        <v>0</v>
      </c>
      <c r="I143" s="7">
        <f t="shared" si="113"/>
        <v>0</v>
      </c>
      <c r="J143" s="7">
        <f t="shared" si="113"/>
        <v>0</v>
      </c>
      <c r="K143" s="7">
        <f t="shared" si="113"/>
        <v>0</v>
      </c>
      <c r="L143" s="7">
        <f t="shared" si="113"/>
        <v>0</v>
      </c>
      <c r="M143" s="7">
        <f t="shared" si="113"/>
        <v>0</v>
      </c>
      <c r="N143" s="7">
        <f t="shared" si="113"/>
        <v>0</v>
      </c>
      <c r="O143" s="7">
        <f t="shared" si="113"/>
        <v>0</v>
      </c>
      <c r="P143" s="7">
        <f t="shared" si="113"/>
        <v>0</v>
      </c>
      <c r="Q143" s="7">
        <f t="shared" si="113"/>
        <v>0</v>
      </c>
      <c r="R143" s="7">
        <f t="shared" si="113"/>
        <v>0</v>
      </c>
      <c r="S143" s="27">
        <f t="shared" si="100"/>
        <v>0</v>
      </c>
      <c r="U143" s="5">
        <f>'CSP5'!$A$182</f>
        <v>2600</v>
      </c>
      <c r="V143" s="27">
        <f t="shared" si="101"/>
        <v>25</v>
      </c>
      <c r="W143" s="7">
        <f>_xll.Interp2dTab(-1,0,'Internal Flash'!$B$551:$S$551,'Internal Flash'!$A$552:$A$572,'Internal Flash'!$B$552:$S$572,'Main Injection Calc'!W$129,'Main Injection Calc'!$U143)</f>
        <v>25</v>
      </c>
      <c r="X143" s="7">
        <f>_xll.Interp2dTab(-1,0,'Internal Flash'!$B$551:$S$551,'Internal Flash'!$A$552:$A$572,'Internal Flash'!$B$552:$S$572,'Main Injection Calc'!X$129,'Main Injection Calc'!$U143)</f>
        <v>25</v>
      </c>
      <c r="Y143" s="7">
        <f>_xll.Interp2dTab(-1,0,'Internal Flash'!$B$551:$S$551,'Internal Flash'!$A$552:$A$572,'Internal Flash'!$B$552:$S$572,'Main Injection Calc'!Y$129,'Main Injection Calc'!$U143)</f>
        <v>25</v>
      </c>
      <c r="Z143" s="7">
        <f>_xll.Interp2dTab(-1,0,'Internal Flash'!$B$551:$S$551,'Internal Flash'!$A$552:$A$572,'Internal Flash'!$B$552:$S$572,'Main Injection Calc'!Z$129,'Main Injection Calc'!$U143)</f>
        <v>25</v>
      </c>
      <c r="AA143" s="7">
        <f>_xll.Interp2dTab(-1,0,'Internal Flash'!$B$551:$S$551,'Internal Flash'!$A$552:$A$572,'Internal Flash'!$B$552:$S$572,'Main Injection Calc'!AA$129,'Main Injection Calc'!$U143)</f>
        <v>25</v>
      </c>
      <c r="AB143" s="7">
        <f>_xll.Interp2dTab(-1,0,'Internal Flash'!$B$551:$S$551,'Internal Flash'!$A$552:$A$572,'Internal Flash'!$B$552:$S$572,'Main Injection Calc'!AB$129,'Main Injection Calc'!$U143)</f>
        <v>25</v>
      </c>
      <c r="AC143" s="7">
        <f>_xll.Interp2dTab(-1,0,'Internal Flash'!$B$551:$S$551,'Internal Flash'!$A$552:$A$572,'Internal Flash'!$B$552:$S$572,'Main Injection Calc'!AC$129,'Main Injection Calc'!$U143)</f>
        <v>25</v>
      </c>
      <c r="AD143" s="7">
        <f>_xll.Interp2dTab(-1,0,'Internal Flash'!$B$551:$S$551,'Internal Flash'!$A$552:$A$572,'Internal Flash'!$B$552:$S$572,'Main Injection Calc'!AD$129,'Main Injection Calc'!$U143)</f>
        <v>25</v>
      </c>
      <c r="AE143" s="7">
        <f>_xll.Interp2dTab(-1,0,'Internal Flash'!$B$551:$S$551,'Internal Flash'!$A$552:$A$572,'Internal Flash'!$B$552:$S$572,'Main Injection Calc'!AE$129,'Main Injection Calc'!$U143)</f>
        <v>25</v>
      </c>
      <c r="AF143" s="7">
        <f>_xll.Interp2dTab(-1,0,'Internal Flash'!$B$551:$S$551,'Internal Flash'!$A$552:$A$572,'Internal Flash'!$B$552:$S$572,'Main Injection Calc'!AF$129,'Main Injection Calc'!$U143)</f>
        <v>25</v>
      </c>
      <c r="AG143" s="7">
        <f>_xll.Interp2dTab(-1,0,'Internal Flash'!$B$551:$S$551,'Internal Flash'!$A$552:$A$572,'Internal Flash'!$B$552:$S$572,'Main Injection Calc'!AG$129,'Main Injection Calc'!$U143)</f>
        <v>25</v>
      </c>
      <c r="AH143" s="7">
        <f>_xll.Interp2dTab(-1,0,'Internal Flash'!$B$551:$S$551,'Internal Flash'!$A$552:$A$572,'Internal Flash'!$B$552:$S$572,'Main Injection Calc'!AH$129,'Main Injection Calc'!$U143)</f>
        <v>25</v>
      </c>
      <c r="AI143" s="7">
        <f>_xll.Interp2dTab(-1,0,'Internal Flash'!$B$551:$S$551,'Internal Flash'!$A$552:$A$572,'Internal Flash'!$B$552:$S$572,'Main Injection Calc'!AI$129,'Main Injection Calc'!$U143)</f>
        <v>25</v>
      </c>
      <c r="AJ143" s="7">
        <f>_xll.Interp2dTab(-1,0,'Internal Flash'!$B$551:$S$551,'Internal Flash'!$A$552:$A$572,'Internal Flash'!$B$552:$S$572,'Main Injection Calc'!AJ$129,'Main Injection Calc'!$U143)</f>
        <v>25</v>
      </c>
      <c r="AK143" s="7">
        <f>_xll.Interp2dTab(-1,0,'Internal Flash'!$B$551:$S$551,'Internal Flash'!$A$552:$A$572,'Internal Flash'!$B$552:$S$572,'Main Injection Calc'!AK$129,'Main Injection Calc'!$U143)</f>
        <v>25</v>
      </c>
      <c r="AL143" s="7">
        <f>_xll.Interp2dTab(-1,0,'Internal Flash'!$B$551:$S$551,'Internal Flash'!$A$552:$A$572,'Internal Flash'!$B$552:$S$572,'Main Injection Calc'!AL$129,'Main Injection Calc'!$U143)</f>
        <v>25</v>
      </c>
      <c r="AM143" s="27">
        <f t="shared" si="102"/>
        <v>25</v>
      </c>
    </row>
    <row r="144" spans="1:39" x14ac:dyDescent="0.25">
      <c r="A144" s="5">
        <f>'CSP5'!$A$183</f>
        <v>2800</v>
      </c>
      <c r="B144" s="27">
        <f t="shared" si="98"/>
        <v>0</v>
      </c>
      <c r="C144" s="7">
        <f t="shared" ref="C144:R144" si="114">(C119*60*1000000)/($A144*360)</f>
        <v>0</v>
      </c>
      <c r="D144" s="7">
        <f t="shared" si="114"/>
        <v>0</v>
      </c>
      <c r="E144" s="7">
        <f t="shared" si="114"/>
        <v>0</v>
      </c>
      <c r="F144" s="7">
        <f t="shared" si="114"/>
        <v>0</v>
      </c>
      <c r="G144" s="7">
        <f t="shared" si="114"/>
        <v>0</v>
      </c>
      <c r="H144" s="7">
        <f t="shared" si="114"/>
        <v>0</v>
      </c>
      <c r="I144" s="7">
        <f t="shared" si="114"/>
        <v>0</v>
      </c>
      <c r="J144" s="7">
        <f t="shared" si="114"/>
        <v>0</v>
      </c>
      <c r="K144" s="7">
        <f t="shared" si="114"/>
        <v>0</v>
      </c>
      <c r="L144" s="7">
        <f t="shared" si="114"/>
        <v>0</v>
      </c>
      <c r="M144" s="7">
        <f t="shared" si="114"/>
        <v>0</v>
      </c>
      <c r="N144" s="7">
        <f t="shared" si="114"/>
        <v>0</v>
      </c>
      <c r="O144" s="7">
        <f t="shared" si="114"/>
        <v>0</v>
      </c>
      <c r="P144" s="7">
        <f t="shared" si="114"/>
        <v>0</v>
      </c>
      <c r="Q144" s="7">
        <f t="shared" si="114"/>
        <v>0</v>
      </c>
      <c r="R144" s="7">
        <f t="shared" si="114"/>
        <v>0</v>
      </c>
      <c r="S144" s="27">
        <f t="shared" si="100"/>
        <v>0</v>
      </c>
      <c r="U144" s="5">
        <f>'CSP5'!$A$183</f>
        <v>2800</v>
      </c>
      <c r="V144" s="27">
        <f t="shared" si="101"/>
        <v>25</v>
      </c>
      <c r="W144" s="7">
        <f>_xll.Interp2dTab(-1,0,'Internal Flash'!$B$551:$S$551,'Internal Flash'!$A$552:$A$572,'Internal Flash'!$B$552:$S$572,'Main Injection Calc'!W$129,'Main Injection Calc'!$U144)</f>
        <v>25</v>
      </c>
      <c r="X144" s="7">
        <f>_xll.Interp2dTab(-1,0,'Internal Flash'!$B$551:$S$551,'Internal Flash'!$A$552:$A$572,'Internal Flash'!$B$552:$S$572,'Main Injection Calc'!X$129,'Main Injection Calc'!$U144)</f>
        <v>25</v>
      </c>
      <c r="Y144" s="7">
        <f>_xll.Interp2dTab(-1,0,'Internal Flash'!$B$551:$S$551,'Internal Flash'!$A$552:$A$572,'Internal Flash'!$B$552:$S$572,'Main Injection Calc'!Y$129,'Main Injection Calc'!$U144)</f>
        <v>25</v>
      </c>
      <c r="Z144" s="7">
        <f>_xll.Interp2dTab(-1,0,'Internal Flash'!$B$551:$S$551,'Internal Flash'!$A$552:$A$572,'Internal Flash'!$B$552:$S$572,'Main Injection Calc'!Z$129,'Main Injection Calc'!$U144)</f>
        <v>25</v>
      </c>
      <c r="AA144" s="7">
        <f>_xll.Interp2dTab(-1,0,'Internal Flash'!$B$551:$S$551,'Internal Flash'!$A$552:$A$572,'Internal Flash'!$B$552:$S$572,'Main Injection Calc'!AA$129,'Main Injection Calc'!$U144)</f>
        <v>25</v>
      </c>
      <c r="AB144" s="7">
        <f>_xll.Interp2dTab(-1,0,'Internal Flash'!$B$551:$S$551,'Internal Flash'!$A$552:$A$572,'Internal Flash'!$B$552:$S$572,'Main Injection Calc'!AB$129,'Main Injection Calc'!$U144)</f>
        <v>25</v>
      </c>
      <c r="AC144" s="7">
        <f>_xll.Interp2dTab(-1,0,'Internal Flash'!$B$551:$S$551,'Internal Flash'!$A$552:$A$572,'Internal Flash'!$B$552:$S$572,'Main Injection Calc'!AC$129,'Main Injection Calc'!$U144)</f>
        <v>25</v>
      </c>
      <c r="AD144" s="7">
        <f>_xll.Interp2dTab(-1,0,'Internal Flash'!$B$551:$S$551,'Internal Flash'!$A$552:$A$572,'Internal Flash'!$B$552:$S$572,'Main Injection Calc'!AD$129,'Main Injection Calc'!$U144)</f>
        <v>25</v>
      </c>
      <c r="AE144" s="7">
        <f>_xll.Interp2dTab(-1,0,'Internal Flash'!$B$551:$S$551,'Internal Flash'!$A$552:$A$572,'Internal Flash'!$B$552:$S$572,'Main Injection Calc'!AE$129,'Main Injection Calc'!$U144)</f>
        <v>25</v>
      </c>
      <c r="AF144" s="7">
        <f>_xll.Interp2dTab(-1,0,'Internal Flash'!$B$551:$S$551,'Internal Flash'!$A$552:$A$572,'Internal Flash'!$B$552:$S$572,'Main Injection Calc'!AF$129,'Main Injection Calc'!$U144)</f>
        <v>25</v>
      </c>
      <c r="AG144" s="7">
        <f>_xll.Interp2dTab(-1,0,'Internal Flash'!$B$551:$S$551,'Internal Flash'!$A$552:$A$572,'Internal Flash'!$B$552:$S$572,'Main Injection Calc'!AG$129,'Main Injection Calc'!$U144)</f>
        <v>25</v>
      </c>
      <c r="AH144" s="7">
        <f>_xll.Interp2dTab(-1,0,'Internal Flash'!$B$551:$S$551,'Internal Flash'!$A$552:$A$572,'Internal Flash'!$B$552:$S$572,'Main Injection Calc'!AH$129,'Main Injection Calc'!$U144)</f>
        <v>25</v>
      </c>
      <c r="AI144" s="7">
        <f>_xll.Interp2dTab(-1,0,'Internal Flash'!$B$551:$S$551,'Internal Flash'!$A$552:$A$572,'Internal Flash'!$B$552:$S$572,'Main Injection Calc'!AI$129,'Main Injection Calc'!$U144)</f>
        <v>25</v>
      </c>
      <c r="AJ144" s="7">
        <f>_xll.Interp2dTab(-1,0,'Internal Flash'!$B$551:$S$551,'Internal Flash'!$A$552:$A$572,'Internal Flash'!$B$552:$S$572,'Main Injection Calc'!AJ$129,'Main Injection Calc'!$U144)</f>
        <v>25</v>
      </c>
      <c r="AK144" s="7">
        <f>_xll.Interp2dTab(-1,0,'Internal Flash'!$B$551:$S$551,'Internal Flash'!$A$552:$A$572,'Internal Flash'!$B$552:$S$572,'Main Injection Calc'!AK$129,'Main Injection Calc'!$U144)</f>
        <v>25</v>
      </c>
      <c r="AL144" s="7">
        <f>_xll.Interp2dTab(-1,0,'Internal Flash'!$B$551:$S$551,'Internal Flash'!$A$552:$A$572,'Internal Flash'!$B$552:$S$572,'Main Injection Calc'!AL$129,'Main Injection Calc'!$U144)</f>
        <v>25</v>
      </c>
      <c r="AM144" s="27">
        <f t="shared" si="102"/>
        <v>25</v>
      </c>
    </row>
    <row r="145" spans="1:39" x14ac:dyDescent="0.25">
      <c r="A145" s="5">
        <f>'CSP5'!$A$184</f>
        <v>2900</v>
      </c>
      <c r="B145" s="27">
        <f t="shared" si="98"/>
        <v>0</v>
      </c>
      <c r="C145" s="7">
        <f t="shared" ref="C145:R145" si="115">(C120*60*1000000)/($A145*360)</f>
        <v>0</v>
      </c>
      <c r="D145" s="7">
        <f t="shared" si="115"/>
        <v>0</v>
      </c>
      <c r="E145" s="7">
        <f t="shared" si="115"/>
        <v>0</v>
      </c>
      <c r="F145" s="7">
        <f t="shared" si="115"/>
        <v>0</v>
      </c>
      <c r="G145" s="7">
        <f t="shared" si="115"/>
        <v>0</v>
      </c>
      <c r="H145" s="7">
        <f t="shared" si="115"/>
        <v>0</v>
      </c>
      <c r="I145" s="7">
        <f t="shared" si="115"/>
        <v>0</v>
      </c>
      <c r="J145" s="7">
        <f t="shared" si="115"/>
        <v>0</v>
      </c>
      <c r="K145" s="7">
        <f t="shared" si="115"/>
        <v>0</v>
      </c>
      <c r="L145" s="7">
        <f t="shared" si="115"/>
        <v>0</v>
      </c>
      <c r="M145" s="7">
        <f t="shared" si="115"/>
        <v>0</v>
      </c>
      <c r="N145" s="7">
        <f t="shared" si="115"/>
        <v>0</v>
      </c>
      <c r="O145" s="7">
        <f t="shared" si="115"/>
        <v>0</v>
      </c>
      <c r="P145" s="7">
        <f t="shared" si="115"/>
        <v>0</v>
      </c>
      <c r="Q145" s="7">
        <f t="shared" si="115"/>
        <v>0</v>
      </c>
      <c r="R145" s="7">
        <f t="shared" si="115"/>
        <v>0</v>
      </c>
      <c r="S145" s="27">
        <f t="shared" si="100"/>
        <v>0</v>
      </c>
      <c r="U145" s="5">
        <f>'CSP5'!$A$184</f>
        <v>2900</v>
      </c>
      <c r="V145" s="27">
        <f t="shared" si="101"/>
        <v>25</v>
      </c>
      <c r="W145" s="7">
        <f>_xll.Interp2dTab(-1,0,'Internal Flash'!$B$551:$S$551,'Internal Flash'!$A$552:$A$572,'Internal Flash'!$B$552:$S$572,'Main Injection Calc'!W$129,'Main Injection Calc'!$U145)</f>
        <v>25</v>
      </c>
      <c r="X145" s="7">
        <f>_xll.Interp2dTab(-1,0,'Internal Flash'!$B$551:$S$551,'Internal Flash'!$A$552:$A$572,'Internal Flash'!$B$552:$S$572,'Main Injection Calc'!X$129,'Main Injection Calc'!$U145)</f>
        <v>25</v>
      </c>
      <c r="Y145" s="7">
        <f>_xll.Interp2dTab(-1,0,'Internal Flash'!$B$551:$S$551,'Internal Flash'!$A$552:$A$572,'Internal Flash'!$B$552:$S$572,'Main Injection Calc'!Y$129,'Main Injection Calc'!$U145)</f>
        <v>25</v>
      </c>
      <c r="Z145" s="7">
        <f>_xll.Interp2dTab(-1,0,'Internal Flash'!$B$551:$S$551,'Internal Flash'!$A$552:$A$572,'Internal Flash'!$B$552:$S$572,'Main Injection Calc'!Z$129,'Main Injection Calc'!$U145)</f>
        <v>25</v>
      </c>
      <c r="AA145" s="7">
        <f>_xll.Interp2dTab(-1,0,'Internal Flash'!$B$551:$S$551,'Internal Flash'!$A$552:$A$572,'Internal Flash'!$B$552:$S$572,'Main Injection Calc'!AA$129,'Main Injection Calc'!$U145)</f>
        <v>25</v>
      </c>
      <c r="AB145" s="7">
        <f>_xll.Interp2dTab(-1,0,'Internal Flash'!$B$551:$S$551,'Internal Flash'!$A$552:$A$572,'Internal Flash'!$B$552:$S$572,'Main Injection Calc'!AB$129,'Main Injection Calc'!$U145)</f>
        <v>25</v>
      </c>
      <c r="AC145" s="7">
        <f>_xll.Interp2dTab(-1,0,'Internal Flash'!$B$551:$S$551,'Internal Flash'!$A$552:$A$572,'Internal Flash'!$B$552:$S$572,'Main Injection Calc'!AC$129,'Main Injection Calc'!$U145)</f>
        <v>25</v>
      </c>
      <c r="AD145" s="7">
        <f>_xll.Interp2dTab(-1,0,'Internal Flash'!$B$551:$S$551,'Internal Flash'!$A$552:$A$572,'Internal Flash'!$B$552:$S$572,'Main Injection Calc'!AD$129,'Main Injection Calc'!$U145)</f>
        <v>25</v>
      </c>
      <c r="AE145" s="7">
        <f>_xll.Interp2dTab(-1,0,'Internal Flash'!$B$551:$S$551,'Internal Flash'!$A$552:$A$572,'Internal Flash'!$B$552:$S$572,'Main Injection Calc'!AE$129,'Main Injection Calc'!$U145)</f>
        <v>25</v>
      </c>
      <c r="AF145" s="7">
        <f>_xll.Interp2dTab(-1,0,'Internal Flash'!$B$551:$S$551,'Internal Flash'!$A$552:$A$572,'Internal Flash'!$B$552:$S$572,'Main Injection Calc'!AF$129,'Main Injection Calc'!$U145)</f>
        <v>25</v>
      </c>
      <c r="AG145" s="7">
        <f>_xll.Interp2dTab(-1,0,'Internal Flash'!$B$551:$S$551,'Internal Flash'!$A$552:$A$572,'Internal Flash'!$B$552:$S$572,'Main Injection Calc'!AG$129,'Main Injection Calc'!$U145)</f>
        <v>25</v>
      </c>
      <c r="AH145" s="7">
        <f>_xll.Interp2dTab(-1,0,'Internal Flash'!$B$551:$S$551,'Internal Flash'!$A$552:$A$572,'Internal Flash'!$B$552:$S$572,'Main Injection Calc'!AH$129,'Main Injection Calc'!$U145)</f>
        <v>25</v>
      </c>
      <c r="AI145" s="7">
        <f>_xll.Interp2dTab(-1,0,'Internal Flash'!$B$551:$S$551,'Internal Flash'!$A$552:$A$572,'Internal Flash'!$B$552:$S$572,'Main Injection Calc'!AI$129,'Main Injection Calc'!$U145)</f>
        <v>25</v>
      </c>
      <c r="AJ145" s="7">
        <f>_xll.Interp2dTab(-1,0,'Internal Flash'!$B$551:$S$551,'Internal Flash'!$A$552:$A$572,'Internal Flash'!$B$552:$S$572,'Main Injection Calc'!AJ$129,'Main Injection Calc'!$U145)</f>
        <v>25</v>
      </c>
      <c r="AK145" s="7">
        <f>_xll.Interp2dTab(-1,0,'Internal Flash'!$B$551:$S$551,'Internal Flash'!$A$552:$A$572,'Internal Flash'!$B$552:$S$572,'Main Injection Calc'!AK$129,'Main Injection Calc'!$U145)</f>
        <v>25</v>
      </c>
      <c r="AL145" s="7">
        <f>_xll.Interp2dTab(-1,0,'Internal Flash'!$B$551:$S$551,'Internal Flash'!$A$552:$A$572,'Internal Flash'!$B$552:$S$572,'Main Injection Calc'!AL$129,'Main Injection Calc'!$U145)</f>
        <v>25</v>
      </c>
      <c r="AM145" s="27">
        <f t="shared" si="102"/>
        <v>25</v>
      </c>
    </row>
    <row r="146" spans="1:39" x14ac:dyDescent="0.25">
      <c r="A146" s="5">
        <f>'CSP5'!$A$185</f>
        <v>3000</v>
      </c>
      <c r="B146" s="27">
        <f t="shared" si="98"/>
        <v>0</v>
      </c>
      <c r="C146" s="7">
        <f t="shared" ref="C146:R146" si="116">(C121*60*1000000)/($A146*360)</f>
        <v>0</v>
      </c>
      <c r="D146" s="7">
        <f t="shared" si="116"/>
        <v>0</v>
      </c>
      <c r="E146" s="7">
        <f t="shared" si="116"/>
        <v>0</v>
      </c>
      <c r="F146" s="7">
        <f t="shared" si="116"/>
        <v>0</v>
      </c>
      <c r="G146" s="7">
        <f t="shared" si="116"/>
        <v>0</v>
      </c>
      <c r="H146" s="7">
        <f t="shared" si="116"/>
        <v>0</v>
      </c>
      <c r="I146" s="7">
        <f t="shared" si="116"/>
        <v>0</v>
      </c>
      <c r="J146" s="7">
        <f t="shared" si="116"/>
        <v>0</v>
      </c>
      <c r="K146" s="7">
        <f t="shared" si="116"/>
        <v>0</v>
      </c>
      <c r="L146" s="7">
        <f t="shared" si="116"/>
        <v>0</v>
      </c>
      <c r="M146" s="7">
        <f t="shared" si="116"/>
        <v>0</v>
      </c>
      <c r="N146" s="7">
        <f t="shared" si="116"/>
        <v>0</v>
      </c>
      <c r="O146" s="7">
        <f t="shared" si="116"/>
        <v>0</v>
      </c>
      <c r="P146" s="7">
        <f t="shared" si="116"/>
        <v>0</v>
      </c>
      <c r="Q146" s="7">
        <f t="shared" si="116"/>
        <v>0</v>
      </c>
      <c r="R146" s="7">
        <f t="shared" si="116"/>
        <v>0</v>
      </c>
      <c r="S146" s="27">
        <f t="shared" si="100"/>
        <v>0</v>
      </c>
      <c r="U146" s="5">
        <f>'CSP5'!$A$185</f>
        <v>3000</v>
      </c>
      <c r="V146" s="27">
        <f t="shared" si="101"/>
        <v>25</v>
      </c>
      <c r="W146" s="7">
        <f>_xll.Interp2dTab(-1,0,'Internal Flash'!$B$551:$S$551,'Internal Flash'!$A$552:$A$572,'Internal Flash'!$B$552:$S$572,'Main Injection Calc'!W$129,'Main Injection Calc'!$U146)</f>
        <v>25</v>
      </c>
      <c r="X146" s="7">
        <f>_xll.Interp2dTab(-1,0,'Internal Flash'!$B$551:$S$551,'Internal Flash'!$A$552:$A$572,'Internal Flash'!$B$552:$S$572,'Main Injection Calc'!X$129,'Main Injection Calc'!$U146)</f>
        <v>25</v>
      </c>
      <c r="Y146" s="7">
        <f>_xll.Interp2dTab(-1,0,'Internal Flash'!$B$551:$S$551,'Internal Flash'!$A$552:$A$572,'Internal Flash'!$B$552:$S$572,'Main Injection Calc'!Y$129,'Main Injection Calc'!$U146)</f>
        <v>25</v>
      </c>
      <c r="Z146" s="7">
        <f>_xll.Interp2dTab(-1,0,'Internal Flash'!$B$551:$S$551,'Internal Flash'!$A$552:$A$572,'Internal Flash'!$B$552:$S$572,'Main Injection Calc'!Z$129,'Main Injection Calc'!$U146)</f>
        <v>25</v>
      </c>
      <c r="AA146" s="7">
        <f>_xll.Interp2dTab(-1,0,'Internal Flash'!$B$551:$S$551,'Internal Flash'!$A$552:$A$572,'Internal Flash'!$B$552:$S$572,'Main Injection Calc'!AA$129,'Main Injection Calc'!$U146)</f>
        <v>25</v>
      </c>
      <c r="AB146" s="7">
        <f>_xll.Interp2dTab(-1,0,'Internal Flash'!$B$551:$S$551,'Internal Flash'!$A$552:$A$572,'Internal Flash'!$B$552:$S$572,'Main Injection Calc'!AB$129,'Main Injection Calc'!$U146)</f>
        <v>25</v>
      </c>
      <c r="AC146" s="7">
        <f>_xll.Interp2dTab(-1,0,'Internal Flash'!$B$551:$S$551,'Internal Flash'!$A$552:$A$572,'Internal Flash'!$B$552:$S$572,'Main Injection Calc'!AC$129,'Main Injection Calc'!$U146)</f>
        <v>25</v>
      </c>
      <c r="AD146" s="7">
        <f>_xll.Interp2dTab(-1,0,'Internal Flash'!$B$551:$S$551,'Internal Flash'!$A$552:$A$572,'Internal Flash'!$B$552:$S$572,'Main Injection Calc'!AD$129,'Main Injection Calc'!$U146)</f>
        <v>25</v>
      </c>
      <c r="AE146" s="7">
        <f>_xll.Interp2dTab(-1,0,'Internal Flash'!$B$551:$S$551,'Internal Flash'!$A$552:$A$572,'Internal Flash'!$B$552:$S$572,'Main Injection Calc'!AE$129,'Main Injection Calc'!$U146)</f>
        <v>25</v>
      </c>
      <c r="AF146" s="7">
        <f>_xll.Interp2dTab(-1,0,'Internal Flash'!$B$551:$S$551,'Internal Flash'!$A$552:$A$572,'Internal Flash'!$B$552:$S$572,'Main Injection Calc'!AF$129,'Main Injection Calc'!$U146)</f>
        <v>25</v>
      </c>
      <c r="AG146" s="7">
        <f>_xll.Interp2dTab(-1,0,'Internal Flash'!$B$551:$S$551,'Internal Flash'!$A$552:$A$572,'Internal Flash'!$B$552:$S$572,'Main Injection Calc'!AG$129,'Main Injection Calc'!$U146)</f>
        <v>25</v>
      </c>
      <c r="AH146" s="7">
        <f>_xll.Interp2dTab(-1,0,'Internal Flash'!$B$551:$S$551,'Internal Flash'!$A$552:$A$572,'Internal Flash'!$B$552:$S$572,'Main Injection Calc'!AH$129,'Main Injection Calc'!$U146)</f>
        <v>25</v>
      </c>
      <c r="AI146" s="7">
        <f>_xll.Interp2dTab(-1,0,'Internal Flash'!$B$551:$S$551,'Internal Flash'!$A$552:$A$572,'Internal Flash'!$B$552:$S$572,'Main Injection Calc'!AI$129,'Main Injection Calc'!$U146)</f>
        <v>25</v>
      </c>
      <c r="AJ146" s="7">
        <f>_xll.Interp2dTab(-1,0,'Internal Flash'!$B$551:$S$551,'Internal Flash'!$A$552:$A$572,'Internal Flash'!$B$552:$S$572,'Main Injection Calc'!AJ$129,'Main Injection Calc'!$U146)</f>
        <v>25</v>
      </c>
      <c r="AK146" s="7">
        <f>_xll.Interp2dTab(-1,0,'Internal Flash'!$B$551:$S$551,'Internal Flash'!$A$552:$A$572,'Internal Flash'!$B$552:$S$572,'Main Injection Calc'!AK$129,'Main Injection Calc'!$U146)</f>
        <v>25</v>
      </c>
      <c r="AL146" s="7">
        <f>_xll.Interp2dTab(-1,0,'Internal Flash'!$B$551:$S$551,'Internal Flash'!$A$552:$A$572,'Internal Flash'!$B$552:$S$572,'Main Injection Calc'!AL$129,'Main Injection Calc'!$U146)</f>
        <v>25</v>
      </c>
      <c r="AM146" s="27">
        <f t="shared" si="102"/>
        <v>25</v>
      </c>
    </row>
    <row r="147" spans="1:39" x14ac:dyDescent="0.25">
      <c r="A147" s="5">
        <f>'CSP5'!$A$186</f>
        <v>3200</v>
      </c>
      <c r="B147" s="27">
        <f t="shared" si="98"/>
        <v>0</v>
      </c>
      <c r="C147" s="7">
        <f t="shared" ref="C147:R147" si="117">(C122*60*1000000)/($A147*360)</f>
        <v>0</v>
      </c>
      <c r="D147" s="7">
        <f t="shared" si="117"/>
        <v>0</v>
      </c>
      <c r="E147" s="7">
        <f t="shared" si="117"/>
        <v>0</v>
      </c>
      <c r="F147" s="7">
        <f t="shared" si="117"/>
        <v>0</v>
      </c>
      <c r="G147" s="7">
        <f t="shared" si="117"/>
        <v>0</v>
      </c>
      <c r="H147" s="7">
        <f t="shared" si="117"/>
        <v>0</v>
      </c>
      <c r="I147" s="7">
        <f t="shared" si="117"/>
        <v>0</v>
      </c>
      <c r="J147" s="7">
        <f t="shared" si="117"/>
        <v>0</v>
      </c>
      <c r="K147" s="7">
        <f t="shared" si="117"/>
        <v>0</v>
      </c>
      <c r="L147" s="7">
        <f t="shared" si="117"/>
        <v>0</v>
      </c>
      <c r="M147" s="7">
        <f t="shared" si="117"/>
        <v>0</v>
      </c>
      <c r="N147" s="7">
        <f t="shared" si="117"/>
        <v>0</v>
      </c>
      <c r="O147" s="7">
        <f t="shared" si="117"/>
        <v>0</v>
      </c>
      <c r="P147" s="7">
        <f t="shared" si="117"/>
        <v>0</v>
      </c>
      <c r="Q147" s="7">
        <f t="shared" si="117"/>
        <v>0</v>
      </c>
      <c r="R147" s="7">
        <f t="shared" si="117"/>
        <v>0</v>
      </c>
      <c r="S147" s="27">
        <f t="shared" si="100"/>
        <v>0</v>
      </c>
      <c r="U147" s="5">
        <f>'CSP5'!$A$186</f>
        <v>3200</v>
      </c>
      <c r="V147" s="27">
        <f t="shared" si="101"/>
        <v>25</v>
      </c>
      <c r="W147" s="7">
        <f>_xll.Interp2dTab(-1,0,'Internal Flash'!$B$551:$S$551,'Internal Flash'!$A$552:$A$572,'Internal Flash'!$B$552:$S$572,'Main Injection Calc'!W$129,'Main Injection Calc'!$U147)</f>
        <v>25</v>
      </c>
      <c r="X147" s="7">
        <f>_xll.Interp2dTab(-1,0,'Internal Flash'!$B$551:$S$551,'Internal Flash'!$A$552:$A$572,'Internal Flash'!$B$552:$S$572,'Main Injection Calc'!X$129,'Main Injection Calc'!$U147)</f>
        <v>25</v>
      </c>
      <c r="Y147" s="7">
        <f>_xll.Interp2dTab(-1,0,'Internal Flash'!$B$551:$S$551,'Internal Flash'!$A$552:$A$572,'Internal Flash'!$B$552:$S$572,'Main Injection Calc'!Y$129,'Main Injection Calc'!$U147)</f>
        <v>25</v>
      </c>
      <c r="Z147" s="7">
        <f>_xll.Interp2dTab(-1,0,'Internal Flash'!$B$551:$S$551,'Internal Flash'!$A$552:$A$572,'Internal Flash'!$B$552:$S$572,'Main Injection Calc'!Z$129,'Main Injection Calc'!$U147)</f>
        <v>25</v>
      </c>
      <c r="AA147" s="7">
        <f>_xll.Interp2dTab(-1,0,'Internal Flash'!$B$551:$S$551,'Internal Flash'!$A$552:$A$572,'Internal Flash'!$B$552:$S$572,'Main Injection Calc'!AA$129,'Main Injection Calc'!$U147)</f>
        <v>25</v>
      </c>
      <c r="AB147" s="7">
        <f>_xll.Interp2dTab(-1,0,'Internal Flash'!$B$551:$S$551,'Internal Flash'!$A$552:$A$572,'Internal Flash'!$B$552:$S$572,'Main Injection Calc'!AB$129,'Main Injection Calc'!$U147)</f>
        <v>25</v>
      </c>
      <c r="AC147" s="7">
        <f>_xll.Interp2dTab(-1,0,'Internal Flash'!$B$551:$S$551,'Internal Flash'!$A$552:$A$572,'Internal Flash'!$B$552:$S$572,'Main Injection Calc'!AC$129,'Main Injection Calc'!$U147)</f>
        <v>25</v>
      </c>
      <c r="AD147" s="7">
        <f>_xll.Interp2dTab(-1,0,'Internal Flash'!$B$551:$S$551,'Internal Flash'!$A$552:$A$572,'Internal Flash'!$B$552:$S$572,'Main Injection Calc'!AD$129,'Main Injection Calc'!$U147)</f>
        <v>25</v>
      </c>
      <c r="AE147" s="7">
        <f>_xll.Interp2dTab(-1,0,'Internal Flash'!$B$551:$S$551,'Internal Flash'!$A$552:$A$572,'Internal Flash'!$B$552:$S$572,'Main Injection Calc'!AE$129,'Main Injection Calc'!$U147)</f>
        <v>25</v>
      </c>
      <c r="AF147" s="7">
        <f>_xll.Interp2dTab(-1,0,'Internal Flash'!$B$551:$S$551,'Internal Flash'!$A$552:$A$572,'Internal Flash'!$B$552:$S$572,'Main Injection Calc'!AF$129,'Main Injection Calc'!$U147)</f>
        <v>25</v>
      </c>
      <c r="AG147" s="7">
        <f>_xll.Interp2dTab(-1,0,'Internal Flash'!$B$551:$S$551,'Internal Flash'!$A$552:$A$572,'Internal Flash'!$B$552:$S$572,'Main Injection Calc'!AG$129,'Main Injection Calc'!$U147)</f>
        <v>25</v>
      </c>
      <c r="AH147" s="7">
        <f>_xll.Interp2dTab(-1,0,'Internal Flash'!$B$551:$S$551,'Internal Flash'!$A$552:$A$572,'Internal Flash'!$B$552:$S$572,'Main Injection Calc'!AH$129,'Main Injection Calc'!$U147)</f>
        <v>25</v>
      </c>
      <c r="AI147" s="7">
        <f>_xll.Interp2dTab(-1,0,'Internal Flash'!$B$551:$S$551,'Internal Flash'!$A$552:$A$572,'Internal Flash'!$B$552:$S$572,'Main Injection Calc'!AI$129,'Main Injection Calc'!$U147)</f>
        <v>25</v>
      </c>
      <c r="AJ147" s="7">
        <f>_xll.Interp2dTab(-1,0,'Internal Flash'!$B$551:$S$551,'Internal Flash'!$A$552:$A$572,'Internal Flash'!$B$552:$S$572,'Main Injection Calc'!AJ$129,'Main Injection Calc'!$U147)</f>
        <v>25</v>
      </c>
      <c r="AK147" s="7">
        <f>_xll.Interp2dTab(-1,0,'Internal Flash'!$B$551:$S$551,'Internal Flash'!$A$552:$A$572,'Internal Flash'!$B$552:$S$572,'Main Injection Calc'!AK$129,'Main Injection Calc'!$U147)</f>
        <v>25</v>
      </c>
      <c r="AL147" s="7">
        <f>_xll.Interp2dTab(-1,0,'Internal Flash'!$B$551:$S$551,'Internal Flash'!$A$552:$A$572,'Internal Flash'!$B$552:$S$572,'Main Injection Calc'!AL$129,'Main Injection Calc'!$U147)</f>
        <v>25</v>
      </c>
      <c r="AM147" s="27">
        <f t="shared" si="102"/>
        <v>25</v>
      </c>
    </row>
    <row r="148" spans="1:39" x14ac:dyDescent="0.25">
      <c r="A148" s="5">
        <f>'CSP5'!$A$187</f>
        <v>3300</v>
      </c>
      <c r="B148" s="27">
        <f t="shared" si="98"/>
        <v>0</v>
      </c>
      <c r="C148" s="7">
        <f t="shared" ref="C148:R148" si="118">(C123*60*1000000)/($A148*360)</f>
        <v>0</v>
      </c>
      <c r="D148" s="7">
        <f t="shared" si="118"/>
        <v>0</v>
      </c>
      <c r="E148" s="7">
        <f t="shared" si="118"/>
        <v>0</v>
      </c>
      <c r="F148" s="7">
        <f t="shared" si="118"/>
        <v>0</v>
      </c>
      <c r="G148" s="7">
        <f t="shared" si="118"/>
        <v>0</v>
      </c>
      <c r="H148" s="7">
        <f t="shared" si="118"/>
        <v>0</v>
      </c>
      <c r="I148" s="7">
        <f t="shared" si="118"/>
        <v>0</v>
      </c>
      <c r="J148" s="7">
        <f t="shared" si="118"/>
        <v>0</v>
      </c>
      <c r="K148" s="7">
        <f t="shared" si="118"/>
        <v>0</v>
      </c>
      <c r="L148" s="7">
        <f t="shared" si="118"/>
        <v>0</v>
      </c>
      <c r="M148" s="7">
        <f t="shared" si="118"/>
        <v>0</v>
      </c>
      <c r="N148" s="7">
        <f t="shared" si="118"/>
        <v>0</v>
      </c>
      <c r="O148" s="7">
        <f t="shared" si="118"/>
        <v>0</v>
      </c>
      <c r="P148" s="7">
        <f t="shared" si="118"/>
        <v>0</v>
      </c>
      <c r="Q148" s="7">
        <f t="shared" si="118"/>
        <v>0</v>
      </c>
      <c r="R148" s="7">
        <f t="shared" si="118"/>
        <v>0</v>
      </c>
      <c r="S148" s="27">
        <f t="shared" si="100"/>
        <v>0</v>
      </c>
      <c r="U148" s="5">
        <f>'CSP5'!$A$187</f>
        <v>3300</v>
      </c>
      <c r="V148" s="27">
        <f t="shared" si="101"/>
        <v>25</v>
      </c>
      <c r="W148" s="7">
        <f>_xll.Interp2dTab(-1,0,'Internal Flash'!$B$551:$S$551,'Internal Flash'!$A$552:$A$572,'Internal Flash'!$B$552:$S$572,'Main Injection Calc'!W$129,'Main Injection Calc'!$U148)</f>
        <v>25</v>
      </c>
      <c r="X148" s="7">
        <f>_xll.Interp2dTab(-1,0,'Internal Flash'!$B$551:$S$551,'Internal Flash'!$A$552:$A$572,'Internal Flash'!$B$552:$S$572,'Main Injection Calc'!X$129,'Main Injection Calc'!$U148)</f>
        <v>25</v>
      </c>
      <c r="Y148" s="7">
        <f>_xll.Interp2dTab(-1,0,'Internal Flash'!$B$551:$S$551,'Internal Flash'!$A$552:$A$572,'Internal Flash'!$B$552:$S$572,'Main Injection Calc'!Y$129,'Main Injection Calc'!$U148)</f>
        <v>25</v>
      </c>
      <c r="Z148" s="7">
        <f>_xll.Interp2dTab(-1,0,'Internal Flash'!$B$551:$S$551,'Internal Flash'!$A$552:$A$572,'Internal Flash'!$B$552:$S$572,'Main Injection Calc'!Z$129,'Main Injection Calc'!$U148)</f>
        <v>25</v>
      </c>
      <c r="AA148" s="7">
        <f>_xll.Interp2dTab(-1,0,'Internal Flash'!$B$551:$S$551,'Internal Flash'!$A$552:$A$572,'Internal Flash'!$B$552:$S$572,'Main Injection Calc'!AA$129,'Main Injection Calc'!$U148)</f>
        <v>25</v>
      </c>
      <c r="AB148" s="7">
        <f>_xll.Interp2dTab(-1,0,'Internal Flash'!$B$551:$S$551,'Internal Flash'!$A$552:$A$572,'Internal Flash'!$B$552:$S$572,'Main Injection Calc'!AB$129,'Main Injection Calc'!$U148)</f>
        <v>25</v>
      </c>
      <c r="AC148" s="7">
        <f>_xll.Interp2dTab(-1,0,'Internal Flash'!$B$551:$S$551,'Internal Flash'!$A$552:$A$572,'Internal Flash'!$B$552:$S$572,'Main Injection Calc'!AC$129,'Main Injection Calc'!$U148)</f>
        <v>25</v>
      </c>
      <c r="AD148" s="7">
        <f>_xll.Interp2dTab(-1,0,'Internal Flash'!$B$551:$S$551,'Internal Flash'!$A$552:$A$572,'Internal Flash'!$B$552:$S$572,'Main Injection Calc'!AD$129,'Main Injection Calc'!$U148)</f>
        <v>25</v>
      </c>
      <c r="AE148" s="7">
        <f>_xll.Interp2dTab(-1,0,'Internal Flash'!$B$551:$S$551,'Internal Flash'!$A$552:$A$572,'Internal Flash'!$B$552:$S$572,'Main Injection Calc'!AE$129,'Main Injection Calc'!$U148)</f>
        <v>25</v>
      </c>
      <c r="AF148" s="7">
        <f>_xll.Interp2dTab(-1,0,'Internal Flash'!$B$551:$S$551,'Internal Flash'!$A$552:$A$572,'Internal Flash'!$B$552:$S$572,'Main Injection Calc'!AF$129,'Main Injection Calc'!$U148)</f>
        <v>25</v>
      </c>
      <c r="AG148" s="7">
        <f>_xll.Interp2dTab(-1,0,'Internal Flash'!$B$551:$S$551,'Internal Flash'!$A$552:$A$572,'Internal Flash'!$B$552:$S$572,'Main Injection Calc'!AG$129,'Main Injection Calc'!$U148)</f>
        <v>25</v>
      </c>
      <c r="AH148" s="7">
        <f>_xll.Interp2dTab(-1,0,'Internal Flash'!$B$551:$S$551,'Internal Flash'!$A$552:$A$572,'Internal Flash'!$B$552:$S$572,'Main Injection Calc'!AH$129,'Main Injection Calc'!$U148)</f>
        <v>25</v>
      </c>
      <c r="AI148" s="7">
        <f>_xll.Interp2dTab(-1,0,'Internal Flash'!$B$551:$S$551,'Internal Flash'!$A$552:$A$572,'Internal Flash'!$B$552:$S$572,'Main Injection Calc'!AI$129,'Main Injection Calc'!$U148)</f>
        <v>25</v>
      </c>
      <c r="AJ148" s="7">
        <f>_xll.Interp2dTab(-1,0,'Internal Flash'!$B$551:$S$551,'Internal Flash'!$A$552:$A$572,'Internal Flash'!$B$552:$S$572,'Main Injection Calc'!AJ$129,'Main Injection Calc'!$U148)</f>
        <v>25</v>
      </c>
      <c r="AK148" s="7">
        <f>_xll.Interp2dTab(-1,0,'Internal Flash'!$B$551:$S$551,'Internal Flash'!$A$552:$A$572,'Internal Flash'!$B$552:$S$572,'Main Injection Calc'!AK$129,'Main Injection Calc'!$U148)</f>
        <v>25</v>
      </c>
      <c r="AL148" s="7">
        <f>_xll.Interp2dTab(-1,0,'Internal Flash'!$B$551:$S$551,'Internal Flash'!$A$552:$A$572,'Internal Flash'!$B$552:$S$572,'Main Injection Calc'!AL$129,'Main Injection Calc'!$U148)</f>
        <v>25</v>
      </c>
      <c r="AM148" s="27">
        <f t="shared" si="102"/>
        <v>25</v>
      </c>
    </row>
    <row r="149" spans="1:39" x14ac:dyDescent="0.25">
      <c r="A149" s="5">
        <f>'CSP5'!$A$188</f>
        <v>3500</v>
      </c>
      <c r="B149" s="27">
        <f t="shared" si="98"/>
        <v>0</v>
      </c>
      <c r="C149" s="7">
        <f t="shared" ref="C149:R149" si="119">(C124*60*1000000)/($A149*360)</f>
        <v>0</v>
      </c>
      <c r="D149" s="7">
        <f t="shared" si="119"/>
        <v>0</v>
      </c>
      <c r="E149" s="7">
        <f t="shared" si="119"/>
        <v>0</v>
      </c>
      <c r="F149" s="7">
        <f t="shared" si="119"/>
        <v>0</v>
      </c>
      <c r="G149" s="7">
        <f t="shared" si="119"/>
        <v>0</v>
      </c>
      <c r="H149" s="7">
        <f t="shared" si="119"/>
        <v>0</v>
      </c>
      <c r="I149" s="7">
        <f t="shared" si="119"/>
        <v>0</v>
      </c>
      <c r="J149" s="7">
        <f t="shared" si="119"/>
        <v>0</v>
      </c>
      <c r="K149" s="7">
        <f t="shared" si="119"/>
        <v>0</v>
      </c>
      <c r="L149" s="7">
        <f t="shared" si="119"/>
        <v>0</v>
      </c>
      <c r="M149" s="7">
        <f t="shared" si="119"/>
        <v>0</v>
      </c>
      <c r="N149" s="7">
        <f t="shared" si="119"/>
        <v>0</v>
      </c>
      <c r="O149" s="7">
        <f t="shared" si="119"/>
        <v>-9.342490305385132</v>
      </c>
      <c r="P149" s="7">
        <f t="shared" si="119"/>
        <v>-65.618149733949636</v>
      </c>
      <c r="Q149" s="7">
        <f t="shared" si="119"/>
        <v>-93.992047257772455</v>
      </c>
      <c r="R149" s="7">
        <f t="shared" si="119"/>
        <v>-172.58913525775944</v>
      </c>
      <c r="S149" s="27">
        <f t="shared" si="100"/>
        <v>-172.58913525775944</v>
      </c>
      <c r="U149" s="5">
        <f>'CSP5'!$A$188</f>
        <v>3500</v>
      </c>
      <c r="V149" s="27">
        <f t="shared" si="101"/>
        <v>25</v>
      </c>
      <c r="W149" s="7">
        <f>_xll.Interp2dTab(-1,0,'Internal Flash'!$B$551:$S$551,'Internal Flash'!$A$552:$A$572,'Internal Flash'!$B$552:$S$572,'Main Injection Calc'!W$129,'Main Injection Calc'!$U149)</f>
        <v>25</v>
      </c>
      <c r="X149" s="7">
        <f>_xll.Interp2dTab(-1,0,'Internal Flash'!$B$551:$S$551,'Internal Flash'!$A$552:$A$572,'Internal Flash'!$B$552:$S$572,'Main Injection Calc'!X$129,'Main Injection Calc'!$U149)</f>
        <v>25</v>
      </c>
      <c r="Y149" s="7">
        <f>_xll.Interp2dTab(-1,0,'Internal Flash'!$B$551:$S$551,'Internal Flash'!$A$552:$A$572,'Internal Flash'!$B$552:$S$572,'Main Injection Calc'!Y$129,'Main Injection Calc'!$U149)</f>
        <v>25</v>
      </c>
      <c r="Z149" s="7">
        <f>_xll.Interp2dTab(-1,0,'Internal Flash'!$B$551:$S$551,'Internal Flash'!$A$552:$A$572,'Internal Flash'!$B$552:$S$572,'Main Injection Calc'!Z$129,'Main Injection Calc'!$U149)</f>
        <v>25</v>
      </c>
      <c r="AA149" s="7">
        <f>_xll.Interp2dTab(-1,0,'Internal Flash'!$B$551:$S$551,'Internal Flash'!$A$552:$A$572,'Internal Flash'!$B$552:$S$572,'Main Injection Calc'!AA$129,'Main Injection Calc'!$U149)</f>
        <v>25</v>
      </c>
      <c r="AB149" s="7">
        <f>_xll.Interp2dTab(-1,0,'Internal Flash'!$B$551:$S$551,'Internal Flash'!$A$552:$A$572,'Internal Flash'!$B$552:$S$572,'Main Injection Calc'!AB$129,'Main Injection Calc'!$U149)</f>
        <v>25</v>
      </c>
      <c r="AC149" s="7">
        <f>_xll.Interp2dTab(-1,0,'Internal Flash'!$B$551:$S$551,'Internal Flash'!$A$552:$A$572,'Internal Flash'!$B$552:$S$572,'Main Injection Calc'!AC$129,'Main Injection Calc'!$U149)</f>
        <v>25</v>
      </c>
      <c r="AD149" s="7">
        <f>_xll.Interp2dTab(-1,0,'Internal Flash'!$B$551:$S$551,'Internal Flash'!$A$552:$A$572,'Internal Flash'!$B$552:$S$572,'Main Injection Calc'!AD$129,'Main Injection Calc'!$U149)</f>
        <v>25</v>
      </c>
      <c r="AE149" s="7">
        <f>_xll.Interp2dTab(-1,0,'Internal Flash'!$B$551:$S$551,'Internal Flash'!$A$552:$A$572,'Internal Flash'!$B$552:$S$572,'Main Injection Calc'!AE$129,'Main Injection Calc'!$U149)</f>
        <v>25</v>
      </c>
      <c r="AF149" s="7">
        <f>_xll.Interp2dTab(-1,0,'Internal Flash'!$B$551:$S$551,'Internal Flash'!$A$552:$A$572,'Internal Flash'!$B$552:$S$572,'Main Injection Calc'!AF$129,'Main Injection Calc'!$U149)</f>
        <v>25</v>
      </c>
      <c r="AG149" s="7">
        <f>_xll.Interp2dTab(-1,0,'Internal Flash'!$B$551:$S$551,'Internal Flash'!$A$552:$A$572,'Internal Flash'!$B$552:$S$572,'Main Injection Calc'!AG$129,'Main Injection Calc'!$U149)</f>
        <v>25</v>
      </c>
      <c r="AH149" s="7">
        <f>_xll.Interp2dTab(-1,0,'Internal Flash'!$B$551:$S$551,'Internal Flash'!$A$552:$A$572,'Internal Flash'!$B$552:$S$572,'Main Injection Calc'!AH$129,'Main Injection Calc'!$U149)</f>
        <v>25</v>
      </c>
      <c r="AI149" s="7">
        <f>_xll.Interp2dTab(-1,0,'Internal Flash'!$B$551:$S$551,'Internal Flash'!$A$552:$A$572,'Internal Flash'!$B$552:$S$572,'Main Injection Calc'!AI$129,'Main Injection Calc'!$U149)</f>
        <v>25</v>
      </c>
      <c r="AJ149" s="7">
        <f>_xll.Interp2dTab(-1,0,'Internal Flash'!$B$551:$S$551,'Internal Flash'!$A$552:$A$572,'Internal Flash'!$B$552:$S$572,'Main Injection Calc'!AJ$129,'Main Injection Calc'!$U149)</f>
        <v>25</v>
      </c>
      <c r="AK149" s="7">
        <f>_xll.Interp2dTab(-1,0,'Internal Flash'!$B$551:$S$551,'Internal Flash'!$A$552:$A$572,'Internal Flash'!$B$552:$S$572,'Main Injection Calc'!AK$129,'Main Injection Calc'!$U149)</f>
        <v>25</v>
      </c>
      <c r="AL149" s="7">
        <f>_xll.Interp2dTab(-1,0,'Internal Flash'!$B$551:$S$551,'Internal Flash'!$A$552:$A$572,'Internal Flash'!$B$552:$S$572,'Main Injection Calc'!AL$129,'Main Injection Calc'!$U149)</f>
        <v>25</v>
      </c>
      <c r="AM149" s="27">
        <f t="shared" si="102"/>
        <v>25</v>
      </c>
    </row>
    <row r="150" spans="1:39" x14ac:dyDescent="0.25">
      <c r="A150" s="28">
        <f>'CSP5'!$A$189</f>
        <v>3501</v>
      </c>
      <c r="B150" s="27">
        <f>B149</f>
        <v>0</v>
      </c>
      <c r="C150" s="27">
        <f t="shared" ref="C150:S150" si="120">C149</f>
        <v>0</v>
      </c>
      <c r="D150" s="27">
        <f t="shared" si="120"/>
        <v>0</v>
      </c>
      <c r="E150" s="27">
        <f t="shared" si="120"/>
        <v>0</v>
      </c>
      <c r="F150" s="27">
        <f t="shared" si="120"/>
        <v>0</v>
      </c>
      <c r="G150" s="27">
        <f t="shared" si="120"/>
        <v>0</v>
      </c>
      <c r="H150" s="27">
        <f t="shared" si="120"/>
        <v>0</v>
      </c>
      <c r="I150" s="27">
        <f t="shared" si="120"/>
        <v>0</v>
      </c>
      <c r="J150" s="27">
        <f t="shared" si="120"/>
        <v>0</v>
      </c>
      <c r="K150" s="27">
        <f t="shared" si="120"/>
        <v>0</v>
      </c>
      <c r="L150" s="27">
        <f t="shared" si="120"/>
        <v>0</v>
      </c>
      <c r="M150" s="27">
        <f t="shared" si="120"/>
        <v>0</v>
      </c>
      <c r="N150" s="27">
        <f t="shared" si="120"/>
        <v>0</v>
      </c>
      <c r="O150" s="27">
        <f t="shared" si="120"/>
        <v>-9.342490305385132</v>
      </c>
      <c r="P150" s="27">
        <f t="shared" si="120"/>
        <v>-65.618149733949636</v>
      </c>
      <c r="Q150" s="27">
        <f t="shared" si="120"/>
        <v>-93.992047257772455</v>
      </c>
      <c r="R150" s="27">
        <f t="shared" si="120"/>
        <v>-172.58913525775944</v>
      </c>
      <c r="S150" s="27">
        <f t="shared" si="120"/>
        <v>-172.58913525775944</v>
      </c>
      <c r="U150" s="28">
        <f>'CSP5'!$A$189</f>
        <v>3501</v>
      </c>
      <c r="V150" s="27">
        <f>V149</f>
        <v>25</v>
      </c>
      <c r="W150" s="27">
        <f t="shared" ref="W150:AM150" si="121">W149</f>
        <v>25</v>
      </c>
      <c r="X150" s="27">
        <f t="shared" si="121"/>
        <v>25</v>
      </c>
      <c r="Y150" s="27">
        <f t="shared" si="121"/>
        <v>25</v>
      </c>
      <c r="Z150" s="27">
        <f t="shared" si="121"/>
        <v>25</v>
      </c>
      <c r="AA150" s="27">
        <f t="shared" si="121"/>
        <v>25</v>
      </c>
      <c r="AB150" s="27">
        <f t="shared" si="121"/>
        <v>25</v>
      </c>
      <c r="AC150" s="27">
        <f t="shared" si="121"/>
        <v>25</v>
      </c>
      <c r="AD150" s="27">
        <f t="shared" si="121"/>
        <v>25</v>
      </c>
      <c r="AE150" s="27">
        <f t="shared" si="121"/>
        <v>25</v>
      </c>
      <c r="AF150" s="27">
        <f t="shared" si="121"/>
        <v>25</v>
      </c>
      <c r="AG150" s="27">
        <f t="shared" si="121"/>
        <v>25</v>
      </c>
      <c r="AH150" s="27">
        <f t="shared" si="121"/>
        <v>25</v>
      </c>
      <c r="AI150" s="27">
        <f t="shared" si="121"/>
        <v>25</v>
      </c>
      <c r="AJ150" s="27">
        <f t="shared" si="121"/>
        <v>25</v>
      </c>
      <c r="AK150" s="27">
        <f t="shared" si="121"/>
        <v>25</v>
      </c>
      <c r="AL150" s="27">
        <f t="shared" si="121"/>
        <v>25</v>
      </c>
      <c r="AM150" s="27">
        <f t="shared" si="121"/>
        <v>25</v>
      </c>
    </row>
    <row r="152" spans="1:39" x14ac:dyDescent="0.25">
      <c r="U152" s="33"/>
      <c r="V152" s="45" t="s">
        <v>1181</v>
      </c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</row>
    <row r="153" spans="1:39" x14ac:dyDescent="0.25">
      <c r="U153" s="5"/>
      <c r="V153" s="5" t="str">
        <f>'CSP5'!$B$167</f>
        <v>mm3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x14ac:dyDescent="0.25">
      <c r="U154" s="5" t="str">
        <f>'CSP5'!$A$168</f>
        <v>RPM</v>
      </c>
      <c r="V154" s="28">
        <f>'CSP5'!$B$168</f>
        <v>-1</v>
      </c>
      <c r="W154" s="5">
        <f>'CSP5'!$C$168</f>
        <v>0</v>
      </c>
      <c r="X154" s="5">
        <f>'CSP5'!$D$168</f>
        <v>10</v>
      </c>
      <c r="Y154" s="5">
        <f>'CSP5'!$E$168</f>
        <v>20</v>
      </c>
      <c r="Z154" s="5">
        <f>'CSP5'!$F$168</f>
        <v>30</v>
      </c>
      <c r="AA154" s="5">
        <f>'CSP5'!$G$168</f>
        <v>45</v>
      </c>
      <c r="AB154" s="5">
        <f>'CSP5'!$H$168</f>
        <v>55</v>
      </c>
      <c r="AC154" s="5">
        <f>'CSP5'!$I$168</f>
        <v>65</v>
      </c>
      <c r="AD154" s="5">
        <f>'CSP5'!$J$168</f>
        <v>75</v>
      </c>
      <c r="AE154" s="5">
        <f>'CSP5'!$K$168</f>
        <v>85</v>
      </c>
      <c r="AF154" s="5">
        <f>'CSP5'!$L$168</f>
        <v>95</v>
      </c>
      <c r="AG154" s="5">
        <f>'CSP5'!$M$168</f>
        <v>110</v>
      </c>
      <c r="AH154" s="5">
        <f>'CSP5'!$N$168</f>
        <v>120</v>
      </c>
      <c r="AI154" s="5">
        <f>'CSP5'!$O$168</f>
        <v>125</v>
      </c>
      <c r="AJ154" s="5">
        <f>'CSP5'!$P$168</f>
        <v>130</v>
      </c>
      <c r="AK154" s="5">
        <f>'CSP5'!$Q$168</f>
        <v>135</v>
      </c>
      <c r="AL154" s="5">
        <f>'CSP5'!$R$168</f>
        <v>140</v>
      </c>
      <c r="AM154" s="28">
        <f>'CSP5'!$S$168</f>
        <v>141</v>
      </c>
    </row>
    <row r="155" spans="1:39" x14ac:dyDescent="0.25">
      <c r="U155" s="28">
        <f>'CSP5'!$A$169</f>
        <v>619</v>
      </c>
      <c r="V155" s="27">
        <f>V156</f>
        <v>-42.007812999999999</v>
      </c>
      <c r="W155" s="27">
        <f t="shared" ref="W155:AM155" si="122">W156</f>
        <v>-42.007812999999999</v>
      </c>
      <c r="X155" s="27">
        <f t="shared" si="122"/>
        <v>-42.007812999999999</v>
      </c>
      <c r="Y155" s="27">
        <f t="shared" si="122"/>
        <v>-42.007812999999999</v>
      </c>
      <c r="Z155" s="27">
        <f t="shared" si="122"/>
        <v>-42.007812999999999</v>
      </c>
      <c r="AA155" s="27">
        <f t="shared" si="122"/>
        <v>-42.007812999999999</v>
      </c>
      <c r="AB155" s="27">
        <f t="shared" si="122"/>
        <v>-42.007812999999999</v>
      </c>
      <c r="AC155" s="27">
        <f t="shared" si="122"/>
        <v>-42.007812999999999</v>
      </c>
      <c r="AD155" s="27">
        <f t="shared" si="122"/>
        <v>-42.007812999999999</v>
      </c>
      <c r="AE155" s="27">
        <f t="shared" si="122"/>
        <v>-42.007812999999999</v>
      </c>
      <c r="AF155" s="27">
        <f t="shared" si="122"/>
        <v>-42.007812999999999</v>
      </c>
      <c r="AG155" s="27">
        <f t="shared" si="122"/>
        <v>-42.007812999999999</v>
      </c>
      <c r="AH155" s="27">
        <f t="shared" si="122"/>
        <v>-42.007812999999999</v>
      </c>
      <c r="AI155" s="27">
        <f t="shared" si="122"/>
        <v>-42.007812999999999</v>
      </c>
      <c r="AJ155" s="27">
        <f t="shared" si="122"/>
        <v>-42.007812999999999</v>
      </c>
      <c r="AK155" s="27">
        <f t="shared" si="122"/>
        <v>-42.007812999999999</v>
      </c>
      <c r="AL155" s="27">
        <f t="shared" si="122"/>
        <v>-42.007812999999999</v>
      </c>
      <c r="AM155" s="27">
        <f t="shared" si="122"/>
        <v>-42.007812999999999</v>
      </c>
    </row>
    <row r="156" spans="1:39" x14ac:dyDescent="0.25">
      <c r="U156" s="5">
        <f>'CSP5'!$A$170</f>
        <v>620</v>
      </c>
      <c r="V156" s="27">
        <f>W156</f>
        <v>-42.007812999999999</v>
      </c>
      <c r="W156" s="7">
        <f>_xll.Interp1d(-1,'Internal Flash'!$A$576:$A$584,'Internal Flash'!$B$576:$B$584,$U156)*-1</f>
        <v>-42.007812999999999</v>
      </c>
      <c r="X156" s="7">
        <f>_xll.Interp1d(-1,'Internal Flash'!$A$576:$A$584,'Internal Flash'!$B$576:$B$584,$U156)*-1</f>
        <v>-42.007812999999999</v>
      </c>
      <c r="Y156" s="7">
        <f>_xll.Interp1d(-1,'Internal Flash'!$A$576:$A$584,'Internal Flash'!$B$576:$B$584,$U156)*-1</f>
        <v>-42.007812999999999</v>
      </c>
      <c r="Z156" s="7">
        <f>_xll.Interp1d(-1,'Internal Flash'!$A$576:$A$584,'Internal Flash'!$B$576:$B$584,$U156)*-1</f>
        <v>-42.007812999999999</v>
      </c>
      <c r="AA156" s="7">
        <f>_xll.Interp1d(-1,'Internal Flash'!$A$576:$A$584,'Internal Flash'!$B$576:$B$584,$U156)*-1</f>
        <v>-42.007812999999999</v>
      </c>
      <c r="AB156" s="7">
        <f>_xll.Interp1d(-1,'Internal Flash'!$A$576:$A$584,'Internal Flash'!$B$576:$B$584,$U156)*-1</f>
        <v>-42.007812999999999</v>
      </c>
      <c r="AC156" s="7">
        <f>_xll.Interp1d(-1,'Internal Flash'!$A$576:$A$584,'Internal Flash'!$B$576:$B$584,$U156)*-1</f>
        <v>-42.007812999999999</v>
      </c>
      <c r="AD156" s="7">
        <f>_xll.Interp1d(-1,'Internal Flash'!$A$576:$A$584,'Internal Flash'!$B$576:$B$584,$U156)*-1</f>
        <v>-42.007812999999999</v>
      </c>
      <c r="AE156" s="7">
        <f>_xll.Interp1d(-1,'Internal Flash'!$A$576:$A$584,'Internal Flash'!$B$576:$B$584,$U156)*-1</f>
        <v>-42.007812999999999</v>
      </c>
      <c r="AF156" s="7">
        <f>_xll.Interp1d(-1,'Internal Flash'!$A$576:$A$584,'Internal Flash'!$B$576:$B$584,$U156)*-1</f>
        <v>-42.007812999999999</v>
      </c>
      <c r="AG156" s="7">
        <f>_xll.Interp1d(-1,'Internal Flash'!$A$576:$A$584,'Internal Flash'!$B$576:$B$584,$U156)*-1</f>
        <v>-42.007812999999999</v>
      </c>
      <c r="AH156" s="7">
        <f>_xll.Interp1d(-1,'Internal Flash'!$A$576:$A$584,'Internal Flash'!$B$576:$B$584,$U156)*-1</f>
        <v>-42.007812999999999</v>
      </c>
      <c r="AI156" s="7">
        <f>_xll.Interp1d(-1,'Internal Flash'!$A$576:$A$584,'Internal Flash'!$B$576:$B$584,$U156)*-1</f>
        <v>-42.007812999999999</v>
      </c>
      <c r="AJ156" s="7">
        <f>_xll.Interp1d(-1,'Internal Flash'!$A$576:$A$584,'Internal Flash'!$B$576:$B$584,$U156)*-1</f>
        <v>-42.007812999999999</v>
      </c>
      <c r="AK156" s="7">
        <f>_xll.Interp1d(-1,'Internal Flash'!$A$576:$A$584,'Internal Flash'!$B$576:$B$584,$U156)*-1</f>
        <v>-42.007812999999999</v>
      </c>
      <c r="AL156" s="7">
        <f>_xll.Interp1d(-1,'Internal Flash'!$A$576:$A$584,'Internal Flash'!$B$576:$B$584,$U156)*-1</f>
        <v>-42.007812999999999</v>
      </c>
      <c r="AM156" s="27">
        <f>AL156</f>
        <v>-42.007812999999999</v>
      </c>
    </row>
    <row r="157" spans="1:39" x14ac:dyDescent="0.25">
      <c r="U157" s="5">
        <f>'CSP5'!$A$171</f>
        <v>650</v>
      </c>
      <c r="V157" s="27">
        <f t="shared" ref="V157:V174" si="123">W157</f>
        <v>-42.007812999999999</v>
      </c>
      <c r="W157" s="7">
        <f>_xll.Interp1d(-1,'Internal Flash'!$A$576:$A$584,'Internal Flash'!$B$576:$B$584,$U157)*-1</f>
        <v>-42.007812999999999</v>
      </c>
      <c r="X157" s="7">
        <f>_xll.Interp1d(-1,'Internal Flash'!$A$576:$A$584,'Internal Flash'!$B$576:$B$584,$U157)*-1</f>
        <v>-42.007812999999999</v>
      </c>
      <c r="Y157" s="7">
        <f>_xll.Interp1d(-1,'Internal Flash'!$A$576:$A$584,'Internal Flash'!$B$576:$B$584,$U157)*-1</f>
        <v>-42.007812999999999</v>
      </c>
      <c r="Z157" s="7">
        <f>_xll.Interp1d(-1,'Internal Flash'!$A$576:$A$584,'Internal Flash'!$B$576:$B$584,$U157)*-1</f>
        <v>-42.007812999999999</v>
      </c>
      <c r="AA157" s="7">
        <f>_xll.Interp1d(-1,'Internal Flash'!$A$576:$A$584,'Internal Flash'!$B$576:$B$584,$U157)*-1</f>
        <v>-42.007812999999999</v>
      </c>
      <c r="AB157" s="7">
        <f>_xll.Interp1d(-1,'Internal Flash'!$A$576:$A$584,'Internal Flash'!$B$576:$B$584,$U157)*-1</f>
        <v>-42.007812999999999</v>
      </c>
      <c r="AC157" s="7">
        <f>_xll.Interp1d(-1,'Internal Flash'!$A$576:$A$584,'Internal Flash'!$B$576:$B$584,$U157)*-1</f>
        <v>-42.007812999999999</v>
      </c>
      <c r="AD157" s="7">
        <f>_xll.Interp1d(-1,'Internal Flash'!$A$576:$A$584,'Internal Flash'!$B$576:$B$584,$U157)*-1</f>
        <v>-42.007812999999999</v>
      </c>
      <c r="AE157" s="7">
        <f>_xll.Interp1d(-1,'Internal Flash'!$A$576:$A$584,'Internal Flash'!$B$576:$B$584,$U157)*-1</f>
        <v>-42.007812999999999</v>
      </c>
      <c r="AF157" s="7">
        <f>_xll.Interp1d(-1,'Internal Flash'!$A$576:$A$584,'Internal Flash'!$B$576:$B$584,$U157)*-1</f>
        <v>-42.007812999999999</v>
      </c>
      <c r="AG157" s="7">
        <f>_xll.Interp1d(-1,'Internal Flash'!$A$576:$A$584,'Internal Flash'!$B$576:$B$584,$U157)*-1</f>
        <v>-42.007812999999999</v>
      </c>
      <c r="AH157" s="7">
        <f>_xll.Interp1d(-1,'Internal Flash'!$A$576:$A$584,'Internal Flash'!$B$576:$B$584,$U157)*-1</f>
        <v>-42.007812999999999</v>
      </c>
      <c r="AI157" s="7">
        <f>_xll.Interp1d(-1,'Internal Flash'!$A$576:$A$584,'Internal Flash'!$B$576:$B$584,$U157)*-1</f>
        <v>-42.007812999999999</v>
      </c>
      <c r="AJ157" s="7">
        <f>_xll.Interp1d(-1,'Internal Flash'!$A$576:$A$584,'Internal Flash'!$B$576:$B$584,$U157)*-1</f>
        <v>-42.007812999999999</v>
      </c>
      <c r="AK157" s="7">
        <f>_xll.Interp1d(-1,'Internal Flash'!$A$576:$A$584,'Internal Flash'!$B$576:$B$584,$U157)*-1</f>
        <v>-42.007812999999999</v>
      </c>
      <c r="AL157" s="7">
        <f>_xll.Interp1d(-1,'Internal Flash'!$A$576:$A$584,'Internal Flash'!$B$576:$B$584,$U157)*-1</f>
        <v>-42.007812999999999</v>
      </c>
      <c r="AM157" s="27">
        <f t="shared" ref="AM157:AM174" si="124">AL157</f>
        <v>-42.007812999999999</v>
      </c>
    </row>
    <row r="158" spans="1:39" x14ac:dyDescent="0.25">
      <c r="U158" s="5">
        <f>'CSP5'!$A$172</f>
        <v>800</v>
      </c>
      <c r="V158" s="27">
        <f t="shared" si="123"/>
        <v>-42.007812999999999</v>
      </c>
      <c r="W158" s="7">
        <f>_xll.Interp1d(-1,'Internal Flash'!$A$576:$A$584,'Internal Flash'!$B$576:$B$584,$U158)*-1</f>
        <v>-42.007812999999999</v>
      </c>
      <c r="X158" s="7">
        <f>_xll.Interp1d(-1,'Internal Flash'!$A$576:$A$584,'Internal Flash'!$B$576:$B$584,$U158)*-1</f>
        <v>-42.007812999999999</v>
      </c>
      <c r="Y158" s="7">
        <f>_xll.Interp1d(-1,'Internal Flash'!$A$576:$A$584,'Internal Flash'!$B$576:$B$584,$U158)*-1</f>
        <v>-42.007812999999999</v>
      </c>
      <c r="Z158" s="7">
        <f>_xll.Interp1d(-1,'Internal Flash'!$A$576:$A$584,'Internal Flash'!$B$576:$B$584,$U158)*-1</f>
        <v>-42.007812999999999</v>
      </c>
      <c r="AA158" s="7">
        <f>_xll.Interp1d(-1,'Internal Flash'!$A$576:$A$584,'Internal Flash'!$B$576:$B$584,$U158)*-1</f>
        <v>-42.007812999999999</v>
      </c>
      <c r="AB158" s="7">
        <f>_xll.Interp1d(-1,'Internal Flash'!$A$576:$A$584,'Internal Flash'!$B$576:$B$584,$U158)*-1</f>
        <v>-42.007812999999999</v>
      </c>
      <c r="AC158" s="7">
        <f>_xll.Interp1d(-1,'Internal Flash'!$A$576:$A$584,'Internal Flash'!$B$576:$B$584,$U158)*-1</f>
        <v>-42.007812999999999</v>
      </c>
      <c r="AD158" s="7">
        <f>_xll.Interp1d(-1,'Internal Flash'!$A$576:$A$584,'Internal Flash'!$B$576:$B$584,$U158)*-1</f>
        <v>-42.007812999999999</v>
      </c>
      <c r="AE158" s="7">
        <f>_xll.Interp1d(-1,'Internal Flash'!$A$576:$A$584,'Internal Flash'!$B$576:$B$584,$U158)*-1</f>
        <v>-42.007812999999999</v>
      </c>
      <c r="AF158" s="7">
        <f>_xll.Interp1d(-1,'Internal Flash'!$A$576:$A$584,'Internal Flash'!$B$576:$B$584,$U158)*-1</f>
        <v>-42.007812999999999</v>
      </c>
      <c r="AG158" s="7">
        <f>_xll.Interp1d(-1,'Internal Flash'!$A$576:$A$584,'Internal Flash'!$B$576:$B$584,$U158)*-1</f>
        <v>-42.007812999999999</v>
      </c>
      <c r="AH158" s="7">
        <f>_xll.Interp1d(-1,'Internal Flash'!$A$576:$A$584,'Internal Flash'!$B$576:$B$584,$U158)*-1</f>
        <v>-42.007812999999999</v>
      </c>
      <c r="AI158" s="7">
        <f>_xll.Interp1d(-1,'Internal Flash'!$A$576:$A$584,'Internal Flash'!$B$576:$B$584,$U158)*-1</f>
        <v>-42.007812999999999</v>
      </c>
      <c r="AJ158" s="7">
        <f>_xll.Interp1d(-1,'Internal Flash'!$A$576:$A$584,'Internal Flash'!$B$576:$B$584,$U158)*-1</f>
        <v>-42.007812999999999</v>
      </c>
      <c r="AK158" s="7">
        <f>_xll.Interp1d(-1,'Internal Flash'!$A$576:$A$584,'Internal Flash'!$B$576:$B$584,$U158)*-1</f>
        <v>-42.007812999999999</v>
      </c>
      <c r="AL158" s="7">
        <f>_xll.Interp1d(-1,'Internal Flash'!$A$576:$A$584,'Internal Flash'!$B$576:$B$584,$U158)*-1</f>
        <v>-42.007812999999999</v>
      </c>
      <c r="AM158" s="27">
        <f t="shared" si="124"/>
        <v>-42.007812999999999</v>
      </c>
    </row>
    <row r="159" spans="1:39" x14ac:dyDescent="0.25">
      <c r="U159" s="5">
        <f>'CSP5'!$A$173</f>
        <v>1000</v>
      </c>
      <c r="V159" s="27">
        <f t="shared" si="123"/>
        <v>-42.007812999999999</v>
      </c>
      <c r="W159" s="7">
        <f>_xll.Interp1d(-1,'Internal Flash'!$A$576:$A$584,'Internal Flash'!$B$576:$B$584,$U159)*-1</f>
        <v>-42.007812999999999</v>
      </c>
      <c r="X159" s="7">
        <f>_xll.Interp1d(-1,'Internal Flash'!$A$576:$A$584,'Internal Flash'!$B$576:$B$584,$U159)*-1</f>
        <v>-42.007812999999999</v>
      </c>
      <c r="Y159" s="7">
        <f>_xll.Interp1d(-1,'Internal Flash'!$A$576:$A$584,'Internal Flash'!$B$576:$B$584,$U159)*-1</f>
        <v>-42.007812999999999</v>
      </c>
      <c r="Z159" s="7">
        <f>_xll.Interp1d(-1,'Internal Flash'!$A$576:$A$584,'Internal Flash'!$B$576:$B$584,$U159)*-1</f>
        <v>-42.007812999999999</v>
      </c>
      <c r="AA159" s="7">
        <f>_xll.Interp1d(-1,'Internal Flash'!$A$576:$A$584,'Internal Flash'!$B$576:$B$584,$U159)*-1</f>
        <v>-42.007812999999999</v>
      </c>
      <c r="AB159" s="7">
        <f>_xll.Interp1d(-1,'Internal Flash'!$A$576:$A$584,'Internal Flash'!$B$576:$B$584,$U159)*-1</f>
        <v>-42.007812999999999</v>
      </c>
      <c r="AC159" s="7">
        <f>_xll.Interp1d(-1,'Internal Flash'!$A$576:$A$584,'Internal Flash'!$B$576:$B$584,$U159)*-1</f>
        <v>-42.007812999999999</v>
      </c>
      <c r="AD159" s="7">
        <f>_xll.Interp1d(-1,'Internal Flash'!$A$576:$A$584,'Internal Flash'!$B$576:$B$584,$U159)*-1</f>
        <v>-42.007812999999999</v>
      </c>
      <c r="AE159" s="7">
        <f>_xll.Interp1d(-1,'Internal Flash'!$A$576:$A$584,'Internal Flash'!$B$576:$B$584,$U159)*-1</f>
        <v>-42.007812999999999</v>
      </c>
      <c r="AF159" s="7">
        <f>_xll.Interp1d(-1,'Internal Flash'!$A$576:$A$584,'Internal Flash'!$B$576:$B$584,$U159)*-1</f>
        <v>-42.007812999999999</v>
      </c>
      <c r="AG159" s="7">
        <f>_xll.Interp1d(-1,'Internal Flash'!$A$576:$A$584,'Internal Flash'!$B$576:$B$584,$U159)*-1</f>
        <v>-42.007812999999999</v>
      </c>
      <c r="AH159" s="7">
        <f>_xll.Interp1d(-1,'Internal Flash'!$A$576:$A$584,'Internal Flash'!$B$576:$B$584,$U159)*-1</f>
        <v>-42.007812999999999</v>
      </c>
      <c r="AI159" s="7">
        <f>_xll.Interp1d(-1,'Internal Flash'!$A$576:$A$584,'Internal Flash'!$B$576:$B$584,$U159)*-1</f>
        <v>-42.007812999999999</v>
      </c>
      <c r="AJ159" s="7">
        <f>_xll.Interp1d(-1,'Internal Flash'!$A$576:$A$584,'Internal Flash'!$B$576:$B$584,$U159)*-1</f>
        <v>-42.007812999999999</v>
      </c>
      <c r="AK159" s="7">
        <f>_xll.Interp1d(-1,'Internal Flash'!$A$576:$A$584,'Internal Flash'!$B$576:$B$584,$U159)*-1</f>
        <v>-42.007812999999999</v>
      </c>
      <c r="AL159" s="7">
        <f>_xll.Interp1d(-1,'Internal Flash'!$A$576:$A$584,'Internal Flash'!$B$576:$B$584,$U159)*-1</f>
        <v>-42.007812999999999</v>
      </c>
      <c r="AM159" s="27">
        <f t="shared" si="124"/>
        <v>-42.007812999999999</v>
      </c>
    </row>
    <row r="160" spans="1:39" x14ac:dyDescent="0.25">
      <c r="U160" s="5">
        <f>'CSP5'!$A$174</f>
        <v>1200</v>
      </c>
      <c r="V160" s="27">
        <f t="shared" si="123"/>
        <v>-42.007812999999999</v>
      </c>
      <c r="W160" s="7">
        <f>_xll.Interp1d(-1,'Internal Flash'!$A$576:$A$584,'Internal Flash'!$B$576:$B$584,$U160)*-1</f>
        <v>-42.007812999999999</v>
      </c>
      <c r="X160" s="7">
        <f>_xll.Interp1d(-1,'Internal Flash'!$A$576:$A$584,'Internal Flash'!$B$576:$B$584,$U160)*-1</f>
        <v>-42.007812999999999</v>
      </c>
      <c r="Y160" s="7">
        <f>_xll.Interp1d(-1,'Internal Flash'!$A$576:$A$584,'Internal Flash'!$B$576:$B$584,$U160)*-1</f>
        <v>-42.007812999999999</v>
      </c>
      <c r="Z160" s="7">
        <f>_xll.Interp1d(-1,'Internal Flash'!$A$576:$A$584,'Internal Flash'!$B$576:$B$584,$U160)*-1</f>
        <v>-42.007812999999999</v>
      </c>
      <c r="AA160" s="7">
        <f>_xll.Interp1d(-1,'Internal Flash'!$A$576:$A$584,'Internal Flash'!$B$576:$B$584,$U160)*-1</f>
        <v>-42.007812999999999</v>
      </c>
      <c r="AB160" s="7">
        <f>_xll.Interp1d(-1,'Internal Flash'!$A$576:$A$584,'Internal Flash'!$B$576:$B$584,$U160)*-1</f>
        <v>-42.007812999999999</v>
      </c>
      <c r="AC160" s="7">
        <f>_xll.Interp1d(-1,'Internal Flash'!$A$576:$A$584,'Internal Flash'!$B$576:$B$584,$U160)*-1</f>
        <v>-42.007812999999999</v>
      </c>
      <c r="AD160" s="7">
        <f>_xll.Interp1d(-1,'Internal Flash'!$A$576:$A$584,'Internal Flash'!$B$576:$B$584,$U160)*-1</f>
        <v>-42.007812999999999</v>
      </c>
      <c r="AE160" s="7">
        <f>_xll.Interp1d(-1,'Internal Flash'!$A$576:$A$584,'Internal Flash'!$B$576:$B$584,$U160)*-1</f>
        <v>-42.007812999999999</v>
      </c>
      <c r="AF160" s="7">
        <f>_xll.Interp1d(-1,'Internal Flash'!$A$576:$A$584,'Internal Flash'!$B$576:$B$584,$U160)*-1</f>
        <v>-42.007812999999999</v>
      </c>
      <c r="AG160" s="7">
        <f>_xll.Interp1d(-1,'Internal Flash'!$A$576:$A$584,'Internal Flash'!$B$576:$B$584,$U160)*-1</f>
        <v>-42.007812999999999</v>
      </c>
      <c r="AH160" s="7">
        <f>_xll.Interp1d(-1,'Internal Flash'!$A$576:$A$584,'Internal Flash'!$B$576:$B$584,$U160)*-1</f>
        <v>-42.007812999999999</v>
      </c>
      <c r="AI160" s="7">
        <f>_xll.Interp1d(-1,'Internal Flash'!$A$576:$A$584,'Internal Flash'!$B$576:$B$584,$U160)*-1</f>
        <v>-42.007812999999999</v>
      </c>
      <c r="AJ160" s="7">
        <f>_xll.Interp1d(-1,'Internal Flash'!$A$576:$A$584,'Internal Flash'!$B$576:$B$584,$U160)*-1</f>
        <v>-42.007812999999999</v>
      </c>
      <c r="AK160" s="7">
        <f>_xll.Interp1d(-1,'Internal Flash'!$A$576:$A$584,'Internal Flash'!$B$576:$B$584,$U160)*-1</f>
        <v>-42.007812999999999</v>
      </c>
      <c r="AL160" s="7">
        <f>_xll.Interp1d(-1,'Internal Flash'!$A$576:$A$584,'Internal Flash'!$B$576:$B$584,$U160)*-1</f>
        <v>-42.007812999999999</v>
      </c>
      <c r="AM160" s="27">
        <f t="shared" si="124"/>
        <v>-42.007812999999999</v>
      </c>
    </row>
    <row r="161" spans="21:39" x14ac:dyDescent="0.25">
      <c r="U161" s="5">
        <f>'CSP5'!$A$175</f>
        <v>1400</v>
      </c>
      <c r="V161" s="27">
        <f t="shared" si="123"/>
        <v>-42.007812999999999</v>
      </c>
      <c r="W161" s="7">
        <f>_xll.Interp1d(-1,'Internal Flash'!$A$576:$A$584,'Internal Flash'!$B$576:$B$584,$U161)*-1</f>
        <v>-42.007812999999999</v>
      </c>
      <c r="X161" s="7">
        <f>_xll.Interp1d(-1,'Internal Flash'!$A$576:$A$584,'Internal Flash'!$B$576:$B$584,$U161)*-1</f>
        <v>-42.007812999999999</v>
      </c>
      <c r="Y161" s="7">
        <f>_xll.Interp1d(-1,'Internal Flash'!$A$576:$A$584,'Internal Flash'!$B$576:$B$584,$U161)*-1</f>
        <v>-42.007812999999999</v>
      </c>
      <c r="Z161" s="7">
        <f>_xll.Interp1d(-1,'Internal Flash'!$A$576:$A$584,'Internal Flash'!$B$576:$B$584,$U161)*-1</f>
        <v>-42.007812999999999</v>
      </c>
      <c r="AA161" s="7">
        <f>_xll.Interp1d(-1,'Internal Flash'!$A$576:$A$584,'Internal Flash'!$B$576:$B$584,$U161)*-1</f>
        <v>-42.007812999999999</v>
      </c>
      <c r="AB161" s="7">
        <f>_xll.Interp1d(-1,'Internal Flash'!$A$576:$A$584,'Internal Flash'!$B$576:$B$584,$U161)*-1</f>
        <v>-42.007812999999999</v>
      </c>
      <c r="AC161" s="7">
        <f>_xll.Interp1d(-1,'Internal Flash'!$A$576:$A$584,'Internal Flash'!$B$576:$B$584,$U161)*-1</f>
        <v>-42.007812999999999</v>
      </c>
      <c r="AD161" s="7">
        <f>_xll.Interp1d(-1,'Internal Flash'!$A$576:$A$584,'Internal Flash'!$B$576:$B$584,$U161)*-1</f>
        <v>-42.007812999999999</v>
      </c>
      <c r="AE161" s="7">
        <f>_xll.Interp1d(-1,'Internal Flash'!$A$576:$A$584,'Internal Flash'!$B$576:$B$584,$U161)*-1</f>
        <v>-42.007812999999999</v>
      </c>
      <c r="AF161" s="7">
        <f>_xll.Interp1d(-1,'Internal Flash'!$A$576:$A$584,'Internal Flash'!$B$576:$B$584,$U161)*-1</f>
        <v>-42.007812999999999</v>
      </c>
      <c r="AG161" s="7">
        <f>_xll.Interp1d(-1,'Internal Flash'!$A$576:$A$584,'Internal Flash'!$B$576:$B$584,$U161)*-1</f>
        <v>-42.007812999999999</v>
      </c>
      <c r="AH161" s="7">
        <f>_xll.Interp1d(-1,'Internal Flash'!$A$576:$A$584,'Internal Flash'!$B$576:$B$584,$U161)*-1</f>
        <v>-42.007812999999999</v>
      </c>
      <c r="AI161" s="7">
        <f>_xll.Interp1d(-1,'Internal Flash'!$A$576:$A$584,'Internal Flash'!$B$576:$B$584,$U161)*-1</f>
        <v>-42.007812999999999</v>
      </c>
      <c r="AJ161" s="7">
        <f>_xll.Interp1d(-1,'Internal Flash'!$A$576:$A$584,'Internal Flash'!$B$576:$B$584,$U161)*-1</f>
        <v>-42.007812999999999</v>
      </c>
      <c r="AK161" s="7">
        <f>_xll.Interp1d(-1,'Internal Flash'!$A$576:$A$584,'Internal Flash'!$B$576:$B$584,$U161)*-1</f>
        <v>-42.007812999999999</v>
      </c>
      <c r="AL161" s="7">
        <f>_xll.Interp1d(-1,'Internal Flash'!$A$576:$A$584,'Internal Flash'!$B$576:$B$584,$U161)*-1</f>
        <v>-42.007812999999999</v>
      </c>
      <c r="AM161" s="27">
        <f t="shared" si="124"/>
        <v>-42.007812999999999</v>
      </c>
    </row>
    <row r="162" spans="21:39" x14ac:dyDescent="0.25">
      <c r="U162" s="5">
        <f>'CSP5'!$A$176</f>
        <v>1550</v>
      </c>
      <c r="V162" s="27">
        <f t="shared" si="123"/>
        <v>-42.007812999999999</v>
      </c>
      <c r="W162" s="7">
        <f>_xll.Interp1d(-1,'Internal Flash'!$A$576:$A$584,'Internal Flash'!$B$576:$B$584,$U162)*-1</f>
        <v>-42.007812999999999</v>
      </c>
      <c r="X162" s="7">
        <f>_xll.Interp1d(-1,'Internal Flash'!$A$576:$A$584,'Internal Flash'!$B$576:$B$584,$U162)*-1</f>
        <v>-42.007812999999999</v>
      </c>
      <c r="Y162" s="7">
        <f>_xll.Interp1d(-1,'Internal Flash'!$A$576:$A$584,'Internal Flash'!$B$576:$B$584,$U162)*-1</f>
        <v>-42.007812999999999</v>
      </c>
      <c r="Z162" s="7">
        <f>_xll.Interp1d(-1,'Internal Flash'!$A$576:$A$584,'Internal Flash'!$B$576:$B$584,$U162)*-1</f>
        <v>-42.007812999999999</v>
      </c>
      <c r="AA162" s="7">
        <f>_xll.Interp1d(-1,'Internal Flash'!$A$576:$A$584,'Internal Flash'!$B$576:$B$584,$U162)*-1</f>
        <v>-42.007812999999999</v>
      </c>
      <c r="AB162" s="7">
        <f>_xll.Interp1d(-1,'Internal Flash'!$A$576:$A$584,'Internal Flash'!$B$576:$B$584,$U162)*-1</f>
        <v>-42.007812999999999</v>
      </c>
      <c r="AC162" s="7">
        <f>_xll.Interp1d(-1,'Internal Flash'!$A$576:$A$584,'Internal Flash'!$B$576:$B$584,$U162)*-1</f>
        <v>-42.007812999999999</v>
      </c>
      <c r="AD162" s="7">
        <f>_xll.Interp1d(-1,'Internal Flash'!$A$576:$A$584,'Internal Flash'!$B$576:$B$584,$U162)*-1</f>
        <v>-42.007812999999999</v>
      </c>
      <c r="AE162" s="7">
        <f>_xll.Interp1d(-1,'Internal Flash'!$A$576:$A$584,'Internal Flash'!$B$576:$B$584,$U162)*-1</f>
        <v>-42.007812999999999</v>
      </c>
      <c r="AF162" s="7">
        <f>_xll.Interp1d(-1,'Internal Flash'!$A$576:$A$584,'Internal Flash'!$B$576:$B$584,$U162)*-1</f>
        <v>-42.007812999999999</v>
      </c>
      <c r="AG162" s="7">
        <f>_xll.Interp1d(-1,'Internal Flash'!$A$576:$A$584,'Internal Flash'!$B$576:$B$584,$U162)*-1</f>
        <v>-42.007812999999999</v>
      </c>
      <c r="AH162" s="7">
        <f>_xll.Interp1d(-1,'Internal Flash'!$A$576:$A$584,'Internal Flash'!$B$576:$B$584,$U162)*-1</f>
        <v>-42.007812999999999</v>
      </c>
      <c r="AI162" s="7">
        <f>_xll.Interp1d(-1,'Internal Flash'!$A$576:$A$584,'Internal Flash'!$B$576:$B$584,$U162)*-1</f>
        <v>-42.007812999999999</v>
      </c>
      <c r="AJ162" s="7">
        <f>_xll.Interp1d(-1,'Internal Flash'!$A$576:$A$584,'Internal Flash'!$B$576:$B$584,$U162)*-1</f>
        <v>-42.007812999999999</v>
      </c>
      <c r="AK162" s="7">
        <f>_xll.Interp1d(-1,'Internal Flash'!$A$576:$A$584,'Internal Flash'!$B$576:$B$584,$U162)*-1</f>
        <v>-42.007812999999999</v>
      </c>
      <c r="AL162" s="7">
        <f>_xll.Interp1d(-1,'Internal Flash'!$A$576:$A$584,'Internal Flash'!$B$576:$B$584,$U162)*-1</f>
        <v>-42.007812999999999</v>
      </c>
      <c r="AM162" s="27">
        <f t="shared" si="124"/>
        <v>-42.007812999999999</v>
      </c>
    </row>
    <row r="163" spans="21:39" x14ac:dyDescent="0.25">
      <c r="U163" s="5">
        <f>'CSP5'!$A$177</f>
        <v>1700</v>
      </c>
      <c r="V163" s="27">
        <f t="shared" si="123"/>
        <v>-42.007812999999999</v>
      </c>
      <c r="W163" s="7">
        <f>_xll.Interp1d(-1,'Internal Flash'!$A$576:$A$584,'Internal Flash'!$B$576:$B$584,$U163)*-1</f>
        <v>-42.007812999999999</v>
      </c>
      <c r="X163" s="7">
        <f>_xll.Interp1d(-1,'Internal Flash'!$A$576:$A$584,'Internal Flash'!$B$576:$B$584,$U163)*-1</f>
        <v>-42.007812999999999</v>
      </c>
      <c r="Y163" s="7">
        <f>_xll.Interp1d(-1,'Internal Flash'!$A$576:$A$584,'Internal Flash'!$B$576:$B$584,$U163)*-1</f>
        <v>-42.007812999999999</v>
      </c>
      <c r="Z163" s="7">
        <f>_xll.Interp1d(-1,'Internal Flash'!$A$576:$A$584,'Internal Flash'!$B$576:$B$584,$U163)*-1</f>
        <v>-42.007812999999999</v>
      </c>
      <c r="AA163" s="7">
        <f>_xll.Interp1d(-1,'Internal Flash'!$A$576:$A$584,'Internal Flash'!$B$576:$B$584,$U163)*-1</f>
        <v>-42.007812999999999</v>
      </c>
      <c r="AB163" s="7">
        <f>_xll.Interp1d(-1,'Internal Flash'!$A$576:$A$584,'Internal Flash'!$B$576:$B$584,$U163)*-1</f>
        <v>-42.007812999999999</v>
      </c>
      <c r="AC163" s="7">
        <f>_xll.Interp1d(-1,'Internal Flash'!$A$576:$A$584,'Internal Flash'!$B$576:$B$584,$U163)*-1</f>
        <v>-42.007812999999999</v>
      </c>
      <c r="AD163" s="7">
        <f>_xll.Interp1d(-1,'Internal Flash'!$A$576:$A$584,'Internal Flash'!$B$576:$B$584,$U163)*-1</f>
        <v>-42.007812999999999</v>
      </c>
      <c r="AE163" s="7">
        <f>_xll.Interp1d(-1,'Internal Flash'!$A$576:$A$584,'Internal Flash'!$B$576:$B$584,$U163)*-1</f>
        <v>-42.007812999999999</v>
      </c>
      <c r="AF163" s="7">
        <f>_xll.Interp1d(-1,'Internal Flash'!$A$576:$A$584,'Internal Flash'!$B$576:$B$584,$U163)*-1</f>
        <v>-42.007812999999999</v>
      </c>
      <c r="AG163" s="7">
        <f>_xll.Interp1d(-1,'Internal Flash'!$A$576:$A$584,'Internal Flash'!$B$576:$B$584,$U163)*-1</f>
        <v>-42.007812999999999</v>
      </c>
      <c r="AH163" s="7">
        <f>_xll.Interp1d(-1,'Internal Flash'!$A$576:$A$584,'Internal Flash'!$B$576:$B$584,$U163)*-1</f>
        <v>-42.007812999999999</v>
      </c>
      <c r="AI163" s="7">
        <f>_xll.Interp1d(-1,'Internal Flash'!$A$576:$A$584,'Internal Flash'!$B$576:$B$584,$U163)*-1</f>
        <v>-42.007812999999999</v>
      </c>
      <c r="AJ163" s="7">
        <f>_xll.Interp1d(-1,'Internal Flash'!$A$576:$A$584,'Internal Flash'!$B$576:$B$584,$U163)*-1</f>
        <v>-42.007812999999999</v>
      </c>
      <c r="AK163" s="7">
        <f>_xll.Interp1d(-1,'Internal Flash'!$A$576:$A$584,'Internal Flash'!$B$576:$B$584,$U163)*-1</f>
        <v>-42.007812999999999</v>
      </c>
      <c r="AL163" s="7">
        <f>_xll.Interp1d(-1,'Internal Flash'!$A$576:$A$584,'Internal Flash'!$B$576:$B$584,$U163)*-1</f>
        <v>-42.007812999999999</v>
      </c>
      <c r="AM163" s="27">
        <f t="shared" si="124"/>
        <v>-42.007812999999999</v>
      </c>
    </row>
    <row r="164" spans="21:39" x14ac:dyDescent="0.25">
      <c r="U164" s="5">
        <f>'CSP5'!$A$178</f>
        <v>1800</v>
      </c>
      <c r="V164" s="27">
        <f t="shared" si="123"/>
        <v>-42.007812999999999</v>
      </c>
      <c r="W164" s="7">
        <f>_xll.Interp1d(-1,'Internal Flash'!$A$576:$A$584,'Internal Flash'!$B$576:$B$584,$U164)*-1</f>
        <v>-42.007812999999999</v>
      </c>
      <c r="X164" s="7">
        <f>_xll.Interp1d(-1,'Internal Flash'!$A$576:$A$584,'Internal Flash'!$B$576:$B$584,$U164)*-1</f>
        <v>-42.007812999999999</v>
      </c>
      <c r="Y164" s="7">
        <f>_xll.Interp1d(-1,'Internal Flash'!$A$576:$A$584,'Internal Flash'!$B$576:$B$584,$U164)*-1</f>
        <v>-42.007812999999999</v>
      </c>
      <c r="Z164" s="7">
        <f>_xll.Interp1d(-1,'Internal Flash'!$A$576:$A$584,'Internal Flash'!$B$576:$B$584,$U164)*-1</f>
        <v>-42.007812999999999</v>
      </c>
      <c r="AA164" s="7">
        <f>_xll.Interp1d(-1,'Internal Flash'!$A$576:$A$584,'Internal Flash'!$B$576:$B$584,$U164)*-1</f>
        <v>-42.007812999999999</v>
      </c>
      <c r="AB164" s="7">
        <f>_xll.Interp1d(-1,'Internal Flash'!$A$576:$A$584,'Internal Flash'!$B$576:$B$584,$U164)*-1</f>
        <v>-42.007812999999999</v>
      </c>
      <c r="AC164" s="7">
        <f>_xll.Interp1d(-1,'Internal Flash'!$A$576:$A$584,'Internal Flash'!$B$576:$B$584,$U164)*-1</f>
        <v>-42.007812999999999</v>
      </c>
      <c r="AD164" s="7">
        <f>_xll.Interp1d(-1,'Internal Flash'!$A$576:$A$584,'Internal Flash'!$B$576:$B$584,$U164)*-1</f>
        <v>-42.007812999999999</v>
      </c>
      <c r="AE164" s="7">
        <f>_xll.Interp1d(-1,'Internal Flash'!$A$576:$A$584,'Internal Flash'!$B$576:$B$584,$U164)*-1</f>
        <v>-42.007812999999999</v>
      </c>
      <c r="AF164" s="7">
        <f>_xll.Interp1d(-1,'Internal Flash'!$A$576:$A$584,'Internal Flash'!$B$576:$B$584,$U164)*-1</f>
        <v>-42.007812999999999</v>
      </c>
      <c r="AG164" s="7">
        <f>_xll.Interp1d(-1,'Internal Flash'!$A$576:$A$584,'Internal Flash'!$B$576:$B$584,$U164)*-1</f>
        <v>-42.007812999999999</v>
      </c>
      <c r="AH164" s="7">
        <f>_xll.Interp1d(-1,'Internal Flash'!$A$576:$A$584,'Internal Flash'!$B$576:$B$584,$U164)*-1</f>
        <v>-42.007812999999999</v>
      </c>
      <c r="AI164" s="7">
        <f>_xll.Interp1d(-1,'Internal Flash'!$A$576:$A$584,'Internal Flash'!$B$576:$B$584,$U164)*-1</f>
        <v>-42.007812999999999</v>
      </c>
      <c r="AJ164" s="7">
        <f>_xll.Interp1d(-1,'Internal Flash'!$A$576:$A$584,'Internal Flash'!$B$576:$B$584,$U164)*-1</f>
        <v>-42.007812999999999</v>
      </c>
      <c r="AK164" s="7">
        <f>_xll.Interp1d(-1,'Internal Flash'!$A$576:$A$584,'Internal Flash'!$B$576:$B$584,$U164)*-1</f>
        <v>-42.007812999999999</v>
      </c>
      <c r="AL164" s="7">
        <f>_xll.Interp1d(-1,'Internal Flash'!$A$576:$A$584,'Internal Flash'!$B$576:$B$584,$U164)*-1</f>
        <v>-42.007812999999999</v>
      </c>
      <c r="AM164" s="27">
        <f t="shared" si="124"/>
        <v>-42.007812999999999</v>
      </c>
    </row>
    <row r="165" spans="21:39" x14ac:dyDescent="0.25">
      <c r="U165" s="5">
        <f>'CSP5'!$A$179</f>
        <v>2000</v>
      </c>
      <c r="V165" s="27">
        <f t="shared" si="123"/>
        <v>-42.007812999999999</v>
      </c>
      <c r="W165" s="7">
        <f>_xll.Interp1d(-1,'Internal Flash'!$A$576:$A$584,'Internal Flash'!$B$576:$B$584,$U165)*-1</f>
        <v>-42.007812999999999</v>
      </c>
      <c r="X165" s="7">
        <f>_xll.Interp1d(-1,'Internal Flash'!$A$576:$A$584,'Internal Flash'!$B$576:$B$584,$U165)*-1</f>
        <v>-42.007812999999999</v>
      </c>
      <c r="Y165" s="7">
        <f>_xll.Interp1d(-1,'Internal Flash'!$A$576:$A$584,'Internal Flash'!$B$576:$B$584,$U165)*-1</f>
        <v>-42.007812999999999</v>
      </c>
      <c r="Z165" s="7">
        <f>_xll.Interp1d(-1,'Internal Flash'!$A$576:$A$584,'Internal Flash'!$B$576:$B$584,$U165)*-1</f>
        <v>-42.007812999999999</v>
      </c>
      <c r="AA165" s="7">
        <f>_xll.Interp1d(-1,'Internal Flash'!$A$576:$A$584,'Internal Flash'!$B$576:$B$584,$U165)*-1</f>
        <v>-42.007812999999999</v>
      </c>
      <c r="AB165" s="7">
        <f>_xll.Interp1d(-1,'Internal Flash'!$A$576:$A$584,'Internal Flash'!$B$576:$B$584,$U165)*-1</f>
        <v>-42.007812999999999</v>
      </c>
      <c r="AC165" s="7">
        <f>_xll.Interp1d(-1,'Internal Flash'!$A$576:$A$584,'Internal Flash'!$B$576:$B$584,$U165)*-1</f>
        <v>-42.007812999999999</v>
      </c>
      <c r="AD165" s="7">
        <f>_xll.Interp1d(-1,'Internal Flash'!$A$576:$A$584,'Internal Flash'!$B$576:$B$584,$U165)*-1</f>
        <v>-42.007812999999999</v>
      </c>
      <c r="AE165" s="7">
        <f>_xll.Interp1d(-1,'Internal Flash'!$A$576:$A$584,'Internal Flash'!$B$576:$B$584,$U165)*-1</f>
        <v>-42.007812999999999</v>
      </c>
      <c r="AF165" s="7">
        <f>_xll.Interp1d(-1,'Internal Flash'!$A$576:$A$584,'Internal Flash'!$B$576:$B$584,$U165)*-1</f>
        <v>-42.007812999999999</v>
      </c>
      <c r="AG165" s="7">
        <f>_xll.Interp1d(-1,'Internal Flash'!$A$576:$A$584,'Internal Flash'!$B$576:$B$584,$U165)*-1</f>
        <v>-42.007812999999999</v>
      </c>
      <c r="AH165" s="7">
        <f>_xll.Interp1d(-1,'Internal Flash'!$A$576:$A$584,'Internal Flash'!$B$576:$B$584,$U165)*-1</f>
        <v>-42.007812999999999</v>
      </c>
      <c r="AI165" s="7">
        <f>_xll.Interp1d(-1,'Internal Flash'!$A$576:$A$584,'Internal Flash'!$B$576:$B$584,$U165)*-1</f>
        <v>-42.007812999999999</v>
      </c>
      <c r="AJ165" s="7">
        <f>_xll.Interp1d(-1,'Internal Flash'!$A$576:$A$584,'Internal Flash'!$B$576:$B$584,$U165)*-1</f>
        <v>-42.007812999999999</v>
      </c>
      <c r="AK165" s="7">
        <f>_xll.Interp1d(-1,'Internal Flash'!$A$576:$A$584,'Internal Flash'!$B$576:$B$584,$U165)*-1</f>
        <v>-42.007812999999999</v>
      </c>
      <c r="AL165" s="7">
        <f>_xll.Interp1d(-1,'Internal Flash'!$A$576:$A$584,'Internal Flash'!$B$576:$B$584,$U165)*-1</f>
        <v>-42.007812999999999</v>
      </c>
      <c r="AM165" s="27">
        <f t="shared" si="124"/>
        <v>-42.007812999999999</v>
      </c>
    </row>
    <row r="166" spans="21:39" x14ac:dyDescent="0.25">
      <c r="U166" s="5">
        <f>'CSP5'!$A$180</f>
        <v>2200</v>
      </c>
      <c r="V166" s="27">
        <f t="shared" si="123"/>
        <v>-42.007812999999999</v>
      </c>
      <c r="W166" s="7">
        <f>_xll.Interp1d(-1,'Internal Flash'!$A$576:$A$584,'Internal Flash'!$B$576:$B$584,$U166)*-1</f>
        <v>-42.007812999999999</v>
      </c>
      <c r="X166" s="7">
        <f>_xll.Interp1d(-1,'Internal Flash'!$A$576:$A$584,'Internal Flash'!$B$576:$B$584,$U166)*-1</f>
        <v>-42.007812999999999</v>
      </c>
      <c r="Y166" s="7">
        <f>_xll.Interp1d(-1,'Internal Flash'!$A$576:$A$584,'Internal Flash'!$B$576:$B$584,$U166)*-1</f>
        <v>-42.007812999999999</v>
      </c>
      <c r="Z166" s="7">
        <f>_xll.Interp1d(-1,'Internal Flash'!$A$576:$A$584,'Internal Flash'!$B$576:$B$584,$U166)*-1</f>
        <v>-42.007812999999999</v>
      </c>
      <c r="AA166" s="7">
        <f>_xll.Interp1d(-1,'Internal Flash'!$A$576:$A$584,'Internal Flash'!$B$576:$B$584,$U166)*-1</f>
        <v>-42.007812999999999</v>
      </c>
      <c r="AB166" s="7">
        <f>_xll.Interp1d(-1,'Internal Flash'!$A$576:$A$584,'Internal Flash'!$B$576:$B$584,$U166)*-1</f>
        <v>-42.007812999999999</v>
      </c>
      <c r="AC166" s="7">
        <f>_xll.Interp1d(-1,'Internal Flash'!$A$576:$A$584,'Internal Flash'!$B$576:$B$584,$U166)*-1</f>
        <v>-42.007812999999999</v>
      </c>
      <c r="AD166" s="7">
        <f>_xll.Interp1d(-1,'Internal Flash'!$A$576:$A$584,'Internal Flash'!$B$576:$B$584,$U166)*-1</f>
        <v>-42.007812999999999</v>
      </c>
      <c r="AE166" s="7">
        <f>_xll.Interp1d(-1,'Internal Flash'!$A$576:$A$584,'Internal Flash'!$B$576:$B$584,$U166)*-1</f>
        <v>-42.007812999999999</v>
      </c>
      <c r="AF166" s="7">
        <f>_xll.Interp1d(-1,'Internal Flash'!$A$576:$A$584,'Internal Flash'!$B$576:$B$584,$U166)*-1</f>
        <v>-42.007812999999999</v>
      </c>
      <c r="AG166" s="7">
        <f>_xll.Interp1d(-1,'Internal Flash'!$A$576:$A$584,'Internal Flash'!$B$576:$B$584,$U166)*-1</f>
        <v>-42.007812999999999</v>
      </c>
      <c r="AH166" s="7">
        <f>_xll.Interp1d(-1,'Internal Flash'!$A$576:$A$584,'Internal Flash'!$B$576:$B$584,$U166)*-1</f>
        <v>-42.007812999999999</v>
      </c>
      <c r="AI166" s="7">
        <f>_xll.Interp1d(-1,'Internal Flash'!$A$576:$A$584,'Internal Flash'!$B$576:$B$584,$U166)*-1</f>
        <v>-42.007812999999999</v>
      </c>
      <c r="AJ166" s="7">
        <f>_xll.Interp1d(-1,'Internal Flash'!$A$576:$A$584,'Internal Flash'!$B$576:$B$584,$U166)*-1</f>
        <v>-42.007812999999999</v>
      </c>
      <c r="AK166" s="7">
        <f>_xll.Interp1d(-1,'Internal Flash'!$A$576:$A$584,'Internal Flash'!$B$576:$B$584,$U166)*-1</f>
        <v>-42.007812999999999</v>
      </c>
      <c r="AL166" s="7">
        <f>_xll.Interp1d(-1,'Internal Flash'!$A$576:$A$584,'Internal Flash'!$B$576:$B$584,$U166)*-1</f>
        <v>-42.007812999999999</v>
      </c>
      <c r="AM166" s="27">
        <f t="shared" si="124"/>
        <v>-42.007812999999999</v>
      </c>
    </row>
    <row r="167" spans="21:39" x14ac:dyDescent="0.25">
      <c r="U167" s="5">
        <f>'CSP5'!$A$181</f>
        <v>2400</v>
      </c>
      <c r="V167" s="27">
        <f t="shared" si="123"/>
        <v>-42.007812999999999</v>
      </c>
      <c r="W167" s="7">
        <f>_xll.Interp1d(-1,'Internal Flash'!$A$576:$A$584,'Internal Flash'!$B$576:$B$584,$U167)*-1</f>
        <v>-42.007812999999999</v>
      </c>
      <c r="X167" s="7">
        <f>_xll.Interp1d(-1,'Internal Flash'!$A$576:$A$584,'Internal Flash'!$B$576:$B$584,$U167)*-1</f>
        <v>-42.007812999999999</v>
      </c>
      <c r="Y167" s="7">
        <f>_xll.Interp1d(-1,'Internal Flash'!$A$576:$A$584,'Internal Flash'!$B$576:$B$584,$U167)*-1</f>
        <v>-42.007812999999999</v>
      </c>
      <c r="Z167" s="7">
        <f>_xll.Interp1d(-1,'Internal Flash'!$A$576:$A$584,'Internal Flash'!$B$576:$B$584,$U167)*-1</f>
        <v>-42.007812999999999</v>
      </c>
      <c r="AA167" s="7">
        <f>_xll.Interp1d(-1,'Internal Flash'!$A$576:$A$584,'Internal Flash'!$B$576:$B$584,$U167)*-1</f>
        <v>-42.007812999999999</v>
      </c>
      <c r="AB167" s="7">
        <f>_xll.Interp1d(-1,'Internal Flash'!$A$576:$A$584,'Internal Flash'!$B$576:$B$584,$U167)*-1</f>
        <v>-42.007812999999999</v>
      </c>
      <c r="AC167" s="7">
        <f>_xll.Interp1d(-1,'Internal Flash'!$A$576:$A$584,'Internal Flash'!$B$576:$B$584,$U167)*-1</f>
        <v>-42.007812999999999</v>
      </c>
      <c r="AD167" s="7">
        <f>_xll.Interp1d(-1,'Internal Flash'!$A$576:$A$584,'Internal Flash'!$B$576:$B$584,$U167)*-1</f>
        <v>-42.007812999999999</v>
      </c>
      <c r="AE167" s="7">
        <f>_xll.Interp1d(-1,'Internal Flash'!$A$576:$A$584,'Internal Flash'!$B$576:$B$584,$U167)*-1</f>
        <v>-42.007812999999999</v>
      </c>
      <c r="AF167" s="7">
        <f>_xll.Interp1d(-1,'Internal Flash'!$A$576:$A$584,'Internal Flash'!$B$576:$B$584,$U167)*-1</f>
        <v>-42.007812999999999</v>
      </c>
      <c r="AG167" s="7">
        <f>_xll.Interp1d(-1,'Internal Flash'!$A$576:$A$584,'Internal Flash'!$B$576:$B$584,$U167)*-1</f>
        <v>-42.007812999999999</v>
      </c>
      <c r="AH167" s="7">
        <f>_xll.Interp1d(-1,'Internal Flash'!$A$576:$A$584,'Internal Flash'!$B$576:$B$584,$U167)*-1</f>
        <v>-42.007812999999999</v>
      </c>
      <c r="AI167" s="7">
        <f>_xll.Interp1d(-1,'Internal Flash'!$A$576:$A$584,'Internal Flash'!$B$576:$B$584,$U167)*-1</f>
        <v>-42.007812999999999</v>
      </c>
      <c r="AJ167" s="7">
        <f>_xll.Interp1d(-1,'Internal Flash'!$A$576:$A$584,'Internal Flash'!$B$576:$B$584,$U167)*-1</f>
        <v>-42.007812999999999</v>
      </c>
      <c r="AK167" s="7">
        <f>_xll.Interp1d(-1,'Internal Flash'!$A$576:$A$584,'Internal Flash'!$B$576:$B$584,$U167)*-1</f>
        <v>-42.007812999999999</v>
      </c>
      <c r="AL167" s="7">
        <f>_xll.Interp1d(-1,'Internal Flash'!$A$576:$A$584,'Internal Flash'!$B$576:$B$584,$U167)*-1</f>
        <v>-42.007812999999999</v>
      </c>
      <c r="AM167" s="27">
        <f t="shared" si="124"/>
        <v>-42.007812999999999</v>
      </c>
    </row>
    <row r="168" spans="21:39" x14ac:dyDescent="0.25">
      <c r="U168" s="5">
        <f>'CSP5'!$A$182</f>
        <v>2600</v>
      </c>
      <c r="V168" s="27">
        <f t="shared" si="123"/>
        <v>-42.007812999999999</v>
      </c>
      <c r="W168" s="7">
        <f>_xll.Interp1d(-1,'Internal Flash'!$A$576:$A$584,'Internal Flash'!$B$576:$B$584,$U168)*-1</f>
        <v>-42.007812999999999</v>
      </c>
      <c r="X168" s="7">
        <f>_xll.Interp1d(-1,'Internal Flash'!$A$576:$A$584,'Internal Flash'!$B$576:$B$584,$U168)*-1</f>
        <v>-42.007812999999999</v>
      </c>
      <c r="Y168" s="7">
        <f>_xll.Interp1d(-1,'Internal Flash'!$A$576:$A$584,'Internal Flash'!$B$576:$B$584,$U168)*-1</f>
        <v>-42.007812999999999</v>
      </c>
      <c r="Z168" s="7">
        <f>_xll.Interp1d(-1,'Internal Flash'!$A$576:$A$584,'Internal Flash'!$B$576:$B$584,$U168)*-1</f>
        <v>-42.007812999999999</v>
      </c>
      <c r="AA168" s="7">
        <f>_xll.Interp1d(-1,'Internal Flash'!$A$576:$A$584,'Internal Flash'!$B$576:$B$584,$U168)*-1</f>
        <v>-42.007812999999999</v>
      </c>
      <c r="AB168" s="7">
        <f>_xll.Interp1d(-1,'Internal Flash'!$A$576:$A$584,'Internal Flash'!$B$576:$B$584,$U168)*-1</f>
        <v>-42.007812999999999</v>
      </c>
      <c r="AC168" s="7">
        <f>_xll.Interp1d(-1,'Internal Flash'!$A$576:$A$584,'Internal Flash'!$B$576:$B$584,$U168)*-1</f>
        <v>-42.007812999999999</v>
      </c>
      <c r="AD168" s="7">
        <f>_xll.Interp1d(-1,'Internal Flash'!$A$576:$A$584,'Internal Flash'!$B$576:$B$584,$U168)*-1</f>
        <v>-42.007812999999999</v>
      </c>
      <c r="AE168" s="7">
        <f>_xll.Interp1d(-1,'Internal Flash'!$A$576:$A$584,'Internal Flash'!$B$576:$B$584,$U168)*-1</f>
        <v>-42.007812999999999</v>
      </c>
      <c r="AF168" s="7">
        <f>_xll.Interp1d(-1,'Internal Flash'!$A$576:$A$584,'Internal Flash'!$B$576:$B$584,$U168)*-1</f>
        <v>-42.007812999999999</v>
      </c>
      <c r="AG168" s="7">
        <f>_xll.Interp1d(-1,'Internal Flash'!$A$576:$A$584,'Internal Flash'!$B$576:$B$584,$U168)*-1</f>
        <v>-42.007812999999999</v>
      </c>
      <c r="AH168" s="7">
        <f>_xll.Interp1d(-1,'Internal Flash'!$A$576:$A$584,'Internal Flash'!$B$576:$B$584,$U168)*-1</f>
        <v>-42.007812999999999</v>
      </c>
      <c r="AI168" s="7">
        <f>_xll.Interp1d(-1,'Internal Flash'!$A$576:$A$584,'Internal Flash'!$B$576:$B$584,$U168)*-1</f>
        <v>-42.007812999999999</v>
      </c>
      <c r="AJ168" s="7">
        <f>_xll.Interp1d(-1,'Internal Flash'!$A$576:$A$584,'Internal Flash'!$B$576:$B$584,$U168)*-1</f>
        <v>-42.007812999999999</v>
      </c>
      <c r="AK168" s="7">
        <f>_xll.Interp1d(-1,'Internal Flash'!$A$576:$A$584,'Internal Flash'!$B$576:$B$584,$U168)*-1</f>
        <v>-42.007812999999999</v>
      </c>
      <c r="AL168" s="7">
        <f>_xll.Interp1d(-1,'Internal Flash'!$A$576:$A$584,'Internal Flash'!$B$576:$B$584,$U168)*-1</f>
        <v>-42.007812999999999</v>
      </c>
      <c r="AM168" s="27">
        <f t="shared" si="124"/>
        <v>-42.007812999999999</v>
      </c>
    </row>
    <row r="169" spans="21:39" x14ac:dyDescent="0.25">
      <c r="U169" s="5">
        <f>'CSP5'!$A$183</f>
        <v>2800</v>
      </c>
      <c r="V169" s="27">
        <f t="shared" si="123"/>
        <v>-42.007812999999999</v>
      </c>
      <c r="W169" s="7">
        <f>_xll.Interp1d(-1,'Internal Flash'!$A$576:$A$584,'Internal Flash'!$B$576:$B$584,$U169)*-1</f>
        <v>-42.007812999999999</v>
      </c>
      <c r="X169" s="7">
        <f>_xll.Interp1d(-1,'Internal Flash'!$A$576:$A$584,'Internal Flash'!$B$576:$B$584,$U169)*-1</f>
        <v>-42.007812999999999</v>
      </c>
      <c r="Y169" s="7">
        <f>_xll.Interp1d(-1,'Internal Flash'!$A$576:$A$584,'Internal Flash'!$B$576:$B$584,$U169)*-1</f>
        <v>-42.007812999999999</v>
      </c>
      <c r="Z169" s="7">
        <f>_xll.Interp1d(-1,'Internal Flash'!$A$576:$A$584,'Internal Flash'!$B$576:$B$584,$U169)*-1</f>
        <v>-42.007812999999999</v>
      </c>
      <c r="AA169" s="7">
        <f>_xll.Interp1d(-1,'Internal Flash'!$A$576:$A$584,'Internal Flash'!$B$576:$B$584,$U169)*-1</f>
        <v>-42.007812999999999</v>
      </c>
      <c r="AB169" s="7">
        <f>_xll.Interp1d(-1,'Internal Flash'!$A$576:$A$584,'Internal Flash'!$B$576:$B$584,$U169)*-1</f>
        <v>-42.007812999999999</v>
      </c>
      <c r="AC169" s="7">
        <f>_xll.Interp1d(-1,'Internal Flash'!$A$576:$A$584,'Internal Flash'!$B$576:$B$584,$U169)*-1</f>
        <v>-42.007812999999999</v>
      </c>
      <c r="AD169" s="7">
        <f>_xll.Interp1d(-1,'Internal Flash'!$A$576:$A$584,'Internal Flash'!$B$576:$B$584,$U169)*-1</f>
        <v>-42.007812999999999</v>
      </c>
      <c r="AE169" s="7">
        <f>_xll.Interp1d(-1,'Internal Flash'!$A$576:$A$584,'Internal Flash'!$B$576:$B$584,$U169)*-1</f>
        <v>-42.007812999999999</v>
      </c>
      <c r="AF169" s="7">
        <f>_xll.Interp1d(-1,'Internal Flash'!$A$576:$A$584,'Internal Flash'!$B$576:$B$584,$U169)*-1</f>
        <v>-42.007812999999999</v>
      </c>
      <c r="AG169" s="7">
        <f>_xll.Interp1d(-1,'Internal Flash'!$A$576:$A$584,'Internal Flash'!$B$576:$B$584,$U169)*-1</f>
        <v>-42.007812999999999</v>
      </c>
      <c r="AH169" s="7">
        <f>_xll.Interp1d(-1,'Internal Flash'!$A$576:$A$584,'Internal Flash'!$B$576:$B$584,$U169)*-1</f>
        <v>-42.007812999999999</v>
      </c>
      <c r="AI169" s="7">
        <f>_xll.Interp1d(-1,'Internal Flash'!$A$576:$A$584,'Internal Flash'!$B$576:$B$584,$U169)*-1</f>
        <v>-42.007812999999999</v>
      </c>
      <c r="AJ169" s="7">
        <f>_xll.Interp1d(-1,'Internal Flash'!$A$576:$A$584,'Internal Flash'!$B$576:$B$584,$U169)*-1</f>
        <v>-42.007812999999999</v>
      </c>
      <c r="AK169" s="7">
        <f>_xll.Interp1d(-1,'Internal Flash'!$A$576:$A$584,'Internal Flash'!$B$576:$B$584,$U169)*-1</f>
        <v>-42.007812999999999</v>
      </c>
      <c r="AL169" s="7">
        <f>_xll.Interp1d(-1,'Internal Flash'!$A$576:$A$584,'Internal Flash'!$B$576:$B$584,$U169)*-1</f>
        <v>-42.007812999999999</v>
      </c>
      <c r="AM169" s="27">
        <f t="shared" si="124"/>
        <v>-42.007812999999999</v>
      </c>
    </row>
    <row r="170" spans="21:39" x14ac:dyDescent="0.25">
      <c r="U170" s="5">
        <f>'CSP5'!$A$184</f>
        <v>2900</v>
      </c>
      <c r="V170" s="27">
        <f t="shared" si="123"/>
        <v>-42.007812999999999</v>
      </c>
      <c r="W170" s="7">
        <f>_xll.Interp1d(-1,'Internal Flash'!$A$576:$A$584,'Internal Flash'!$B$576:$B$584,$U170)*-1</f>
        <v>-42.007812999999999</v>
      </c>
      <c r="X170" s="7">
        <f>_xll.Interp1d(-1,'Internal Flash'!$A$576:$A$584,'Internal Flash'!$B$576:$B$584,$U170)*-1</f>
        <v>-42.007812999999999</v>
      </c>
      <c r="Y170" s="7">
        <f>_xll.Interp1d(-1,'Internal Flash'!$A$576:$A$584,'Internal Flash'!$B$576:$B$584,$U170)*-1</f>
        <v>-42.007812999999999</v>
      </c>
      <c r="Z170" s="7">
        <f>_xll.Interp1d(-1,'Internal Flash'!$A$576:$A$584,'Internal Flash'!$B$576:$B$584,$U170)*-1</f>
        <v>-42.007812999999999</v>
      </c>
      <c r="AA170" s="7">
        <f>_xll.Interp1d(-1,'Internal Flash'!$A$576:$A$584,'Internal Flash'!$B$576:$B$584,$U170)*-1</f>
        <v>-42.007812999999999</v>
      </c>
      <c r="AB170" s="7">
        <f>_xll.Interp1d(-1,'Internal Flash'!$A$576:$A$584,'Internal Flash'!$B$576:$B$584,$U170)*-1</f>
        <v>-42.007812999999999</v>
      </c>
      <c r="AC170" s="7">
        <f>_xll.Interp1d(-1,'Internal Flash'!$A$576:$A$584,'Internal Flash'!$B$576:$B$584,$U170)*-1</f>
        <v>-42.007812999999999</v>
      </c>
      <c r="AD170" s="7">
        <f>_xll.Interp1d(-1,'Internal Flash'!$A$576:$A$584,'Internal Flash'!$B$576:$B$584,$U170)*-1</f>
        <v>-42.007812999999999</v>
      </c>
      <c r="AE170" s="7">
        <f>_xll.Interp1d(-1,'Internal Flash'!$A$576:$A$584,'Internal Flash'!$B$576:$B$584,$U170)*-1</f>
        <v>-42.007812999999999</v>
      </c>
      <c r="AF170" s="7">
        <f>_xll.Interp1d(-1,'Internal Flash'!$A$576:$A$584,'Internal Flash'!$B$576:$B$584,$U170)*-1</f>
        <v>-42.007812999999999</v>
      </c>
      <c r="AG170" s="7">
        <f>_xll.Interp1d(-1,'Internal Flash'!$A$576:$A$584,'Internal Flash'!$B$576:$B$584,$U170)*-1</f>
        <v>-42.007812999999999</v>
      </c>
      <c r="AH170" s="7">
        <f>_xll.Interp1d(-1,'Internal Flash'!$A$576:$A$584,'Internal Flash'!$B$576:$B$584,$U170)*-1</f>
        <v>-42.007812999999999</v>
      </c>
      <c r="AI170" s="7">
        <f>_xll.Interp1d(-1,'Internal Flash'!$A$576:$A$584,'Internal Flash'!$B$576:$B$584,$U170)*-1</f>
        <v>-42.007812999999999</v>
      </c>
      <c r="AJ170" s="7">
        <f>_xll.Interp1d(-1,'Internal Flash'!$A$576:$A$584,'Internal Flash'!$B$576:$B$584,$U170)*-1</f>
        <v>-42.007812999999999</v>
      </c>
      <c r="AK170" s="7">
        <f>_xll.Interp1d(-1,'Internal Flash'!$A$576:$A$584,'Internal Flash'!$B$576:$B$584,$U170)*-1</f>
        <v>-42.007812999999999</v>
      </c>
      <c r="AL170" s="7">
        <f>_xll.Interp1d(-1,'Internal Flash'!$A$576:$A$584,'Internal Flash'!$B$576:$B$584,$U170)*-1</f>
        <v>-42.007812999999999</v>
      </c>
      <c r="AM170" s="27">
        <f t="shared" si="124"/>
        <v>-42.007812999999999</v>
      </c>
    </row>
    <row r="171" spans="21:39" x14ac:dyDescent="0.25">
      <c r="U171" s="5">
        <f>'CSP5'!$A$185</f>
        <v>3000</v>
      </c>
      <c r="V171" s="27">
        <f t="shared" si="123"/>
        <v>-42.007812999999999</v>
      </c>
      <c r="W171" s="7">
        <f>_xll.Interp1d(-1,'Internal Flash'!$A$576:$A$584,'Internal Flash'!$B$576:$B$584,$U171)*-1</f>
        <v>-42.007812999999999</v>
      </c>
      <c r="X171" s="7">
        <f>_xll.Interp1d(-1,'Internal Flash'!$A$576:$A$584,'Internal Flash'!$B$576:$B$584,$U171)*-1</f>
        <v>-42.007812999999999</v>
      </c>
      <c r="Y171" s="7">
        <f>_xll.Interp1d(-1,'Internal Flash'!$A$576:$A$584,'Internal Flash'!$B$576:$B$584,$U171)*-1</f>
        <v>-42.007812999999999</v>
      </c>
      <c r="Z171" s="7">
        <f>_xll.Interp1d(-1,'Internal Flash'!$A$576:$A$584,'Internal Flash'!$B$576:$B$584,$U171)*-1</f>
        <v>-42.007812999999999</v>
      </c>
      <c r="AA171" s="7">
        <f>_xll.Interp1d(-1,'Internal Flash'!$A$576:$A$584,'Internal Flash'!$B$576:$B$584,$U171)*-1</f>
        <v>-42.007812999999999</v>
      </c>
      <c r="AB171" s="7">
        <f>_xll.Interp1d(-1,'Internal Flash'!$A$576:$A$584,'Internal Flash'!$B$576:$B$584,$U171)*-1</f>
        <v>-42.007812999999999</v>
      </c>
      <c r="AC171" s="7">
        <f>_xll.Interp1d(-1,'Internal Flash'!$A$576:$A$584,'Internal Flash'!$B$576:$B$584,$U171)*-1</f>
        <v>-42.007812999999999</v>
      </c>
      <c r="AD171" s="7">
        <f>_xll.Interp1d(-1,'Internal Flash'!$A$576:$A$584,'Internal Flash'!$B$576:$B$584,$U171)*-1</f>
        <v>-42.007812999999999</v>
      </c>
      <c r="AE171" s="7">
        <f>_xll.Interp1d(-1,'Internal Flash'!$A$576:$A$584,'Internal Flash'!$B$576:$B$584,$U171)*-1</f>
        <v>-42.007812999999999</v>
      </c>
      <c r="AF171" s="7">
        <f>_xll.Interp1d(-1,'Internal Flash'!$A$576:$A$584,'Internal Flash'!$B$576:$B$584,$U171)*-1</f>
        <v>-42.007812999999999</v>
      </c>
      <c r="AG171" s="7">
        <f>_xll.Interp1d(-1,'Internal Flash'!$A$576:$A$584,'Internal Flash'!$B$576:$B$584,$U171)*-1</f>
        <v>-42.007812999999999</v>
      </c>
      <c r="AH171" s="7">
        <f>_xll.Interp1d(-1,'Internal Flash'!$A$576:$A$584,'Internal Flash'!$B$576:$B$584,$U171)*-1</f>
        <v>-42.007812999999999</v>
      </c>
      <c r="AI171" s="7">
        <f>_xll.Interp1d(-1,'Internal Flash'!$A$576:$A$584,'Internal Flash'!$B$576:$B$584,$U171)*-1</f>
        <v>-42.007812999999999</v>
      </c>
      <c r="AJ171" s="7">
        <f>_xll.Interp1d(-1,'Internal Flash'!$A$576:$A$584,'Internal Flash'!$B$576:$B$584,$U171)*-1</f>
        <v>-42.007812999999999</v>
      </c>
      <c r="AK171" s="7">
        <f>_xll.Interp1d(-1,'Internal Flash'!$A$576:$A$584,'Internal Flash'!$B$576:$B$584,$U171)*-1</f>
        <v>-42.007812999999999</v>
      </c>
      <c r="AL171" s="7">
        <f>_xll.Interp1d(-1,'Internal Flash'!$A$576:$A$584,'Internal Flash'!$B$576:$B$584,$U171)*-1</f>
        <v>-42.007812999999999</v>
      </c>
      <c r="AM171" s="27">
        <f t="shared" si="124"/>
        <v>-42.007812999999999</v>
      </c>
    </row>
    <row r="172" spans="21:39" x14ac:dyDescent="0.25">
      <c r="U172" s="5">
        <f>'CSP5'!$A$186</f>
        <v>3200</v>
      </c>
      <c r="V172" s="27">
        <f t="shared" si="123"/>
        <v>-39.992187999999999</v>
      </c>
      <c r="W172" s="7">
        <f>_xll.Interp1d(-1,'Internal Flash'!$A$576:$A$584,'Internal Flash'!$B$576:$B$584,$U172)*-1</f>
        <v>-39.992187999999999</v>
      </c>
      <c r="X172" s="7">
        <f>_xll.Interp1d(-1,'Internal Flash'!$A$576:$A$584,'Internal Flash'!$B$576:$B$584,$U172)*-1</f>
        <v>-39.992187999999999</v>
      </c>
      <c r="Y172" s="7">
        <f>_xll.Interp1d(-1,'Internal Flash'!$A$576:$A$584,'Internal Flash'!$B$576:$B$584,$U172)*-1</f>
        <v>-39.992187999999999</v>
      </c>
      <c r="Z172" s="7">
        <f>_xll.Interp1d(-1,'Internal Flash'!$A$576:$A$584,'Internal Flash'!$B$576:$B$584,$U172)*-1</f>
        <v>-39.992187999999999</v>
      </c>
      <c r="AA172" s="7">
        <f>_xll.Interp1d(-1,'Internal Flash'!$A$576:$A$584,'Internal Flash'!$B$576:$B$584,$U172)*-1</f>
        <v>-39.992187999999999</v>
      </c>
      <c r="AB172" s="7">
        <f>_xll.Interp1d(-1,'Internal Flash'!$A$576:$A$584,'Internal Flash'!$B$576:$B$584,$U172)*-1</f>
        <v>-39.992187999999999</v>
      </c>
      <c r="AC172" s="7">
        <f>_xll.Interp1d(-1,'Internal Flash'!$A$576:$A$584,'Internal Flash'!$B$576:$B$584,$U172)*-1</f>
        <v>-39.992187999999999</v>
      </c>
      <c r="AD172" s="7">
        <f>_xll.Interp1d(-1,'Internal Flash'!$A$576:$A$584,'Internal Flash'!$B$576:$B$584,$U172)*-1</f>
        <v>-39.992187999999999</v>
      </c>
      <c r="AE172" s="7">
        <f>_xll.Interp1d(-1,'Internal Flash'!$A$576:$A$584,'Internal Flash'!$B$576:$B$584,$U172)*-1</f>
        <v>-39.992187999999999</v>
      </c>
      <c r="AF172" s="7">
        <f>_xll.Interp1d(-1,'Internal Flash'!$A$576:$A$584,'Internal Flash'!$B$576:$B$584,$U172)*-1</f>
        <v>-39.992187999999999</v>
      </c>
      <c r="AG172" s="7">
        <f>_xll.Interp1d(-1,'Internal Flash'!$A$576:$A$584,'Internal Flash'!$B$576:$B$584,$U172)*-1</f>
        <v>-39.992187999999999</v>
      </c>
      <c r="AH172" s="7">
        <f>_xll.Interp1d(-1,'Internal Flash'!$A$576:$A$584,'Internal Flash'!$B$576:$B$584,$U172)*-1</f>
        <v>-39.992187999999999</v>
      </c>
      <c r="AI172" s="7">
        <f>_xll.Interp1d(-1,'Internal Flash'!$A$576:$A$584,'Internal Flash'!$B$576:$B$584,$U172)*-1</f>
        <v>-39.992187999999999</v>
      </c>
      <c r="AJ172" s="7">
        <f>_xll.Interp1d(-1,'Internal Flash'!$A$576:$A$584,'Internal Flash'!$B$576:$B$584,$U172)*-1</f>
        <v>-39.992187999999999</v>
      </c>
      <c r="AK172" s="7">
        <f>_xll.Interp1d(-1,'Internal Flash'!$A$576:$A$584,'Internal Flash'!$B$576:$B$584,$U172)*-1</f>
        <v>-39.992187999999999</v>
      </c>
      <c r="AL172" s="7">
        <f>_xll.Interp1d(-1,'Internal Flash'!$A$576:$A$584,'Internal Flash'!$B$576:$B$584,$U172)*-1</f>
        <v>-39.992187999999999</v>
      </c>
      <c r="AM172" s="27">
        <f t="shared" si="124"/>
        <v>-39.992187999999999</v>
      </c>
    </row>
    <row r="173" spans="21:39" x14ac:dyDescent="0.25">
      <c r="U173" s="5">
        <f>'CSP5'!$A$187</f>
        <v>3300</v>
      </c>
      <c r="V173" s="27">
        <f t="shared" si="123"/>
        <v>-39.242187999999999</v>
      </c>
      <c r="W173" s="7">
        <f>_xll.Interp1d(-1,'Internal Flash'!$A$576:$A$584,'Internal Flash'!$B$576:$B$584,$U173)*-1</f>
        <v>-39.242187999999999</v>
      </c>
      <c r="X173" s="7">
        <f>_xll.Interp1d(-1,'Internal Flash'!$A$576:$A$584,'Internal Flash'!$B$576:$B$584,$U173)*-1</f>
        <v>-39.242187999999999</v>
      </c>
      <c r="Y173" s="7">
        <f>_xll.Interp1d(-1,'Internal Flash'!$A$576:$A$584,'Internal Flash'!$B$576:$B$584,$U173)*-1</f>
        <v>-39.242187999999999</v>
      </c>
      <c r="Z173" s="7">
        <f>_xll.Interp1d(-1,'Internal Flash'!$A$576:$A$584,'Internal Flash'!$B$576:$B$584,$U173)*-1</f>
        <v>-39.242187999999999</v>
      </c>
      <c r="AA173" s="7">
        <f>_xll.Interp1d(-1,'Internal Flash'!$A$576:$A$584,'Internal Flash'!$B$576:$B$584,$U173)*-1</f>
        <v>-39.242187999999999</v>
      </c>
      <c r="AB173" s="7">
        <f>_xll.Interp1d(-1,'Internal Flash'!$A$576:$A$584,'Internal Flash'!$B$576:$B$584,$U173)*-1</f>
        <v>-39.242187999999999</v>
      </c>
      <c r="AC173" s="7">
        <f>_xll.Interp1d(-1,'Internal Flash'!$A$576:$A$584,'Internal Flash'!$B$576:$B$584,$U173)*-1</f>
        <v>-39.242187999999999</v>
      </c>
      <c r="AD173" s="7">
        <f>_xll.Interp1d(-1,'Internal Flash'!$A$576:$A$584,'Internal Flash'!$B$576:$B$584,$U173)*-1</f>
        <v>-39.242187999999999</v>
      </c>
      <c r="AE173" s="7">
        <f>_xll.Interp1d(-1,'Internal Flash'!$A$576:$A$584,'Internal Flash'!$B$576:$B$584,$U173)*-1</f>
        <v>-39.242187999999999</v>
      </c>
      <c r="AF173" s="7">
        <f>_xll.Interp1d(-1,'Internal Flash'!$A$576:$A$584,'Internal Flash'!$B$576:$B$584,$U173)*-1</f>
        <v>-39.242187999999999</v>
      </c>
      <c r="AG173" s="7">
        <f>_xll.Interp1d(-1,'Internal Flash'!$A$576:$A$584,'Internal Flash'!$B$576:$B$584,$U173)*-1</f>
        <v>-39.242187999999999</v>
      </c>
      <c r="AH173" s="7">
        <f>_xll.Interp1d(-1,'Internal Flash'!$A$576:$A$584,'Internal Flash'!$B$576:$B$584,$U173)*-1</f>
        <v>-39.242187999999999</v>
      </c>
      <c r="AI173" s="7">
        <f>_xll.Interp1d(-1,'Internal Flash'!$A$576:$A$584,'Internal Flash'!$B$576:$B$584,$U173)*-1</f>
        <v>-39.242187999999999</v>
      </c>
      <c r="AJ173" s="7">
        <f>_xll.Interp1d(-1,'Internal Flash'!$A$576:$A$584,'Internal Flash'!$B$576:$B$584,$U173)*-1</f>
        <v>-39.242187999999999</v>
      </c>
      <c r="AK173" s="7">
        <f>_xll.Interp1d(-1,'Internal Flash'!$A$576:$A$584,'Internal Flash'!$B$576:$B$584,$U173)*-1</f>
        <v>-39.242187999999999</v>
      </c>
      <c r="AL173" s="7">
        <f>_xll.Interp1d(-1,'Internal Flash'!$A$576:$A$584,'Internal Flash'!$B$576:$B$584,$U173)*-1</f>
        <v>-39.242187999999999</v>
      </c>
      <c r="AM173" s="27">
        <f t="shared" si="124"/>
        <v>-39.242187999999999</v>
      </c>
    </row>
    <row r="174" spans="21:39" x14ac:dyDescent="0.25">
      <c r="U174" s="5">
        <f>'CSP5'!$A$188</f>
        <v>3500</v>
      </c>
      <c r="V174" s="27">
        <f t="shared" si="123"/>
        <v>-37.742187999999999</v>
      </c>
      <c r="W174" s="7">
        <f>_xll.Interp1d(-1,'Internal Flash'!$A$576:$A$584,'Internal Flash'!$B$576:$B$584,$U174)*-1</f>
        <v>-37.742187999999999</v>
      </c>
      <c r="X174" s="7">
        <f>_xll.Interp1d(-1,'Internal Flash'!$A$576:$A$584,'Internal Flash'!$B$576:$B$584,$U174)*-1</f>
        <v>-37.742187999999999</v>
      </c>
      <c r="Y174" s="7">
        <f>_xll.Interp1d(-1,'Internal Flash'!$A$576:$A$584,'Internal Flash'!$B$576:$B$584,$U174)*-1</f>
        <v>-37.742187999999999</v>
      </c>
      <c r="Z174" s="7">
        <f>_xll.Interp1d(-1,'Internal Flash'!$A$576:$A$584,'Internal Flash'!$B$576:$B$584,$U174)*-1</f>
        <v>-37.742187999999999</v>
      </c>
      <c r="AA174" s="7">
        <f>_xll.Interp1d(-1,'Internal Flash'!$A$576:$A$584,'Internal Flash'!$B$576:$B$584,$U174)*-1</f>
        <v>-37.742187999999999</v>
      </c>
      <c r="AB174" s="7">
        <f>_xll.Interp1d(-1,'Internal Flash'!$A$576:$A$584,'Internal Flash'!$B$576:$B$584,$U174)*-1</f>
        <v>-37.742187999999999</v>
      </c>
      <c r="AC174" s="7">
        <f>_xll.Interp1d(-1,'Internal Flash'!$A$576:$A$584,'Internal Flash'!$B$576:$B$584,$U174)*-1</f>
        <v>-37.742187999999999</v>
      </c>
      <c r="AD174" s="7">
        <f>_xll.Interp1d(-1,'Internal Flash'!$A$576:$A$584,'Internal Flash'!$B$576:$B$584,$U174)*-1</f>
        <v>-37.742187999999999</v>
      </c>
      <c r="AE174" s="7">
        <f>_xll.Interp1d(-1,'Internal Flash'!$A$576:$A$584,'Internal Flash'!$B$576:$B$584,$U174)*-1</f>
        <v>-37.742187999999999</v>
      </c>
      <c r="AF174" s="7">
        <f>_xll.Interp1d(-1,'Internal Flash'!$A$576:$A$584,'Internal Flash'!$B$576:$B$584,$U174)*-1</f>
        <v>-37.742187999999999</v>
      </c>
      <c r="AG174" s="7">
        <f>_xll.Interp1d(-1,'Internal Flash'!$A$576:$A$584,'Internal Flash'!$B$576:$B$584,$U174)*-1</f>
        <v>-37.742187999999999</v>
      </c>
      <c r="AH174" s="7">
        <f>_xll.Interp1d(-1,'Internal Flash'!$A$576:$A$584,'Internal Flash'!$B$576:$B$584,$U174)*-1</f>
        <v>-37.742187999999999</v>
      </c>
      <c r="AI174" s="7">
        <f>_xll.Interp1d(-1,'Internal Flash'!$A$576:$A$584,'Internal Flash'!$B$576:$B$584,$U174)*-1</f>
        <v>-37.742187999999999</v>
      </c>
      <c r="AJ174" s="7">
        <f>_xll.Interp1d(-1,'Internal Flash'!$A$576:$A$584,'Internal Flash'!$B$576:$B$584,$U174)*-1</f>
        <v>-37.742187999999999</v>
      </c>
      <c r="AK174" s="7">
        <f>_xll.Interp1d(-1,'Internal Flash'!$A$576:$A$584,'Internal Flash'!$B$576:$B$584,$U174)*-1</f>
        <v>-37.742187999999999</v>
      </c>
      <c r="AL174" s="7">
        <f>_xll.Interp1d(-1,'Internal Flash'!$A$576:$A$584,'Internal Flash'!$B$576:$B$584,$U174)*-1</f>
        <v>-37.742187999999999</v>
      </c>
      <c r="AM174" s="27">
        <f t="shared" si="124"/>
        <v>-37.742187999999999</v>
      </c>
    </row>
    <row r="175" spans="21:39" x14ac:dyDescent="0.25">
      <c r="U175" s="28">
        <f>'CSP5'!$A$189</f>
        <v>3501</v>
      </c>
      <c r="V175" s="27">
        <f>V174</f>
        <v>-37.742187999999999</v>
      </c>
      <c r="W175" s="27">
        <f t="shared" ref="W175:AM175" si="125">W174</f>
        <v>-37.742187999999999</v>
      </c>
      <c r="X175" s="27">
        <f t="shared" si="125"/>
        <v>-37.742187999999999</v>
      </c>
      <c r="Y175" s="27">
        <f t="shared" si="125"/>
        <v>-37.742187999999999</v>
      </c>
      <c r="Z175" s="27">
        <f t="shared" si="125"/>
        <v>-37.742187999999999</v>
      </c>
      <c r="AA175" s="27">
        <f t="shared" si="125"/>
        <v>-37.742187999999999</v>
      </c>
      <c r="AB175" s="27">
        <f t="shared" si="125"/>
        <v>-37.742187999999999</v>
      </c>
      <c r="AC175" s="27">
        <f t="shared" si="125"/>
        <v>-37.742187999999999</v>
      </c>
      <c r="AD175" s="27">
        <f t="shared" si="125"/>
        <v>-37.742187999999999</v>
      </c>
      <c r="AE175" s="27">
        <f t="shared" si="125"/>
        <v>-37.742187999999999</v>
      </c>
      <c r="AF175" s="27">
        <f t="shared" si="125"/>
        <v>-37.742187999999999</v>
      </c>
      <c r="AG175" s="27">
        <f t="shared" si="125"/>
        <v>-37.742187999999999</v>
      </c>
      <c r="AH175" s="27">
        <f t="shared" si="125"/>
        <v>-37.742187999999999</v>
      </c>
      <c r="AI175" s="27">
        <f t="shared" si="125"/>
        <v>-37.742187999999999</v>
      </c>
      <c r="AJ175" s="27">
        <f t="shared" si="125"/>
        <v>-37.742187999999999</v>
      </c>
      <c r="AK175" s="27">
        <f t="shared" si="125"/>
        <v>-37.742187999999999</v>
      </c>
      <c r="AL175" s="27">
        <f t="shared" si="125"/>
        <v>-37.742187999999999</v>
      </c>
      <c r="AM175" s="27">
        <f t="shared" si="125"/>
        <v>-37.742187999999999</v>
      </c>
    </row>
  </sheetData>
  <mergeCells count="14">
    <mergeCell ref="V152:AM152"/>
    <mergeCell ref="B102:S102"/>
    <mergeCell ref="B127:S127"/>
    <mergeCell ref="V77:AM77"/>
    <mergeCell ref="V102:AM102"/>
    <mergeCell ref="V127:AM127"/>
    <mergeCell ref="A1:AA1"/>
    <mergeCell ref="B2:S2"/>
    <mergeCell ref="B27:S27"/>
    <mergeCell ref="B52:S52"/>
    <mergeCell ref="B77:S77"/>
    <mergeCell ref="V2:AM2"/>
    <mergeCell ref="V27:AM27"/>
    <mergeCell ref="V52:AM52"/>
  </mergeCells>
  <conditionalFormatting sqref="C6:R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2"/>
  <sheetViews>
    <sheetView workbookViewId="0">
      <selection activeCell="V55" sqref="V55"/>
    </sheetView>
  </sheetViews>
  <sheetFormatPr defaultRowHeight="15" x14ac:dyDescent="0.25"/>
  <sheetData>
    <row r="1" spans="1:26" x14ac:dyDescent="0.25">
      <c r="A1" s="49" t="s">
        <v>1153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3"/>
      <c r="B2" s="50" t="s">
        <v>1157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26" x14ac:dyDescent="0.25">
      <c r="A3" s="4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6" x14ac:dyDescent="0.25">
      <c r="A4" s="4" t="str">
        <f>'CSP5'!$A$168</f>
        <v>RPM</v>
      </c>
      <c r="B4" s="5">
        <f>'CSP5'!$C$168</f>
        <v>0</v>
      </c>
      <c r="C4" s="5">
        <f>'CSP5'!$D$168</f>
        <v>10</v>
      </c>
      <c r="D4" s="5">
        <f>'CSP5'!$E$168</f>
        <v>20</v>
      </c>
      <c r="E4" s="5">
        <f>'CSP5'!$F$168</f>
        <v>30</v>
      </c>
      <c r="F4" s="5">
        <f>'CSP5'!$G$168</f>
        <v>45</v>
      </c>
      <c r="G4" s="5">
        <f>'CSP5'!$H$168</f>
        <v>55</v>
      </c>
      <c r="H4" s="5">
        <f>'CSP5'!$I$168</f>
        <v>65</v>
      </c>
      <c r="I4" s="5">
        <f>'CSP5'!$J$168</f>
        <v>75</v>
      </c>
      <c r="J4" s="5">
        <f>'CSP5'!$K$168</f>
        <v>85</v>
      </c>
      <c r="K4" s="5">
        <f>'CSP5'!$L$168</f>
        <v>95</v>
      </c>
      <c r="L4" s="5">
        <f>'CSP5'!$M$168</f>
        <v>110</v>
      </c>
      <c r="M4" s="5">
        <f>'CSP5'!$N$168</f>
        <v>120</v>
      </c>
      <c r="N4" s="5">
        <f>'CSP5'!$O$168</f>
        <v>125</v>
      </c>
      <c r="O4" s="5">
        <f>'CSP5'!$P$168</f>
        <v>130</v>
      </c>
      <c r="P4" s="5">
        <f>'CSP5'!$Q$168</f>
        <v>135</v>
      </c>
      <c r="Q4" s="6">
        <f>'CSP5'!$R$168</f>
        <v>140</v>
      </c>
      <c r="R4" s="16">
        <f>Q4+1</f>
        <v>141</v>
      </c>
    </row>
    <row r="5" spans="1:26" x14ac:dyDescent="0.25">
      <c r="A5" s="4">
        <f>'CSP5'!$A$170</f>
        <v>620</v>
      </c>
      <c r="B5" s="12">
        <f>_xll.Interp2dTab(-1,0,'Internal Flash'!$C$71:$L$71,'Internal Flash'!$A$73:$A$84,'Internal Flash'!$C$73:$L$84,'Fuel Pressure Calc'!B5,'CSP5'!C66)</f>
        <v>273.57267561775996</v>
      </c>
      <c r="C5" s="12">
        <f>_xll.Interp2dTab(-1,0,'Internal Flash'!$C$71:$L$71,'Internal Flash'!$A$73:$A$84,'Internal Flash'!$C$73:$L$84,'Fuel Pressure Calc'!C5,'CSP5'!D66)</f>
        <v>273.57267561775996</v>
      </c>
      <c r="D5" s="12">
        <f>_xll.Interp2dTab(-1,0,'Internal Flash'!$C$71:$L$71,'Internal Flash'!$A$73:$A$84,'Internal Flash'!$C$73:$L$84,'Fuel Pressure Calc'!D5,'CSP5'!E66)</f>
        <v>273.57267561775996</v>
      </c>
      <c r="E5" s="12">
        <f>_xll.Interp2dTab(-1,0,'Internal Flash'!$C$71:$L$71,'Internal Flash'!$A$73:$A$84,'Internal Flash'!$C$73:$L$84,'Fuel Pressure Calc'!E5,'CSP5'!F66)</f>
        <v>293.46041204275195</v>
      </c>
      <c r="F5" s="12">
        <f>_xll.Interp2dTab(-1,0,'Internal Flash'!$C$71:$L$71,'Internal Flash'!$A$73:$A$84,'Internal Flash'!$C$73:$L$84,'Fuel Pressure Calc'!F5,'CSP5'!G66)</f>
        <v>262.021483942656</v>
      </c>
      <c r="G5" s="12">
        <f>_xll.Interp2dTab(-1,0,'Internal Flash'!$C$71:$L$71,'Internal Flash'!$A$73:$A$84,'Internal Flash'!$C$73:$L$84,'Fuel Pressure Calc'!G5,'CSP5'!H66)</f>
        <v>292.18645057915393</v>
      </c>
      <c r="H5" s="12">
        <f>_xll.Interp2dTab(-1,0,'Internal Flash'!$C$71:$L$71,'Internal Flash'!$A$73:$A$84,'Internal Flash'!$C$73:$L$84,'Fuel Pressure Calc'!H5,'CSP5'!I66)</f>
        <v>288.79622881795581</v>
      </c>
      <c r="I5" s="12">
        <f>_xll.Interp2dTab(-1,0,'Internal Flash'!$C$71:$L$71,'Internal Flash'!$A$73:$A$84,'Internal Flash'!$C$73:$L$84,'Fuel Pressure Calc'!I5,'CSP5'!J66)</f>
        <v>298.37762502007041</v>
      </c>
      <c r="J5" s="12">
        <f>_xll.Interp2dTab(-1,0,'Internal Flash'!$C$71:$L$71,'Internal Flash'!$A$73:$A$84,'Internal Flash'!$C$73:$L$84,'Fuel Pressure Calc'!J5,'CSP5'!K66)</f>
        <v>329.81716769380483</v>
      </c>
      <c r="K5" s="12">
        <f>_xll.Interp2dTab(-1,0,'Internal Flash'!$C$71:$L$71,'Internal Flash'!$A$73:$A$84,'Internal Flash'!$C$73:$L$84,'Fuel Pressure Calc'!K5,'CSP5'!L66)</f>
        <v>323.45387908788638</v>
      </c>
      <c r="L5" s="12">
        <f>_xll.Interp2dTab(-1,0,'Internal Flash'!$C$71:$L$71,'Internal Flash'!$A$73:$A$84,'Internal Flash'!$C$73:$L$84,'Fuel Pressure Calc'!L5,'CSP5'!M66)</f>
        <v>317.59107385546719</v>
      </c>
      <c r="M5" s="12">
        <f>_xll.Interp2dTab(-1,0,'Internal Flash'!$C$71:$L$71,'Internal Flash'!$A$73:$A$84,'Internal Flash'!$C$73:$L$84,'Fuel Pressure Calc'!M5,'CSP5'!N66)</f>
        <v>229.62212528770772</v>
      </c>
      <c r="N5" s="12">
        <f>_xll.Interp2dTab(-1,0,'Internal Flash'!$C$71:$L$71,'Internal Flash'!$A$73:$A$84,'Internal Flash'!$C$73:$L$84,'Fuel Pressure Calc'!N5,'CSP5'!O66)</f>
        <v>229.62212528770772</v>
      </c>
      <c r="O5" s="12">
        <f>_xll.Interp2dTab(-1,0,'Internal Flash'!$C$71:$L$71,'Internal Flash'!$A$73:$A$84,'Internal Flash'!$C$73:$L$84,'Fuel Pressure Calc'!O5,'CSP5'!P66)</f>
        <v>229.62212528770772</v>
      </c>
      <c r="P5" s="12">
        <f>_xll.Interp2dTab(-1,0,'Internal Flash'!$C$71:$L$71,'Internal Flash'!$A$73:$A$84,'Internal Flash'!$C$73:$L$84,'Fuel Pressure Calc'!P5,'CSP5'!Q66)</f>
        <v>229.62212528770772</v>
      </c>
      <c r="Q5" s="13">
        <f>_xll.Interp2dTab(-1,0,'Internal Flash'!$C$71:$L$71,'Internal Flash'!$A$73:$A$84,'Internal Flash'!$C$73:$L$84,'Fuel Pressure Calc'!Q5,'CSP5'!R66)</f>
        <v>229.62212528770772</v>
      </c>
      <c r="R5" s="18">
        <f>Q5</f>
        <v>229.62212528770772</v>
      </c>
    </row>
    <row r="6" spans="1:26" x14ac:dyDescent="0.25">
      <c r="A6" s="4">
        <f>'CSP5'!$A$171</f>
        <v>650</v>
      </c>
      <c r="B6" s="12">
        <f>_xll.Interp2dTab(-1,0,'Internal Flash'!$C$71:$L$71,'Internal Flash'!$A$73:$A$84,'Internal Flash'!$C$73:$L$84,'Fuel Pressure Calc'!B6,'CSP5'!C67)</f>
        <v>273.57267561775996</v>
      </c>
      <c r="C6" s="12">
        <f>_xll.Interp2dTab(-1,0,'Internal Flash'!$C$71:$L$71,'Internal Flash'!$A$73:$A$84,'Internal Flash'!$C$73:$L$84,'Fuel Pressure Calc'!C6,'CSP5'!D67)</f>
        <v>273.57267561775996</v>
      </c>
      <c r="D6" s="12">
        <f>_xll.Interp2dTab(-1,0,'Internal Flash'!$C$71:$L$71,'Internal Flash'!$A$73:$A$84,'Internal Flash'!$C$73:$L$84,'Fuel Pressure Calc'!D6,'CSP5'!E67)</f>
        <v>273.57267561775996</v>
      </c>
      <c r="E6" s="12">
        <f>_xll.Interp2dTab(-1,0,'Internal Flash'!$C$71:$L$71,'Internal Flash'!$A$73:$A$84,'Internal Flash'!$C$73:$L$84,'Fuel Pressure Calc'!E6,'CSP5'!F67)</f>
        <v>293.46041204275195</v>
      </c>
      <c r="F6" s="12">
        <f>_xll.Interp2dTab(-1,0,'Internal Flash'!$C$71:$L$71,'Internal Flash'!$A$73:$A$84,'Internal Flash'!$C$73:$L$84,'Fuel Pressure Calc'!F6,'CSP5'!G67)</f>
        <v>296.63958845706242</v>
      </c>
      <c r="G6" s="12">
        <f>_xll.Interp2dTab(-1,0,'Internal Flash'!$C$71:$L$71,'Internal Flash'!$A$73:$A$84,'Internal Flash'!$C$73:$L$84,'Fuel Pressure Calc'!G6,'CSP5'!H67)</f>
        <v>292.18645057915393</v>
      </c>
      <c r="H6" s="12">
        <f>_xll.Interp2dTab(-1,0,'Internal Flash'!$C$71:$L$71,'Internal Flash'!$A$73:$A$84,'Internal Flash'!$C$73:$L$84,'Fuel Pressure Calc'!H6,'CSP5'!I67)</f>
        <v>288.79622881795581</v>
      </c>
      <c r="I6" s="12">
        <f>_xll.Interp2dTab(-1,0,'Internal Flash'!$C$71:$L$71,'Internal Flash'!$A$73:$A$84,'Internal Flash'!$C$73:$L$84,'Fuel Pressure Calc'!I6,'CSP5'!J67)</f>
        <v>280.28743694671357</v>
      </c>
      <c r="J6" s="12">
        <f>_xll.Interp2dTab(-1,0,'Internal Flash'!$C$71:$L$71,'Internal Flash'!$A$73:$A$84,'Internal Flash'!$C$73:$L$84,'Fuel Pressure Calc'!J6,'CSP5'!K67)</f>
        <v>252.4031008766259</v>
      </c>
      <c r="K6" s="12">
        <f>_xll.Interp2dTab(-1,0,'Internal Flash'!$C$71:$L$71,'Internal Flash'!$A$73:$A$84,'Internal Flash'!$C$73:$L$84,'Fuel Pressure Calc'!K6,'CSP5'!L67)</f>
        <v>254.07201747603756</v>
      </c>
      <c r="L6" s="12">
        <f>_xll.Interp2dTab(-1,0,'Internal Flash'!$C$71:$L$71,'Internal Flash'!$A$73:$A$84,'Internal Flash'!$C$73:$L$84,'Fuel Pressure Calc'!L6,'CSP5'!M67)</f>
        <v>250.29549871093292</v>
      </c>
      <c r="M6" s="12">
        <f>_xll.Interp2dTab(-1,0,'Internal Flash'!$C$71:$L$71,'Internal Flash'!$A$73:$A$84,'Internal Flash'!$C$73:$L$84,'Fuel Pressure Calc'!M6,'CSP5'!N67)</f>
        <v>233.00948192431574</v>
      </c>
      <c r="N6" s="12">
        <f>_xll.Interp2dTab(-1,0,'Internal Flash'!$C$71:$L$71,'Internal Flash'!$A$73:$A$84,'Internal Flash'!$C$73:$L$84,'Fuel Pressure Calc'!N6,'CSP5'!O67)</f>
        <v>229.62212528770772</v>
      </c>
      <c r="O6" s="12">
        <f>_xll.Interp2dTab(-1,0,'Internal Flash'!$C$71:$L$71,'Internal Flash'!$A$73:$A$84,'Internal Flash'!$C$73:$L$84,'Fuel Pressure Calc'!O6,'CSP5'!P67)</f>
        <v>229.62212528770772</v>
      </c>
      <c r="P6" s="12">
        <f>_xll.Interp2dTab(-1,0,'Internal Flash'!$C$71:$L$71,'Internal Flash'!$A$73:$A$84,'Internal Flash'!$C$73:$L$84,'Fuel Pressure Calc'!P6,'CSP5'!Q67)</f>
        <v>229.62212528770772</v>
      </c>
      <c r="Q6" s="13">
        <f>_xll.Interp2dTab(-1,0,'Internal Flash'!$C$71:$L$71,'Internal Flash'!$A$73:$A$84,'Internal Flash'!$C$73:$L$84,'Fuel Pressure Calc'!Q6,'CSP5'!R67)</f>
        <v>229.62212528770772</v>
      </c>
      <c r="R6" s="18">
        <f t="shared" ref="R6:R23" si="0">Q6</f>
        <v>229.62212528770772</v>
      </c>
    </row>
    <row r="7" spans="1:26" x14ac:dyDescent="0.25">
      <c r="A7" s="4">
        <f>'CSP5'!$A$172</f>
        <v>800</v>
      </c>
      <c r="B7" s="12">
        <f>_xll.Interp2dTab(-1,0,'Internal Flash'!$C$71:$L$71,'Internal Flash'!$A$73:$A$84,'Internal Flash'!$C$73:$L$84,'Fuel Pressure Calc'!B7,'CSP5'!C68)</f>
        <v>246.14235754678401</v>
      </c>
      <c r="C7" s="12">
        <f>_xll.Interp2dTab(-1,0,'Internal Flash'!$C$71:$L$71,'Internal Flash'!$A$73:$A$84,'Internal Flash'!$C$73:$L$84,'Fuel Pressure Calc'!C7,'CSP5'!D68)</f>
        <v>246.14235754678401</v>
      </c>
      <c r="D7" s="12">
        <f>_xll.Interp2dTab(-1,0,'Internal Flash'!$C$71:$L$71,'Internal Flash'!$A$73:$A$84,'Internal Flash'!$C$73:$L$84,'Fuel Pressure Calc'!D7,'CSP5'!E68)</f>
        <v>266.958294233152</v>
      </c>
      <c r="E7" s="12">
        <f>_xll.Interp2dTab(-1,0,'Internal Flash'!$C$71:$L$71,'Internal Flash'!$A$73:$A$84,'Internal Flash'!$C$73:$L$84,'Fuel Pressure Calc'!E7,'CSP5'!F68)</f>
        <v>307.79812260108804</v>
      </c>
      <c r="F7" s="12">
        <f>_xll.Interp2dTab(-1,0,'Internal Flash'!$C$71:$L$71,'Internal Flash'!$A$73:$A$84,'Internal Flash'!$C$73:$L$84,'Fuel Pressure Calc'!F7,'CSP5'!G68)</f>
        <v>268.12023227935998</v>
      </c>
      <c r="G7" s="12">
        <f>_xll.Interp2dTab(-1,0,'Internal Flash'!$C$71:$L$71,'Internal Flash'!$A$73:$A$84,'Internal Flash'!$C$73:$L$84,'Fuel Pressure Calc'!G7,'CSP5'!H68)</f>
        <v>287.10111793735678</v>
      </c>
      <c r="H7" s="12">
        <f>_xll.Interp2dTab(-1,0,'Internal Flash'!$C$71:$L$71,'Internal Flash'!$A$73:$A$84,'Internal Flash'!$C$73:$L$84,'Fuel Pressure Calc'!H7,'CSP5'!I68)</f>
        <v>278.62556353436156</v>
      </c>
      <c r="I7" s="12">
        <f>_xll.Interp2dTab(-1,0,'Internal Flash'!$C$71:$L$71,'Internal Flash'!$A$73:$A$84,'Internal Flash'!$C$73:$L$84,'Fuel Pressure Calc'!I7,'CSP5'!J68)</f>
        <v>270.0669154607487</v>
      </c>
      <c r="J7" s="12">
        <f>_xll.Interp2dTab(-1,0,'Internal Flash'!$C$71:$L$71,'Internal Flash'!$A$73:$A$84,'Internal Flash'!$C$73:$L$84,'Fuel Pressure Calc'!J7,'CSP5'!K68)</f>
        <v>242.15054451614719</v>
      </c>
      <c r="K7" s="12">
        <f>_xll.Interp2dTab(-1,0,'Internal Flash'!$C$71:$L$71,'Internal Flash'!$A$73:$A$84,'Internal Flash'!$C$73:$L$84,'Fuel Pressure Calc'!K7,'CSP5'!L68)</f>
        <v>256.44715460443729</v>
      </c>
      <c r="L7" s="12">
        <f>_xll.Interp2dTab(-1,0,'Internal Flash'!$C$71:$L$71,'Internal Flash'!$A$73:$A$84,'Internal Flash'!$C$73:$L$84,'Fuel Pressure Calc'!L7,'CSP5'!M68)</f>
        <v>264.91285669340584</v>
      </c>
      <c r="M7" s="12">
        <f>_xll.Interp2dTab(-1,0,'Internal Flash'!$C$71:$L$71,'Internal Flash'!$A$73:$A$84,'Internal Flash'!$C$73:$L$84,'Fuel Pressure Calc'!M7,'CSP5'!N68)</f>
        <v>229.83317955305384</v>
      </c>
      <c r="N7" s="12">
        <f>_xll.Interp2dTab(-1,0,'Internal Flash'!$C$71:$L$71,'Internal Flash'!$A$73:$A$84,'Internal Flash'!$C$73:$L$84,'Fuel Pressure Calc'!N7,'CSP5'!O68)</f>
        <v>197.38636353574825</v>
      </c>
      <c r="O7" s="12">
        <f>_xll.Interp2dTab(-1,0,'Internal Flash'!$C$71:$L$71,'Internal Flash'!$A$73:$A$84,'Internal Flash'!$C$73:$L$84,'Fuel Pressure Calc'!O7,'CSP5'!P68)</f>
        <v>197.38636353574825</v>
      </c>
      <c r="P7" s="12">
        <f>_xll.Interp2dTab(-1,0,'Internal Flash'!$C$71:$L$71,'Internal Flash'!$A$73:$A$84,'Internal Flash'!$C$73:$L$84,'Fuel Pressure Calc'!P7,'CSP5'!Q68)</f>
        <v>197.38636353574825</v>
      </c>
      <c r="Q7" s="13">
        <f>_xll.Interp2dTab(-1,0,'Internal Flash'!$C$71:$L$71,'Internal Flash'!$A$73:$A$84,'Internal Flash'!$C$73:$L$84,'Fuel Pressure Calc'!Q7,'CSP5'!R68)</f>
        <v>197.38636353574825</v>
      </c>
      <c r="R7" s="18">
        <f t="shared" si="0"/>
        <v>197.38636353574825</v>
      </c>
    </row>
    <row r="8" spans="1:26" x14ac:dyDescent="0.25">
      <c r="A8" s="4">
        <f>'CSP5'!$A$173</f>
        <v>1000</v>
      </c>
      <c r="B8" s="12">
        <f>_xll.Interp2dTab(-1,0,'Internal Flash'!$C$71:$L$71,'Internal Flash'!$A$73:$A$84,'Internal Flash'!$C$73:$L$84,'Fuel Pressure Calc'!B8,'CSP5'!C69)</f>
        <v>236.282107583808</v>
      </c>
      <c r="C8" s="12">
        <f>_xll.Interp2dTab(-1,0,'Internal Flash'!$C$71:$L$71,'Internal Flash'!$A$73:$A$84,'Internal Flash'!$C$73:$L$84,'Fuel Pressure Calc'!C8,'CSP5'!D69)</f>
        <v>294.12158840695469</v>
      </c>
      <c r="D8" s="12">
        <f>_xll.Interp2dTab(-1,0,'Internal Flash'!$C$71:$L$71,'Internal Flash'!$A$73:$A$84,'Internal Flash'!$C$73:$L$84,'Fuel Pressure Calc'!D8,'CSP5'!E69)</f>
        <v>277.07277035246932</v>
      </c>
      <c r="E8" s="12">
        <f>_xll.Interp2dTab(-1,0,'Internal Flash'!$C$71:$L$71,'Internal Flash'!$A$73:$A$84,'Internal Flash'!$C$73:$L$84,'Fuel Pressure Calc'!E8,'CSP5'!F69)</f>
        <v>277.07277035246932</v>
      </c>
      <c r="F8" s="12">
        <f>_xll.Interp2dTab(-1,0,'Internal Flash'!$C$71:$L$71,'Internal Flash'!$A$73:$A$84,'Internal Flash'!$C$73:$L$84,'Fuel Pressure Calc'!F8,'CSP5'!G69)</f>
        <v>251.86580802286932</v>
      </c>
      <c r="G8" s="12">
        <f>_xll.Interp2dTab(-1,0,'Internal Flash'!$C$71:$L$71,'Internal Flash'!$A$73:$A$84,'Internal Flash'!$C$73:$L$84,'Fuel Pressure Calc'!G8,'CSP5'!H69)</f>
        <v>288.84608502032637</v>
      </c>
      <c r="H8" s="12">
        <f>_xll.Interp2dTab(-1,0,'Internal Flash'!$C$71:$L$71,'Internal Flash'!$A$73:$A$84,'Internal Flash'!$C$73:$L$84,'Fuel Pressure Calc'!H8,'CSP5'!I69)</f>
        <v>276.88059645139197</v>
      </c>
      <c r="I8" s="12">
        <f>_xll.Interp2dTab(-1,0,'Internal Flash'!$C$71:$L$71,'Internal Flash'!$A$73:$A$84,'Internal Flash'!$C$73:$L$84,'Fuel Pressure Calc'!I8,'CSP5'!J69)</f>
        <v>268.40504204839675</v>
      </c>
      <c r="J8" s="12">
        <f>_xll.Interp2dTab(-1,0,'Internal Flash'!$C$71:$L$71,'Internal Flash'!$A$73:$A$84,'Internal Flash'!$C$73:$L$84,'Fuel Pressure Calc'!J8,'CSP5'!K69)</f>
        <v>259.84639397478395</v>
      </c>
      <c r="K8" s="12">
        <f>_xll.Interp2dTab(-1,0,'Internal Flash'!$C$71:$L$71,'Internal Flash'!$A$73:$A$84,'Internal Flash'!$C$73:$L$84,'Fuel Pressure Calc'!K8,'CSP5'!L69)</f>
        <v>262.4372821781717</v>
      </c>
      <c r="L8" s="12">
        <f>_xll.Interp2dTab(-1,0,'Internal Flash'!$C$71:$L$71,'Internal Flash'!$A$73:$A$84,'Internal Flash'!$C$73:$L$84,'Fuel Pressure Calc'!L8,'CSP5'!M69)</f>
        <v>255.71117324726396</v>
      </c>
      <c r="M8" s="12">
        <f>_xll.Interp2dTab(-1,0,'Internal Flash'!$C$71:$L$71,'Internal Flash'!$A$73:$A$84,'Internal Flash'!$C$73:$L$84,'Fuel Pressure Calc'!M8,'CSP5'!N69)</f>
        <v>242.18278609978879</v>
      </c>
      <c r="N8" s="12">
        <f>_xll.Interp2dTab(-1,0,'Internal Flash'!$C$71:$L$71,'Internal Flash'!$A$73:$A$84,'Internal Flash'!$C$73:$L$84,'Fuel Pressure Calc'!N8,'CSP5'!O69)</f>
        <v>199.99402298528</v>
      </c>
      <c r="O8" s="12">
        <f>_xll.Interp2dTab(-1,0,'Internal Flash'!$C$71:$L$71,'Internal Flash'!$A$73:$A$84,'Internal Flash'!$C$73:$L$84,'Fuel Pressure Calc'!O8,'CSP5'!P69)</f>
        <v>199.7132343591822</v>
      </c>
      <c r="P8" s="12">
        <f>_xll.Interp2dTab(-1,0,'Internal Flash'!$C$71:$L$71,'Internal Flash'!$A$73:$A$84,'Internal Flash'!$C$73:$L$84,'Fuel Pressure Calc'!P8,'CSP5'!Q69)</f>
        <v>199.29547567157329</v>
      </c>
      <c r="Q8" s="13">
        <f>_xll.Interp2dTab(-1,0,'Internal Flash'!$C$71:$L$71,'Internal Flash'!$A$73:$A$84,'Internal Flash'!$C$73:$L$84,'Fuel Pressure Calc'!Q8,'CSP5'!R69)</f>
        <v>199.01468704547554</v>
      </c>
      <c r="R8" s="18">
        <f t="shared" si="0"/>
        <v>199.01468704547554</v>
      </c>
    </row>
    <row r="9" spans="1:26" x14ac:dyDescent="0.25">
      <c r="A9" s="4">
        <f>'CSP5'!$A$174</f>
        <v>1200</v>
      </c>
      <c r="B9" s="12">
        <f>_xll.Interp2dTab(-1,0,'Internal Flash'!$C$71:$L$71,'Internal Flash'!$A$73:$A$84,'Internal Flash'!$C$73:$L$84,'Fuel Pressure Calc'!B9,'CSP5'!C70)</f>
        <v>211.58915488047998</v>
      </c>
      <c r="C9" s="12">
        <f>_xll.Interp2dTab(-1,0,'Internal Flash'!$C$71:$L$71,'Internal Flash'!$A$73:$A$84,'Internal Flash'!$C$73:$L$84,'Fuel Pressure Calc'!C9,'CSP5'!D70)</f>
        <v>245.74990046559998</v>
      </c>
      <c r="D9" s="12">
        <f>_xll.Interp2dTab(-1,0,'Internal Flash'!$C$71:$L$71,'Internal Flash'!$A$73:$A$84,'Internal Flash'!$C$73:$L$84,'Fuel Pressure Calc'!D9,'CSP5'!E70)</f>
        <v>256.79176111339092</v>
      </c>
      <c r="E9" s="12">
        <f>_xll.Interp2dTab(-1,0,'Internal Flash'!$C$71:$L$71,'Internal Flash'!$A$73:$A$84,'Internal Flash'!$C$73:$L$84,'Fuel Pressure Calc'!E9,'CSP5'!F70)</f>
        <v>271.90345468165123</v>
      </c>
      <c r="F9" s="12">
        <f>_xll.Interp2dTab(-1,0,'Internal Flash'!$C$71:$L$71,'Internal Flash'!$A$73:$A$84,'Internal Flash'!$C$73:$L$84,'Fuel Pressure Calc'!F9,'CSP5'!G70)</f>
        <v>252.60034711086081</v>
      </c>
      <c r="G9" s="12">
        <f>_xll.Interp2dTab(-1,0,'Internal Flash'!$C$71:$L$71,'Internal Flash'!$A$73:$A$84,'Internal Flash'!$C$73:$L$84,'Fuel Pressure Calc'!G9,'CSP5'!H70)</f>
        <v>239.42803233320961</v>
      </c>
      <c r="H9" s="12">
        <f>_xll.Interp2dTab(-1,0,'Internal Flash'!$C$71:$L$71,'Internal Flash'!$A$73:$A$84,'Internal Flash'!$C$73:$L$84,'Fuel Pressure Calc'!H9,'CSP5'!I70)</f>
        <v>239.42803233320961</v>
      </c>
      <c r="I9" s="12">
        <f>_xll.Interp2dTab(-1,0,'Internal Flash'!$C$71:$L$71,'Internal Flash'!$A$73:$A$84,'Internal Flash'!$C$73:$L$84,'Fuel Pressure Calc'!I9,'CSP5'!J70)</f>
        <v>249.62587248881914</v>
      </c>
      <c r="J9" s="12">
        <f>_xll.Interp2dTab(-1,0,'Internal Flash'!$C$71:$L$71,'Internal Flash'!$A$73:$A$84,'Internal Flash'!$C$73:$L$84,'Fuel Pressure Calc'!J9,'CSP5'!K70)</f>
        <v>242.81219149817599</v>
      </c>
      <c r="K9" s="12">
        <f>_xll.Interp2dTab(-1,0,'Internal Flash'!$C$71:$L$71,'Internal Flash'!$A$73:$A$84,'Internal Flash'!$C$73:$L$84,'Fuel Pressure Calc'!K9,'CSP5'!L70)</f>
        <v>247.95363656129919</v>
      </c>
      <c r="L9" s="12">
        <f>_xll.Interp2dTab(-1,0,'Internal Flash'!$C$71:$L$71,'Internal Flash'!$A$73:$A$84,'Internal Flash'!$C$73:$L$84,'Fuel Pressure Calc'!L9,'CSP5'!M70)</f>
        <v>240.19609987533443</v>
      </c>
      <c r="M9" s="12">
        <f>_xll.Interp2dTab(-1,0,'Internal Flash'!$C$71:$L$71,'Internal Flash'!$A$73:$A$84,'Internal Flash'!$C$73:$L$84,'Fuel Pressure Calc'!M9,'CSP5'!N70)</f>
        <v>236.67987156501329</v>
      </c>
      <c r="N9" s="12">
        <f>_xll.Interp2dTab(-1,0,'Internal Flash'!$C$71:$L$71,'Internal Flash'!$A$73:$A$84,'Internal Flash'!$C$73:$L$84,'Fuel Pressure Calc'!N9,'CSP5'!O70)</f>
        <v>235.72643268991996</v>
      </c>
      <c r="O9" s="12">
        <f>_xll.Interp2dTab(-1,0,'Internal Flash'!$C$71:$L$71,'Internal Flash'!$A$73:$A$84,'Internal Flash'!$C$73:$L$84,'Fuel Pressure Calc'!O9,'CSP5'!P70)</f>
        <v>235.08559672469329</v>
      </c>
      <c r="P9" s="12">
        <f>_xll.Interp2dTab(-1,0,'Internal Flash'!$C$71:$L$71,'Internal Flash'!$A$73:$A$84,'Internal Flash'!$C$73:$L$84,'Fuel Pressure Calc'!P9,'CSP5'!Q70)</f>
        <v>234.44476075946665</v>
      </c>
      <c r="Q9" s="13">
        <f>_xll.Interp2dTab(-1,0,'Internal Flash'!$C$71:$L$71,'Internal Flash'!$A$73:$A$84,'Internal Flash'!$C$73:$L$84,'Fuel Pressure Calc'!Q9,'CSP5'!R70)</f>
        <v>233.80392479423995</v>
      </c>
      <c r="R9" s="18">
        <f t="shared" si="0"/>
        <v>233.80392479423995</v>
      </c>
    </row>
    <row r="10" spans="1:26" x14ac:dyDescent="0.25">
      <c r="A10" s="4">
        <f>'CSP5'!$A$175</f>
        <v>1400</v>
      </c>
      <c r="B10" s="12">
        <f>_xll.Interp2dTab(-1,0,'Internal Flash'!$C$71:$L$71,'Internal Flash'!$A$73:$A$84,'Internal Flash'!$C$73:$L$84,'Fuel Pressure Calc'!B10,'CSP5'!C71)</f>
        <v>207.4587194629184</v>
      </c>
      <c r="C10" s="12">
        <f>_xll.Interp2dTab(-1,0,'Internal Flash'!$C$71:$L$71,'Internal Flash'!$A$73:$A$84,'Internal Flash'!$C$73:$L$84,'Fuel Pressure Calc'!C10,'CSP5'!D71)</f>
        <v>218.8607509554368</v>
      </c>
      <c r="D10" s="12">
        <f>_xll.Interp2dTab(-1,0,'Internal Flash'!$C$71:$L$71,'Internal Flash'!$A$73:$A$84,'Internal Flash'!$C$73:$L$84,'Fuel Pressure Calc'!D10,'CSP5'!E71)</f>
        <v>247.19766870857597</v>
      </c>
      <c r="E10" s="12">
        <f>_xll.Interp2dTab(-1,0,'Internal Flash'!$C$71:$L$71,'Internal Flash'!$A$73:$A$84,'Internal Flash'!$C$73:$L$84,'Fuel Pressure Calc'!E10,'CSP5'!F71)</f>
        <v>241.5150748770304</v>
      </c>
      <c r="F10" s="12">
        <f>_xll.Interp2dTab(-1,0,'Internal Flash'!$C$71:$L$71,'Internal Flash'!$A$73:$A$84,'Internal Flash'!$C$73:$L$84,'Fuel Pressure Calc'!F10,'CSP5'!G71)</f>
        <v>234.74860101155838</v>
      </c>
      <c r="G10" s="12">
        <f>_xll.Interp2dTab(-1,0,'Internal Flash'!$C$71:$L$71,'Internal Flash'!$A$73:$A$84,'Internal Flash'!$C$73:$L$84,'Fuel Pressure Calc'!G10,'CSP5'!H71)</f>
        <v>210.1798132047644</v>
      </c>
      <c r="H10" s="12">
        <f>_xll.Interp2dTab(-1,0,'Internal Flash'!$C$71:$L$71,'Internal Flash'!$A$73:$A$84,'Internal Flash'!$C$73:$L$84,'Fuel Pressure Calc'!H10,'CSP5'!I71)</f>
        <v>210.62979275822221</v>
      </c>
      <c r="I10" s="12">
        <f>_xll.Interp2dTab(-1,0,'Internal Flash'!$C$71:$L$71,'Internal Flash'!$A$73:$A$84,'Internal Flash'!$C$73:$L$84,'Fuel Pressure Calc'!I10,'CSP5'!J71)</f>
        <v>224.54111526366077</v>
      </c>
      <c r="J10" s="12">
        <f>_xll.Interp2dTab(-1,0,'Internal Flash'!$C$71:$L$71,'Internal Flash'!$A$73:$A$84,'Internal Flash'!$C$73:$L$84,'Fuel Pressure Calc'!J10,'CSP5'!K71)</f>
        <v>244.7905058912213</v>
      </c>
      <c r="K10" s="12">
        <f>_xll.Interp2dTab(-1,0,'Internal Flash'!$C$71:$L$71,'Internal Flash'!$A$73:$A$84,'Internal Flash'!$C$73:$L$84,'Fuel Pressure Calc'!K10,'CSP5'!L71)</f>
        <v>276.1615902441024</v>
      </c>
      <c r="L10" s="12">
        <f>_xll.Interp2dTab(-1,0,'Internal Flash'!$C$71:$L$71,'Internal Flash'!$A$73:$A$84,'Internal Flash'!$C$73:$L$84,'Fuel Pressure Calc'!L10,'CSP5'!M71)</f>
        <v>304.28877615035515</v>
      </c>
      <c r="M10" s="12">
        <f>_xll.Interp2dTab(-1,0,'Internal Flash'!$C$71:$L$71,'Internal Flash'!$A$73:$A$84,'Internal Flash'!$C$73:$L$84,'Fuel Pressure Calc'!M10,'CSP5'!N71)</f>
        <v>311.98263782501601</v>
      </c>
      <c r="N10" s="12">
        <f>_xll.Interp2dTab(-1,0,'Internal Flash'!$C$71:$L$71,'Internal Flash'!$A$73:$A$84,'Internal Flash'!$C$73:$L$84,'Fuel Pressure Calc'!N10,'CSP5'!O71)</f>
        <v>312.31769803422401</v>
      </c>
      <c r="O10" s="12">
        <f>_xll.Interp2dTab(-1,0,'Internal Flash'!$C$71:$L$71,'Internal Flash'!$A$73:$A$84,'Internal Flash'!$C$73:$L$84,'Fuel Pressure Calc'!O10,'CSP5'!P71)</f>
        <v>312.47500119909756</v>
      </c>
      <c r="P10" s="12">
        <f>_xll.Interp2dTab(-1,0,'Internal Flash'!$C$71:$L$71,'Internal Flash'!$A$73:$A$84,'Internal Flash'!$C$73:$L$84,'Fuel Pressure Calc'!P10,'CSP5'!Q71)</f>
        <v>321.21609209924799</v>
      </c>
      <c r="Q10" s="13">
        <f>_xll.Interp2dTab(-1,0,'Internal Flash'!$C$71:$L$71,'Internal Flash'!$A$73:$A$84,'Internal Flash'!$C$73:$L$84,'Fuel Pressure Calc'!Q10,'CSP5'!R71)</f>
        <v>328.1369948029344</v>
      </c>
      <c r="R10" s="18">
        <f t="shared" si="0"/>
        <v>328.1369948029344</v>
      </c>
    </row>
    <row r="11" spans="1:26" x14ac:dyDescent="0.25">
      <c r="A11" s="4">
        <f>'CSP5'!$A$176</f>
        <v>1550</v>
      </c>
      <c r="B11" s="12">
        <f>_xll.Interp2dTab(-1,0,'Internal Flash'!$C$71:$L$71,'Internal Flash'!$A$73:$A$84,'Internal Flash'!$C$73:$L$84,'Fuel Pressure Calc'!B11,'CSP5'!C72)</f>
        <v>203.32828404535678</v>
      </c>
      <c r="C11" s="12">
        <f>_xll.Interp2dTab(-1,0,'Internal Flash'!$C$71:$L$71,'Internal Flash'!$A$73:$A$84,'Internal Flash'!$C$73:$L$84,'Fuel Pressure Calc'!C11,'CSP5'!D72)</f>
        <v>214.34190032991361</v>
      </c>
      <c r="D11" s="12">
        <f>_xll.Interp2dTab(-1,0,'Internal Flash'!$C$71:$L$71,'Internal Flash'!$A$73:$A$84,'Internal Flash'!$C$73:$L$84,'Fuel Pressure Calc'!D11,'CSP5'!E72)</f>
        <v>267.40423412003838</v>
      </c>
      <c r="E11" s="12">
        <f>_xll.Interp2dTab(-1,0,'Internal Flash'!$C$71:$L$71,'Internal Flash'!$A$73:$A$84,'Internal Flash'!$C$73:$L$84,'Fuel Pressure Calc'!E11,'CSP5'!F72)</f>
        <v>239.17525349959678</v>
      </c>
      <c r="F11" s="12">
        <f>_xll.Interp2dTab(-1,0,'Internal Flash'!$C$71:$L$71,'Internal Flash'!$A$73:$A$84,'Internal Flash'!$C$73:$L$84,'Fuel Pressure Calc'!F11,'CSP5'!G72)</f>
        <v>219.87214592880639</v>
      </c>
      <c r="G11" s="12">
        <f>_xll.Interp2dTab(-1,0,'Internal Flash'!$C$71:$L$71,'Internal Flash'!$A$73:$A$84,'Internal Flash'!$C$73:$L$84,'Fuel Pressure Calc'!G11,'CSP5'!H72)</f>
        <v>211.18694344860444</v>
      </c>
      <c r="H11" s="12">
        <f>_xll.Interp2dTab(-1,0,'Internal Flash'!$C$71:$L$71,'Internal Flash'!$A$73:$A$84,'Internal Flash'!$C$73:$L$84,'Fuel Pressure Calc'!H11,'CSP5'!I72)</f>
        <v>211.7714178299733</v>
      </c>
      <c r="I11" s="12">
        <f>_xll.Interp2dTab(-1,0,'Internal Flash'!$C$71:$L$71,'Internal Flash'!$A$73:$A$84,'Internal Flash'!$C$73:$L$84,'Fuel Pressure Calc'!I11,'CSP5'!J72)</f>
        <v>217.24829950031108</v>
      </c>
      <c r="J11" s="12">
        <f>_xll.Interp2dTab(-1,0,'Internal Flash'!$C$71:$L$71,'Internal Flash'!$A$73:$A$84,'Internal Flash'!$C$73:$L$84,'Fuel Pressure Calc'!J11,'CSP5'!K72)</f>
        <v>231.78739489507552</v>
      </c>
      <c r="K11" s="12">
        <f>_xll.Interp2dTab(-1,0,'Internal Flash'!$C$71:$L$71,'Internal Flash'!$A$73:$A$84,'Internal Flash'!$C$73:$L$84,'Fuel Pressure Calc'!K11,'CSP5'!L72)</f>
        <v>243.33438580309331</v>
      </c>
      <c r="L11" s="12">
        <f>_xll.Interp2dTab(-1,0,'Internal Flash'!$C$71:$L$71,'Internal Flash'!$A$73:$A$84,'Internal Flash'!$C$73:$L$84,'Fuel Pressure Calc'!L11,'CSP5'!M72)</f>
        <v>272.73110002464</v>
      </c>
      <c r="M11" s="12">
        <f>_xll.Interp2dTab(-1,0,'Internal Flash'!$C$71:$L$71,'Internal Flash'!$A$73:$A$84,'Internal Flash'!$C$73:$L$84,'Fuel Pressure Calc'!M11,'CSP5'!N72)</f>
        <v>304.51369627223198</v>
      </c>
      <c r="N11" s="12">
        <f>_xll.Interp2dTab(-1,0,'Internal Flash'!$C$71:$L$71,'Internal Flash'!$A$73:$A$84,'Internal Flash'!$C$73:$L$84,'Fuel Pressure Calc'!N11,'CSP5'!O72)</f>
        <v>313.89409956632323</v>
      </c>
      <c r="O11" s="12">
        <f>_xll.Interp2dTab(-1,0,'Internal Flash'!$C$71:$L$71,'Internal Flash'!$A$73:$A$84,'Internal Flash'!$C$73:$L$84,'Fuel Pressure Calc'!O11,'CSP5'!P72)</f>
        <v>326.49278899054082</v>
      </c>
      <c r="P11" s="12">
        <f>_xll.Interp2dTab(-1,0,'Internal Flash'!$C$71:$L$71,'Internal Flash'!$A$73:$A$84,'Internal Flash'!$C$73:$L$84,'Fuel Pressure Calc'!P11,'CSP5'!Q72)</f>
        <v>338.34599332688214</v>
      </c>
      <c r="Q11" s="13">
        <f>_xll.Interp2dTab(-1,0,'Internal Flash'!$C$71:$L$71,'Internal Flash'!$A$73:$A$84,'Internal Flash'!$C$73:$L$84,'Fuel Pressure Calc'!Q11,'CSP5'!R72)</f>
        <v>338.34599332688214</v>
      </c>
      <c r="R11" s="18">
        <f t="shared" si="0"/>
        <v>338.34599332688214</v>
      </c>
    </row>
    <row r="12" spans="1:26" x14ac:dyDescent="0.25">
      <c r="A12" s="4">
        <f>'CSP5'!$A$177</f>
        <v>1700</v>
      </c>
      <c r="B12" s="12">
        <f>_xll.Interp2dTab(-1,0,'Internal Flash'!$C$71:$L$71,'Internal Flash'!$A$73:$A$84,'Internal Flash'!$C$73:$L$84,'Fuel Pressure Calc'!B12,'CSP5'!C73)</f>
        <v>197.925976746168</v>
      </c>
      <c r="C12" s="12">
        <f>_xll.Interp2dTab(-1,0,'Internal Flash'!$C$71:$L$71,'Internal Flash'!$A$73:$A$84,'Internal Flash'!$C$73:$L$84,'Fuel Pressure Calc'!C12,'CSP5'!D73)</f>
        <v>208.431574359336</v>
      </c>
      <c r="D12" s="12">
        <f>_xll.Interp2dTab(-1,0,'Internal Flash'!$C$71:$L$71,'Internal Flash'!$A$73:$A$84,'Internal Flash'!$C$73:$L$84,'Fuel Pressure Calc'!D12,'CSP5'!E73)</f>
        <v>254.06985060074237</v>
      </c>
      <c r="E12" s="12">
        <f>_xll.Interp2dTab(-1,0,'Internal Flash'!$C$71:$L$71,'Internal Flash'!$A$73:$A$84,'Internal Flash'!$C$73:$L$84,'Fuel Pressure Calc'!E12,'CSP5'!F73)</f>
        <v>230.91529916341756</v>
      </c>
      <c r="F12" s="12">
        <f>_xll.Interp2dTab(-1,0,'Internal Flash'!$C$71:$L$71,'Internal Flash'!$A$73:$A$84,'Internal Flash'!$C$73:$L$84,'Fuel Pressure Calc'!F12,'CSP5'!G73)</f>
        <v>204.90585323055998</v>
      </c>
      <c r="G12" s="12">
        <f>_xll.Interp2dTab(-1,0,'Internal Flash'!$C$71:$L$71,'Internal Flash'!$A$73:$A$84,'Internal Flash'!$C$73:$L$84,'Fuel Pressure Calc'!G12,'CSP5'!H73)</f>
        <v>210.46577747804443</v>
      </c>
      <c r="H12" s="12">
        <f>_xll.Interp2dTab(-1,0,'Internal Flash'!$C$71:$L$71,'Internal Flash'!$A$73:$A$84,'Internal Flash'!$C$73:$L$84,'Fuel Pressure Calc'!H12,'CSP5'!I73)</f>
        <v>217.53365509173332</v>
      </c>
      <c r="I12" s="12">
        <f>_xll.Interp2dTab(-1,0,'Internal Flash'!$C$71:$L$71,'Internal Flash'!$A$73:$A$84,'Internal Flash'!$C$73:$L$84,'Fuel Pressure Calc'!I12,'CSP5'!J73)</f>
        <v>233.40144854778669</v>
      </c>
      <c r="J12" s="12">
        <f>_xll.Interp2dTab(-1,0,'Internal Flash'!$C$71:$L$71,'Internal Flash'!$A$73:$A$84,'Internal Flash'!$C$73:$L$84,'Fuel Pressure Calc'!J12,'CSP5'!K73)</f>
        <v>268.25079446937866</v>
      </c>
      <c r="K12" s="12">
        <f>_xll.Interp2dTab(-1,0,'Internal Flash'!$C$71:$L$71,'Internal Flash'!$A$73:$A$84,'Internal Flash'!$C$73:$L$84,'Fuel Pressure Calc'!K12,'CSP5'!L73)</f>
        <v>287.474470699336</v>
      </c>
      <c r="L12" s="12">
        <f>_xll.Interp2dTab(-1,0,'Internal Flash'!$C$71:$L$71,'Internal Flash'!$A$73:$A$84,'Internal Flash'!$C$73:$L$84,'Fuel Pressure Calc'!L12,'CSP5'!M73)</f>
        <v>306.80531851132565</v>
      </c>
      <c r="M12" s="12">
        <f>_xll.Interp2dTab(-1,0,'Internal Flash'!$C$71:$L$71,'Internal Flash'!$A$73:$A$84,'Internal Flash'!$C$73:$L$84,'Fuel Pressure Calc'!M12,'CSP5'!N73)</f>
        <v>315.74573633784263</v>
      </c>
      <c r="N12" s="12">
        <f>_xll.Interp2dTab(-1,0,'Internal Flash'!$C$71:$L$71,'Internal Flash'!$A$73:$A$84,'Internal Flash'!$C$73:$L$84,'Fuel Pressure Calc'!N12,'CSP5'!O73)</f>
        <v>326.8348122522853</v>
      </c>
      <c r="O12" s="12">
        <f>_xll.Interp2dTab(-1,0,'Internal Flash'!$C$71:$L$71,'Internal Flash'!$A$73:$A$84,'Internal Flash'!$C$73:$L$84,'Fuel Pressure Calc'!O12,'CSP5'!P73)</f>
        <v>327.81905123643998</v>
      </c>
      <c r="P12" s="12">
        <f>_xll.Interp2dTab(-1,0,'Internal Flash'!$C$71:$L$71,'Internal Flash'!$A$73:$A$84,'Internal Flash'!$C$73:$L$84,'Fuel Pressure Calc'!P12,'CSP5'!Q73)</f>
        <v>323.59874119438132</v>
      </c>
      <c r="Q12" s="13">
        <f>_xll.Interp2dTab(-1,0,'Internal Flash'!$C$71:$L$71,'Internal Flash'!$A$73:$A$84,'Internal Flash'!$C$73:$L$84,'Fuel Pressure Calc'!Q12,'CSP5'!R73)</f>
        <v>321.98858645000536</v>
      </c>
      <c r="R12" s="18">
        <f t="shared" si="0"/>
        <v>321.98858645000536</v>
      </c>
    </row>
    <row r="13" spans="1:26" x14ac:dyDescent="0.25">
      <c r="A13" s="4">
        <f>'CSP5'!$A$178</f>
        <v>1800</v>
      </c>
      <c r="B13" s="12">
        <f>_xll.Interp2dTab(-1,0,'Internal Flash'!$C$71:$L$71,'Internal Flash'!$A$73:$A$84,'Internal Flash'!$C$73:$L$84,'Fuel Pressure Calc'!B13,'CSP5'!C74)</f>
        <v>188.39323402941761</v>
      </c>
      <c r="C13" s="12">
        <f>_xll.Interp2dTab(-1,0,'Internal Flash'!$C$71:$L$71,'Internal Flash'!$A$73:$A$84,'Internal Flash'!$C$73:$L$84,'Fuel Pressure Calc'!C13,'CSP5'!D74)</f>
        <v>199.91779243676484</v>
      </c>
      <c r="D13" s="12">
        <f>_xll.Interp2dTab(-1,0,'Internal Flash'!$C$71:$L$71,'Internal Flash'!$A$73:$A$84,'Internal Flash'!$C$73:$L$84,'Fuel Pressure Calc'!D13,'CSP5'!E74)</f>
        <v>234.74860101155838</v>
      </c>
      <c r="E13" s="12">
        <f>_xll.Interp2dTab(-1,0,'Internal Flash'!$C$71:$L$71,'Internal Flash'!$A$73:$A$84,'Internal Flash'!$C$73:$L$84,'Fuel Pressure Calc'!E13,'CSP5'!F74)</f>
        <v>218.3845004205312</v>
      </c>
      <c r="F13" s="12">
        <f>_xll.Interp2dTab(-1,0,'Internal Flash'!$C$71:$L$71,'Internal Flash'!$A$73:$A$84,'Internal Flash'!$C$73:$L$84,'Fuel Pressure Calc'!F13,'CSP5'!G74)</f>
        <v>210.27067446075108</v>
      </c>
      <c r="G13" s="12">
        <f>_xll.Interp2dTab(-1,0,'Internal Flash'!$C$71:$L$71,'Internal Flash'!$A$73:$A$84,'Internal Flash'!$C$73:$L$84,'Fuel Pressure Calc'!G13,'CSP5'!H74)</f>
        <v>220.43475360383999</v>
      </c>
      <c r="H13" s="12">
        <f>_xll.Interp2dTab(-1,0,'Internal Flash'!$C$71:$L$71,'Internal Flash'!$A$73:$A$84,'Internal Flash'!$C$73:$L$84,'Fuel Pressure Calc'!H13,'CSP5'!I74)</f>
        <v>239.56364095647996</v>
      </c>
      <c r="I13" s="12">
        <f>_xll.Interp2dTab(-1,0,'Internal Flash'!$C$71:$L$71,'Internal Flash'!$A$73:$A$84,'Internal Flash'!$C$73:$L$84,'Fuel Pressure Calc'!I13,'CSP5'!J74)</f>
        <v>265.11692078541063</v>
      </c>
      <c r="J13" s="12">
        <f>_xll.Interp2dTab(-1,0,'Internal Flash'!$C$71:$L$71,'Internal Flash'!$A$73:$A$84,'Internal Flash'!$C$73:$L$84,'Fuel Pressure Calc'!J13,'CSP5'!K74)</f>
        <v>273.21878222749865</v>
      </c>
      <c r="K13" s="12">
        <f>_xll.Interp2dTab(-1,0,'Internal Flash'!$C$71:$L$71,'Internal Flash'!$A$73:$A$84,'Internal Flash'!$C$73:$L$84,'Fuel Pressure Calc'!K13,'CSP5'!L74)</f>
        <v>283.86729859696527</v>
      </c>
      <c r="L13" s="12">
        <f>_xll.Interp2dTab(-1,0,'Internal Flash'!$C$71:$L$71,'Internal Flash'!$A$73:$A$84,'Internal Flash'!$C$73:$L$84,'Fuel Pressure Calc'!L13,'CSP5'!M74)</f>
        <v>296.15678078273601</v>
      </c>
      <c r="M13" s="12">
        <f>_xll.Interp2dTab(-1,0,'Internal Flash'!$C$71:$L$71,'Internal Flash'!$A$73:$A$84,'Internal Flash'!$C$73:$L$84,'Fuel Pressure Calc'!M13,'CSP5'!N74)</f>
        <v>312.78151333333335</v>
      </c>
      <c r="N13" s="12">
        <f>_xll.Interp2dTab(-1,0,'Internal Flash'!$C$71:$L$71,'Internal Flash'!$A$73:$A$84,'Internal Flash'!$C$73:$L$84,'Fuel Pressure Calc'!N13,'CSP5'!O74)</f>
        <v>312.69064326775464</v>
      </c>
      <c r="O13" s="12">
        <f>_xll.Interp2dTab(-1,0,'Internal Flash'!$C$71:$L$71,'Internal Flash'!$A$73:$A$84,'Internal Flash'!$C$73:$L$84,'Fuel Pressure Calc'!O13,'CSP5'!P74)</f>
        <v>307.13549907415461</v>
      </c>
      <c r="P13" s="12">
        <f>_xll.Interp2dTab(-1,0,'Internal Flash'!$C$71:$L$71,'Internal Flash'!$A$73:$A$84,'Internal Flash'!$C$73:$L$84,'Fuel Pressure Calc'!P13,'CSP5'!Q74)</f>
        <v>303.60489631999997</v>
      </c>
      <c r="Q13" s="13">
        <f>_xll.Interp2dTab(-1,0,'Internal Flash'!$C$71:$L$71,'Internal Flash'!$A$73:$A$84,'Internal Flash'!$C$73:$L$84,'Fuel Pressure Calc'!Q13,'CSP5'!R74)</f>
        <v>296.02521068695467</v>
      </c>
      <c r="R13" s="18">
        <f t="shared" si="0"/>
        <v>296.02521068695467</v>
      </c>
    </row>
    <row r="14" spans="1:26" x14ac:dyDescent="0.25">
      <c r="A14" s="4">
        <f>'CSP5'!$A$179</f>
        <v>2000</v>
      </c>
      <c r="B14" s="12">
        <f>_xll.Interp2dTab(-1,0,'Internal Flash'!$C$71:$L$71,'Internal Flash'!$A$73:$A$84,'Internal Flash'!$C$73:$L$84,'Fuel Pressure Calc'!B14,'CSP5'!C75)</f>
        <v>180.66126041239681</v>
      </c>
      <c r="C14" s="12">
        <f>_xll.Interp2dTab(-1,0,'Internal Flash'!$C$71:$L$71,'Internal Flash'!$A$73:$A$84,'Internal Flash'!$C$73:$L$84,'Fuel Pressure Calc'!C14,'CSP5'!D75)</f>
        <v>185.9268953528896</v>
      </c>
      <c r="D14" s="12">
        <f>_xll.Interp2dTab(-1,0,'Internal Flash'!$C$71:$L$71,'Internal Flash'!$A$73:$A$84,'Internal Flash'!$C$73:$L$84,'Fuel Pressure Calc'!D14,'CSP5'!E75)</f>
        <v>216.54208326018559</v>
      </c>
      <c r="E14" s="12">
        <f>_xll.Interp2dTab(-1,0,'Internal Flash'!$C$71:$L$71,'Internal Flash'!$A$73:$A$84,'Internal Flash'!$C$73:$L$84,'Fuel Pressure Calc'!E14,'CSP5'!F75)</f>
        <v>229.89589920211199</v>
      </c>
      <c r="F14" s="12">
        <f>_xll.Interp2dTab(-1,0,'Internal Flash'!$C$71:$L$71,'Internal Flash'!$A$73:$A$84,'Internal Flash'!$C$73:$L$84,'Fuel Pressure Calc'!F14,'CSP5'!G75)</f>
        <v>232.24210013553773</v>
      </c>
      <c r="G14" s="12">
        <f>_xll.Interp2dTab(-1,0,'Internal Flash'!$C$71:$L$71,'Internal Flash'!$A$73:$A$84,'Internal Flash'!$C$73:$L$84,'Fuel Pressure Calc'!G14,'CSP5'!H75)</f>
        <v>236.68640332159998</v>
      </c>
      <c r="H14" s="12">
        <f>_xll.Interp2dTab(-1,0,'Internal Flash'!$C$71:$L$71,'Internal Flash'!$A$73:$A$84,'Internal Flash'!$C$73:$L$84,'Fuel Pressure Calc'!H14,'CSP5'!I75)</f>
        <v>257.10908278666665</v>
      </c>
      <c r="I14" s="12">
        <f>_xll.Interp2dTab(-1,0,'Internal Flash'!$C$71:$L$71,'Internal Flash'!$A$73:$A$84,'Internal Flash'!$C$73:$L$84,'Fuel Pressure Calc'!I14,'CSP5'!J75)</f>
        <v>260.34849599389332</v>
      </c>
      <c r="J14" s="12">
        <f>_xll.Interp2dTab(-1,0,'Internal Flash'!$C$71:$L$71,'Internal Flash'!$A$73:$A$84,'Internal Flash'!$C$73:$L$84,'Fuel Pressure Calc'!J14,'CSP5'!K75)</f>
        <v>258.92453437262935</v>
      </c>
      <c r="K14" s="12">
        <f>_xll.Interp2dTab(-1,0,'Internal Flash'!$C$71:$L$71,'Internal Flash'!$A$73:$A$84,'Internal Flash'!$C$73:$L$84,'Fuel Pressure Calc'!K14,'CSP5'!L75)</f>
        <v>267.06598516812801</v>
      </c>
      <c r="L14" s="12">
        <f>_xll.Interp2dTab(-1,0,'Internal Flash'!$C$71:$L$71,'Internal Flash'!$A$73:$A$84,'Internal Flash'!$C$73:$L$84,'Fuel Pressure Calc'!L14,'CSP5'!M75)</f>
        <v>277.08621964823999</v>
      </c>
      <c r="M14" s="12">
        <f>_xll.Interp2dTab(-1,0,'Internal Flash'!$C$71:$L$71,'Internal Flash'!$A$73:$A$84,'Internal Flash'!$C$73:$L$84,'Fuel Pressure Calc'!M14,'CSP5'!N75)</f>
        <v>285.92666341817596</v>
      </c>
      <c r="N14" s="12">
        <f>_xll.Interp2dTab(-1,0,'Internal Flash'!$C$71:$L$71,'Internal Flash'!$A$73:$A$84,'Internal Flash'!$C$73:$L$84,'Fuel Pressure Calc'!N14,'CSP5'!O75)</f>
        <v>299.29966765402128</v>
      </c>
      <c r="O14" s="12">
        <f>_xll.Interp2dTab(-1,0,'Internal Flash'!$C$71:$L$71,'Internal Flash'!$A$73:$A$84,'Internal Flash'!$C$73:$L$84,'Fuel Pressure Calc'!O14,'CSP5'!P75)</f>
        <v>294.46177996</v>
      </c>
      <c r="P14" s="12">
        <f>_xll.Interp2dTab(-1,0,'Internal Flash'!$C$71:$L$71,'Internal Flash'!$A$73:$A$84,'Internal Flash'!$C$73:$L$84,'Fuel Pressure Calc'!P14,'CSP5'!Q75)</f>
        <v>295.09842666666663</v>
      </c>
      <c r="Q14" s="13">
        <f>_xll.Interp2dTab(-1,0,'Internal Flash'!$C$71:$L$71,'Internal Flash'!$A$73:$A$84,'Internal Flash'!$C$73:$L$84,'Fuel Pressure Calc'!Q14,'CSP5'!R75)</f>
        <v>286.42098361446398</v>
      </c>
      <c r="R14" s="18">
        <f t="shared" si="0"/>
        <v>286.42098361446398</v>
      </c>
    </row>
    <row r="15" spans="1:26" x14ac:dyDescent="0.25">
      <c r="A15" s="4">
        <f>'CSP5'!$A$180</f>
        <v>2200</v>
      </c>
      <c r="B15" s="12">
        <f>_xll.Interp2dTab(-1,0,'Internal Flash'!$C$71:$L$71,'Internal Flash'!$A$73:$A$84,'Internal Flash'!$C$73:$L$84,'Fuel Pressure Calc'!B15,'CSP5'!C76)</f>
        <v>165.14694201472639</v>
      </c>
      <c r="C15" s="12">
        <f>_xll.Interp2dTab(-1,0,'Internal Flash'!$C$71:$L$71,'Internal Flash'!$A$73:$A$84,'Internal Flash'!$C$73:$L$84,'Fuel Pressure Calc'!C15,'CSP5'!D76)</f>
        <v>186.90800716538027</v>
      </c>
      <c r="D15" s="12">
        <f>_xll.Interp2dTab(-1,0,'Internal Flash'!$C$71:$L$71,'Internal Flash'!$A$73:$A$84,'Internal Flash'!$C$73:$L$84,'Fuel Pressure Calc'!D15,'CSP5'!E76)</f>
        <v>214.11576183124478</v>
      </c>
      <c r="E15" s="12">
        <f>_xll.Interp2dTab(-1,0,'Internal Flash'!$C$71:$L$71,'Internal Flash'!$A$73:$A$84,'Internal Flash'!$C$73:$L$84,'Fuel Pressure Calc'!E15,'CSP5'!F76)</f>
        <v>213.70395409095113</v>
      </c>
      <c r="F15" s="12">
        <f>_xll.Interp2dTab(-1,0,'Internal Flash'!$C$71:$L$71,'Internal Flash'!$A$73:$A$84,'Internal Flash'!$C$73:$L$84,'Fuel Pressure Calc'!F15,'CSP5'!G76)</f>
        <v>229.12314378353776</v>
      </c>
      <c r="G15" s="12">
        <f>_xll.Interp2dTab(-1,0,'Internal Flash'!$C$71:$L$71,'Internal Flash'!$A$73:$A$84,'Internal Flash'!$C$73:$L$84,'Fuel Pressure Calc'!G15,'CSP5'!H76)</f>
        <v>235.46332669632</v>
      </c>
      <c r="H15" s="12">
        <f>_xll.Interp2dTab(-1,0,'Internal Flash'!$C$71:$L$71,'Internal Flash'!$A$73:$A$84,'Internal Flash'!$C$73:$L$84,'Fuel Pressure Calc'!H15,'CSP5'!I76)</f>
        <v>274.31132843739738</v>
      </c>
      <c r="I15" s="12">
        <f>_xll.Interp2dTab(-1,0,'Internal Flash'!$C$71:$L$71,'Internal Flash'!$A$73:$A$84,'Internal Flash'!$C$73:$L$84,'Fuel Pressure Calc'!I15,'CSP5'!J76)</f>
        <v>286.82031857092272</v>
      </c>
      <c r="J15" s="12">
        <f>_xll.Interp2dTab(-1,0,'Internal Flash'!$C$71:$L$71,'Internal Flash'!$A$73:$A$84,'Internal Flash'!$C$73:$L$84,'Fuel Pressure Calc'!J15,'CSP5'!K76)</f>
        <v>294.13869333333332</v>
      </c>
      <c r="K15" s="12">
        <f>_xll.Interp2dTab(-1,0,'Internal Flash'!$C$71:$L$71,'Internal Flash'!$A$73:$A$84,'Internal Flash'!$C$73:$L$84,'Fuel Pressure Calc'!K15,'CSP5'!L76)</f>
        <v>305.72033934529065</v>
      </c>
      <c r="L15" s="12">
        <f>_xll.Interp2dTab(-1,0,'Internal Flash'!$C$71:$L$71,'Internal Flash'!$A$73:$A$84,'Internal Flash'!$C$73:$L$84,'Fuel Pressure Calc'!L15,'CSP5'!M76)</f>
        <v>316.11829341415461</v>
      </c>
      <c r="M15" s="12">
        <f>_xll.Interp2dTab(-1,0,'Internal Flash'!$C$71:$L$71,'Internal Flash'!$A$73:$A$84,'Internal Flash'!$C$73:$L$84,'Fuel Pressure Calc'!M15,'CSP5'!N76)</f>
        <v>305.92397204361595</v>
      </c>
      <c r="N15" s="12">
        <f>_xll.Interp2dTab(-1,0,'Internal Flash'!$C$71:$L$71,'Internal Flash'!$A$73:$A$84,'Internal Flash'!$C$73:$L$84,'Fuel Pressure Calc'!N15,'CSP5'!O76)</f>
        <v>294.21141424661334</v>
      </c>
      <c r="O15" s="12">
        <f>_xll.Interp2dTab(-1,0,'Internal Flash'!$C$71:$L$71,'Internal Flash'!$A$73:$A$84,'Internal Flash'!$C$73:$L$84,'Fuel Pressure Calc'!O15,'CSP5'!P76)</f>
        <v>305.92397204361595</v>
      </c>
      <c r="P15" s="12">
        <f>_xll.Interp2dTab(-1,0,'Internal Flash'!$C$71:$L$71,'Internal Flash'!$A$73:$A$84,'Internal Flash'!$C$73:$L$84,'Fuel Pressure Calc'!P15,'CSP5'!Q76)</f>
        <v>288.66955420999466</v>
      </c>
      <c r="Q15" s="13">
        <f>_xll.Interp2dTab(-1,0,'Internal Flash'!$C$71:$L$71,'Internal Flash'!$A$73:$A$84,'Internal Flash'!$C$73:$L$84,'Fuel Pressure Calc'!Q15,'CSP5'!R76)</f>
        <v>288.28242809249065</v>
      </c>
      <c r="R15" s="18">
        <f t="shared" si="0"/>
        <v>288.28242809249065</v>
      </c>
    </row>
    <row r="16" spans="1:26" x14ac:dyDescent="0.25">
      <c r="A16" s="4">
        <f>'CSP5'!$A$181</f>
        <v>2400</v>
      </c>
      <c r="B16" s="12">
        <f>_xll.Interp2dTab(-1,0,'Internal Flash'!$C$71:$L$71,'Internal Flash'!$A$73:$A$84,'Internal Flash'!$C$73:$L$84,'Fuel Pressure Calc'!B16,'CSP5'!C77)</f>
        <v>160.0090833245888</v>
      </c>
      <c r="C16" s="12">
        <f>_xll.Interp2dTab(-1,0,'Internal Flash'!$C$71:$L$71,'Internal Flash'!$A$73:$A$84,'Internal Flash'!$C$73:$L$84,'Fuel Pressure Calc'!C16,'CSP5'!D77)</f>
        <v>176.08025154726184</v>
      </c>
      <c r="D16" s="12">
        <f>_xll.Interp2dTab(-1,0,'Internal Flash'!$C$71:$L$71,'Internal Flash'!$A$73:$A$84,'Internal Flash'!$C$73:$L$84,'Fuel Pressure Calc'!D16,'CSP5'!E77)</f>
        <v>205.69413970090665</v>
      </c>
      <c r="E16" s="12">
        <f>_xll.Interp2dTab(-1,0,'Internal Flash'!$C$71:$L$71,'Internal Flash'!$A$73:$A$84,'Internal Flash'!$C$73:$L$84,'Fuel Pressure Calc'!E16,'CSP5'!F77)</f>
        <v>225.7565245641955</v>
      </c>
      <c r="F16" s="12">
        <f>_xll.Interp2dTab(-1,0,'Internal Flash'!$C$71:$L$71,'Internal Flash'!$A$73:$A$84,'Internal Flash'!$C$73:$L$84,'Fuel Pressure Calc'!F16,'CSP5'!G77)</f>
        <v>235.23995127509329</v>
      </c>
      <c r="G16" s="12">
        <f>_xll.Interp2dTab(-1,0,'Internal Flash'!$C$71:$L$71,'Internal Flash'!$A$73:$A$84,'Internal Flash'!$C$73:$L$84,'Fuel Pressure Calc'!G16,'CSP5'!H77)</f>
        <v>243.86507647967997</v>
      </c>
      <c r="H16" s="12">
        <f>_xll.Interp2dTab(-1,0,'Internal Flash'!$C$71:$L$71,'Internal Flash'!$A$73:$A$84,'Internal Flash'!$C$73:$L$84,'Fuel Pressure Calc'!H16,'CSP5'!I77)</f>
        <v>272.36795349322665</v>
      </c>
      <c r="I16" s="12">
        <f>_xll.Interp2dTab(-1,0,'Internal Flash'!$C$71:$L$71,'Internal Flash'!$A$73:$A$84,'Internal Flash'!$C$73:$L$84,'Fuel Pressure Calc'!I16,'CSP5'!J77)</f>
        <v>301.27310485557337</v>
      </c>
      <c r="J16" s="12">
        <f>_xll.Interp2dTab(-1,0,'Internal Flash'!$C$71:$L$71,'Internal Flash'!$A$73:$A$84,'Internal Flash'!$C$73:$L$84,'Fuel Pressure Calc'!J16,'CSP5'!K77)</f>
        <v>297.36810129851733</v>
      </c>
      <c r="K16" s="12">
        <f>_xll.Interp2dTab(-1,0,'Internal Flash'!$C$71:$L$71,'Internal Flash'!$A$73:$A$84,'Internal Flash'!$C$73:$L$84,'Fuel Pressure Calc'!K16,'CSP5'!L77)</f>
        <v>303.63055445890132</v>
      </c>
      <c r="L16" s="12">
        <f>_xll.Interp2dTab(-1,0,'Internal Flash'!$C$71:$L$71,'Internal Flash'!$A$73:$A$84,'Internal Flash'!$C$73:$L$84,'Fuel Pressure Calc'!L16,'CSP5'!M77)</f>
        <v>308.31982786250666</v>
      </c>
      <c r="M16" s="12">
        <f>_xll.Interp2dTab(-1,0,'Internal Flash'!$C$71:$L$71,'Internal Flash'!$A$73:$A$84,'Internal Flash'!$C$73:$L$84,'Fuel Pressure Calc'!M16,'CSP5'!N77)</f>
        <v>301.12476153706132</v>
      </c>
      <c r="N16" s="12">
        <f>_xll.Interp2dTab(-1,0,'Internal Flash'!$C$71:$L$71,'Internal Flash'!$A$73:$A$84,'Internal Flash'!$C$73:$L$84,'Fuel Pressure Calc'!N16,'CSP5'!O77)</f>
        <v>289.12136870656002</v>
      </c>
      <c r="O16" s="12">
        <f>_xll.Interp2dTab(-1,0,'Internal Flash'!$C$71:$L$71,'Internal Flash'!$A$73:$A$84,'Internal Flash'!$C$73:$L$84,'Fuel Pressure Calc'!O16,'CSP5'!P77)</f>
        <v>292.24032483409064</v>
      </c>
      <c r="P16" s="12">
        <f>_xll.Interp2dTab(-1,0,'Internal Flash'!$C$71:$L$71,'Internal Flash'!$A$73:$A$84,'Internal Flash'!$C$73:$L$84,'Fuel Pressure Calc'!P16,'CSP5'!Q77)</f>
        <v>287.64512552236266</v>
      </c>
      <c r="Q16" s="13">
        <f>_xll.Interp2dTab(-1,0,'Internal Flash'!$C$71:$L$71,'Internal Flash'!$A$73:$A$84,'Internal Flash'!$C$73:$L$84,'Fuel Pressure Calc'!Q16,'CSP5'!R77)</f>
        <v>284.50252789509329</v>
      </c>
      <c r="R16" s="18">
        <f t="shared" si="0"/>
        <v>284.50252789509329</v>
      </c>
    </row>
    <row r="17" spans="1:18" x14ac:dyDescent="0.25">
      <c r="A17" s="4">
        <f>'CSP5'!$A$182</f>
        <v>2600</v>
      </c>
      <c r="B17" s="12">
        <f>_xll.Interp2dTab(-1,0,'Internal Flash'!$C$71:$L$71,'Internal Flash'!$A$73:$A$84,'Internal Flash'!$C$73:$L$84,'Fuel Pressure Calc'!B17,'CSP5'!C78)</f>
        <v>159.99999999999997</v>
      </c>
      <c r="C17" s="12">
        <f>_xll.Interp2dTab(-1,0,'Internal Flash'!$C$71:$L$71,'Internal Flash'!$A$73:$A$84,'Internal Flash'!$C$73:$L$84,'Fuel Pressure Calc'!C17,'CSP5'!D78)</f>
        <v>172.79914931655111</v>
      </c>
      <c r="D17" s="12">
        <f>_xll.Interp2dTab(-1,0,'Internal Flash'!$C$71:$L$71,'Internal Flash'!$A$73:$A$84,'Internal Flash'!$C$73:$L$84,'Fuel Pressure Calc'!D17,'CSP5'!E78)</f>
        <v>196.07682498734221</v>
      </c>
      <c r="E17" s="12">
        <f>_xll.Interp2dTab(-1,0,'Internal Flash'!$C$71:$L$71,'Internal Flash'!$A$73:$A$84,'Internal Flash'!$C$73:$L$84,'Fuel Pressure Calc'!E17,'CSP5'!F78)</f>
        <v>223.73655699711998</v>
      </c>
      <c r="F17" s="12">
        <f>_xll.Interp2dTab(-1,0,'Internal Flash'!$C$71:$L$71,'Internal Flash'!$A$73:$A$84,'Internal Flash'!$C$73:$L$84,'Fuel Pressure Calc'!F17,'CSP5'!G78)</f>
        <v>231.55248665678224</v>
      </c>
      <c r="G17" s="12">
        <f>_xll.Interp2dTab(-1,0,'Internal Flash'!$C$71:$L$71,'Internal Flash'!$A$73:$A$84,'Internal Flash'!$C$73:$L$84,'Fuel Pressure Calc'!G17,'CSP5'!H78)</f>
        <v>247.88146559295998</v>
      </c>
      <c r="H17" s="12">
        <f>_xll.Interp2dTab(-1,0,'Internal Flash'!$C$71:$L$71,'Internal Flash'!$A$73:$A$84,'Internal Flash'!$C$73:$L$84,'Fuel Pressure Calc'!H17,'CSP5'!I78)</f>
        <v>284.96172565943994</v>
      </c>
      <c r="I17" s="12">
        <f>_xll.Interp2dTab(-1,0,'Internal Flash'!$C$71:$L$71,'Internal Flash'!$A$73:$A$84,'Internal Flash'!$C$73:$L$84,'Fuel Pressure Calc'!I17,'CSP5'!J78)</f>
        <v>315.54796747250134</v>
      </c>
      <c r="J17" s="12">
        <f>_xll.Interp2dTab(-1,0,'Internal Flash'!$C$71:$L$71,'Internal Flash'!$A$73:$A$84,'Internal Flash'!$C$73:$L$84,'Fuel Pressure Calc'!J17,'CSP5'!K78)</f>
        <v>318.19290678263997</v>
      </c>
      <c r="K17" s="12">
        <f>_xll.Interp2dTab(-1,0,'Internal Flash'!$C$71:$L$71,'Internal Flash'!$A$73:$A$84,'Internal Flash'!$C$73:$L$84,'Fuel Pressure Calc'!K17,'CSP5'!L78)</f>
        <v>310.66610182830925</v>
      </c>
      <c r="L17" s="12">
        <f>_xll.Interp2dTab(-1,0,'Internal Flash'!$C$71:$L$71,'Internal Flash'!$A$73:$A$84,'Internal Flash'!$C$73:$L$84,'Fuel Pressure Calc'!L17,'CSP5'!M78)</f>
        <v>308.14776979387727</v>
      </c>
      <c r="M17" s="12">
        <f>_xll.Interp2dTab(-1,0,'Internal Flash'!$C$71:$L$71,'Internal Flash'!$A$73:$A$84,'Internal Flash'!$C$73:$L$84,'Fuel Pressure Calc'!M17,'CSP5'!N78)</f>
        <v>296.37214530726936</v>
      </c>
      <c r="N17" s="12">
        <f>_xll.Interp2dTab(-1,0,'Internal Flash'!$C$71:$L$71,'Internal Flash'!$A$73:$A$84,'Internal Flash'!$C$73:$L$84,'Fuel Pressure Calc'!N17,'CSP5'!O78)</f>
        <v>282.06770234113065</v>
      </c>
      <c r="O17" s="12">
        <f>_xll.Interp2dTab(-1,0,'Internal Flash'!$C$71:$L$71,'Internal Flash'!$A$73:$A$84,'Internal Flash'!$C$73:$L$84,'Fuel Pressure Calc'!O17,'CSP5'!P78)</f>
        <v>275.98580349929603</v>
      </c>
      <c r="P17" s="12">
        <f>_xll.Interp2dTab(-1,0,'Internal Flash'!$C$71:$L$71,'Internal Flash'!$A$73:$A$84,'Internal Flash'!$C$73:$L$84,'Fuel Pressure Calc'!P17,'CSP5'!Q78)</f>
        <v>265.64033578880003</v>
      </c>
      <c r="Q17" s="13">
        <f>_xll.Interp2dTab(-1,0,'Internal Flash'!$C$71:$L$71,'Internal Flash'!$A$73:$A$84,'Internal Flash'!$C$73:$L$84,'Fuel Pressure Calc'!Q17,'CSP5'!R78)</f>
        <v>261.66790518992002</v>
      </c>
      <c r="R17" s="18">
        <f t="shared" si="0"/>
        <v>261.66790518992002</v>
      </c>
    </row>
    <row r="18" spans="1:18" x14ac:dyDescent="0.25">
      <c r="A18" s="4">
        <f>'CSP5'!$A$183</f>
        <v>2800</v>
      </c>
      <c r="B18" s="12">
        <f>_xll.Interp2dTab(-1,0,'Internal Flash'!$C$71:$L$71,'Internal Flash'!$A$73:$A$84,'Internal Flash'!$C$73:$L$84,'Fuel Pressure Calc'!B18,'CSP5'!C79)</f>
        <v>160</v>
      </c>
      <c r="C18" s="12">
        <f>_xll.Interp2dTab(-1,0,'Internal Flash'!$C$71:$L$71,'Internal Flash'!$A$73:$A$84,'Internal Flash'!$C$73:$L$84,'Fuel Pressure Calc'!C18,'CSP5'!D79)</f>
        <v>172.57401501265775</v>
      </c>
      <c r="D18" s="12">
        <f>_xll.Interp2dTab(-1,0,'Internal Flash'!$C$71:$L$71,'Internal Flash'!$A$73:$A$84,'Internal Flash'!$C$73:$L$84,'Fuel Pressure Calc'!D18,'CSP5'!E79)</f>
        <v>195.42454649029332</v>
      </c>
      <c r="E18" s="12">
        <f>_xll.Interp2dTab(-1,0,'Internal Flash'!$C$71:$L$71,'Internal Flash'!$A$73:$A$84,'Internal Flash'!$C$73:$L$84,'Fuel Pressure Calc'!E18,'CSP5'!F79)</f>
        <v>228.72117478144</v>
      </c>
      <c r="F18" s="12">
        <f>_xll.Interp2dTab(-1,0,'Internal Flash'!$C$71:$L$71,'Internal Flash'!$A$73:$A$84,'Internal Flash'!$C$73:$L$84,'Fuel Pressure Calc'!F18,'CSP5'!G79)</f>
        <v>235.59970392078222</v>
      </c>
      <c r="G18" s="12">
        <f>_xll.Interp2dTab(-1,0,'Internal Flash'!$C$71:$L$71,'Internal Flash'!$A$73:$A$84,'Internal Flash'!$C$73:$L$84,'Fuel Pressure Calc'!G18,'CSP5'!H79)</f>
        <v>247.88146559295998</v>
      </c>
      <c r="H18" s="12">
        <f>_xll.Interp2dTab(-1,0,'Internal Flash'!$C$71:$L$71,'Internal Flash'!$A$73:$A$84,'Internal Flash'!$C$73:$L$84,'Fuel Pressure Calc'!H18,'CSP5'!I79)</f>
        <v>284.10026241679998</v>
      </c>
      <c r="I18" s="12">
        <f>_xll.Interp2dTab(-1,0,'Internal Flash'!$C$71:$L$71,'Internal Flash'!$A$73:$A$84,'Internal Flash'!$C$73:$L$84,'Fuel Pressure Calc'!I18,'CSP5'!J79)</f>
        <v>315.54796747250134</v>
      </c>
      <c r="J18" s="12">
        <f>_xll.Interp2dTab(-1,0,'Internal Flash'!$C$71:$L$71,'Internal Flash'!$A$73:$A$84,'Internal Flash'!$C$73:$L$84,'Fuel Pressure Calc'!J18,'CSP5'!K79)</f>
        <v>310.91931637972266</v>
      </c>
      <c r="K18" s="12">
        <f>_xll.Interp2dTab(-1,0,'Internal Flash'!$C$71:$L$71,'Internal Flash'!$A$73:$A$84,'Internal Flash'!$C$73:$L$84,'Fuel Pressure Calc'!K18,'CSP5'!L79)</f>
        <v>296.37214530726936</v>
      </c>
      <c r="L18" s="12">
        <f>_xll.Interp2dTab(-1,0,'Internal Flash'!$C$71:$L$71,'Internal Flash'!$A$73:$A$84,'Internal Flash'!$C$73:$L$84,'Fuel Pressure Calc'!L18,'CSP5'!M79)</f>
        <v>301.96051999999997</v>
      </c>
      <c r="M18" s="12">
        <f>_xll.Interp2dTab(-1,0,'Internal Flash'!$C$71:$L$71,'Internal Flash'!$A$73:$A$84,'Internal Flash'!$C$73:$L$84,'Fuel Pressure Calc'!M18,'CSP5'!N79)</f>
        <v>291.6195290774773</v>
      </c>
      <c r="N18" s="12">
        <f>_xll.Interp2dTab(-1,0,'Internal Flash'!$C$71:$L$71,'Internal Flash'!$A$73:$A$84,'Internal Flash'!$C$73:$L$84,'Fuel Pressure Calc'!N18,'CSP5'!O79)</f>
        <v>277.26849183457597</v>
      </c>
      <c r="O18" s="12">
        <f>_xll.Interp2dTab(-1,0,'Internal Flash'!$C$71:$L$71,'Internal Flash'!$A$73:$A$84,'Internal Flash'!$C$73:$L$84,'Fuel Pressure Calc'!O18,'CSP5'!P79)</f>
        <v>263.95843136269332</v>
      </c>
      <c r="P18" s="12">
        <f>_xll.Interp2dTab(-1,0,'Internal Flash'!$C$71:$L$71,'Internal Flash'!$A$73:$A$84,'Internal Flash'!$C$73:$L$84,'Fuel Pressure Calc'!P18,'CSP5'!Q79)</f>
        <v>251.752113746432</v>
      </c>
      <c r="Q18" s="13">
        <f>_xll.Interp2dTab(-1,0,'Internal Flash'!$C$71:$L$71,'Internal Flash'!$A$73:$A$84,'Internal Flash'!$C$73:$L$84,'Fuel Pressure Calc'!Q18,'CSP5'!R79)</f>
        <v>251.33641449999999</v>
      </c>
      <c r="R18" s="18">
        <f t="shared" si="0"/>
        <v>251.33641449999999</v>
      </c>
    </row>
    <row r="19" spans="1:18" x14ac:dyDescent="0.25">
      <c r="A19" s="4">
        <f>'CSP5'!$A$184</f>
        <v>2900</v>
      </c>
      <c r="B19" s="12">
        <f>_xll.Interp2dTab(-1,0,'Internal Flash'!$C$71:$L$71,'Internal Flash'!$A$73:$A$84,'Internal Flash'!$C$73:$L$84,'Fuel Pressure Calc'!B19,'CSP5'!C80)</f>
        <v>160</v>
      </c>
      <c r="C19" s="12">
        <f>_xll.Interp2dTab(-1,0,'Internal Flash'!$C$71:$L$71,'Internal Flash'!$A$73:$A$84,'Internal Flash'!$C$73:$L$84,'Fuel Pressure Calc'!C19,'CSP5'!D80)</f>
        <v>206.10715243287999</v>
      </c>
      <c r="D19" s="12">
        <f>_xll.Interp2dTab(-1,0,'Internal Flash'!$C$71:$L$71,'Internal Flash'!$A$73:$A$84,'Internal Flash'!$C$73:$L$84,'Fuel Pressure Calc'!D19,'CSP5'!E80)</f>
        <v>203.27500931207999</v>
      </c>
      <c r="E19" s="12">
        <f>_xll.Interp2dTab(-1,0,'Internal Flash'!$C$71:$L$71,'Internal Flash'!$A$73:$A$84,'Internal Flash'!$C$73:$L$84,'Fuel Pressure Calc'!E19,'CSP5'!F80)</f>
        <v>207.54041565864887</v>
      </c>
      <c r="F19" s="12">
        <f>_xll.Interp2dTab(-1,0,'Internal Flash'!$C$71:$L$71,'Internal Flash'!$A$73:$A$84,'Internal Flash'!$C$73:$L$84,'Fuel Pressure Calc'!F19,'CSP5'!G80)</f>
        <v>231.55318384319995</v>
      </c>
      <c r="G19" s="12">
        <f>_xll.Interp2dTab(-1,0,'Internal Flash'!$C$71:$L$71,'Internal Flash'!$A$73:$A$84,'Internal Flash'!$C$73:$L$84,'Fuel Pressure Calc'!G19,'CSP5'!H80)</f>
        <v>243.35078275175994</v>
      </c>
      <c r="H19" s="12">
        <f>_xll.Interp2dTab(-1,0,'Internal Flash'!$C$71:$L$71,'Internal Flash'!$A$73:$A$84,'Internal Flash'!$C$73:$L$84,'Fuel Pressure Calc'!H19,'CSP5'!I80)</f>
        <v>265.64033578880003</v>
      </c>
      <c r="I19" s="12">
        <f>_xll.Interp2dTab(-1,0,'Internal Flash'!$C$71:$L$71,'Internal Flash'!$A$73:$A$84,'Internal Flash'!$C$73:$L$84,'Fuel Pressure Calc'!I19,'CSP5'!J80)</f>
        <v>294.07923754748799</v>
      </c>
      <c r="J19" s="12">
        <f>_xll.Interp2dTab(-1,0,'Internal Flash'!$C$71:$L$71,'Internal Flash'!$A$73:$A$84,'Internal Flash'!$C$73:$L$84,'Fuel Pressure Calc'!J19,'CSP5'!K80)</f>
        <v>290.47006649335469</v>
      </c>
      <c r="K19" s="12">
        <f>_xll.Interp2dTab(-1,0,'Internal Flash'!$C$71:$L$71,'Internal Flash'!$A$73:$A$84,'Internal Flash'!$C$73:$L$84,'Fuel Pressure Calc'!K19,'CSP5'!L80)</f>
        <v>282.06770234113065</v>
      </c>
      <c r="L19" s="12">
        <f>_xll.Interp2dTab(-1,0,'Internal Flash'!$C$71:$L$71,'Internal Flash'!$A$73:$A$84,'Internal Flash'!$C$73:$L$84,'Fuel Pressure Calc'!L19,'CSP5'!M80)</f>
        <v>270.23480641621336</v>
      </c>
      <c r="M19" s="12">
        <f>_xll.Interp2dTab(-1,0,'Internal Flash'!$C$71:$L$71,'Internal Flash'!$A$73:$A$84,'Internal Flash'!$C$73:$L$84,'Fuel Pressure Calc'!M19,'CSP5'!N80)</f>
        <v>268.14268139837333</v>
      </c>
      <c r="N19" s="12">
        <f>_xll.Interp2dTab(-1,0,'Internal Flash'!$C$71:$L$71,'Internal Flash'!$A$73:$A$84,'Internal Flash'!$C$73:$L$84,'Fuel Pressure Calc'!N19,'CSP5'!O80)</f>
        <v>255.54890923216001</v>
      </c>
      <c r="O19" s="12">
        <f>_xll.Interp2dTab(-1,0,'Internal Flash'!$C$71:$L$71,'Internal Flash'!$A$73:$A$84,'Internal Flash'!$C$73:$L$84,'Fuel Pressure Calc'!O19,'CSP5'!P80)</f>
        <v>250.611451446432</v>
      </c>
      <c r="P19" s="12">
        <f>_xll.Interp2dTab(-1,0,'Internal Flash'!$C$71:$L$71,'Internal Flash'!$A$73:$A$84,'Internal Flash'!$C$73:$L$84,'Fuel Pressure Calc'!P19,'CSP5'!Q80)</f>
        <v>244.50896710000001</v>
      </c>
      <c r="Q19" s="13">
        <f>_xll.Interp2dTab(-1,0,'Internal Flash'!$C$71:$L$71,'Internal Flash'!$A$73:$A$84,'Internal Flash'!$C$73:$L$84,'Fuel Pressure Calc'!Q19,'CSP5'!R80)</f>
        <v>244.50896710000001</v>
      </c>
      <c r="R19" s="18">
        <f t="shared" si="0"/>
        <v>244.50896710000001</v>
      </c>
    </row>
    <row r="20" spans="1:18" x14ac:dyDescent="0.25">
      <c r="A20" s="4">
        <f>'CSP5'!$A$185</f>
        <v>3000</v>
      </c>
      <c r="B20" s="12">
        <f>_xll.Interp2dTab(-1,0,'Internal Flash'!$C$71:$L$71,'Internal Flash'!$A$73:$A$84,'Internal Flash'!$C$73:$L$84,'Fuel Pressure Calc'!B20,'CSP5'!C81)</f>
        <v>160</v>
      </c>
      <c r="C20" s="12">
        <f>_xll.Interp2dTab(-1,0,'Internal Flash'!$C$71:$L$71,'Internal Flash'!$A$73:$A$84,'Internal Flash'!$C$73:$L$84,'Fuel Pressure Calc'!C20,'CSP5'!D81)</f>
        <v>219.94481307173334</v>
      </c>
      <c r="D20" s="12">
        <f>_xll.Interp2dTab(-1,0,'Internal Flash'!$C$71:$L$71,'Internal Flash'!$A$73:$A$84,'Internal Flash'!$C$73:$L$84,'Fuel Pressure Calc'!D20,'CSP5'!E81)</f>
        <v>223.96664782591998</v>
      </c>
      <c r="E20" s="12">
        <f>_xll.Interp2dTab(-1,0,'Internal Flash'!$C$71:$L$71,'Internal Flash'!$A$73:$A$84,'Internal Flash'!$C$73:$L$84,'Fuel Pressure Calc'!E20,'CSP5'!F81)</f>
        <v>222.79318459903996</v>
      </c>
      <c r="F20" s="12">
        <f>_xll.Interp2dTab(-1,0,'Internal Flash'!$C$71:$L$71,'Internal Flash'!$A$73:$A$84,'Internal Flash'!$C$73:$L$84,'Fuel Pressure Calc'!F20,'CSP5'!G81)</f>
        <v>224.55599967132443</v>
      </c>
      <c r="G20" s="12">
        <f>_xll.Interp2dTab(-1,0,'Internal Flash'!$C$71:$L$71,'Internal Flash'!$A$73:$A$84,'Internal Flash'!$C$73:$L$84,'Fuel Pressure Calc'!G20,'CSP5'!H81)</f>
        <v>241.34258819512002</v>
      </c>
      <c r="H20" s="12">
        <f>_xll.Interp2dTab(-1,0,'Internal Flash'!$C$71:$L$71,'Internal Flash'!$A$73:$A$84,'Internal Flash'!$C$73:$L$84,'Fuel Pressure Calc'!H20,'CSP5'!I81)</f>
        <v>248.14272255356803</v>
      </c>
      <c r="I20" s="12">
        <f>_xll.Interp2dTab(-1,0,'Internal Flash'!$C$71:$L$71,'Internal Flash'!$A$73:$A$84,'Internal Flash'!$C$73:$L$84,'Fuel Pressure Calc'!I20,'CSP5'!J81)</f>
        <v>267.71666509822938</v>
      </c>
      <c r="J20" s="12">
        <f>_xll.Interp2dTab(-1,0,'Internal Flash'!$C$71:$L$71,'Internal Flash'!$A$73:$A$84,'Internal Flash'!$C$73:$L$84,'Fuel Pressure Calc'!J20,'CSP5'!K81)</f>
        <v>263.45764247859199</v>
      </c>
      <c r="K20" s="12">
        <f>_xll.Interp2dTab(-1,0,'Internal Flash'!$C$71:$L$71,'Internal Flash'!$A$73:$A$84,'Internal Flash'!$C$73:$L$84,'Fuel Pressure Calc'!K20,'CSP5'!L81)</f>
        <v>251.752113746432</v>
      </c>
      <c r="L20" s="12">
        <f>_xll.Interp2dTab(-1,0,'Internal Flash'!$C$71:$L$71,'Internal Flash'!$A$73:$A$84,'Internal Flash'!$C$73:$L$84,'Fuel Pressure Calc'!L20,'CSP5'!M81)</f>
        <v>240.73653587497597</v>
      </c>
      <c r="M20" s="12">
        <f>_xll.Interp2dTab(-1,0,'Internal Flash'!$C$71:$L$71,'Internal Flash'!$A$73:$A$84,'Internal Flash'!$C$73:$L$84,'Fuel Pressure Calc'!M20,'CSP5'!N81)</f>
        <v>231.30924349999998</v>
      </c>
      <c r="N20" s="12">
        <f>_xll.Interp2dTab(-1,0,'Internal Flash'!$C$71:$L$71,'Internal Flash'!$A$73:$A$84,'Internal Flash'!$C$73:$L$84,'Fuel Pressure Calc'!N20,'CSP5'!O81)</f>
        <v>231.30924349999998</v>
      </c>
      <c r="O20" s="12">
        <f>_xll.Interp2dTab(-1,0,'Internal Flash'!$C$71:$L$71,'Internal Flash'!$A$73:$A$84,'Internal Flash'!$C$73:$L$84,'Fuel Pressure Calc'!O20,'CSP5'!P81)</f>
        <v>231.30924349999998</v>
      </c>
      <c r="P20" s="12">
        <f>_xll.Interp2dTab(-1,0,'Internal Flash'!$C$71:$L$71,'Internal Flash'!$A$73:$A$84,'Internal Flash'!$C$73:$L$84,'Fuel Pressure Calc'!P20,'CSP5'!Q81)</f>
        <v>237.6815197</v>
      </c>
      <c r="Q20" s="13">
        <f>_xll.Interp2dTab(-1,0,'Internal Flash'!$C$71:$L$71,'Internal Flash'!$A$73:$A$84,'Internal Flash'!$C$73:$L$84,'Fuel Pressure Calc'!Q20,'CSP5'!R81)</f>
        <v>244.50896710000001</v>
      </c>
      <c r="R20" s="18">
        <f t="shared" si="0"/>
        <v>244.50896710000001</v>
      </c>
    </row>
    <row r="21" spans="1:18" x14ac:dyDescent="0.25">
      <c r="A21" s="4">
        <f>'CSP5'!$A$186</f>
        <v>3200</v>
      </c>
      <c r="B21" s="12">
        <f>_xll.Interp2dTab(-1,0,'Internal Flash'!$C$71:$L$71,'Internal Flash'!$A$73:$A$84,'Internal Flash'!$C$73:$L$84,'Fuel Pressure Calc'!B21,'CSP5'!C82)</f>
        <v>160</v>
      </c>
      <c r="C21" s="12">
        <f>_xll.Interp2dTab(-1,0,'Internal Flash'!$C$71:$L$71,'Internal Flash'!$A$73:$A$84,'Internal Flash'!$C$73:$L$84,'Fuel Pressure Calc'!C21,'CSP5'!D82)</f>
        <v>213.70395409095113</v>
      </c>
      <c r="D21" s="12">
        <f>_xll.Interp2dTab(-1,0,'Internal Flash'!$C$71:$L$71,'Internal Flash'!$A$73:$A$84,'Internal Flash'!$C$73:$L$84,'Fuel Pressure Calc'!D21,'CSP5'!E82)</f>
        <v>213.70395409095113</v>
      </c>
      <c r="E21" s="12">
        <f>_xll.Interp2dTab(-1,0,'Internal Flash'!$C$71:$L$71,'Internal Flash'!$A$73:$A$84,'Internal Flash'!$C$73:$L$84,'Fuel Pressure Calc'!E21,'CSP5'!F82)</f>
        <v>207.90634530801779</v>
      </c>
      <c r="F21" s="12">
        <f>_xll.Interp2dTab(-1,0,'Internal Flash'!$C$71:$L$71,'Internal Flash'!$A$73:$A$84,'Internal Flash'!$C$73:$L$84,'Fuel Pressure Calc'!F21,'CSP5'!G82)</f>
        <v>207.90634530801779</v>
      </c>
      <c r="G21" s="12">
        <f>_xll.Interp2dTab(-1,0,'Internal Flash'!$C$71:$L$71,'Internal Flash'!$A$73:$A$84,'Internal Flash'!$C$73:$L$84,'Fuel Pressure Calc'!G21,'CSP5'!H82)</f>
        <v>222.26887742015998</v>
      </c>
      <c r="H21" s="12">
        <f>_xll.Interp2dTab(-1,0,'Internal Flash'!$C$71:$L$71,'Internal Flash'!$A$73:$A$84,'Internal Flash'!$C$73:$L$84,'Fuel Pressure Calc'!H21,'CSP5'!I82)</f>
        <v>219.06956599999995</v>
      </c>
      <c r="I21" s="12">
        <f>_xll.Interp2dTab(-1,0,'Internal Flash'!$C$71:$L$71,'Internal Flash'!$A$73:$A$84,'Internal Flash'!$C$73:$L$84,'Fuel Pressure Calc'!I21,'CSP5'!J82)</f>
        <v>225.18369799999999</v>
      </c>
      <c r="J21" s="12">
        <f>_xll.Interp2dTab(-1,0,'Internal Flash'!$C$71:$L$71,'Internal Flash'!$A$73:$A$84,'Internal Flash'!$C$73:$L$84,'Fuel Pressure Calc'!J21,'CSP5'!K82)</f>
        <v>228.03695599999998</v>
      </c>
      <c r="K21" s="12">
        <f>_xll.Interp2dTab(-1,0,'Internal Flash'!$C$71:$L$71,'Internal Flash'!$A$73:$A$84,'Internal Flash'!$C$73:$L$84,'Fuel Pressure Calc'!K21,'CSP5'!L82)</f>
        <v>228.03695599999998</v>
      </c>
      <c r="L21" s="12">
        <f>_xll.Interp2dTab(-1,0,'Internal Flash'!$C$71:$L$71,'Internal Flash'!$A$73:$A$84,'Internal Flash'!$C$73:$L$84,'Fuel Pressure Calc'!L21,'CSP5'!M82)</f>
        <v>222.33043399999997</v>
      </c>
      <c r="M21" s="12">
        <f>_xll.Interp2dTab(-1,0,'Internal Flash'!$C$71:$L$71,'Internal Flash'!$A$73:$A$84,'Internal Flash'!$C$73:$L$84,'Fuel Pressure Calc'!M21,'CSP5'!N82)</f>
        <v>219.06956599999995</v>
      </c>
      <c r="N21" s="12">
        <f>_xll.Interp2dTab(-1,0,'Internal Flash'!$C$71:$L$71,'Internal Flash'!$A$73:$A$84,'Internal Flash'!$C$73:$L$84,'Fuel Pressure Calc'!N21,'CSP5'!O82)</f>
        <v>219.06956599999995</v>
      </c>
      <c r="O21" s="12">
        <f>_xll.Interp2dTab(-1,0,'Internal Flash'!$C$71:$L$71,'Internal Flash'!$A$73:$A$84,'Internal Flash'!$C$73:$L$84,'Fuel Pressure Calc'!O21,'CSP5'!P82)</f>
        <v>219.06956599999995</v>
      </c>
      <c r="P21" s="12">
        <f>_xll.Interp2dTab(-1,0,'Internal Flash'!$C$71:$L$71,'Internal Flash'!$A$73:$A$84,'Internal Flash'!$C$73:$L$84,'Fuel Pressure Calc'!P21,'CSP5'!Q82)</f>
        <v>222.33043399999997</v>
      </c>
      <c r="Q21" s="13">
        <f>_xll.Interp2dTab(-1,0,'Internal Flash'!$C$71:$L$71,'Internal Flash'!$A$73:$A$84,'Internal Flash'!$C$73:$L$84,'Fuel Pressure Calc'!Q21,'CSP5'!R82)</f>
        <v>222.33043399999997</v>
      </c>
      <c r="R21" s="18">
        <f t="shared" si="0"/>
        <v>222.33043399999997</v>
      </c>
    </row>
    <row r="22" spans="1:18" x14ac:dyDescent="0.25">
      <c r="A22" s="4">
        <f>'CSP5'!$A$187</f>
        <v>3300</v>
      </c>
      <c r="B22" s="12">
        <f>_xll.Interp2dTab(-1,0,'Internal Flash'!$C$71:$L$71,'Internal Flash'!$A$73:$A$84,'Internal Flash'!$C$73:$L$84,'Fuel Pressure Calc'!B22,'CSP5'!C83)</f>
        <v>160</v>
      </c>
      <c r="C22" s="12">
        <f>_xll.Interp2dTab(-1,0,'Internal Flash'!$C$71:$L$71,'Internal Flash'!$A$73:$A$84,'Internal Flash'!$C$73:$L$84,'Fuel Pressure Calc'!C22,'CSP5'!D83)</f>
        <v>213.70395409095113</v>
      </c>
      <c r="D22" s="12">
        <f>_xll.Interp2dTab(-1,0,'Internal Flash'!$C$71:$L$71,'Internal Flash'!$A$73:$A$84,'Internal Flash'!$C$73:$L$84,'Fuel Pressure Calc'!D22,'CSP5'!E83)</f>
        <v>213.70395409095113</v>
      </c>
      <c r="E22" s="12">
        <f>_xll.Interp2dTab(-1,0,'Internal Flash'!$C$71:$L$71,'Internal Flash'!$A$73:$A$84,'Internal Flash'!$C$73:$L$84,'Fuel Pressure Calc'!E22,'CSP5'!F83)</f>
        <v>207.90634530801779</v>
      </c>
      <c r="F22" s="12">
        <f>_xll.Interp2dTab(-1,0,'Internal Flash'!$C$71:$L$71,'Internal Flash'!$A$73:$A$84,'Internal Flash'!$C$73:$L$84,'Fuel Pressure Calc'!F22,'CSP5'!G83)</f>
        <v>207.90634530801779</v>
      </c>
      <c r="G22" s="12">
        <f>_xll.Interp2dTab(-1,0,'Internal Flash'!$C$71:$L$71,'Internal Flash'!$A$73:$A$84,'Internal Flash'!$C$73:$L$84,'Fuel Pressure Calc'!G22,'CSP5'!H83)</f>
        <v>220.67460257983993</v>
      </c>
      <c r="H22" s="12">
        <f>_xll.Interp2dTab(-1,0,'Internal Flash'!$C$71:$L$71,'Internal Flash'!$A$73:$A$84,'Internal Flash'!$C$73:$L$84,'Fuel Pressure Calc'!H22,'CSP5'!I83)</f>
        <v>219.06956599999995</v>
      </c>
      <c r="I22" s="12">
        <f>_xll.Interp2dTab(-1,0,'Internal Flash'!$C$71:$L$71,'Internal Flash'!$A$73:$A$84,'Internal Flash'!$C$73:$L$84,'Fuel Pressure Calc'!I22,'CSP5'!J83)</f>
        <v>219.06956599999995</v>
      </c>
      <c r="J22" s="12">
        <f>_xll.Interp2dTab(-1,0,'Internal Flash'!$C$71:$L$71,'Internal Flash'!$A$73:$A$84,'Internal Flash'!$C$73:$L$84,'Fuel Pressure Calc'!J22,'CSP5'!K83)</f>
        <v>219.06956599999995</v>
      </c>
      <c r="K22" s="12">
        <f>_xll.Interp2dTab(-1,0,'Internal Flash'!$C$71:$L$71,'Internal Flash'!$A$73:$A$84,'Internal Flash'!$C$73:$L$84,'Fuel Pressure Calc'!K22,'CSP5'!L83)</f>
        <v>219.06956599999995</v>
      </c>
      <c r="L22" s="12">
        <f>_xll.Interp2dTab(-1,0,'Internal Flash'!$C$71:$L$71,'Internal Flash'!$A$73:$A$84,'Internal Flash'!$C$73:$L$84,'Fuel Pressure Calc'!L22,'CSP5'!M83)</f>
        <v>219.06956599999995</v>
      </c>
      <c r="M22" s="12">
        <f>_xll.Interp2dTab(-1,0,'Internal Flash'!$C$71:$L$71,'Internal Flash'!$A$73:$A$84,'Internal Flash'!$C$73:$L$84,'Fuel Pressure Calc'!M22,'CSP5'!N83)</f>
        <v>219.06956599999995</v>
      </c>
      <c r="N22" s="12">
        <f>_xll.Interp2dTab(-1,0,'Internal Flash'!$C$71:$L$71,'Internal Flash'!$A$73:$A$84,'Internal Flash'!$C$73:$L$84,'Fuel Pressure Calc'!N22,'CSP5'!O83)</f>
        <v>0</v>
      </c>
      <c r="O22" s="12">
        <f>_xll.Interp2dTab(-1,0,'Internal Flash'!$C$71:$L$71,'Internal Flash'!$A$73:$A$84,'Internal Flash'!$C$73:$L$84,'Fuel Pressure Calc'!O22,'CSP5'!P83)</f>
        <v>0</v>
      </c>
      <c r="P22" s="12">
        <f>_xll.Interp2dTab(-1,0,'Internal Flash'!$C$71:$L$71,'Internal Flash'!$A$73:$A$84,'Internal Flash'!$C$73:$L$84,'Fuel Pressure Calc'!P22,'CSP5'!Q83)</f>
        <v>0</v>
      </c>
      <c r="Q22" s="13">
        <f>_xll.Interp2dTab(-1,0,'Internal Flash'!$C$71:$L$71,'Internal Flash'!$A$73:$A$84,'Internal Flash'!$C$73:$L$84,'Fuel Pressure Calc'!Q22,'CSP5'!R83)</f>
        <v>0</v>
      </c>
      <c r="R22" s="18">
        <f t="shared" si="0"/>
        <v>0</v>
      </c>
    </row>
    <row r="23" spans="1:18" x14ac:dyDescent="0.25">
      <c r="A23" s="9">
        <f>'CSP5'!$A$188</f>
        <v>3500</v>
      </c>
      <c r="B23" s="14">
        <f>_xll.Interp2dTab(-1,0,'Internal Flash'!$C$71:$L$71,'Internal Flash'!$A$73:$A$84,'Internal Flash'!$C$73:$L$84,'Fuel Pressure Calc'!B23,'CSP5'!C84)</f>
        <v>160</v>
      </c>
      <c r="C23" s="14">
        <f>_xll.Interp2dTab(-1,0,'Internal Flash'!$C$71:$L$71,'Internal Flash'!$A$73:$A$84,'Internal Flash'!$C$73:$L$84,'Fuel Pressure Calc'!C23,'CSP5'!D84)</f>
        <v>213.70395409095113</v>
      </c>
      <c r="D23" s="14">
        <f>_xll.Interp2dTab(-1,0,'Internal Flash'!$C$71:$L$71,'Internal Flash'!$A$73:$A$84,'Internal Flash'!$C$73:$L$84,'Fuel Pressure Calc'!D23,'CSP5'!E84)</f>
        <v>225.15161559423998</v>
      </c>
      <c r="E23" s="14">
        <f>_xll.Interp2dTab(-1,0,'Internal Flash'!$C$71:$L$71,'Internal Flash'!$A$73:$A$84,'Internal Flash'!$C$73:$L$84,'Fuel Pressure Calc'!E23,'CSP5'!F84)</f>
        <v>222.7017957677985</v>
      </c>
      <c r="F23" s="14">
        <f>_xll.Interp2dTab(-1,0,'Internal Flash'!$C$71:$L$71,'Internal Flash'!$A$73:$A$84,'Internal Flash'!$C$73:$L$84,'Fuel Pressure Calc'!F23,'CSP5'!G84)</f>
        <v>221.77469381603552</v>
      </c>
      <c r="G23" s="14">
        <f>_xll.Interp2dTab(-1,0,'Internal Flash'!$C$71:$L$71,'Internal Flash'!$A$73:$A$84,'Internal Flash'!$C$73:$L$84,'Fuel Pressure Calc'!G23,'CSP5'!H84)</f>
        <v>221.2060275266133</v>
      </c>
      <c r="H23" s="14">
        <f>_xll.Interp2dTab(-1,0,'Internal Flash'!$C$71:$L$71,'Internal Flash'!$A$73:$A$84,'Internal Flash'!$C$73:$L$84,'Fuel Pressure Calc'!H23,'CSP5'!I84)</f>
        <v>220.13275753607107</v>
      </c>
      <c r="I23" s="14">
        <f>_xll.Interp2dTab(-1,0,'Internal Flash'!$C$71:$L$71,'Internal Flash'!$A$73:$A$84,'Internal Flash'!$C$73:$L$84,'Fuel Pressure Calc'!I23,'CSP5'!J84)</f>
        <v>220.13275753607107</v>
      </c>
      <c r="J23" s="14">
        <f>_xll.Interp2dTab(-1,0,'Internal Flash'!$C$71:$L$71,'Internal Flash'!$A$73:$A$84,'Internal Flash'!$C$73:$L$84,'Fuel Pressure Calc'!J23,'CSP5'!K84)</f>
        <v>220.13275753607107</v>
      </c>
      <c r="K23" s="14">
        <f>_xll.Interp2dTab(-1,0,'Internal Flash'!$C$71:$L$71,'Internal Flash'!$A$73:$A$84,'Internal Flash'!$C$73:$L$84,'Fuel Pressure Calc'!K23,'CSP5'!L84)</f>
        <v>220.13275753607107</v>
      </c>
      <c r="L23" s="14">
        <f>_xll.Interp2dTab(-1,0,'Internal Flash'!$C$71:$L$71,'Internal Flash'!$A$73:$A$84,'Internal Flash'!$C$73:$L$84,'Fuel Pressure Calc'!L23,'CSP5'!M84)</f>
        <v>220.13275753607107</v>
      </c>
      <c r="M23" s="14">
        <f>_xll.Interp2dTab(-1,0,'Internal Flash'!$C$71:$L$71,'Internal Flash'!$A$73:$A$84,'Internal Flash'!$C$73:$L$84,'Fuel Pressure Calc'!M23,'CSP5'!N84)</f>
        <v>220.13275753607107</v>
      </c>
      <c r="N23" s="14">
        <f>_xll.Interp2dTab(-1,0,'Internal Flash'!$C$71:$L$71,'Internal Flash'!$A$73:$A$84,'Internal Flash'!$C$73:$L$84,'Fuel Pressure Calc'!N23,'CSP5'!O84)</f>
        <v>0</v>
      </c>
      <c r="O23" s="14">
        <f>_xll.Interp2dTab(-1,0,'Internal Flash'!$C$71:$L$71,'Internal Flash'!$A$73:$A$84,'Internal Flash'!$C$73:$L$84,'Fuel Pressure Calc'!O23,'CSP5'!P84)</f>
        <v>0</v>
      </c>
      <c r="P23" s="14">
        <f>_xll.Interp2dTab(-1,0,'Internal Flash'!$C$71:$L$71,'Internal Flash'!$A$73:$A$84,'Internal Flash'!$C$73:$L$84,'Fuel Pressure Calc'!P23,'CSP5'!Q84)</f>
        <v>0</v>
      </c>
      <c r="Q23" s="15">
        <f>_xll.Interp2dTab(-1,0,'Internal Flash'!$C$71:$L$71,'Internal Flash'!$A$73:$A$84,'Internal Flash'!$C$73:$L$84,'Fuel Pressure Calc'!Q23,'CSP5'!R84)</f>
        <v>0</v>
      </c>
      <c r="R23" s="18">
        <f t="shared" si="0"/>
        <v>0</v>
      </c>
    </row>
    <row r="24" spans="1:18" x14ac:dyDescent="0.25">
      <c r="A24" s="16">
        <f>A23+1</f>
        <v>3501</v>
      </c>
      <c r="B24" s="18">
        <f>B23</f>
        <v>160</v>
      </c>
      <c r="C24" s="18">
        <f t="shared" ref="C24:R24" si="1">C23</f>
        <v>213.70395409095113</v>
      </c>
      <c r="D24" s="18">
        <f t="shared" si="1"/>
        <v>225.15161559423998</v>
      </c>
      <c r="E24" s="18">
        <f t="shared" si="1"/>
        <v>222.7017957677985</v>
      </c>
      <c r="F24" s="18">
        <f t="shared" si="1"/>
        <v>221.77469381603552</v>
      </c>
      <c r="G24" s="18">
        <f t="shared" si="1"/>
        <v>221.2060275266133</v>
      </c>
      <c r="H24" s="18">
        <f t="shared" si="1"/>
        <v>220.13275753607107</v>
      </c>
      <c r="I24" s="18">
        <f t="shared" si="1"/>
        <v>220.13275753607107</v>
      </c>
      <c r="J24" s="18">
        <f t="shared" si="1"/>
        <v>220.13275753607107</v>
      </c>
      <c r="K24" s="18">
        <f t="shared" si="1"/>
        <v>220.13275753607107</v>
      </c>
      <c r="L24" s="18">
        <f t="shared" si="1"/>
        <v>220.13275753607107</v>
      </c>
      <c r="M24" s="18">
        <f t="shared" si="1"/>
        <v>220.13275753607107</v>
      </c>
      <c r="N24" s="18">
        <f t="shared" si="1"/>
        <v>0</v>
      </c>
      <c r="O24" s="18">
        <f t="shared" si="1"/>
        <v>0</v>
      </c>
      <c r="P24" s="18">
        <f t="shared" si="1"/>
        <v>0</v>
      </c>
      <c r="Q24" s="18">
        <f t="shared" si="1"/>
        <v>0</v>
      </c>
      <c r="R24" s="18">
        <f t="shared" si="1"/>
        <v>0</v>
      </c>
    </row>
    <row r="26" spans="1:18" x14ac:dyDescent="0.25">
      <c r="A26" s="3"/>
      <c r="B26" s="50" t="s">
        <v>1158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8" x14ac:dyDescent="0.25">
      <c r="A27" s="29"/>
      <c r="B27" s="22" t="str">
        <f>'CSP5'!$B$167</f>
        <v>mm3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1:18" x14ac:dyDescent="0.25">
      <c r="A28" s="4" t="str">
        <f>'CSP5'!$A$168</f>
        <v>RPM</v>
      </c>
      <c r="B28" s="5">
        <f>'CSP5'!$C$168</f>
        <v>0</v>
      </c>
      <c r="C28" s="5">
        <f>'CSP5'!$D$168</f>
        <v>10</v>
      </c>
      <c r="D28" s="5">
        <f>'CSP5'!$E$168</f>
        <v>20</v>
      </c>
      <c r="E28" s="5">
        <f>'CSP5'!$F$168</f>
        <v>30</v>
      </c>
      <c r="F28" s="5">
        <f>'CSP5'!$G$168</f>
        <v>45</v>
      </c>
      <c r="G28" s="5">
        <f>'CSP5'!$H$168</f>
        <v>55</v>
      </c>
      <c r="H28" s="5">
        <f>'CSP5'!$I$168</f>
        <v>65</v>
      </c>
      <c r="I28" s="5">
        <f>'CSP5'!$J$168</f>
        <v>75</v>
      </c>
      <c r="J28" s="5">
        <f>'CSP5'!$K$168</f>
        <v>85</v>
      </c>
      <c r="K28" s="5">
        <f>'CSP5'!$L$168</f>
        <v>95</v>
      </c>
      <c r="L28" s="5">
        <f>'CSP5'!$M$168</f>
        <v>110</v>
      </c>
      <c r="M28" s="5">
        <f>'CSP5'!$N$168</f>
        <v>120</v>
      </c>
      <c r="N28" s="5">
        <f>'CSP5'!$O$168</f>
        <v>125</v>
      </c>
      <c r="O28" s="5">
        <f>'CSP5'!$P$168</f>
        <v>130</v>
      </c>
      <c r="P28" s="5">
        <f>'CSP5'!$Q$168</f>
        <v>135</v>
      </c>
      <c r="Q28" s="6">
        <f>'CSP5'!$R$168</f>
        <v>140</v>
      </c>
      <c r="R28" s="16">
        <f>Q28+1</f>
        <v>141</v>
      </c>
    </row>
    <row r="29" spans="1:18" x14ac:dyDescent="0.25">
      <c r="A29" s="4">
        <f>'CSP5'!$A$170</f>
        <v>620</v>
      </c>
      <c r="B29" s="7">
        <f>($A29*360*B5)/(60*1000000)</f>
        <v>1.017690353298067</v>
      </c>
      <c r="C29" s="7">
        <f t="shared" ref="C29:Q29" si="2">($A29*360*C5)/(60*1000000)</f>
        <v>1.017690353298067</v>
      </c>
      <c r="D29" s="7">
        <f t="shared" si="2"/>
        <v>1.017690353298067</v>
      </c>
      <c r="E29" s="7">
        <f t="shared" si="2"/>
        <v>1.0916727327990372</v>
      </c>
      <c r="F29" s="7">
        <f t="shared" si="2"/>
        <v>0.97471992026668031</v>
      </c>
      <c r="G29" s="7">
        <f t="shared" si="2"/>
        <v>1.0869335961544526</v>
      </c>
      <c r="H29" s="7">
        <f t="shared" si="2"/>
        <v>1.0743219712027956</v>
      </c>
      <c r="I29" s="7">
        <f t="shared" si="2"/>
        <v>1.1099647650746618</v>
      </c>
      <c r="J29" s="7">
        <f t="shared" si="2"/>
        <v>1.226919863820954</v>
      </c>
      <c r="K29" s="7">
        <f t="shared" si="2"/>
        <v>1.2032484302069373</v>
      </c>
      <c r="L29" s="7">
        <f t="shared" si="2"/>
        <v>1.1814387947423379</v>
      </c>
      <c r="M29" s="7">
        <f t="shared" si="2"/>
        <v>0.8541943060702728</v>
      </c>
      <c r="N29" s="7">
        <f t="shared" si="2"/>
        <v>0.8541943060702728</v>
      </c>
      <c r="O29" s="7">
        <f t="shared" si="2"/>
        <v>0.8541943060702728</v>
      </c>
      <c r="P29" s="7">
        <f t="shared" si="2"/>
        <v>0.8541943060702728</v>
      </c>
      <c r="Q29" s="8">
        <f t="shared" si="2"/>
        <v>0.8541943060702728</v>
      </c>
      <c r="R29" s="17">
        <f>Q29</f>
        <v>0.8541943060702728</v>
      </c>
    </row>
    <row r="30" spans="1:18" x14ac:dyDescent="0.25">
      <c r="A30" s="4">
        <f>'CSP5'!$A$171</f>
        <v>650</v>
      </c>
      <c r="B30" s="7">
        <f t="shared" ref="B30:Q45" si="3">($A30*360*B6)/(60*1000000)</f>
        <v>1.0669334349092638</v>
      </c>
      <c r="C30" s="7">
        <f t="shared" si="3"/>
        <v>1.0669334349092638</v>
      </c>
      <c r="D30" s="7">
        <f t="shared" si="3"/>
        <v>1.0669334349092638</v>
      </c>
      <c r="E30" s="7">
        <f t="shared" si="3"/>
        <v>1.1444956069667327</v>
      </c>
      <c r="F30" s="7">
        <f t="shared" si="3"/>
        <v>1.1568943949825434</v>
      </c>
      <c r="G30" s="7">
        <f t="shared" si="3"/>
        <v>1.1395271572587002</v>
      </c>
      <c r="H30" s="7">
        <f t="shared" si="3"/>
        <v>1.1263052923900276</v>
      </c>
      <c r="I30" s="7">
        <f t="shared" si="3"/>
        <v>1.093121004092183</v>
      </c>
      <c r="J30" s="7">
        <f t="shared" si="3"/>
        <v>0.98437209341884102</v>
      </c>
      <c r="K30" s="7">
        <f t="shared" si="3"/>
        <v>0.99088086815654652</v>
      </c>
      <c r="L30" s="7">
        <f t="shared" si="3"/>
        <v>0.97615244497263842</v>
      </c>
      <c r="M30" s="7">
        <f t="shared" si="3"/>
        <v>0.90873697950483134</v>
      </c>
      <c r="N30" s="7">
        <f t="shared" si="3"/>
        <v>0.89552628862206007</v>
      </c>
      <c r="O30" s="7">
        <f t="shared" si="3"/>
        <v>0.89552628862206007</v>
      </c>
      <c r="P30" s="7">
        <f t="shared" si="3"/>
        <v>0.89552628862206007</v>
      </c>
      <c r="Q30" s="8">
        <f t="shared" si="3"/>
        <v>0.89552628862206007</v>
      </c>
      <c r="R30" s="17">
        <f t="shared" ref="R30:R47" si="4">Q30</f>
        <v>0.89552628862206007</v>
      </c>
    </row>
    <row r="31" spans="1:18" x14ac:dyDescent="0.25">
      <c r="A31" s="4">
        <f>'CSP5'!$A$172</f>
        <v>800</v>
      </c>
      <c r="B31" s="7">
        <f t="shared" si="3"/>
        <v>1.1814833162245633</v>
      </c>
      <c r="C31" s="7">
        <f t="shared" si="3"/>
        <v>1.1814833162245633</v>
      </c>
      <c r="D31" s="7">
        <f t="shared" si="3"/>
        <v>1.2813998123191297</v>
      </c>
      <c r="E31" s="7">
        <f t="shared" si="3"/>
        <v>1.4774309884852226</v>
      </c>
      <c r="F31" s="7">
        <f t="shared" si="3"/>
        <v>1.2869771149409279</v>
      </c>
      <c r="G31" s="7">
        <f t="shared" si="3"/>
        <v>1.3780853660993124</v>
      </c>
      <c r="H31" s="7">
        <f t="shared" si="3"/>
        <v>1.3374027049649355</v>
      </c>
      <c r="I31" s="7">
        <f t="shared" si="3"/>
        <v>1.2963211942115938</v>
      </c>
      <c r="J31" s="7">
        <f t="shared" si="3"/>
        <v>1.1623226136775067</v>
      </c>
      <c r="K31" s="7">
        <f t="shared" si="3"/>
        <v>1.2309463421012989</v>
      </c>
      <c r="L31" s="7">
        <f t="shared" si="3"/>
        <v>1.2715817121283481</v>
      </c>
      <c r="M31" s="7">
        <f t="shared" si="3"/>
        <v>1.1031992618546584</v>
      </c>
      <c r="N31" s="7">
        <f t="shared" si="3"/>
        <v>0.94745454497159165</v>
      </c>
      <c r="O31" s="7">
        <f t="shared" si="3"/>
        <v>0.94745454497159165</v>
      </c>
      <c r="P31" s="7">
        <f t="shared" si="3"/>
        <v>0.94745454497159165</v>
      </c>
      <c r="Q31" s="8">
        <f t="shared" si="3"/>
        <v>0.94745454497159165</v>
      </c>
      <c r="R31" s="17">
        <f t="shared" si="4"/>
        <v>0.94745454497159165</v>
      </c>
    </row>
    <row r="32" spans="1:18" x14ac:dyDescent="0.25">
      <c r="A32" s="4">
        <f>'CSP5'!$A$173</f>
        <v>1000</v>
      </c>
      <c r="B32" s="7">
        <f t="shared" si="3"/>
        <v>1.417692645502848</v>
      </c>
      <c r="C32" s="7">
        <f t="shared" si="3"/>
        <v>1.7647295304417283</v>
      </c>
      <c r="D32" s="7">
        <f t="shared" si="3"/>
        <v>1.6624366221148159</v>
      </c>
      <c r="E32" s="7">
        <f t="shared" si="3"/>
        <v>1.6624366221148159</v>
      </c>
      <c r="F32" s="7">
        <f t="shared" si="3"/>
        <v>1.5111948481372159</v>
      </c>
      <c r="G32" s="7">
        <f t="shared" si="3"/>
        <v>1.7330765101219583</v>
      </c>
      <c r="H32" s="7">
        <f t="shared" si="3"/>
        <v>1.661283578708352</v>
      </c>
      <c r="I32" s="7">
        <f t="shared" si="3"/>
        <v>1.6104302522903804</v>
      </c>
      <c r="J32" s="7">
        <f t="shared" si="3"/>
        <v>1.5590783638487036</v>
      </c>
      <c r="K32" s="7">
        <f t="shared" si="3"/>
        <v>1.5746236930690301</v>
      </c>
      <c r="L32" s="7">
        <f t="shared" si="3"/>
        <v>1.5342670394835838</v>
      </c>
      <c r="M32" s="7">
        <f t="shared" si="3"/>
        <v>1.4530967165987327</v>
      </c>
      <c r="N32" s="7">
        <f t="shared" si="3"/>
        <v>1.1999641379116801</v>
      </c>
      <c r="O32" s="7">
        <f t="shared" si="3"/>
        <v>1.1982794061550932</v>
      </c>
      <c r="P32" s="7">
        <f t="shared" si="3"/>
        <v>1.1957728540294397</v>
      </c>
      <c r="Q32" s="8">
        <f t="shared" si="3"/>
        <v>1.1940881222728532</v>
      </c>
      <c r="R32" s="17">
        <f t="shared" si="4"/>
        <v>1.1940881222728532</v>
      </c>
    </row>
    <row r="33" spans="1:18" x14ac:dyDescent="0.25">
      <c r="A33" s="4">
        <f>'CSP5'!$A$174</f>
        <v>1200</v>
      </c>
      <c r="B33" s="7">
        <f t="shared" si="3"/>
        <v>1.5234419151394558</v>
      </c>
      <c r="C33" s="7">
        <f t="shared" si="3"/>
        <v>1.76939928335232</v>
      </c>
      <c r="D33" s="7">
        <f t="shared" si="3"/>
        <v>1.8489006800164145</v>
      </c>
      <c r="E33" s="7">
        <f t="shared" si="3"/>
        <v>1.9577048737078888</v>
      </c>
      <c r="F33" s="7">
        <f t="shared" si="3"/>
        <v>1.8187224991981978</v>
      </c>
      <c r="G33" s="7">
        <f t="shared" si="3"/>
        <v>1.7238818327991092</v>
      </c>
      <c r="H33" s="7">
        <f t="shared" si="3"/>
        <v>1.7238818327991092</v>
      </c>
      <c r="I33" s="7">
        <f t="shared" si="3"/>
        <v>1.7973062819194978</v>
      </c>
      <c r="J33" s="7">
        <f t="shared" si="3"/>
        <v>1.7482477787868671</v>
      </c>
      <c r="K33" s="7">
        <f t="shared" si="3"/>
        <v>1.7852661832413541</v>
      </c>
      <c r="L33" s="7">
        <f t="shared" si="3"/>
        <v>1.7294119191024078</v>
      </c>
      <c r="M33" s="7">
        <f t="shared" si="3"/>
        <v>1.7040950752680957</v>
      </c>
      <c r="N33" s="7">
        <f t="shared" si="3"/>
        <v>1.6972303153674237</v>
      </c>
      <c r="O33" s="7">
        <f t="shared" si="3"/>
        <v>1.6926162964177915</v>
      </c>
      <c r="P33" s="7">
        <f t="shared" si="3"/>
        <v>1.6880022774681598</v>
      </c>
      <c r="Q33" s="8">
        <f t="shared" si="3"/>
        <v>1.6833882585185278</v>
      </c>
      <c r="R33" s="17">
        <f t="shared" si="4"/>
        <v>1.6833882585185278</v>
      </c>
    </row>
    <row r="34" spans="1:18" x14ac:dyDescent="0.25">
      <c r="A34" s="4">
        <f>'CSP5'!$A$175</f>
        <v>1400</v>
      </c>
      <c r="B34" s="7">
        <f t="shared" si="3"/>
        <v>1.7426532434885145</v>
      </c>
      <c r="C34" s="7">
        <f t="shared" si="3"/>
        <v>1.838430308025669</v>
      </c>
      <c r="D34" s="7">
        <f t="shared" si="3"/>
        <v>2.0764604171520382</v>
      </c>
      <c r="E34" s="7">
        <f t="shared" si="3"/>
        <v>2.0287266289670556</v>
      </c>
      <c r="F34" s="7">
        <f t="shared" si="3"/>
        <v>1.9718882484970905</v>
      </c>
      <c r="G34" s="7">
        <f t="shared" si="3"/>
        <v>1.7655104309200209</v>
      </c>
      <c r="H34" s="7">
        <f t="shared" si="3"/>
        <v>1.7692902591690665</v>
      </c>
      <c r="I34" s="7">
        <f t="shared" si="3"/>
        <v>1.8861453682147504</v>
      </c>
      <c r="J34" s="7">
        <f t="shared" si="3"/>
        <v>2.0562402494862591</v>
      </c>
      <c r="K34" s="7">
        <f t="shared" si="3"/>
        <v>2.31975735805046</v>
      </c>
      <c r="L34" s="7">
        <f t="shared" si="3"/>
        <v>2.5560257196629834</v>
      </c>
      <c r="M34" s="7">
        <f t="shared" si="3"/>
        <v>2.6206541577301343</v>
      </c>
      <c r="N34" s="7">
        <f t="shared" si="3"/>
        <v>2.6234686634874818</v>
      </c>
      <c r="O34" s="7">
        <f t="shared" si="3"/>
        <v>2.6247900100724197</v>
      </c>
      <c r="P34" s="7">
        <f t="shared" si="3"/>
        <v>2.6982151736336832</v>
      </c>
      <c r="Q34" s="8">
        <f t="shared" si="3"/>
        <v>2.7563507563446485</v>
      </c>
      <c r="R34" s="17">
        <f t="shared" si="4"/>
        <v>2.7563507563446485</v>
      </c>
    </row>
    <row r="35" spans="1:18" x14ac:dyDescent="0.25">
      <c r="A35" s="4">
        <f>'CSP5'!$A$176</f>
        <v>1550</v>
      </c>
      <c r="B35" s="7">
        <f t="shared" si="3"/>
        <v>1.8909530416218181</v>
      </c>
      <c r="C35" s="7">
        <f t="shared" si="3"/>
        <v>1.9933796730681965</v>
      </c>
      <c r="D35" s="7">
        <f t="shared" si="3"/>
        <v>2.4868593773163572</v>
      </c>
      <c r="E35" s="7">
        <f t="shared" si="3"/>
        <v>2.22432985754625</v>
      </c>
      <c r="F35" s="7">
        <f t="shared" si="3"/>
        <v>2.0448109571378992</v>
      </c>
      <c r="G35" s="7">
        <f t="shared" si="3"/>
        <v>1.9640385740720212</v>
      </c>
      <c r="H35" s="7">
        <f t="shared" si="3"/>
        <v>1.9694741858187517</v>
      </c>
      <c r="I35" s="7">
        <f t="shared" si="3"/>
        <v>2.0204091853528929</v>
      </c>
      <c r="J35" s="7">
        <f t="shared" si="3"/>
        <v>2.1556227725242025</v>
      </c>
      <c r="K35" s="7">
        <f t="shared" si="3"/>
        <v>2.2630097879687678</v>
      </c>
      <c r="L35" s="7">
        <f t="shared" si="3"/>
        <v>2.536399230229152</v>
      </c>
      <c r="M35" s="7">
        <f t="shared" si="3"/>
        <v>2.8319773753317574</v>
      </c>
      <c r="N35" s="7">
        <f t="shared" si="3"/>
        <v>2.9192151259668062</v>
      </c>
      <c r="O35" s="7">
        <f t="shared" si="3"/>
        <v>3.0363829376120295</v>
      </c>
      <c r="P35" s="7">
        <f t="shared" si="3"/>
        <v>3.1466177379400038</v>
      </c>
      <c r="Q35" s="8">
        <f t="shared" si="3"/>
        <v>3.1466177379400038</v>
      </c>
      <c r="R35" s="17">
        <f t="shared" si="4"/>
        <v>3.1466177379400038</v>
      </c>
    </row>
    <row r="36" spans="1:18" x14ac:dyDescent="0.25">
      <c r="A36" s="4">
        <f>'CSP5'!$A$177</f>
        <v>1700</v>
      </c>
      <c r="B36" s="7">
        <f t="shared" si="3"/>
        <v>2.0188449628109137</v>
      </c>
      <c r="C36" s="7">
        <f t="shared" si="3"/>
        <v>2.1260020584652271</v>
      </c>
      <c r="D36" s="7">
        <f t="shared" si="3"/>
        <v>2.5915124761275723</v>
      </c>
      <c r="E36" s="7">
        <f t="shared" si="3"/>
        <v>2.3553360514668591</v>
      </c>
      <c r="F36" s="7">
        <f t="shared" si="3"/>
        <v>2.0900397029517119</v>
      </c>
      <c r="G36" s="7">
        <f t="shared" si="3"/>
        <v>2.146750930276053</v>
      </c>
      <c r="H36" s="7">
        <f t="shared" si="3"/>
        <v>2.2188432819356798</v>
      </c>
      <c r="I36" s="7">
        <f t="shared" si="3"/>
        <v>2.3806947751874241</v>
      </c>
      <c r="J36" s="7">
        <f t="shared" si="3"/>
        <v>2.7361581035876621</v>
      </c>
      <c r="K36" s="7">
        <f t="shared" si="3"/>
        <v>2.9322396011332272</v>
      </c>
      <c r="L36" s="7">
        <f t="shared" si="3"/>
        <v>3.1294142488155217</v>
      </c>
      <c r="M36" s="7">
        <f t="shared" si="3"/>
        <v>3.2206065106459949</v>
      </c>
      <c r="N36" s="7">
        <f t="shared" si="3"/>
        <v>3.3337150849733099</v>
      </c>
      <c r="O36" s="7">
        <f t="shared" si="3"/>
        <v>3.3437543226116877</v>
      </c>
      <c r="P36" s="7">
        <f t="shared" si="3"/>
        <v>3.3007071601826898</v>
      </c>
      <c r="Q36" s="8">
        <f t="shared" si="3"/>
        <v>3.2842835817900546</v>
      </c>
      <c r="R36" s="17">
        <f t="shared" si="4"/>
        <v>3.2842835817900546</v>
      </c>
    </row>
    <row r="37" spans="1:18" x14ac:dyDescent="0.25">
      <c r="A37" s="4">
        <f>'CSP5'!$A$178</f>
        <v>1800</v>
      </c>
      <c r="B37" s="7">
        <f t="shared" si="3"/>
        <v>2.0346469275177101</v>
      </c>
      <c r="C37" s="7">
        <f t="shared" si="3"/>
        <v>2.1591121583170603</v>
      </c>
      <c r="D37" s="7">
        <f t="shared" si="3"/>
        <v>2.5352848909248302</v>
      </c>
      <c r="E37" s="7">
        <f t="shared" si="3"/>
        <v>2.3585526045417367</v>
      </c>
      <c r="F37" s="7">
        <f t="shared" si="3"/>
        <v>2.2709232841761118</v>
      </c>
      <c r="G37" s="7">
        <f t="shared" si="3"/>
        <v>2.380695338921472</v>
      </c>
      <c r="H37" s="7">
        <f t="shared" si="3"/>
        <v>2.5872873223299835</v>
      </c>
      <c r="I37" s="7">
        <f t="shared" si="3"/>
        <v>2.863262744482435</v>
      </c>
      <c r="J37" s="7">
        <f t="shared" si="3"/>
        <v>2.9507628480569856</v>
      </c>
      <c r="K37" s="7">
        <f t="shared" si="3"/>
        <v>3.0657668248472247</v>
      </c>
      <c r="L37" s="7">
        <f t="shared" si="3"/>
        <v>3.1984932324535489</v>
      </c>
      <c r="M37" s="7">
        <f t="shared" si="3"/>
        <v>3.3780403440000004</v>
      </c>
      <c r="N37" s="7">
        <f t="shared" si="3"/>
        <v>3.3770589472917503</v>
      </c>
      <c r="O37" s="7">
        <f t="shared" si="3"/>
        <v>3.3170633900008699</v>
      </c>
      <c r="P37" s="7">
        <f t="shared" si="3"/>
        <v>3.2789328802559998</v>
      </c>
      <c r="Q37" s="8">
        <f t="shared" si="3"/>
        <v>3.1970722754191105</v>
      </c>
      <c r="R37" s="17">
        <f t="shared" si="4"/>
        <v>3.1970722754191105</v>
      </c>
    </row>
    <row r="38" spans="1:18" x14ac:dyDescent="0.25">
      <c r="A38" s="4">
        <f>'CSP5'!$A$179</f>
        <v>2000</v>
      </c>
      <c r="B38" s="7">
        <f t="shared" si="3"/>
        <v>2.1679351249487619</v>
      </c>
      <c r="C38" s="7">
        <f t="shared" si="3"/>
        <v>2.2311227442346753</v>
      </c>
      <c r="D38" s="7">
        <f t="shared" si="3"/>
        <v>2.5985049991222273</v>
      </c>
      <c r="E38" s="7">
        <f t="shared" si="3"/>
        <v>2.7587507904253439</v>
      </c>
      <c r="F38" s="7">
        <f t="shared" si="3"/>
        <v>2.7869052016264528</v>
      </c>
      <c r="G38" s="7">
        <f t="shared" si="3"/>
        <v>2.8402368398591999</v>
      </c>
      <c r="H38" s="7">
        <f t="shared" si="3"/>
        <v>3.0853089934399995</v>
      </c>
      <c r="I38" s="7">
        <f t="shared" si="3"/>
        <v>3.1241819519267198</v>
      </c>
      <c r="J38" s="7">
        <f t="shared" si="3"/>
        <v>3.107094412471552</v>
      </c>
      <c r="K38" s="7">
        <f t="shared" si="3"/>
        <v>3.204791822017536</v>
      </c>
      <c r="L38" s="7">
        <f t="shared" si="3"/>
        <v>3.3250346357788803</v>
      </c>
      <c r="M38" s="7">
        <f t="shared" si="3"/>
        <v>3.4311199610181111</v>
      </c>
      <c r="N38" s="7">
        <f t="shared" si="3"/>
        <v>3.5915960118482553</v>
      </c>
      <c r="O38" s="7">
        <f t="shared" si="3"/>
        <v>3.53354135952</v>
      </c>
      <c r="P38" s="7">
        <f t="shared" si="3"/>
        <v>3.5411811199999992</v>
      </c>
      <c r="Q38" s="8">
        <f t="shared" si="3"/>
        <v>3.437051803373568</v>
      </c>
      <c r="R38" s="17">
        <f t="shared" si="4"/>
        <v>3.437051803373568</v>
      </c>
    </row>
    <row r="39" spans="1:18" x14ac:dyDescent="0.25">
      <c r="A39" s="4">
        <f>'CSP5'!$A$180</f>
        <v>2200</v>
      </c>
      <c r="B39" s="7">
        <f t="shared" si="3"/>
        <v>2.1799396345943882</v>
      </c>
      <c r="C39" s="7">
        <f t="shared" si="3"/>
        <v>2.4671856945830197</v>
      </c>
      <c r="D39" s="7">
        <f t="shared" si="3"/>
        <v>2.8263280561724309</v>
      </c>
      <c r="E39" s="7">
        <f t="shared" si="3"/>
        <v>2.8208921940005549</v>
      </c>
      <c r="F39" s="7">
        <f t="shared" si="3"/>
        <v>3.0244254979426985</v>
      </c>
      <c r="G39" s="7">
        <f t="shared" si="3"/>
        <v>3.1081159123914244</v>
      </c>
      <c r="H39" s="7">
        <f t="shared" si="3"/>
        <v>3.6209095353736456</v>
      </c>
      <c r="I39" s="7">
        <f t="shared" si="3"/>
        <v>3.78602820513618</v>
      </c>
      <c r="J39" s="7">
        <f t="shared" si="3"/>
        <v>3.8826307520000003</v>
      </c>
      <c r="K39" s="7">
        <f t="shared" si="3"/>
        <v>4.0355084793578371</v>
      </c>
      <c r="L39" s="7">
        <f t="shared" si="3"/>
        <v>4.1727614730668403</v>
      </c>
      <c r="M39" s="7">
        <f t="shared" si="3"/>
        <v>4.0381964309757308</v>
      </c>
      <c r="N39" s="7">
        <f t="shared" si="3"/>
        <v>3.8835906680552958</v>
      </c>
      <c r="O39" s="7">
        <f t="shared" si="3"/>
        <v>4.0381964309757308</v>
      </c>
      <c r="P39" s="7">
        <f t="shared" si="3"/>
        <v>3.8104381155719294</v>
      </c>
      <c r="Q39" s="8">
        <f t="shared" si="3"/>
        <v>3.8053280508208767</v>
      </c>
      <c r="R39" s="17">
        <f t="shared" si="4"/>
        <v>3.8053280508208767</v>
      </c>
    </row>
    <row r="40" spans="1:18" x14ac:dyDescent="0.25">
      <c r="A40" s="4">
        <f>'CSP5'!$A$181</f>
        <v>2400</v>
      </c>
      <c r="B40" s="7">
        <f t="shared" si="3"/>
        <v>2.3041307998740788</v>
      </c>
      <c r="C40" s="7">
        <f t="shared" si="3"/>
        <v>2.5355556222805702</v>
      </c>
      <c r="D40" s="7">
        <f t="shared" si="3"/>
        <v>2.9619956116930561</v>
      </c>
      <c r="E40" s="7">
        <f t="shared" si="3"/>
        <v>3.250893953724415</v>
      </c>
      <c r="F40" s="7">
        <f t="shared" si="3"/>
        <v>3.3874552983613433</v>
      </c>
      <c r="G40" s="7">
        <f t="shared" si="3"/>
        <v>3.5116571013073918</v>
      </c>
      <c r="H40" s="7">
        <f t="shared" si="3"/>
        <v>3.9220985303024638</v>
      </c>
      <c r="I40" s="7">
        <f t="shared" si="3"/>
        <v>4.3383327099202562</v>
      </c>
      <c r="J40" s="7">
        <f t="shared" si="3"/>
        <v>4.2821006586986501</v>
      </c>
      <c r="K40" s="7">
        <f t="shared" si="3"/>
        <v>4.3722799842081788</v>
      </c>
      <c r="L40" s="7">
        <f t="shared" si="3"/>
        <v>4.4398055212200962</v>
      </c>
      <c r="M40" s="7">
        <f t="shared" si="3"/>
        <v>4.3361965661336832</v>
      </c>
      <c r="N40" s="7">
        <f t="shared" si="3"/>
        <v>4.163347709374464</v>
      </c>
      <c r="O40" s="7">
        <f t="shared" si="3"/>
        <v>4.2082606776109053</v>
      </c>
      <c r="P40" s="7">
        <f t="shared" si="3"/>
        <v>4.142089807522022</v>
      </c>
      <c r="Q40" s="8">
        <f t="shared" si="3"/>
        <v>4.0968364016893437</v>
      </c>
      <c r="R40" s="17">
        <f t="shared" si="4"/>
        <v>4.0968364016893437</v>
      </c>
    </row>
    <row r="41" spans="1:18" x14ac:dyDescent="0.25">
      <c r="A41" s="4">
        <f>'CSP5'!$A$182</f>
        <v>2600</v>
      </c>
      <c r="B41" s="7">
        <f t="shared" si="3"/>
        <v>2.4959999999999996</v>
      </c>
      <c r="C41" s="7">
        <f t="shared" si="3"/>
        <v>2.6956667293381975</v>
      </c>
      <c r="D41" s="7">
        <f t="shared" si="3"/>
        <v>3.0587984698025386</v>
      </c>
      <c r="E41" s="7">
        <f t="shared" si="3"/>
        <v>3.4902902891550713</v>
      </c>
      <c r="F41" s="7">
        <f t="shared" si="3"/>
        <v>3.6122187918458031</v>
      </c>
      <c r="G41" s="7">
        <f t="shared" si="3"/>
        <v>3.8669508632501755</v>
      </c>
      <c r="H41" s="7">
        <f t="shared" si="3"/>
        <v>4.4454029202872629</v>
      </c>
      <c r="I41" s="7">
        <f t="shared" si="3"/>
        <v>4.9225482925710216</v>
      </c>
      <c r="J41" s="7">
        <f t="shared" si="3"/>
        <v>4.9638093458091834</v>
      </c>
      <c r="K41" s="7">
        <f t="shared" si="3"/>
        <v>4.8463911885216246</v>
      </c>
      <c r="L41" s="7">
        <f t="shared" si="3"/>
        <v>4.8071052087844857</v>
      </c>
      <c r="M41" s="7">
        <f t="shared" si="3"/>
        <v>4.6234054667934021</v>
      </c>
      <c r="N41" s="7">
        <f t="shared" si="3"/>
        <v>4.400256156521638</v>
      </c>
      <c r="O41" s="7">
        <f t="shared" si="3"/>
        <v>4.3053785345890176</v>
      </c>
      <c r="P41" s="7">
        <f t="shared" si="3"/>
        <v>4.1439892383052808</v>
      </c>
      <c r="Q41" s="8">
        <f t="shared" si="3"/>
        <v>4.0820193209627522</v>
      </c>
      <c r="R41" s="17">
        <f t="shared" si="4"/>
        <v>4.0820193209627522</v>
      </c>
    </row>
    <row r="42" spans="1:18" x14ac:dyDescent="0.25">
      <c r="A42" s="4">
        <f>'CSP5'!$A$183</f>
        <v>2800</v>
      </c>
      <c r="B42" s="7">
        <f t="shared" si="3"/>
        <v>2.6880000000000002</v>
      </c>
      <c r="C42" s="7">
        <f t="shared" si="3"/>
        <v>2.8992434522126502</v>
      </c>
      <c r="D42" s="7">
        <f t="shared" si="3"/>
        <v>3.2831323810369279</v>
      </c>
      <c r="E42" s="7">
        <f t="shared" si="3"/>
        <v>3.8425157363281919</v>
      </c>
      <c r="F42" s="7">
        <f t="shared" si="3"/>
        <v>3.9580750258691411</v>
      </c>
      <c r="G42" s="7">
        <f t="shared" si="3"/>
        <v>4.1644086219617273</v>
      </c>
      <c r="H42" s="7">
        <f t="shared" si="3"/>
        <v>4.7728844086022395</v>
      </c>
      <c r="I42" s="7">
        <f t="shared" si="3"/>
        <v>5.3012058535380229</v>
      </c>
      <c r="J42" s="7">
        <f t="shared" si="3"/>
        <v>5.2234445151793407</v>
      </c>
      <c r="K42" s="7">
        <f t="shared" si="3"/>
        <v>4.9790520411621255</v>
      </c>
      <c r="L42" s="7">
        <f t="shared" si="3"/>
        <v>5.0729367359999991</v>
      </c>
      <c r="M42" s="7">
        <f t="shared" si="3"/>
        <v>4.8992080885016183</v>
      </c>
      <c r="N42" s="7">
        <f t="shared" si="3"/>
        <v>4.658110662820877</v>
      </c>
      <c r="O42" s="7">
        <f t="shared" si="3"/>
        <v>4.4345016468932483</v>
      </c>
      <c r="P42" s="7">
        <f t="shared" si="3"/>
        <v>4.2294355109400579</v>
      </c>
      <c r="Q42" s="8">
        <f t="shared" si="3"/>
        <v>4.2224517635999996</v>
      </c>
      <c r="R42" s="17">
        <f t="shared" si="4"/>
        <v>4.2224517635999996</v>
      </c>
    </row>
    <row r="43" spans="1:18" x14ac:dyDescent="0.25">
      <c r="A43" s="4">
        <f>'CSP5'!$A$184</f>
        <v>2900</v>
      </c>
      <c r="B43" s="7">
        <f t="shared" si="3"/>
        <v>2.7839999999999998</v>
      </c>
      <c r="C43" s="7">
        <f t="shared" si="3"/>
        <v>3.5862644523321117</v>
      </c>
      <c r="D43" s="7">
        <f t="shared" si="3"/>
        <v>3.5369851620301915</v>
      </c>
      <c r="E43" s="7">
        <f t="shared" si="3"/>
        <v>3.6112032324604906</v>
      </c>
      <c r="F43" s="7">
        <f t="shared" si="3"/>
        <v>4.0290253988716795</v>
      </c>
      <c r="G43" s="7">
        <f t="shared" si="3"/>
        <v>4.234303619880623</v>
      </c>
      <c r="H43" s="7">
        <f t="shared" si="3"/>
        <v>4.6221418427251209</v>
      </c>
      <c r="I43" s="7">
        <f t="shared" si="3"/>
        <v>5.1169787333262908</v>
      </c>
      <c r="J43" s="7">
        <f t="shared" si="3"/>
        <v>5.0541791569843717</v>
      </c>
      <c r="K43" s="7">
        <f t="shared" si="3"/>
        <v>4.9079780207356727</v>
      </c>
      <c r="L43" s="7">
        <f t="shared" si="3"/>
        <v>4.7020856316421122</v>
      </c>
      <c r="M43" s="7">
        <f t="shared" si="3"/>
        <v>4.665682656331696</v>
      </c>
      <c r="N43" s="7">
        <f t="shared" si="3"/>
        <v>4.4465510206395846</v>
      </c>
      <c r="O43" s="7">
        <f t="shared" si="3"/>
        <v>4.360639255167917</v>
      </c>
      <c r="P43" s="7">
        <f t="shared" si="3"/>
        <v>4.2544560275399999</v>
      </c>
      <c r="Q43" s="8">
        <f t="shared" si="3"/>
        <v>4.2544560275399999</v>
      </c>
      <c r="R43" s="17">
        <f t="shared" si="4"/>
        <v>4.2544560275399999</v>
      </c>
    </row>
    <row r="44" spans="1:18" x14ac:dyDescent="0.25">
      <c r="A44" s="4">
        <f>'CSP5'!$A$185</f>
        <v>3000</v>
      </c>
      <c r="B44" s="7">
        <f t="shared" si="3"/>
        <v>2.88</v>
      </c>
      <c r="C44" s="7">
        <f t="shared" si="3"/>
        <v>3.9590066352911997</v>
      </c>
      <c r="D44" s="7">
        <f t="shared" si="3"/>
        <v>4.0313996608665592</v>
      </c>
      <c r="E44" s="7">
        <f t="shared" si="3"/>
        <v>4.0102773227827191</v>
      </c>
      <c r="F44" s="7">
        <f t="shared" si="3"/>
        <v>4.04200799408384</v>
      </c>
      <c r="G44" s="7">
        <f t="shared" si="3"/>
        <v>4.3441665875121602</v>
      </c>
      <c r="H44" s="7">
        <f t="shared" si="3"/>
        <v>4.4665690059642245</v>
      </c>
      <c r="I44" s="7">
        <f t="shared" si="3"/>
        <v>4.8188999717681291</v>
      </c>
      <c r="J44" s="7">
        <f t="shared" si="3"/>
        <v>4.7422375646146557</v>
      </c>
      <c r="K44" s="7">
        <f t="shared" si="3"/>
        <v>4.5315380474357765</v>
      </c>
      <c r="L44" s="7">
        <f t="shared" si="3"/>
        <v>4.3332576457495673</v>
      </c>
      <c r="M44" s="7">
        <f t="shared" si="3"/>
        <v>4.163566383</v>
      </c>
      <c r="N44" s="7">
        <f t="shared" si="3"/>
        <v>4.163566383</v>
      </c>
      <c r="O44" s="7">
        <f t="shared" si="3"/>
        <v>4.163566383</v>
      </c>
      <c r="P44" s="7">
        <f t="shared" si="3"/>
        <v>4.2782673545999996</v>
      </c>
      <c r="Q44" s="8">
        <f t="shared" si="3"/>
        <v>4.4011614078000001</v>
      </c>
      <c r="R44" s="17">
        <f t="shared" si="4"/>
        <v>4.4011614078000001</v>
      </c>
    </row>
    <row r="45" spans="1:18" x14ac:dyDescent="0.25">
      <c r="A45" s="4">
        <f>'CSP5'!$A$186</f>
        <v>3200</v>
      </c>
      <c r="B45" s="7">
        <f t="shared" si="3"/>
        <v>3.0720000000000001</v>
      </c>
      <c r="C45" s="7">
        <f t="shared" si="3"/>
        <v>4.103115918546262</v>
      </c>
      <c r="D45" s="7">
        <f t="shared" si="3"/>
        <v>4.103115918546262</v>
      </c>
      <c r="E45" s="7">
        <f t="shared" si="3"/>
        <v>3.9918018299139417</v>
      </c>
      <c r="F45" s="7">
        <f t="shared" si="3"/>
        <v>3.9918018299139417</v>
      </c>
      <c r="G45" s="7">
        <f t="shared" si="3"/>
        <v>4.2675624464670721</v>
      </c>
      <c r="H45" s="7">
        <f t="shared" si="3"/>
        <v>4.206135667199999</v>
      </c>
      <c r="I45" s="7">
        <f t="shared" si="3"/>
        <v>4.3235270015999996</v>
      </c>
      <c r="J45" s="7">
        <f t="shared" si="3"/>
        <v>4.3783095551999995</v>
      </c>
      <c r="K45" s="7">
        <f t="shared" si="3"/>
        <v>4.3783095551999995</v>
      </c>
      <c r="L45" s="7">
        <f t="shared" si="3"/>
        <v>4.268744332799999</v>
      </c>
      <c r="M45" s="7">
        <f t="shared" si="3"/>
        <v>4.206135667199999</v>
      </c>
      <c r="N45" s="7">
        <f t="shared" si="3"/>
        <v>4.206135667199999</v>
      </c>
      <c r="O45" s="7">
        <f t="shared" si="3"/>
        <v>4.206135667199999</v>
      </c>
      <c r="P45" s="7">
        <f t="shared" si="3"/>
        <v>4.268744332799999</v>
      </c>
      <c r="Q45" s="8">
        <f t="shared" ref="Q45" si="5">($A45*360*Q21)/(60*1000000)</f>
        <v>4.268744332799999</v>
      </c>
      <c r="R45" s="17">
        <f t="shared" si="4"/>
        <v>4.268744332799999</v>
      </c>
    </row>
    <row r="46" spans="1:18" x14ac:dyDescent="0.25">
      <c r="A46" s="4">
        <f>'CSP5'!$A$187</f>
        <v>3300</v>
      </c>
      <c r="B46" s="7">
        <f t="shared" ref="B46:Q47" si="6">($A46*360*B22)/(60*1000000)</f>
        <v>3.1680000000000001</v>
      </c>
      <c r="C46" s="7">
        <f t="shared" si="6"/>
        <v>4.2313382910008324</v>
      </c>
      <c r="D46" s="7">
        <f t="shared" si="6"/>
        <v>4.2313382910008324</v>
      </c>
      <c r="E46" s="7">
        <f t="shared" si="6"/>
        <v>4.1165456370987528</v>
      </c>
      <c r="F46" s="7">
        <f t="shared" si="6"/>
        <v>4.1165456370987528</v>
      </c>
      <c r="G46" s="7">
        <f t="shared" si="6"/>
        <v>4.3693571310808306</v>
      </c>
      <c r="H46" s="7">
        <f t="shared" si="6"/>
        <v>4.3375774067999986</v>
      </c>
      <c r="I46" s="7">
        <f t="shared" si="6"/>
        <v>4.3375774067999986</v>
      </c>
      <c r="J46" s="7">
        <f t="shared" si="6"/>
        <v>4.3375774067999986</v>
      </c>
      <c r="K46" s="7">
        <f t="shared" si="6"/>
        <v>4.3375774067999986</v>
      </c>
      <c r="L46" s="7">
        <f t="shared" si="6"/>
        <v>4.3375774067999986</v>
      </c>
      <c r="M46" s="7">
        <f t="shared" si="6"/>
        <v>4.3375774067999986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8">
        <f t="shared" si="6"/>
        <v>0</v>
      </c>
      <c r="R46" s="17">
        <f t="shared" si="4"/>
        <v>0</v>
      </c>
    </row>
    <row r="47" spans="1:18" x14ac:dyDescent="0.25">
      <c r="A47" s="9">
        <f>'CSP5'!$A$188</f>
        <v>3500</v>
      </c>
      <c r="B47" s="10">
        <f t="shared" si="6"/>
        <v>3.36</v>
      </c>
      <c r="C47" s="10">
        <f t="shared" si="6"/>
        <v>4.487783035909974</v>
      </c>
      <c r="D47" s="10">
        <f t="shared" si="6"/>
        <v>4.7281839274790398</v>
      </c>
      <c r="E47" s="10">
        <f t="shared" si="6"/>
        <v>4.6767377111237689</v>
      </c>
      <c r="F47" s="10">
        <f t="shared" si="6"/>
        <v>4.657268570136746</v>
      </c>
      <c r="G47" s="10">
        <f t="shared" si="6"/>
        <v>4.6453265780588797</v>
      </c>
      <c r="H47" s="10">
        <f t="shared" si="6"/>
        <v>4.6227879082574921</v>
      </c>
      <c r="I47" s="10">
        <f t="shared" si="6"/>
        <v>4.6227879082574921</v>
      </c>
      <c r="J47" s="10">
        <f t="shared" si="6"/>
        <v>4.6227879082574921</v>
      </c>
      <c r="K47" s="10">
        <f t="shared" si="6"/>
        <v>4.6227879082574921</v>
      </c>
      <c r="L47" s="10">
        <f t="shared" si="6"/>
        <v>4.6227879082574921</v>
      </c>
      <c r="M47" s="10">
        <f t="shared" si="6"/>
        <v>4.6227879082574921</v>
      </c>
      <c r="N47" s="10">
        <f t="shared" si="6"/>
        <v>0</v>
      </c>
      <c r="O47" s="10">
        <f t="shared" si="6"/>
        <v>0</v>
      </c>
      <c r="P47" s="10">
        <f t="shared" si="6"/>
        <v>0</v>
      </c>
      <c r="Q47" s="11">
        <f t="shared" si="6"/>
        <v>0</v>
      </c>
      <c r="R47" s="17">
        <f t="shared" si="4"/>
        <v>0</v>
      </c>
    </row>
    <row r="48" spans="1:18" x14ac:dyDescent="0.25">
      <c r="A48" s="16">
        <f>A47+1</f>
        <v>3501</v>
      </c>
      <c r="B48" s="17">
        <f>B47</f>
        <v>3.36</v>
      </c>
      <c r="C48" s="17">
        <f t="shared" ref="C48:R48" si="7">C47</f>
        <v>4.487783035909974</v>
      </c>
      <c r="D48" s="17">
        <f t="shared" si="7"/>
        <v>4.7281839274790398</v>
      </c>
      <c r="E48" s="17">
        <f t="shared" si="7"/>
        <v>4.6767377111237689</v>
      </c>
      <c r="F48" s="17">
        <f t="shared" si="7"/>
        <v>4.657268570136746</v>
      </c>
      <c r="G48" s="17">
        <f t="shared" si="7"/>
        <v>4.6453265780588797</v>
      </c>
      <c r="H48" s="17">
        <f t="shared" si="7"/>
        <v>4.6227879082574921</v>
      </c>
      <c r="I48" s="17">
        <f t="shared" si="7"/>
        <v>4.6227879082574921</v>
      </c>
      <c r="J48" s="17">
        <f t="shared" si="7"/>
        <v>4.6227879082574921</v>
      </c>
      <c r="K48" s="17">
        <f t="shared" si="7"/>
        <v>4.6227879082574921</v>
      </c>
      <c r="L48" s="17">
        <f t="shared" si="7"/>
        <v>4.6227879082574921</v>
      </c>
      <c r="M48" s="17">
        <f t="shared" si="7"/>
        <v>4.6227879082574921</v>
      </c>
      <c r="N48" s="17">
        <f t="shared" si="7"/>
        <v>0</v>
      </c>
      <c r="O48" s="17">
        <f t="shared" si="7"/>
        <v>0</v>
      </c>
      <c r="P48" s="17">
        <f t="shared" si="7"/>
        <v>0</v>
      </c>
      <c r="Q48" s="17">
        <f t="shared" si="7"/>
        <v>0</v>
      </c>
      <c r="R48" s="17">
        <f t="shared" si="7"/>
        <v>0</v>
      </c>
    </row>
    <row r="50" spans="1:18" x14ac:dyDescent="0.25">
      <c r="A50" s="3"/>
      <c r="B50" s="50" t="s">
        <v>1159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1"/>
    </row>
    <row r="51" spans="1:18" x14ac:dyDescent="0.25">
      <c r="A51" s="29"/>
      <c r="B51" s="22" t="str">
        <f>'CSP5'!$B$167</f>
        <v>mm3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</row>
    <row r="52" spans="1:18" x14ac:dyDescent="0.25">
      <c r="A52" s="4" t="str">
        <f>'CSP5'!$A$168</f>
        <v>RPM</v>
      </c>
      <c r="B52" s="5">
        <f>'CSP5'!$C$168</f>
        <v>0</v>
      </c>
      <c r="C52" s="5">
        <f>'CSP5'!$D$168</f>
        <v>10</v>
      </c>
      <c r="D52" s="5">
        <f>'CSP5'!$E$168</f>
        <v>20</v>
      </c>
      <c r="E52" s="5">
        <f>'CSP5'!$F$168</f>
        <v>30</v>
      </c>
      <c r="F52" s="5">
        <f>'CSP5'!$G$168</f>
        <v>45</v>
      </c>
      <c r="G52" s="5">
        <f>'CSP5'!$H$168</f>
        <v>55</v>
      </c>
      <c r="H52" s="5">
        <f>'CSP5'!$I$168</f>
        <v>65</v>
      </c>
      <c r="I52" s="5">
        <f>'CSP5'!$J$168</f>
        <v>75</v>
      </c>
      <c r="J52" s="5">
        <f>'CSP5'!$K$168</f>
        <v>85</v>
      </c>
      <c r="K52" s="5">
        <f>'CSP5'!$L$168</f>
        <v>95</v>
      </c>
      <c r="L52" s="5">
        <f>'CSP5'!$M$168</f>
        <v>110</v>
      </c>
      <c r="M52" s="5">
        <f>'CSP5'!$N$168</f>
        <v>120</v>
      </c>
      <c r="N52" s="5">
        <f>'CSP5'!$O$168</f>
        <v>125</v>
      </c>
      <c r="O52" s="5">
        <f>'CSP5'!$P$168</f>
        <v>130</v>
      </c>
      <c r="P52" s="5">
        <f>'CSP5'!$Q$168</f>
        <v>135</v>
      </c>
      <c r="Q52" s="6">
        <f>'CSP5'!$R$168</f>
        <v>140</v>
      </c>
      <c r="R52" s="16">
        <f>Q52+1</f>
        <v>141</v>
      </c>
    </row>
    <row r="53" spans="1:18" x14ac:dyDescent="0.25">
      <c r="A53" s="4">
        <f>'CSP5'!$A$170</f>
        <v>620</v>
      </c>
      <c r="B53" s="7">
        <f>'CSP5'!C170+'CSP5'!C195-'Pilot Injection Calc'!B29</f>
        <v>8.9823096467019337</v>
      </c>
      <c r="C53" s="7">
        <f>'CSP5'!D170+'CSP5'!D195-'Pilot Injection Calc'!C29</f>
        <v>8.9823096467019337</v>
      </c>
      <c r="D53" s="7">
        <f>'CSP5'!E170+'CSP5'!E195-'Pilot Injection Calc'!D29</f>
        <v>8.9823096467019337</v>
      </c>
      <c r="E53" s="7">
        <f>'CSP5'!F170+'CSP5'!F195-'Pilot Injection Calc'!E29</f>
        <v>9.8458272672009635</v>
      </c>
      <c r="F53" s="7">
        <f>'CSP5'!G170+'CSP5'!G195-'Pilot Injection Calc'!F29</f>
        <v>7.9705930797333204</v>
      </c>
      <c r="G53" s="7">
        <f>'CSP5'!H170+'CSP5'!H195-'Pilot Injection Calc'!G29</f>
        <v>4.5771284038455473</v>
      </c>
      <c r="H53" s="7">
        <f>'CSP5'!I170+'CSP5'!I195-'Pilot Injection Calc'!H29</f>
        <v>1.8944280287972044</v>
      </c>
      <c r="I53" s="7">
        <f>'CSP5'!J170+'CSP5'!J195-'Pilot Injection Calc'!I29</f>
        <v>4.905660234925338</v>
      </c>
      <c r="J53" s="7">
        <f>'CSP5'!K170+'CSP5'!K195-'Pilot Injection Calc'!J29</f>
        <v>5.8433931361790448</v>
      </c>
      <c r="K53" s="7">
        <f>'CSP5'!L170+'CSP5'!L195-'Pilot Injection Calc'!K29</f>
        <v>7.0389395697930617</v>
      </c>
      <c r="L53" s="7">
        <f>'CSP5'!M170+'CSP5'!M195-'Pilot Injection Calc'!L29</f>
        <v>12.568561205257662</v>
      </c>
      <c r="M53" s="7">
        <f>'CSP5'!N170+'CSP5'!N195-'Pilot Injection Calc'!M29</f>
        <v>22.153618693929726</v>
      </c>
      <c r="N53" s="7">
        <f>'CSP5'!O170+'CSP5'!O195-'Pilot Injection Calc'!N29</f>
        <v>22.622368693929726</v>
      </c>
      <c r="O53" s="7">
        <f>'CSP5'!P170+'CSP5'!P195-'Pilot Injection Calc'!O29</f>
        <v>23.208306693929725</v>
      </c>
      <c r="P53" s="7">
        <f>'CSP5'!Q170+'CSP5'!Q195-'Pilot Injection Calc'!P29</f>
        <v>23.677056693929725</v>
      </c>
      <c r="Q53" s="8">
        <f>'CSP5'!R170+'CSP5'!R195-'Pilot Injection Calc'!Q29</f>
        <v>24.262993693929726</v>
      </c>
      <c r="R53" s="17">
        <f>Q53</f>
        <v>24.262993693929726</v>
      </c>
    </row>
    <row r="54" spans="1:18" x14ac:dyDescent="0.25">
      <c r="A54" s="4">
        <f>'CSP5'!$A$171</f>
        <v>650</v>
      </c>
      <c r="B54" s="7">
        <f>'CSP5'!C171+'CSP5'!C196-'Pilot Injection Calc'!B30</f>
        <v>7.9955665650907362</v>
      </c>
      <c r="C54" s="7">
        <f>'CSP5'!D171+'CSP5'!D196-'Pilot Injection Calc'!C30</f>
        <v>7.4096295650907367</v>
      </c>
      <c r="D54" s="7">
        <f>'CSP5'!E171+'CSP5'!E196-'Pilot Injection Calc'!D30</f>
        <v>7.4096295650907367</v>
      </c>
      <c r="E54" s="7">
        <f>'CSP5'!F171+'CSP5'!F196-'Pilot Injection Calc'!E30</f>
        <v>3.8164423930332676</v>
      </c>
      <c r="F54" s="7">
        <f>'CSP5'!G171+'CSP5'!G196-'Pilot Injection Calc'!F30</f>
        <v>1.3431056050174566</v>
      </c>
      <c r="G54" s="7">
        <f>'CSP5'!H171+'CSP5'!H196-'Pilot Injection Calc'!G30</f>
        <v>3.4698478427412995</v>
      </c>
      <c r="H54" s="7">
        <f>'CSP5'!I171+'CSP5'!I196-'Pilot Injection Calc'!H30</f>
        <v>2.7799447076099724</v>
      </c>
      <c r="I54" s="7">
        <f>'CSP5'!J171+'CSP5'!J196-'Pilot Injection Calc'!I30</f>
        <v>5.5084409959078169</v>
      </c>
      <c r="J54" s="7">
        <f>'CSP5'!K171+'CSP5'!K196-'Pilot Injection Calc'!J30</f>
        <v>5.8515659065811576</v>
      </c>
      <c r="K54" s="7">
        <f>'CSP5'!L171+'CSP5'!L196-'Pilot Injection Calc'!K30</f>
        <v>6.5481821318434523</v>
      </c>
      <c r="L54" s="7">
        <f>'CSP5'!M171+'CSP5'!M196-'Pilot Injection Calc'!L30</f>
        <v>8.0863475550273609</v>
      </c>
      <c r="M54" s="7">
        <f>'CSP5'!N171+'CSP5'!N196-'Pilot Injection Calc'!M30</f>
        <v>9.3256380204951679</v>
      </c>
      <c r="N54" s="7">
        <f>'CSP5'!O171+'CSP5'!O196-'Pilot Injection Calc'!N30</f>
        <v>9.8075987113779401</v>
      </c>
      <c r="O54" s="7">
        <f>'CSP5'!P171+'CSP5'!P196-'Pilot Injection Calc'!O30</f>
        <v>10.393536711377939</v>
      </c>
      <c r="P54" s="7">
        <f>'CSP5'!Q171+'CSP5'!Q196-'Pilot Injection Calc'!P30</f>
        <v>10.862286711377939</v>
      </c>
      <c r="Q54" s="8">
        <f>'CSP5'!R171+'CSP5'!R196-'Pilot Injection Calc'!Q30</f>
        <v>11.44822371137794</v>
      </c>
      <c r="R54" s="17">
        <f t="shared" ref="R54:R71" si="8">Q54</f>
        <v>11.44822371137794</v>
      </c>
    </row>
    <row r="55" spans="1:18" x14ac:dyDescent="0.25">
      <c r="A55" s="4">
        <f>'CSP5'!$A$172</f>
        <v>800</v>
      </c>
      <c r="B55" s="7">
        <f>'CSP5'!C172+'CSP5'!C197-'Pilot Injection Calc'!B31</f>
        <v>7.881016683775437</v>
      </c>
      <c r="C55" s="7">
        <f>'CSP5'!D172+'CSP5'!D197-'Pilot Injection Calc'!C31</f>
        <v>7.881016683775437</v>
      </c>
      <c r="D55" s="7">
        <f>'CSP5'!E172+'CSP5'!E197-'Pilot Injection Calc'!D31</f>
        <v>7.7811001876808703</v>
      </c>
      <c r="E55" s="7">
        <f>'CSP5'!F172+'CSP5'!F197-'Pilot Injection Calc'!E31</f>
        <v>4.5381940115147774</v>
      </c>
      <c r="F55" s="7">
        <f>'CSP5'!G172+'CSP5'!G197-'Pilot Injection Calc'!F31</f>
        <v>1.681772885059073</v>
      </c>
      <c r="G55" s="7">
        <f>'CSP5'!H172+'CSP5'!H197-'Pilot Injection Calc'!G31</f>
        <v>2.5281646339006878</v>
      </c>
      <c r="H55" s="7">
        <f>'CSP5'!I172+'CSP5'!I197-'Pilot Injection Calc'!H31</f>
        <v>1.8657222950350645</v>
      </c>
      <c r="I55" s="7">
        <f>'CSP5'!J172+'CSP5'!J197-'Pilot Injection Calc'!I31</f>
        <v>5.3052408057884062</v>
      </c>
      <c r="J55" s="7">
        <f>'CSP5'!K172+'CSP5'!K197-'Pilot Injection Calc'!J31</f>
        <v>6.7283023863224933</v>
      </c>
      <c r="K55" s="7">
        <f>'CSP5'!L172+'CSP5'!L197-'Pilot Injection Calc'!K31</f>
        <v>6.6596786578987013</v>
      </c>
      <c r="L55" s="7">
        <f>'CSP5'!M172+'CSP5'!M197-'Pilot Injection Calc'!L31</f>
        <v>7.2049812878716502</v>
      </c>
      <c r="M55" s="7">
        <f>'CSP5'!N172+'CSP5'!N197-'Pilot Injection Calc'!M31</f>
        <v>7.7249257381453411</v>
      </c>
      <c r="N55" s="7">
        <f>'CSP5'!O172+'CSP5'!O197-'Pilot Injection Calc'!N31</f>
        <v>7.9978584550284069</v>
      </c>
      <c r="O55" s="7">
        <f>'CSP5'!P172+'CSP5'!P197-'Pilot Injection Calc'!O31</f>
        <v>8.2322334550284069</v>
      </c>
      <c r="P55" s="7">
        <f>'CSP5'!Q172+'CSP5'!Q197-'Pilot Injection Calc'!P31</f>
        <v>8.4666084550284069</v>
      </c>
      <c r="Q55" s="8">
        <f>'CSP5'!R172+'CSP5'!R197-'Pilot Injection Calc'!Q31</f>
        <v>8.5837954550284081</v>
      </c>
      <c r="R55" s="17">
        <f t="shared" si="8"/>
        <v>8.5837954550284081</v>
      </c>
    </row>
    <row r="56" spans="1:18" x14ac:dyDescent="0.25">
      <c r="A56" s="4">
        <f>'CSP5'!$A$173</f>
        <v>1000</v>
      </c>
      <c r="B56" s="7">
        <f>'CSP5'!C173+'CSP5'!C198-'Pilot Injection Calc'!B32</f>
        <v>11.043245354497152</v>
      </c>
      <c r="C56" s="7">
        <f>'CSP5'!D173+'CSP5'!D198-'Pilot Injection Calc'!C32</f>
        <v>10.696208469558272</v>
      </c>
      <c r="D56" s="7">
        <f>'CSP5'!E173+'CSP5'!E198-'Pilot Injection Calc'!D32</f>
        <v>10.329751377885184</v>
      </c>
      <c r="E56" s="7">
        <f>'CSP5'!F173+'CSP5'!F198-'Pilot Injection Calc'!E32</f>
        <v>9.2750643778851849</v>
      </c>
      <c r="F56" s="7">
        <f>'CSP5'!G173+'CSP5'!G198-'Pilot Injection Calc'!F32</f>
        <v>4.5044301518627838</v>
      </c>
      <c r="G56" s="7">
        <f>'CSP5'!H173+'CSP5'!H198-'Pilot Injection Calc'!G32</f>
        <v>3.227861489878042</v>
      </c>
      <c r="H56" s="7">
        <f>'CSP5'!I173+'CSP5'!I198-'Pilot Injection Calc'!H32</f>
        <v>2.3621544212916485</v>
      </c>
      <c r="I56" s="7">
        <f>'CSP5'!J173+'CSP5'!J198-'Pilot Injection Calc'!I32</f>
        <v>6.3973817477096189</v>
      </c>
      <c r="J56" s="7">
        <f>'CSP5'!K173+'CSP5'!K198-'Pilot Injection Calc'!J32</f>
        <v>9.2612346361512952</v>
      </c>
      <c r="K56" s="7">
        <f>'CSP5'!L173+'CSP5'!L198-'Pilot Injection Calc'!K32</f>
        <v>9.0113143069309682</v>
      </c>
      <c r="L56" s="7">
        <f>'CSP5'!M173+'CSP5'!M198-'Pilot Injection Calc'!L32</f>
        <v>8.1141709605164145</v>
      </c>
      <c r="M56" s="7">
        <f>'CSP5'!N173+'CSP5'!N198-'Pilot Injection Calc'!M32</f>
        <v>7.4922152834012667</v>
      </c>
      <c r="N56" s="7">
        <f>'CSP5'!O173+'CSP5'!O198-'Pilot Injection Calc'!N32</f>
        <v>7.3937858620883201</v>
      </c>
      <c r="O56" s="7">
        <f>'CSP5'!P173+'CSP5'!P198-'Pilot Injection Calc'!O32</f>
        <v>7.161095593844907</v>
      </c>
      <c r="P56" s="7">
        <f>'CSP5'!Q173+'CSP5'!Q198-'Pilot Injection Calc'!P32</f>
        <v>6.6948521459705583</v>
      </c>
      <c r="Q56" s="8">
        <f>'CSP5'!R173+'CSP5'!R198-'Pilot Injection Calc'!Q32</f>
        <v>6.3449748777271457</v>
      </c>
      <c r="R56" s="17">
        <f t="shared" si="8"/>
        <v>6.3449748777271457</v>
      </c>
    </row>
    <row r="57" spans="1:18" x14ac:dyDescent="0.25">
      <c r="A57" s="4">
        <f>'CSP5'!$A$174</f>
        <v>1200</v>
      </c>
      <c r="B57" s="7">
        <f>'CSP5'!C174+'CSP5'!C199-'Pilot Injection Calc'!B33</f>
        <v>15.976559084860545</v>
      </c>
      <c r="C57" s="7">
        <f>'CSP5'!D174+'CSP5'!D199-'Pilot Injection Calc'!C33</f>
        <v>15.613413716647679</v>
      </c>
      <c r="D57" s="7">
        <f>'CSP5'!E174+'CSP5'!E199-'Pilot Injection Calc'!D33</f>
        <v>14.830787319983584</v>
      </c>
      <c r="E57" s="7">
        <f>'CSP5'!F174+'CSP5'!F199-'Pilot Injection Calc'!E33</f>
        <v>12.964171126292111</v>
      </c>
      <c r="F57" s="7">
        <f>'CSP5'!G174+'CSP5'!G199-'Pilot Injection Calc'!F33</f>
        <v>7.4781525008018024</v>
      </c>
      <c r="G57" s="7">
        <f>'CSP5'!H174+'CSP5'!H199-'Pilot Injection Calc'!G33</f>
        <v>6.2839311672008913</v>
      </c>
      <c r="H57" s="7">
        <f>'CSP5'!I174+'CSP5'!I199-'Pilot Injection Calc'!H33</f>
        <v>5.6979931672008917</v>
      </c>
      <c r="I57" s="7">
        <f>'CSP5'!J174+'CSP5'!J199-'Pilot Injection Calc'!I33</f>
        <v>9.491755718080503</v>
      </c>
      <c r="J57" s="7">
        <f>'CSP5'!K174+'CSP5'!K199-'Pilot Injection Calc'!J33</f>
        <v>12.470502221213133</v>
      </c>
      <c r="K57" s="7">
        <f>'CSP5'!L174+'CSP5'!L199-'Pilot Injection Calc'!K33</f>
        <v>11.964733816758645</v>
      </c>
      <c r="L57" s="7">
        <f>'CSP5'!M174+'CSP5'!M199-'Pilot Injection Calc'!L33</f>
        <v>11.317463080897593</v>
      </c>
      <c r="M57" s="7">
        <f>'CSP5'!N174+'CSP5'!N199-'Pilot Injection Calc'!M33</f>
        <v>17.905279924731904</v>
      </c>
      <c r="N57" s="7">
        <f>'CSP5'!O174+'CSP5'!O199-'Pilot Injection Calc'!N33</f>
        <v>17.677769684632576</v>
      </c>
      <c r="O57" s="7">
        <f>'CSP5'!P174+'CSP5'!P199-'Pilot Injection Calc'!O33</f>
        <v>23.424570703582209</v>
      </c>
      <c r="P57" s="7">
        <f>'CSP5'!Q174+'CSP5'!Q199-'Pilot Injection Calc'!P33</f>
        <v>23.311997722531839</v>
      </c>
      <c r="Q57" s="8">
        <f>'CSP5'!R174+'CSP5'!R199-'Pilot Injection Calc'!Q33</f>
        <v>23.082236741481474</v>
      </c>
      <c r="R57" s="17">
        <f t="shared" si="8"/>
        <v>23.082236741481474</v>
      </c>
    </row>
    <row r="58" spans="1:18" x14ac:dyDescent="0.25">
      <c r="A58" s="4">
        <f>'CSP5'!$A$175</f>
        <v>1400</v>
      </c>
      <c r="B58" s="7">
        <f>'CSP5'!C175+'CSP5'!C200-'Pilot Injection Calc'!B34</f>
        <v>15.757347756511486</v>
      </c>
      <c r="C58" s="7">
        <f>'CSP5'!D175+'CSP5'!D200-'Pilot Injection Calc'!C34</f>
        <v>15.544382691974329</v>
      </c>
      <c r="D58" s="7">
        <f>'CSP5'!E175+'CSP5'!E200-'Pilot Injection Calc'!D34</f>
        <v>15.071977582847961</v>
      </c>
      <c r="E58" s="7">
        <f>'CSP5'!F175+'CSP5'!F200-'Pilot Injection Calc'!E34</f>
        <v>15.822836371032944</v>
      </c>
      <c r="F58" s="7">
        <f>'CSP5'!G175+'CSP5'!G200-'Pilot Injection Calc'!F34</f>
        <v>11.660924751502909</v>
      </c>
      <c r="G58" s="7">
        <f>'CSP5'!H175+'CSP5'!H200-'Pilot Injection Calc'!G34</f>
        <v>10.226676569079979</v>
      </c>
      <c r="H58" s="7">
        <f>'CSP5'!I175+'CSP5'!I200-'Pilot Injection Calc'!H34</f>
        <v>10.222897740830932</v>
      </c>
      <c r="I58" s="7">
        <f>'CSP5'!J175+'CSP5'!J200-'Pilot Injection Calc'!I34</f>
        <v>15.496666631785251</v>
      </c>
      <c r="J58" s="7">
        <f>'CSP5'!K175+'CSP5'!K200-'Pilot Injection Calc'!J34</f>
        <v>15.326571750513743</v>
      </c>
      <c r="K58" s="7">
        <f>'CSP5'!L175+'CSP5'!L200-'Pilot Injection Calc'!K34</f>
        <v>15.063054641949542</v>
      </c>
      <c r="L58" s="7">
        <f>'CSP5'!M175+'CSP5'!M200-'Pilot Injection Calc'!L34</f>
        <v>15.295536280337018</v>
      </c>
      <c r="M58" s="7">
        <f>'CSP5'!N175+'CSP5'!N200-'Pilot Injection Calc'!M34</f>
        <v>25.191845842269867</v>
      </c>
      <c r="N58" s="7">
        <f>'CSP5'!O175+'CSP5'!O200-'Pilot Injection Calc'!N34</f>
        <v>39.13434433651252</v>
      </c>
      <c r="O58" s="7">
        <f>'CSP5'!P175+'CSP5'!P200-'Pilot Injection Calc'!O34</f>
        <v>39.133022989927582</v>
      </c>
      <c r="P58" s="7">
        <f>'CSP5'!Q175+'CSP5'!Q200-'Pilot Injection Calc'!P34</f>
        <v>39.059597826366314</v>
      </c>
      <c r="Q58" s="8">
        <f>'CSP5'!R175+'CSP5'!R200-'Pilot Injection Calc'!Q34</f>
        <v>39.001462243655354</v>
      </c>
      <c r="R58" s="17">
        <f t="shared" si="8"/>
        <v>39.001462243655354</v>
      </c>
    </row>
    <row r="59" spans="1:18" x14ac:dyDescent="0.25">
      <c r="A59" s="4">
        <f>'CSP5'!$A$176</f>
        <v>1550</v>
      </c>
      <c r="B59" s="7">
        <f>'CSP5'!C176+'CSP5'!C201-'Pilot Injection Calc'!B35</f>
        <v>15.609047958378182</v>
      </c>
      <c r="C59" s="7">
        <f>'CSP5'!D176+'CSP5'!D201-'Pilot Injection Calc'!C35</f>
        <v>15.389433326931803</v>
      </c>
      <c r="D59" s="7">
        <f>'CSP5'!E176+'CSP5'!E201-'Pilot Injection Calc'!D35</f>
        <v>14.192828622683642</v>
      </c>
      <c r="E59" s="7">
        <f>'CSP5'!F176+'CSP5'!F201-'Pilot Injection Calc'!E35</f>
        <v>14.689733142453749</v>
      </c>
      <c r="F59" s="7">
        <f>'CSP5'!G176+'CSP5'!G201-'Pilot Injection Calc'!F35</f>
        <v>11.588002042862101</v>
      </c>
      <c r="G59" s="7">
        <f>'CSP5'!H176+'CSP5'!H201-'Pilot Injection Calc'!G35</f>
        <v>15.770336425927979</v>
      </c>
      <c r="H59" s="7">
        <f>'CSP5'!I176+'CSP5'!I201-'Pilot Injection Calc'!H35</f>
        <v>17.991462814181251</v>
      </c>
      <c r="I59" s="7">
        <f>'CSP5'!J176+'CSP5'!J201-'Pilot Injection Calc'!I35</f>
        <v>19.229590814647107</v>
      </c>
      <c r="J59" s="7">
        <f>'CSP5'!K176+'CSP5'!K201-'Pilot Injection Calc'!J35</f>
        <v>19.211564227475797</v>
      </c>
      <c r="K59" s="7">
        <f>'CSP5'!L176+'CSP5'!L201-'Pilot Injection Calc'!K35</f>
        <v>19.338552212031232</v>
      </c>
      <c r="L59" s="7">
        <f>'CSP5'!M176+'CSP5'!M201-'Pilot Injection Calc'!L35</f>
        <v>22.580787769770851</v>
      </c>
      <c r="M59" s="7">
        <f>'CSP5'!N176+'CSP5'!N201-'Pilot Injection Calc'!M35</f>
        <v>38.925835624668238</v>
      </c>
      <c r="N59" s="7">
        <f>'CSP5'!O176+'CSP5'!O201-'Pilot Injection Calc'!N35</f>
        <v>38.838597874033191</v>
      </c>
      <c r="O59" s="7">
        <f>'CSP5'!P176+'CSP5'!P201-'Pilot Injection Calc'!O35</f>
        <v>38.721430062387967</v>
      </c>
      <c r="P59" s="7">
        <f>'CSP5'!Q176+'CSP5'!Q201-'Pilot Injection Calc'!P35</f>
        <v>38.611195262059994</v>
      </c>
      <c r="Q59" s="8">
        <f>'CSP5'!R176+'CSP5'!R201-'Pilot Injection Calc'!Q35</f>
        <v>38.611195262059994</v>
      </c>
      <c r="R59" s="17">
        <f t="shared" si="8"/>
        <v>38.611195262059994</v>
      </c>
    </row>
    <row r="60" spans="1:18" x14ac:dyDescent="0.25">
      <c r="A60" s="4">
        <f>'CSP5'!$A$177</f>
        <v>1700</v>
      </c>
      <c r="B60" s="7">
        <f>'CSP5'!C177+'CSP5'!C202-'Pilot Injection Calc'!B36</f>
        <v>15.481156037189088</v>
      </c>
      <c r="C60" s="7">
        <f>'CSP5'!D177+'CSP5'!D202-'Pilot Injection Calc'!C36</f>
        <v>15.256810941534772</v>
      </c>
      <c r="D60" s="7">
        <f>'CSP5'!E177+'CSP5'!E202-'Pilot Injection Calc'!D36</f>
        <v>15.845988523872428</v>
      </c>
      <c r="E60" s="7">
        <f>'CSP5'!F177+'CSP5'!F202-'Pilot Injection Calc'!E36</f>
        <v>17.254039948533141</v>
      </c>
      <c r="F60" s="7">
        <f>'CSP5'!G177+'CSP5'!G202-'Pilot Injection Calc'!F36</f>
        <v>17.988086297048284</v>
      </c>
      <c r="G60" s="7">
        <f>'CSP5'!H177+'CSP5'!H202-'Pilot Injection Calc'!G36</f>
        <v>21.329812069723946</v>
      </c>
      <c r="H60" s="7">
        <f>'CSP5'!I177+'CSP5'!I202-'Pilot Injection Calc'!H36</f>
        <v>24.304594718064319</v>
      </c>
      <c r="I60" s="7">
        <f>'CSP5'!J177+'CSP5'!J202-'Pilot Injection Calc'!I36</f>
        <v>28.361493224812573</v>
      </c>
      <c r="J60" s="7">
        <f>'CSP5'!K177+'CSP5'!K202-'Pilot Injection Calc'!J36</f>
        <v>30.349778896412339</v>
      </c>
      <c r="K60" s="7">
        <f>'CSP5'!L177+'CSP5'!L202-'Pilot Injection Calc'!K36</f>
        <v>31.559948398866773</v>
      </c>
      <c r="L60" s="7">
        <f>'CSP5'!M177+'CSP5'!M202-'Pilot Injection Calc'!L36</f>
        <v>35.464335751184478</v>
      </c>
      <c r="M60" s="7">
        <f>'CSP5'!N177+'CSP5'!N202-'Pilot Injection Calc'!M36</f>
        <v>38.537206489354006</v>
      </c>
      <c r="N60" s="7">
        <f>'CSP5'!O177+'CSP5'!O202-'Pilot Injection Calc'!N36</f>
        <v>38.306909915026694</v>
      </c>
      <c r="O60" s="7">
        <f>'CSP5'!P177+'CSP5'!P202-'Pilot Injection Calc'!O36</f>
        <v>38.296870677388313</v>
      </c>
      <c r="P60" s="7">
        <f>'CSP5'!Q177+'CSP5'!Q202-'Pilot Injection Calc'!P36</f>
        <v>38.339917839817311</v>
      </c>
      <c r="Q60" s="8">
        <f>'CSP5'!R177+'CSP5'!R202-'Pilot Injection Calc'!Q36</f>
        <v>38.356341418209944</v>
      </c>
      <c r="R60" s="17">
        <f t="shared" si="8"/>
        <v>38.356341418209944</v>
      </c>
    </row>
    <row r="61" spans="1:18" x14ac:dyDescent="0.25">
      <c r="A61" s="4">
        <f>'CSP5'!$A$178</f>
        <v>1800</v>
      </c>
      <c r="B61" s="7">
        <f>'CSP5'!C178+'CSP5'!C203-'Pilot Injection Calc'!B37</f>
        <v>15.465354072482292</v>
      </c>
      <c r="C61" s="7">
        <f>'CSP5'!D178+'CSP5'!D203-'Pilot Injection Calc'!C37</f>
        <v>15.223700841682938</v>
      </c>
      <c r="D61" s="7">
        <f>'CSP5'!E178+'CSP5'!E203-'Pilot Injection Calc'!D37</f>
        <v>15.902216109075171</v>
      </c>
      <c r="E61" s="7">
        <f>'CSP5'!F178+'CSP5'!F203-'Pilot Injection Calc'!E37</f>
        <v>17.602385395458263</v>
      </c>
      <c r="F61" s="7">
        <f>'CSP5'!G178+'CSP5'!G203-'Pilot Injection Calc'!F37</f>
        <v>23.315014715823885</v>
      </c>
      <c r="G61" s="7">
        <f>'CSP5'!H178+'CSP5'!H203-'Pilot Injection Calc'!G37</f>
        <v>25.666180661078524</v>
      </c>
      <c r="H61" s="7">
        <f>'CSP5'!I178+'CSP5'!I203-'Pilot Injection Calc'!H37</f>
        <v>30.967400677670014</v>
      </c>
      <c r="I61" s="7">
        <f>'CSP5'!J178+'CSP5'!J203-'Pilot Injection Calc'!I37</f>
        <v>34.910174255517568</v>
      </c>
      <c r="J61" s="7">
        <f>'CSP5'!K178+'CSP5'!K203-'Pilot Injection Calc'!J37</f>
        <v>35.408612151943018</v>
      </c>
      <c r="K61" s="7">
        <f>'CSP5'!L178+'CSP5'!L203-'Pilot Injection Calc'!K37</f>
        <v>38.106108175152777</v>
      </c>
      <c r="L61" s="7">
        <f>'CSP5'!M178+'CSP5'!M203-'Pilot Injection Calc'!L37</f>
        <v>38.442131767546449</v>
      </c>
      <c r="M61" s="7">
        <f>'CSP5'!N178+'CSP5'!N203-'Pilot Injection Calc'!M37</f>
        <v>38.028209656000001</v>
      </c>
      <c r="N61" s="7">
        <f>'CSP5'!O178+'CSP5'!O203-'Pilot Injection Calc'!N37</f>
        <v>38.380753052708251</v>
      </c>
      <c r="O61" s="7">
        <f>'CSP5'!P178+'CSP5'!P203-'Pilot Injection Calc'!O37</f>
        <v>38.440748609999133</v>
      </c>
      <c r="P61" s="7">
        <f>'CSP5'!Q178+'CSP5'!Q203-'Pilot Injection Calc'!P37</f>
        <v>38.478879119744001</v>
      </c>
      <c r="Q61" s="8">
        <f>'CSP5'!R178+'CSP5'!R203-'Pilot Injection Calc'!Q37</f>
        <v>38.560739724580891</v>
      </c>
      <c r="R61" s="17">
        <f t="shared" si="8"/>
        <v>38.560739724580891</v>
      </c>
    </row>
    <row r="62" spans="1:18" x14ac:dyDescent="0.25">
      <c r="A62" s="4">
        <f>'CSP5'!$A$179</f>
        <v>2000</v>
      </c>
      <c r="B62" s="7">
        <f>'CSP5'!C179+'CSP5'!C204-'Pilot Injection Calc'!B38</f>
        <v>12.753940875051239</v>
      </c>
      <c r="C62" s="7">
        <f>'CSP5'!D179+'CSP5'!D204-'Pilot Injection Calc'!C38</f>
        <v>14.214190255765324</v>
      </c>
      <c r="D62" s="7">
        <f>'CSP5'!E179+'CSP5'!E204-'Pilot Injection Calc'!D38</f>
        <v>17.831183000877772</v>
      </c>
      <c r="E62" s="7">
        <f>'CSP5'!F179+'CSP5'!F204-'Pilot Injection Calc'!E38</f>
        <v>19.663125209574659</v>
      </c>
      <c r="F62" s="7">
        <f>'CSP5'!G179+'CSP5'!G204-'Pilot Injection Calc'!F38</f>
        <v>25.728719798373547</v>
      </c>
      <c r="G62" s="7">
        <f>'CSP5'!H179+'CSP5'!H204-'Pilot Injection Calc'!G38</f>
        <v>26.612889160140796</v>
      </c>
      <c r="H62" s="7">
        <f>'CSP5'!I179+'CSP5'!I204-'Pilot Injection Calc'!H38</f>
        <v>35.977192006559996</v>
      </c>
      <c r="I62" s="7">
        <f>'CSP5'!J179+'CSP5'!J204-'Pilot Injection Calc'!I38</f>
        <v>39.922693048073278</v>
      </c>
      <c r="J62" s="7">
        <f>'CSP5'!K179+'CSP5'!K204-'Pilot Injection Calc'!J38</f>
        <v>39.471030587528446</v>
      </c>
      <c r="K62" s="7">
        <f>'CSP5'!L179+'CSP5'!L204-'Pilot Injection Calc'!K38</f>
        <v>37.498333177982467</v>
      </c>
      <c r="L62" s="7">
        <f>'CSP5'!M179+'CSP5'!M204-'Pilot Injection Calc'!L38</f>
        <v>40.424965364221123</v>
      </c>
      <c r="M62" s="7">
        <f>'CSP5'!N179+'CSP5'!N204-'Pilot Injection Calc'!M38</f>
        <v>42.545442038981889</v>
      </c>
      <c r="N62" s="7">
        <f>'CSP5'!O179+'CSP5'!O204-'Pilot Injection Calc'!N38</f>
        <v>43.556841988151746</v>
      </c>
      <c r="O62" s="7">
        <f>'CSP5'!P179+'CSP5'!P204-'Pilot Injection Calc'!O38</f>
        <v>44.669583640479999</v>
      </c>
      <c r="P62" s="7">
        <f>'CSP5'!Q179+'CSP5'!Q204-'Pilot Injection Calc'!P38</f>
        <v>46.536943880000003</v>
      </c>
      <c r="Q62" s="8">
        <f>'CSP5'!R179+'CSP5'!R204-'Pilot Injection Calc'!Q38</f>
        <v>48.164510196626431</v>
      </c>
      <c r="R62" s="17">
        <f t="shared" si="8"/>
        <v>48.164510196626431</v>
      </c>
    </row>
    <row r="63" spans="1:18" x14ac:dyDescent="0.25">
      <c r="A63" s="4">
        <f>'CSP5'!$A$180</f>
        <v>2200</v>
      </c>
      <c r="B63" s="7">
        <f>'CSP5'!C180+'CSP5'!C205-'Pilot Injection Calc'!B39</f>
        <v>12.273186365405612</v>
      </c>
      <c r="C63" s="7">
        <f>'CSP5'!D180+'CSP5'!D205-'Pilot Injection Calc'!C39</f>
        <v>13.040627305416981</v>
      </c>
      <c r="D63" s="7">
        <f>'CSP5'!E180+'CSP5'!E205-'Pilot Injection Calc'!D39</f>
        <v>15.142422943827567</v>
      </c>
      <c r="E63" s="7">
        <f>'CSP5'!F180+'CSP5'!F205-'Pilot Injection Calc'!E39</f>
        <v>15.265045805999444</v>
      </c>
      <c r="F63" s="7">
        <f>'CSP5'!G180+'CSP5'!G205-'Pilot Injection Calc'!F39</f>
        <v>20.803699502057302</v>
      </c>
      <c r="G63" s="7">
        <f>'CSP5'!H180+'CSP5'!H205-'Pilot Injection Calc'!G39</f>
        <v>31.618446087608575</v>
      </c>
      <c r="H63" s="7">
        <f>'CSP5'!I180+'CSP5'!I205-'Pilot Injection Calc'!H39</f>
        <v>35.32440346462635</v>
      </c>
      <c r="I63" s="7">
        <f>'CSP5'!J180+'CSP5'!J205-'Pilot Injection Calc'!I39</f>
        <v>44.182721794863824</v>
      </c>
      <c r="J63" s="7">
        <f>'CSP5'!K180+'CSP5'!K205-'Pilot Injection Calc'!J39</f>
        <v>42.562682248000002</v>
      </c>
      <c r="K63" s="7">
        <f>'CSP5'!L180+'CSP5'!L205-'Pilot Injection Calc'!K39</f>
        <v>42.409804520642162</v>
      </c>
      <c r="L63" s="7">
        <f>'CSP5'!M180+'CSP5'!M205-'Pilot Injection Calc'!L39</f>
        <v>42.741301526933157</v>
      </c>
      <c r="M63" s="7">
        <f>'CSP5'!N180+'CSP5'!N205-'Pilot Injection Calc'!M39</f>
        <v>41.586803569024269</v>
      </c>
      <c r="N63" s="7">
        <f>'CSP5'!O180+'CSP5'!O205-'Pilot Injection Calc'!N39</f>
        <v>42.444534331944702</v>
      </c>
      <c r="O63" s="7">
        <f>'CSP5'!P180+'CSP5'!P205-'Pilot Injection Calc'!O39</f>
        <v>42.993053569024269</v>
      </c>
      <c r="P63" s="7">
        <f>'CSP5'!Q180+'CSP5'!Q205-'Pilot Injection Calc'!P39</f>
        <v>44.744249884428072</v>
      </c>
      <c r="Q63" s="8">
        <f>'CSP5'!R180+'CSP5'!R205-'Pilot Injection Calc'!Q39</f>
        <v>45.452484949179123</v>
      </c>
      <c r="R63" s="17">
        <f t="shared" si="8"/>
        <v>45.452484949179123</v>
      </c>
    </row>
    <row r="64" spans="1:18" x14ac:dyDescent="0.25">
      <c r="A64" s="4">
        <f>'CSP5'!$A$181</f>
        <v>2400</v>
      </c>
      <c r="B64" s="7">
        <f>'CSP5'!C181+'CSP5'!C206-'Pilot Injection Calc'!B40</f>
        <v>11.680245200125922</v>
      </c>
      <c r="C64" s="7">
        <f>'CSP5'!D181+'CSP5'!D206-'Pilot Injection Calc'!C40</f>
        <v>10.04257037771943</v>
      </c>
      <c r="D64" s="7">
        <f>'CSP5'!E181+'CSP5'!E206-'Pilot Injection Calc'!D40</f>
        <v>7.0380043883069439</v>
      </c>
      <c r="E64" s="7">
        <f>'CSP5'!F181+'CSP5'!F206-'Pilot Injection Calc'!E40</f>
        <v>6.2803560462755854</v>
      </c>
      <c r="F64" s="7">
        <f>'CSP5'!G181+'CSP5'!G206-'Pilot Injection Calc'!F40</f>
        <v>15.635981701638658</v>
      </c>
      <c r="G64" s="7">
        <f>'CSP5'!H181+'CSP5'!H206-'Pilot Injection Calc'!G40</f>
        <v>25.707092898692608</v>
      </c>
      <c r="H64" s="7">
        <f>'CSP5'!I181+'CSP5'!I206-'Pilot Injection Calc'!H40</f>
        <v>34.085714469697535</v>
      </c>
      <c r="I64" s="7">
        <f>'CSP5'!J181+'CSP5'!J206-'Pilot Injection Calc'!I40</f>
        <v>40.70073029007974</v>
      </c>
      <c r="J64" s="7">
        <f>'CSP5'!K181+'CSP5'!K206-'Pilot Injection Calc'!J40</f>
        <v>40.756962341301346</v>
      </c>
      <c r="K64" s="7">
        <f>'CSP5'!L181+'CSP5'!L206-'Pilot Injection Calc'!K40</f>
        <v>41.135533015791822</v>
      </c>
      <c r="L64" s="7">
        <f>'CSP5'!M181+'CSP5'!M206-'Pilot Injection Calc'!L40</f>
        <v>42.474257478779904</v>
      </c>
      <c r="M64" s="7">
        <f>'CSP5'!N181+'CSP5'!N206-'Pilot Injection Calc'!M40</f>
        <v>40.82005343386632</v>
      </c>
      <c r="N64" s="7">
        <f>'CSP5'!O181+'CSP5'!O206-'Pilot Injection Calc'!N40</f>
        <v>42.281964290625538</v>
      </c>
      <c r="O64" s="7">
        <f>'CSP5'!P181+'CSP5'!P206-'Pilot Injection Calc'!O40</f>
        <v>43.291739322389091</v>
      </c>
      <c r="P64" s="7">
        <f>'CSP5'!Q181+'CSP5'!Q206-'Pilot Injection Calc'!P40</f>
        <v>44.764160192477981</v>
      </c>
      <c r="Q64" s="8">
        <f>'CSP5'!R181+'CSP5'!R206-'Pilot Injection Calc'!Q40</f>
        <v>45.746913598310655</v>
      </c>
      <c r="R64" s="17">
        <f t="shared" si="8"/>
        <v>45.746913598310655</v>
      </c>
    </row>
    <row r="65" spans="1:18" x14ac:dyDescent="0.25">
      <c r="A65" s="4">
        <f>'CSP5'!$A$182</f>
        <v>2600</v>
      </c>
      <c r="B65" s="7">
        <f>'CSP5'!C182+'CSP5'!C207-'Pilot Injection Calc'!B41</f>
        <v>10.433688</v>
      </c>
      <c r="C65" s="7">
        <f>'CSP5'!D182+'CSP5'!D207-'Pilot Injection Calc'!C41</f>
        <v>8.8277712706618026</v>
      </c>
      <c r="D65" s="7">
        <f>'CSP5'!E182+'CSP5'!E207-'Pilot Injection Calc'!D41</f>
        <v>6.0037015301974614</v>
      </c>
      <c r="E65" s="7">
        <f>'CSP5'!F182+'CSP5'!F207-'Pilot Injection Calc'!E41</f>
        <v>5.8065847108449287</v>
      </c>
      <c r="F65" s="7">
        <f>'CSP5'!G182+'CSP5'!G207-'Pilot Injection Calc'!F41</f>
        <v>12.833093208154198</v>
      </c>
      <c r="G65" s="7">
        <f>'CSP5'!H182+'CSP5'!H207-'Pilot Injection Calc'!G41</f>
        <v>24.883049136749825</v>
      </c>
      <c r="H65" s="7">
        <f>'CSP5'!I182+'CSP5'!I207-'Pilot Injection Calc'!H41</f>
        <v>32.976472079712735</v>
      </c>
      <c r="I65" s="7">
        <f>'CSP5'!J182+'CSP5'!J207-'Pilot Injection Calc'!I41</f>
        <v>40.585264707428976</v>
      </c>
      <c r="J65" s="7">
        <f>'CSP5'!K182+'CSP5'!K207-'Pilot Injection Calc'!J41</f>
        <v>40.544003654190817</v>
      </c>
      <c r="K65" s="7">
        <f>'CSP5'!L182+'CSP5'!L207-'Pilot Injection Calc'!K41</f>
        <v>41.598921811478377</v>
      </c>
      <c r="L65" s="7">
        <f>'CSP5'!M182+'CSP5'!M207-'Pilot Injection Calc'!L41</f>
        <v>43.161644791215515</v>
      </c>
      <c r="M65" s="7">
        <f>'CSP5'!N182+'CSP5'!N207-'Pilot Injection Calc'!M41</f>
        <v>42.1734695332066</v>
      </c>
      <c r="N65" s="7">
        <f>'CSP5'!O182+'CSP5'!O207-'Pilot Injection Calc'!N41</f>
        <v>45.677868843478365</v>
      </c>
      <c r="O65" s="7">
        <f>'CSP5'!P182+'CSP5'!P207-'Pilot Injection Calc'!O41</f>
        <v>47.530559465410981</v>
      </c>
      <c r="P65" s="7">
        <f>'CSP5'!Q182+'CSP5'!Q207-'Pilot Injection Calc'!P41</f>
        <v>50.152885761694719</v>
      </c>
      <c r="Q65" s="8">
        <f>'CSP5'!R182+'CSP5'!R207-'Pilot Injection Calc'!Q41</f>
        <v>51.503918679037248</v>
      </c>
      <c r="R65" s="17">
        <f t="shared" si="8"/>
        <v>51.503918679037248</v>
      </c>
    </row>
    <row r="66" spans="1:18" x14ac:dyDescent="0.25">
      <c r="A66" s="4">
        <f>'CSP5'!$A$183</f>
        <v>2800</v>
      </c>
      <c r="B66" s="7">
        <f>'CSP5'!C183+'CSP5'!C208-'Pilot Injection Calc'!B42</f>
        <v>10.241688</v>
      </c>
      <c r="C66" s="7">
        <f>'CSP5'!D183+'CSP5'!D208-'Pilot Injection Calc'!C42</f>
        <v>7.1007565477873502</v>
      </c>
      <c r="D66" s="7">
        <f>'CSP5'!E183+'CSP5'!E208-'Pilot Injection Calc'!D42</f>
        <v>4.9590546189630711</v>
      </c>
      <c r="E66" s="7">
        <f>'CSP5'!F183+'CSP5'!F208-'Pilot Injection Calc'!E42</f>
        <v>6.3918592636718081</v>
      </c>
      <c r="F66" s="7">
        <f>'CSP5'!G183+'CSP5'!G208-'Pilot Injection Calc'!F42</f>
        <v>12.018486974130861</v>
      </c>
      <c r="G66" s="7">
        <f>'CSP5'!H183+'CSP5'!H208-'Pilot Injection Calc'!G42</f>
        <v>25.171529378038272</v>
      </c>
      <c r="H66" s="7">
        <f>'CSP5'!I183+'CSP5'!I208-'Pilot Injection Calc'!H42</f>
        <v>32.063053591397761</v>
      </c>
      <c r="I66" s="7">
        <f>'CSP5'!J183+'CSP5'!J208-'Pilot Injection Calc'!I42</f>
        <v>39.151919146461978</v>
      </c>
      <c r="J66" s="7">
        <f>'CSP5'!K183+'CSP5'!K208-'Pilot Injection Calc'!J42</f>
        <v>42.276555484820662</v>
      </c>
      <c r="K66" s="7">
        <f>'CSP5'!L183+'CSP5'!L208-'Pilot Injection Calc'!K42</f>
        <v>42.520947958837873</v>
      </c>
      <c r="L66" s="7">
        <f>'CSP5'!M183+'CSP5'!M208-'Pilot Injection Calc'!L42</f>
        <v>43.833313263999997</v>
      </c>
      <c r="M66" s="7">
        <f>'CSP5'!N183+'CSP5'!N208-'Pilot Injection Calc'!M42</f>
        <v>43.538291911498384</v>
      </c>
      <c r="N66" s="7">
        <f>'CSP5'!O183+'CSP5'!O208-'Pilot Injection Calc'!N42</f>
        <v>46.123139337179126</v>
      </c>
      <c r="O66" s="7">
        <f>'CSP5'!P183+'CSP5'!P208-'Pilot Injection Calc'!O42</f>
        <v>49.042061353106753</v>
      </c>
      <c r="P66" s="7">
        <f>'CSP5'!Q183+'CSP5'!Q208-'Pilot Injection Calc'!P42</f>
        <v>51.70806548905994</v>
      </c>
      <c r="Q66" s="8">
        <f>'CSP5'!R183+'CSP5'!R208-'Pilot Injection Calc'!Q42</f>
        <v>52.0666112364</v>
      </c>
      <c r="R66" s="17">
        <f t="shared" si="8"/>
        <v>52.0666112364</v>
      </c>
    </row>
    <row r="67" spans="1:18" x14ac:dyDescent="0.25">
      <c r="A67" s="4">
        <f>'CSP5'!$A$184</f>
        <v>2900</v>
      </c>
      <c r="B67" s="7">
        <f>'CSP5'!C184+'CSP5'!C209-'Pilot Injection Calc'!B43</f>
        <v>5.2238130000000007</v>
      </c>
      <c r="C67" s="7">
        <f>'CSP5'!D184+'CSP5'!D209-'Pilot Injection Calc'!C43</f>
        <v>5.3590475476678883</v>
      </c>
      <c r="D67" s="7">
        <f>'CSP5'!E184+'CSP5'!E209-'Pilot Injection Calc'!D43</f>
        <v>4.939576837969808</v>
      </c>
      <c r="E67" s="7">
        <f>'CSP5'!F184+'CSP5'!F209-'Pilot Injection Calc'!E43</f>
        <v>9.0841097675395091</v>
      </c>
      <c r="F67" s="7">
        <f>'CSP5'!G184+'CSP5'!G209-'Pilot Injection Calc'!F43</f>
        <v>11.59597460112832</v>
      </c>
      <c r="G67" s="7">
        <f>'CSP5'!H184+'CSP5'!H209-'Pilot Injection Calc'!G43</f>
        <v>20.179758380119377</v>
      </c>
      <c r="H67" s="7">
        <f>'CSP5'!I184+'CSP5'!I209-'Pilot Injection Calc'!H43</f>
        <v>30.924733157274879</v>
      </c>
      <c r="I67" s="7">
        <f>'CSP5'!J184+'CSP5'!J209-'Pilot Injection Calc'!I43</f>
        <v>33.82833326667371</v>
      </c>
      <c r="J67" s="7">
        <f>'CSP5'!K184+'CSP5'!K209-'Pilot Injection Calc'!J43</f>
        <v>40.922382843015626</v>
      </c>
      <c r="K67" s="7">
        <f>'CSP5'!L184+'CSP5'!L209-'Pilot Injection Calc'!K43</f>
        <v>41.068583979264332</v>
      </c>
      <c r="L67" s="7">
        <f>'CSP5'!M184+'CSP5'!M209-'Pilot Injection Calc'!L43</f>
        <v>44.086977368357886</v>
      </c>
      <c r="M67" s="7">
        <f>'CSP5'!N184+'CSP5'!N209-'Pilot Injection Calc'!M43</f>
        <v>45.295255343668302</v>
      </c>
      <c r="N67" s="7">
        <f>'CSP5'!O184+'CSP5'!O209-'Pilot Injection Calc'!N43</f>
        <v>48.092511979360417</v>
      </c>
      <c r="O67" s="7">
        <f>'CSP5'!P184+'CSP5'!P209-'Pilot Injection Calc'!O43</f>
        <v>51.459673744832081</v>
      </c>
      <c r="P67" s="7">
        <f>'CSP5'!Q184+'CSP5'!Q209-'Pilot Injection Calc'!P43</f>
        <v>54.026794972459996</v>
      </c>
      <c r="Q67" s="8">
        <f>'CSP5'!R184+'CSP5'!R209-'Pilot Injection Calc'!Q43</f>
        <v>54.261169972459996</v>
      </c>
      <c r="R67" s="17">
        <f t="shared" si="8"/>
        <v>54.261169972459996</v>
      </c>
    </row>
    <row r="68" spans="1:18" x14ac:dyDescent="0.25">
      <c r="A68" s="4">
        <f>'CSP5'!$A$185</f>
        <v>3000</v>
      </c>
      <c r="B68" s="7">
        <f>'CSP5'!C185+'CSP5'!C210-'Pilot Injection Calc'!B44</f>
        <v>6.0653130000000006</v>
      </c>
      <c r="C68" s="7">
        <f>'CSP5'!D185+'CSP5'!D210-'Pilot Injection Calc'!C44</f>
        <v>6.0409933647088003</v>
      </c>
      <c r="D68" s="7">
        <f>'CSP5'!E185+'CSP5'!E210-'Pilot Injection Calc'!D44</f>
        <v>6.9061003391334408</v>
      </c>
      <c r="E68" s="7">
        <f>'CSP5'!F185+'CSP5'!F210-'Pilot Injection Calc'!E44</f>
        <v>5.9897226772172809</v>
      </c>
      <c r="F68" s="7">
        <f>'CSP5'!G185+'CSP5'!G210-'Pilot Injection Calc'!F44</f>
        <v>6.42674200591616</v>
      </c>
      <c r="G68" s="7">
        <f>'CSP5'!H185+'CSP5'!H210-'Pilot Injection Calc'!G44</f>
        <v>14.210520412487842</v>
      </c>
      <c r="H68" s="7">
        <f>'CSP5'!I185+'CSP5'!I210-'Pilot Injection Calc'!H44</f>
        <v>26.392805994035776</v>
      </c>
      <c r="I68" s="7">
        <f>'CSP5'!J185+'CSP5'!J210-'Pilot Injection Calc'!I44</f>
        <v>33.071725028231867</v>
      </c>
      <c r="J68" s="7">
        <f>'CSP5'!K185+'CSP5'!K210-'Pilot Injection Calc'!J44</f>
        <v>38.187449435385346</v>
      </c>
      <c r="K68" s="7">
        <f>'CSP5'!L185+'CSP5'!L210-'Pilot Injection Calc'!K44</f>
        <v>38.984086952564226</v>
      </c>
      <c r="L68" s="7">
        <f>'CSP5'!M185+'CSP5'!M210-'Pilot Injection Calc'!L44</f>
        <v>41.291742354250431</v>
      </c>
      <c r="M68" s="7">
        <f>'CSP5'!N185+'CSP5'!N210-'Pilot Injection Calc'!M44</f>
        <v>45.914559616999995</v>
      </c>
      <c r="N68" s="7">
        <f>'CSP5'!O185+'CSP5'!O210-'Pilot Injection Calc'!N44</f>
        <v>47.906746616999996</v>
      </c>
      <c r="O68" s="7">
        <f>'CSP5'!P185+'CSP5'!P210-'Pilot Injection Calc'!O44</f>
        <v>50.133309616999995</v>
      </c>
      <c r="P68" s="7">
        <f>'CSP5'!Q185+'CSP5'!Q210-'Pilot Injection Calc'!P44</f>
        <v>55.292045645400002</v>
      </c>
      <c r="Q68" s="8">
        <f>'CSP5'!R185+'CSP5'!R210-'Pilot Injection Calc'!Q44</f>
        <v>55.637901592199995</v>
      </c>
      <c r="R68" s="17">
        <f t="shared" si="8"/>
        <v>55.637901592199995</v>
      </c>
    </row>
    <row r="69" spans="1:18" x14ac:dyDescent="0.25">
      <c r="A69" s="4">
        <f>'CSP5'!$A$186</f>
        <v>3200</v>
      </c>
      <c r="B69" s="7">
        <f>'CSP5'!C186+'CSP5'!C211-'Pilot Injection Calc'!B45</f>
        <v>11.849876000000002</v>
      </c>
      <c r="C69" s="7">
        <f>'CSP5'!D186+'CSP5'!D211-'Pilot Injection Calc'!C45</f>
        <v>8.943759081453738</v>
      </c>
      <c r="D69" s="7">
        <f>'CSP5'!E186+'CSP5'!E211-'Pilot Injection Calc'!D45</f>
        <v>7.8890720814537385</v>
      </c>
      <c r="E69" s="7">
        <f>'CSP5'!F186+'CSP5'!F211-'Pilot Injection Calc'!E45</f>
        <v>6.9456981700860583</v>
      </c>
      <c r="F69" s="7">
        <f>'CSP5'!G186+'CSP5'!G211-'Pilot Injection Calc'!F45</f>
        <v>6.0081981700860583</v>
      </c>
      <c r="G69" s="7">
        <f>'CSP5'!H186+'CSP5'!H211-'Pilot Injection Calc'!G45</f>
        <v>8.7793125535329253</v>
      </c>
      <c r="H69" s="7">
        <f>'CSP5'!I186+'CSP5'!I211-'Pilot Injection Calc'!H45</f>
        <v>15.871989332800002</v>
      </c>
      <c r="I69" s="7">
        <f>'CSP5'!J186+'CSP5'!J211-'Pilot Injection Calc'!I45</f>
        <v>25.012409998400003</v>
      </c>
      <c r="J69" s="7">
        <f>'CSP5'!K186+'CSP5'!K211-'Pilot Injection Calc'!J45</f>
        <v>31.871690444800002</v>
      </c>
      <c r="K69" s="7">
        <f>'CSP5'!L186+'CSP5'!L211-'Pilot Injection Calc'!K45</f>
        <v>32.106065444800002</v>
      </c>
      <c r="L69" s="7">
        <f>'CSP5'!M186+'CSP5'!M211-'Pilot Injection Calc'!L45</f>
        <v>28.817193667200002</v>
      </c>
      <c r="M69" s="7">
        <f>'CSP5'!N186+'CSP5'!N211-'Pilot Injection Calc'!M45</f>
        <v>32.512614332799998</v>
      </c>
      <c r="N69" s="7">
        <f>'CSP5'!O186+'CSP5'!O211-'Pilot Injection Calc'!N45</f>
        <v>32.981365332799996</v>
      </c>
      <c r="O69" s="7">
        <f>'CSP5'!P186+'CSP5'!P211-'Pilot Injection Calc'!O45</f>
        <v>33.450115332799996</v>
      </c>
      <c r="P69" s="7">
        <f>'CSP5'!Q186+'CSP5'!Q211-'Pilot Injection Calc'!P45</f>
        <v>37.489068667200002</v>
      </c>
      <c r="Q69" s="8">
        <f>'CSP5'!R186+'CSP5'!R211-'Pilot Injection Calc'!Q45</f>
        <v>40.418755667200003</v>
      </c>
      <c r="R69" s="17">
        <f t="shared" si="8"/>
        <v>40.418755667200003</v>
      </c>
    </row>
    <row r="70" spans="1:18" x14ac:dyDescent="0.25">
      <c r="A70" s="4">
        <f>'CSP5'!$A$187</f>
        <v>3300</v>
      </c>
      <c r="B70" s="7">
        <f>'CSP5'!C187+'CSP5'!C212-'Pilot Injection Calc'!B46</f>
        <v>11.753876000000002</v>
      </c>
      <c r="C70" s="7">
        <f>'CSP5'!D187+'CSP5'!D212-'Pilot Injection Calc'!C46</f>
        <v>8.8155367089991685</v>
      </c>
      <c r="D70" s="7">
        <f>'CSP5'!E187+'CSP5'!E212-'Pilot Injection Calc'!D46</f>
        <v>7.7608497089991682</v>
      </c>
      <c r="E70" s="7">
        <f>'CSP5'!F187+'CSP5'!F212-'Pilot Injection Calc'!E46</f>
        <v>6.8209543629012472</v>
      </c>
      <c r="F70" s="7">
        <f>'CSP5'!G187+'CSP5'!G212-'Pilot Injection Calc'!F46</f>
        <v>5.8834543629012472</v>
      </c>
      <c r="G70" s="7">
        <f>'CSP5'!H187+'CSP5'!H212-'Pilot Injection Calc'!G46</f>
        <v>7.7400178689191677</v>
      </c>
      <c r="H70" s="7">
        <f>'CSP5'!I187+'CSP5'!I212-'Pilot Injection Calc'!H46</f>
        <v>14.685859593200004</v>
      </c>
      <c r="I70" s="7">
        <f>'CSP5'!J187+'CSP5'!J212-'Pilot Injection Calc'!I46</f>
        <v>23.709297593200002</v>
      </c>
      <c r="J70" s="7">
        <f>'CSP5'!K187+'CSP5'!K212-'Pilot Injection Calc'!J46</f>
        <v>31.678047593200002</v>
      </c>
      <c r="K70" s="7">
        <f>'CSP5'!L187+'CSP5'!L212-'Pilot Injection Calc'!K46</f>
        <v>27.224922593200002</v>
      </c>
      <c r="L70" s="7">
        <f>'CSP5'!M187+'CSP5'!M212-'Pilot Injection Calc'!L46</f>
        <v>28.631172593200002</v>
      </c>
      <c r="M70" s="7">
        <f>'CSP5'!N187+'CSP5'!N212-'Pilot Injection Calc'!M46</f>
        <v>28.748360593200001</v>
      </c>
      <c r="N70" s="7">
        <f>'CSP5'!O187+'CSP5'!O212-'Pilot Injection Calc'!N46</f>
        <v>32.968750999999997</v>
      </c>
      <c r="O70" s="7">
        <f>'CSP5'!P187+'CSP5'!P212-'Pilot Injection Calc'!O46</f>
        <v>32.968750999999997</v>
      </c>
      <c r="P70" s="7">
        <f>'CSP5'!Q187+'CSP5'!Q212-'Pilot Injection Calc'!P46</f>
        <v>35.546875</v>
      </c>
      <c r="Q70" s="8">
        <f>'CSP5'!R187+'CSP5'!R212-'Pilot Injection Calc'!Q46</f>
        <v>37.070312999999999</v>
      </c>
      <c r="R70" s="17">
        <f t="shared" si="8"/>
        <v>37.070312999999999</v>
      </c>
    </row>
    <row r="71" spans="1:18" x14ac:dyDescent="0.25">
      <c r="A71" s="9">
        <f>'CSP5'!$A$188</f>
        <v>3500</v>
      </c>
      <c r="B71" s="7">
        <f>'CSP5'!C188+'CSP5'!C213-'Pilot Injection Calc'!B47</f>
        <v>11.561876000000002</v>
      </c>
      <c r="C71" s="7">
        <f>'CSP5'!D188+'CSP5'!D213-'Pilot Injection Calc'!C47</f>
        <v>8.559091964090026</v>
      </c>
      <c r="D71" s="7">
        <f>'CSP5'!E188+'CSP5'!E213-'Pilot Injection Calc'!D47</f>
        <v>7.2640040725209607</v>
      </c>
      <c r="E71" s="7">
        <f>'CSP5'!F188+'CSP5'!F213-'Pilot Injection Calc'!E47</f>
        <v>6.2607622888762311</v>
      </c>
      <c r="F71" s="7">
        <f>'CSP5'!G188+'CSP5'!G213-'Pilot Injection Calc'!F47</f>
        <v>5.342731429863254</v>
      </c>
      <c r="G71" s="7">
        <f>'CSP5'!H188+'CSP5'!H213-'Pilot Injection Calc'!G47</f>
        <v>6.5265484219411203</v>
      </c>
      <c r="H71" s="7">
        <f>'CSP5'!I188+'CSP5'!I213-'Pilot Injection Calc'!H47</f>
        <v>13.580337091742507</v>
      </c>
      <c r="I71" s="7">
        <f>'CSP5'!J188+'CSP5'!J213-'Pilot Injection Calc'!I47</f>
        <v>22.603775091742506</v>
      </c>
      <c r="J71" s="7">
        <f>'CSP5'!K188+'CSP5'!K213-'Pilot Injection Calc'!J47</f>
        <v>31.510025091742506</v>
      </c>
      <c r="K71" s="7">
        <f>'CSP5'!L188+'CSP5'!L213-'Pilot Injection Calc'!K47</f>
        <v>27.056900091742506</v>
      </c>
      <c r="L71" s="7">
        <f>'CSP5'!M188+'CSP5'!M213-'Pilot Injection Calc'!L47</f>
        <v>28.345962091742507</v>
      </c>
      <c r="M71" s="7">
        <f>'CSP5'!N188+'CSP5'!N213-'Pilot Injection Calc'!M47</f>
        <v>28.463150091742506</v>
      </c>
      <c r="N71" s="7">
        <f>'CSP5'!O188+'CSP5'!O213-'Pilot Injection Calc'!N47</f>
        <v>32.968750999999997</v>
      </c>
      <c r="O71" s="7">
        <f>'CSP5'!P188+'CSP5'!P213-'Pilot Injection Calc'!O47</f>
        <v>32.968750999999997</v>
      </c>
      <c r="P71" s="7">
        <f>'CSP5'!Q188+'CSP5'!Q213-'Pilot Injection Calc'!P47</f>
        <v>35.546875</v>
      </c>
      <c r="Q71" s="8">
        <f>'CSP5'!R188+'CSP5'!R213-'Pilot Injection Calc'!Q47</f>
        <v>37.070312999999999</v>
      </c>
      <c r="R71" s="17">
        <f t="shared" si="8"/>
        <v>37.070312999999999</v>
      </c>
    </row>
    <row r="72" spans="1:18" x14ac:dyDescent="0.25">
      <c r="A72" s="16">
        <f>A71+1</f>
        <v>3501</v>
      </c>
      <c r="B72" s="17">
        <f>B71</f>
        <v>11.561876000000002</v>
      </c>
      <c r="C72" s="17">
        <f t="shared" ref="C72:R72" si="9">C71</f>
        <v>8.559091964090026</v>
      </c>
      <c r="D72" s="17">
        <f t="shared" si="9"/>
        <v>7.2640040725209607</v>
      </c>
      <c r="E72" s="17">
        <f t="shared" si="9"/>
        <v>6.2607622888762311</v>
      </c>
      <c r="F72" s="17">
        <f t="shared" si="9"/>
        <v>5.342731429863254</v>
      </c>
      <c r="G72" s="17">
        <f t="shared" si="9"/>
        <v>6.5265484219411203</v>
      </c>
      <c r="H72" s="17">
        <f t="shared" si="9"/>
        <v>13.580337091742507</v>
      </c>
      <c r="I72" s="17">
        <f t="shared" si="9"/>
        <v>22.603775091742506</v>
      </c>
      <c r="J72" s="17">
        <f t="shared" si="9"/>
        <v>31.510025091742506</v>
      </c>
      <c r="K72" s="17">
        <f t="shared" si="9"/>
        <v>27.056900091742506</v>
      </c>
      <c r="L72" s="17">
        <f t="shared" si="9"/>
        <v>28.345962091742507</v>
      </c>
      <c r="M72" s="17">
        <f t="shared" si="9"/>
        <v>28.463150091742506</v>
      </c>
      <c r="N72" s="17">
        <f t="shared" si="9"/>
        <v>32.968750999999997</v>
      </c>
      <c r="O72" s="17">
        <f t="shared" si="9"/>
        <v>32.968750999999997</v>
      </c>
      <c r="P72" s="17">
        <f t="shared" si="9"/>
        <v>35.546875</v>
      </c>
      <c r="Q72" s="17">
        <f t="shared" si="9"/>
        <v>37.070312999999999</v>
      </c>
      <c r="R72" s="17">
        <f t="shared" si="9"/>
        <v>37.070312999999999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2"/>
  <sheetViews>
    <sheetView workbookViewId="0">
      <selection activeCell="I66" sqref="I66"/>
    </sheetView>
  </sheetViews>
  <sheetFormatPr defaultRowHeight="15" x14ac:dyDescent="0.25"/>
  <sheetData>
    <row r="1" spans="1:26" x14ac:dyDescent="0.25">
      <c r="A1" s="49" t="s">
        <v>1153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3"/>
      <c r="B2" s="50" t="s">
        <v>1160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1:26" x14ac:dyDescent="0.25">
      <c r="A3" s="4"/>
      <c r="B3" s="5" t="str">
        <f>'CSP5'!$B$167</f>
        <v>mm3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26" x14ac:dyDescent="0.25">
      <c r="A4" s="4" t="str">
        <f>'CSP5'!$A$168</f>
        <v>RPM</v>
      </c>
      <c r="B4" s="5">
        <f>'CSP5'!$C$168</f>
        <v>0</v>
      </c>
      <c r="C4" s="5">
        <f>'CSP5'!$D$168</f>
        <v>10</v>
      </c>
      <c r="D4" s="5">
        <f>'CSP5'!$E$168</f>
        <v>20</v>
      </c>
      <c r="E4" s="5">
        <f>'CSP5'!$F$168</f>
        <v>30</v>
      </c>
      <c r="F4" s="5">
        <f>'CSP5'!$G$168</f>
        <v>45</v>
      </c>
      <c r="G4" s="5">
        <f>'CSP5'!$H$168</f>
        <v>55</v>
      </c>
      <c r="H4" s="5">
        <f>'CSP5'!$I$168</f>
        <v>65</v>
      </c>
      <c r="I4" s="5">
        <f>'CSP5'!$J$168</f>
        <v>75</v>
      </c>
      <c r="J4" s="5">
        <f>'CSP5'!$K$168</f>
        <v>85</v>
      </c>
      <c r="K4" s="5">
        <f>'CSP5'!$L$168</f>
        <v>95</v>
      </c>
      <c r="L4" s="5">
        <f>'CSP5'!$M$168</f>
        <v>110</v>
      </c>
      <c r="M4" s="5">
        <f>'CSP5'!$N$168</f>
        <v>120</v>
      </c>
      <c r="N4" s="5">
        <f>'CSP5'!$O$168</f>
        <v>125</v>
      </c>
      <c r="O4" s="5">
        <f>'CSP5'!$P$168</f>
        <v>130</v>
      </c>
      <c r="P4" s="5">
        <f>'CSP5'!$Q$168</f>
        <v>135</v>
      </c>
      <c r="Q4" s="6">
        <f>'CSP5'!$R$168</f>
        <v>140</v>
      </c>
      <c r="R4" s="16">
        <f>Q4+1</f>
        <v>141</v>
      </c>
    </row>
    <row r="5" spans="1:26" x14ac:dyDescent="0.25">
      <c r="A5" s="4">
        <f>'CSP5'!$A$170</f>
        <v>620</v>
      </c>
      <c r="B5" s="12">
        <f>_xll.Interp2dTab(-1,0,'Internal Flash'!$C$196:$L$196,'Internal Flash'!$A$198:$A$209,'Internal Flash'!$C$198:$L$209,'Fuel Pressure Calc'!B5,'CSP5'!C91)</f>
        <v>0</v>
      </c>
      <c r="C5" s="12">
        <f>_xll.Interp2dTab(-1,0,'Internal Flash'!$C$196:$L$196,'Internal Flash'!$A$198:$A$209,'Internal Flash'!$C$198:$L$209,'Fuel Pressure Calc'!C5,'CSP5'!D91)</f>
        <v>0</v>
      </c>
      <c r="D5" s="12">
        <f>_xll.Interp2dTab(-1,0,'Internal Flash'!$C$196:$L$196,'Internal Flash'!$A$198:$A$209,'Internal Flash'!$C$198:$L$209,'Fuel Pressure Calc'!D5,'CSP5'!E91)</f>
        <v>0</v>
      </c>
      <c r="E5" s="12">
        <f>_xll.Interp2dTab(-1,0,'Internal Flash'!$C$196:$L$196,'Internal Flash'!$A$198:$A$209,'Internal Flash'!$C$198:$L$209,'Fuel Pressure Calc'!E5,'CSP5'!F91)</f>
        <v>0</v>
      </c>
      <c r="F5" s="12">
        <f>_xll.Interp2dTab(-1,0,'Internal Flash'!$C$196:$L$196,'Internal Flash'!$A$198:$A$209,'Internal Flash'!$C$198:$L$209,'Fuel Pressure Calc'!F5,'CSP5'!G91)</f>
        <v>0</v>
      </c>
      <c r="G5" s="12">
        <f>_xll.Interp2dTab(-1,0,'Internal Flash'!$C$196:$L$196,'Internal Flash'!$A$198:$A$209,'Internal Flash'!$C$198:$L$209,'Fuel Pressure Calc'!G5,'CSP5'!H91)</f>
        <v>0</v>
      </c>
      <c r="H5" s="12">
        <f>_xll.Interp2dTab(-1,0,'Internal Flash'!$C$196:$L$196,'Internal Flash'!$A$198:$A$209,'Internal Flash'!$C$198:$L$209,'Fuel Pressure Calc'!H5,'CSP5'!I91)</f>
        <v>0</v>
      </c>
      <c r="I5" s="12">
        <f>_xll.Interp2dTab(-1,0,'Internal Flash'!$C$196:$L$196,'Internal Flash'!$A$198:$A$209,'Internal Flash'!$C$198:$L$209,'Fuel Pressure Calc'!I5,'CSP5'!J91)</f>
        <v>0</v>
      </c>
      <c r="J5" s="12">
        <f>_xll.Interp2dTab(-1,0,'Internal Flash'!$C$196:$L$196,'Internal Flash'!$A$198:$A$209,'Internal Flash'!$C$198:$L$209,'Fuel Pressure Calc'!J5,'CSP5'!K91)</f>
        <v>0</v>
      </c>
      <c r="K5" s="12">
        <f>_xll.Interp2dTab(-1,0,'Internal Flash'!$C$196:$L$196,'Internal Flash'!$A$198:$A$209,'Internal Flash'!$C$198:$L$209,'Fuel Pressure Calc'!K5,'CSP5'!L91)</f>
        <v>0</v>
      </c>
      <c r="L5" s="12">
        <f>_xll.Interp2dTab(-1,0,'Internal Flash'!$C$196:$L$196,'Internal Flash'!$A$198:$A$209,'Internal Flash'!$C$198:$L$209,'Fuel Pressure Calc'!L5,'CSP5'!M91)</f>
        <v>0</v>
      </c>
      <c r="M5" s="12">
        <f>_xll.Interp2dTab(-1,0,'Internal Flash'!$C$196:$L$196,'Internal Flash'!$A$198:$A$209,'Internal Flash'!$C$198:$L$209,'Fuel Pressure Calc'!M5,'CSP5'!N91)</f>
        <v>0</v>
      </c>
      <c r="N5" s="12">
        <f>_xll.Interp2dTab(-1,0,'Internal Flash'!$C$196:$L$196,'Internal Flash'!$A$198:$A$209,'Internal Flash'!$C$198:$L$209,'Fuel Pressure Calc'!N5,'CSP5'!O91)</f>
        <v>0</v>
      </c>
      <c r="O5" s="12">
        <f>_xll.Interp2dTab(-1,0,'Internal Flash'!$C$196:$L$196,'Internal Flash'!$A$198:$A$209,'Internal Flash'!$C$198:$L$209,'Fuel Pressure Calc'!O5,'CSP5'!P91)</f>
        <v>0</v>
      </c>
      <c r="P5" s="12">
        <f>_xll.Interp2dTab(-1,0,'Internal Flash'!$C$196:$L$196,'Internal Flash'!$A$198:$A$209,'Internal Flash'!$C$198:$L$209,'Fuel Pressure Calc'!P5,'CSP5'!Q91)</f>
        <v>0</v>
      </c>
      <c r="Q5" s="13">
        <f>_xll.Interp2dTab(-1,0,'Internal Flash'!$C$196:$L$196,'Internal Flash'!$A$198:$A$209,'Internal Flash'!$C$198:$L$209,'Fuel Pressure Calc'!Q5,'CSP5'!R91)</f>
        <v>0</v>
      </c>
      <c r="R5" s="18">
        <f>Q5</f>
        <v>0</v>
      </c>
    </row>
    <row r="6" spans="1:26" x14ac:dyDescent="0.25">
      <c r="A6" s="4">
        <f>'CSP5'!$A$171</f>
        <v>650</v>
      </c>
      <c r="B6" s="12">
        <f>_xll.Interp2dTab(-1,0,'Internal Flash'!$C$196:$L$196,'Internal Flash'!$A$198:$A$209,'Internal Flash'!$C$198:$L$209,'Fuel Pressure Calc'!B6,'CSP5'!C92)</f>
        <v>0</v>
      </c>
      <c r="C6" s="12">
        <f>_xll.Interp2dTab(-1,0,'Internal Flash'!$C$196:$L$196,'Internal Flash'!$A$198:$A$209,'Internal Flash'!$C$198:$L$209,'Fuel Pressure Calc'!C6,'CSP5'!D92)</f>
        <v>0</v>
      </c>
      <c r="D6" s="12">
        <f>_xll.Interp2dTab(-1,0,'Internal Flash'!$C$196:$L$196,'Internal Flash'!$A$198:$A$209,'Internal Flash'!$C$198:$L$209,'Fuel Pressure Calc'!D6,'CSP5'!E92)</f>
        <v>0</v>
      </c>
      <c r="E6" s="12">
        <f>_xll.Interp2dTab(-1,0,'Internal Flash'!$C$196:$L$196,'Internal Flash'!$A$198:$A$209,'Internal Flash'!$C$198:$L$209,'Fuel Pressure Calc'!E6,'CSP5'!F92)</f>
        <v>0</v>
      </c>
      <c r="F6" s="12">
        <f>_xll.Interp2dTab(-1,0,'Internal Flash'!$C$196:$L$196,'Internal Flash'!$A$198:$A$209,'Internal Flash'!$C$198:$L$209,'Fuel Pressure Calc'!F6,'CSP5'!G92)</f>
        <v>0</v>
      </c>
      <c r="G6" s="12">
        <f>_xll.Interp2dTab(-1,0,'Internal Flash'!$C$196:$L$196,'Internal Flash'!$A$198:$A$209,'Internal Flash'!$C$198:$L$209,'Fuel Pressure Calc'!G6,'CSP5'!H92)</f>
        <v>0</v>
      </c>
      <c r="H6" s="12">
        <f>_xll.Interp2dTab(-1,0,'Internal Flash'!$C$196:$L$196,'Internal Flash'!$A$198:$A$209,'Internal Flash'!$C$198:$L$209,'Fuel Pressure Calc'!H6,'CSP5'!I92)</f>
        <v>0</v>
      </c>
      <c r="I6" s="12">
        <f>_xll.Interp2dTab(-1,0,'Internal Flash'!$C$196:$L$196,'Internal Flash'!$A$198:$A$209,'Internal Flash'!$C$198:$L$209,'Fuel Pressure Calc'!I6,'CSP5'!J92)</f>
        <v>0</v>
      </c>
      <c r="J6" s="12">
        <f>_xll.Interp2dTab(-1,0,'Internal Flash'!$C$196:$L$196,'Internal Flash'!$A$198:$A$209,'Internal Flash'!$C$198:$L$209,'Fuel Pressure Calc'!J6,'CSP5'!K92)</f>
        <v>0</v>
      </c>
      <c r="K6" s="12">
        <f>_xll.Interp2dTab(-1,0,'Internal Flash'!$C$196:$L$196,'Internal Flash'!$A$198:$A$209,'Internal Flash'!$C$198:$L$209,'Fuel Pressure Calc'!K6,'CSP5'!L92)</f>
        <v>0</v>
      </c>
      <c r="L6" s="12">
        <f>_xll.Interp2dTab(-1,0,'Internal Flash'!$C$196:$L$196,'Internal Flash'!$A$198:$A$209,'Internal Flash'!$C$198:$L$209,'Fuel Pressure Calc'!L6,'CSP5'!M92)</f>
        <v>0</v>
      </c>
      <c r="M6" s="12">
        <f>_xll.Interp2dTab(-1,0,'Internal Flash'!$C$196:$L$196,'Internal Flash'!$A$198:$A$209,'Internal Flash'!$C$198:$L$209,'Fuel Pressure Calc'!M6,'CSP5'!N92)</f>
        <v>0</v>
      </c>
      <c r="N6" s="12">
        <f>_xll.Interp2dTab(-1,0,'Internal Flash'!$C$196:$L$196,'Internal Flash'!$A$198:$A$209,'Internal Flash'!$C$198:$L$209,'Fuel Pressure Calc'!N6,'CSP5'!O92)</f>
        <v>0</v>
      </c>
      <c r="O6" s="12">
        <f>_xll.Interp2dTab(-1,0,'Internal Flash'!$C$196:$L$196,'Internal Flash'!$A$198:$A$209,'Internal Flash'!$C$198:$L$209,'Fuel Pressure Calc'!O6,'CSP5'!P92)</f>
        <v>0</v>
      </c>
      <c r="P6" s="12">
        <f>_xll.Interp2dTab(-1,0,'Internal Flash'!$C$196:$L$196,'Internal Flash'!$A$198:$A$209,'Internal Flash'!$C$198:$L$209,'Fuel Pressure Calc'!P6,'CSP5'!Q92)</f>
        <v>0</v>
      </c>
      <c r="Q6" s="13">
        <f>_xll.Interp2dTab(-1,0,'Internal Flash'!$C$196:$L$196,'Internal Flash'!$A$198:$A$209,'Internal Flash'!$C$198:$L$209,'Fuel Pressure Calc'!Q6,'CSP5'!R92)</f>
        <v>0</v>
      </c>
      <c r="R6" s="18">
        <f t="shared" ref="R6:R23" si="0">Q6</f>
        <v>0</v>
      </c>
    </row>
    <row r="7" spans="1:26" x14ac:dyDescent="0.25">
      <c r="A7" s="4">
        <f>'CSP5'!$A$172</f>
        <v>800</v>
      </c>
      <c r="B7" s="12">
        <f>_xll.Interp2dTab(-1,0,'Internal Flash'!$C$196:$L$196,'Internal Flash'!$A$198:$A$209,'Internal Flash'!$C$198:$L$209,'Fuel Pressure Calc'!B7,'CSP5'!C93)</f>
        <v>0</v>
      </c>
      <c r="C7" s="12">
        <f>_xll.Interp2dTab(-1,0,'Internal Flash'!$C$196:$L$196,'Internal Flash'!$A$198:$A$209,'Internal Flash'!$C$198:$L$209,'Fuel Pressure Calc'!C7,'CSP5'!D93)</f>
        <v>0</v>
      </c>
      <c r="D7" s="12">
        <f>_xll.Interp2dTab(-1,0,'Internal Flash'!$C$196:$L$196,'Internal Flash'!$A$198:$A$209,'Internal Flash'!$C$198:$L$209,'Fuel Pressure Calc'!D7,'CSP5'!E93)</f>
        <v>0</v>
      </c>
      <c r="E7" s="12">
        <f>_xll.Interp2dTab(-1,0,'Internal Flash'!$C$196:$L$196,'Internal Flash'!$A$198:$A$209,'Internal Flash'!$C$198:$L$209,'Fuel Pressure Calc'!E7,'CSP5'!F93)</f>
        <v>0</v>
      </c>
      <c r="F7" s="12">
        <f>_xll.Interp2dTab(-1,0,'Internal Flash'!$C$196:$L$196,'Internal Flash'!$A$198:$A$209,'Internal Flash'!$C$198:$L$209,'Fuel Pressure Calc'!F7,'CSP5'!G93)</f>
        <v>0</v>
      </c>
      <c r="G7" s="12">
        <f>_xll.Interp2dTab(-1,0,'Internal Flash'!$C$196:$L$196,'Internal Flash'!$A$198:$A$209,'Internal Flash'!$C$198:$L$209,'Fuel Pressure Calc'!G7,'CSP5'!H93)</f>
        <v>0</v>
      </c>
      <c r="H7" s="12">
        <f>_xll.Interp2dTab(-1,0,'Internal Flash'!$C$196:$L$196,'Internal Flash'!$A$198:$A$209,'Internal Flash'!$C$198:$L$209,'Fuel Pressure Calc'!H7,'CSP5'!I93)</f>
        <v>0</v>
      </c>
      <c r="I7" s="12">
        <f>_xll.Interp2dTab(-1,0,'Internal Flash'!$C$196:$L$196,'Internal Flash'!$A$198:$A$209,'Internal Flash'!$C$198:$L$209,'Fuel Pressure Calc'!I7,'CSP5'!J93)</f>
        <v>0</v>
      </c>
      <c r="J7" s="12">
        <f>_xll.Interp2dTab(-1,0,'Internal Flash'!$C$196:$L$196,'Internal Flash'!$A$198:$A$209,'Internal Flash'!$C$198:$L$209,'Fuel Pressure Calc'!J7,'CSP5'!K93)</f>
        <v>0</v>
      </c>
      <c r="K7" s="12">
        <f>_xll.Interp2dTab(-1,0,'Internal Flash'!$C$196:$L$196,'Internal Flash'!$A$198:$A$209,'Internal Flash'!$C$198:$L$209,'Fuel Pressure Calc'!K7,'CSP5'!L93)</f>
        <v>0</v>
      </c>
      <c r="L7" s="12">
        <f>_xll.Interp2dTab(-1,0,'Internal Flash'!$C$196:$L$196,'Internal Flash'!$A$198:$A$209,'Internal Flash'!$C$198:$L$209,'Fuel Pressure Calc'!L7,'CSP5'!M93)</f>
        <v>0</v>
      </c>
      <c r="M7" s="12">
        <f>_xll.Interp2dTab(-1,0,'Internal Flash'!$C$196:$L$196,'Internal Flash'!$A$198:$A$209,'Internal Flash'!$C$198:$L$209,'Fuel Pressure Calc'!M7,'CSP5'!N93)</f>
        <v>0</v>
      </c>
      <c r="N7" s="12">
        <f>_xll.Interp2dTab(-1,0,'Internal Flash'!$C$196:$L$196,'Internal Flash'!$A$198:$A$209,'Internal Flash'!$C$198:$L$209,'Fuel Pressure Calc'!N7,'CSP5'!O93)</f>
        <v>0</v>
      </c>
      <c r="O7" s="12">
        <f>_xll.Interp2dTab(-1,0,'Internal Flash'!$C$196:$L$196,'Internal Flash'!$A$198:$A$209,'Internal Flash'!$C$198:$L$209,'Fuel Pressure Calc'!O7,'CSP5'!P93)</f>
        <v>0</v>
      </c>
      <c r="P7" s="12">
        <f>_xll.Interp2dTab(-1,0,'Internal Flash'!$C$196:$L$196,'Internal Flash'!$A$198:$A$209,'Internal Flash'!$C$198:$L$209,'Fuel Pressure Calc'!P7,'CSP5'!Q93)</f>
        <v>0</v>
      </c>
      <c r="Q7" s="13">
        <f>_xll.Interp2dTab(-1,0,'Internal Flash'!$C$196:$L$196,'Internal Flash'!$A$198:$A$209,'Internal Flash'!$C$198:$L$209,'Fuel Pressure Calc'!Q7,'CSP5'!R93)</f>
        <v>0</v>
      </c>
      <c r="R7" s="18">
        <f t="shared" si="0"/>
        <v>0</v>
      </c>
    </row>
    <row r="8" spans="1:26" x14ac:dyDescent="0.25">
      <c r="A8" s="4">
        <f>'CSP5'!$A$173</f>
        <v>1000</v>
      </c>
      <c r="B8" s="12">
        <f>_xll.Interp2dTab(-1,0,'Internal Flash'!$C$196:$L$196,'Internal Flash'!$A$198:$A$209,'Internal Flash'!$C$198:$L$209,'Fuel Pressure Calc'!B8,'CSP5'!C94)</f>
        <v>0</v>
      </c>
      <c r="C8" s="12">
        <f>_xll.Interp2dTab(-1,0,'Internal Flash'!$C$196:$L$196,'Internal Flash'!$A$198:$A$209,'Internal Flash'!$C$198:$L$209,'Fuel Pressure Calc'!C8,'CSP5'!D94)</f>
        <v>198.88888829728</v>
      </c>
      <c r="D8" s="12">
        <f>_xll.Interp2dTab(-1,0,'Internal Flash'!$C$196:$L$196,'Internal Flash'!$A$198:$A$209,'Internal Flash'!$C$198:$L$209,'Fuel Pressure Calc'!D8,'CSP5'!E94)</f>
        <v>221.371485688576</v>
      </c>
      <c r="E8" s="12">
        <f>_xll.Interp2dTab(-1,0,'Internal Flash'!$C$196:$L$196,'Internal Flash'!$A$198:$A$209,'Internal Flash'!$C$198:$L$209,'Fuel Pressure Calc'!E8,'CSP5'!F94)</f>
        <v>221.371485688576</v>
      </c>
      <c r="F8" s="12">
        <f>_xll.Interp2dTab(-1,0,'Internal Flash'!$C$196:$L$196,'Internal Flash'!$A$198:$A$209,'Internal Flash'!$C$198:$L$209,'Fuel Pressure Calc'!F8,'CSP5'!G94)</f>
        <v>201.263066336576</v>
      </c>
      <c r="G8" s="12">
        <f>_xll.Interp2dTab(-1,0,'Internal Flash'!$C$196:$L$196,'Internal Flash'!$A$198:$A$209,'Internal Flash'!$C$198:$L$209,'Fuel Pressure Calc'!G8,'CSP5'!H94)</f>
        <v>0</v>
      </c>
      <c r="H8" s="12">
        <f>_xll.Interp2dTab(-1,0,'Internal Flash'!$C$196:$L$196,'Internal Flash'!$A$198:$A$209,'Internal Flash'!$C$198:$L$209,'Fuel Pressure Calc'!H8,'CSP5'!I94)</f>
        <v>0</v>
      </c>
      <c r="I8" s="12">
        <f>_xll.Interp2dTab(-1,0,'Internal Flash'!$C$196:$L$196,'Internal Flash'!$A$198:$A$209,'Internal Flash'!$C$198:$L$209,'Fuel Pressure Calc'!I8,'CSP5'!J94)</f>
        <v>0</v>
      </c>
      <c r="J8" s="12">
        <f>_xll.Interp2dTab(-1,0,'Internal Flash'!$C$196:$L$196,'Internal Flash'!$A$198:$A$209,'Internal Flash'!$C$198:$L$209,'Fuel Pressure Calc'!J8,'CSP5'!K94)</f>
        <v>0</v>
      </c>
      <c r="K8" s="12">
        <f>_xll.Interp2dTab(-1,0,'Internal Flash'!$C$196:$L$196,'Internal Flash'!$A$198:$A$209,'Internal Flash'!$C$198:$L$209,'Fuel Pressure Calc'!K8,'CSP5'!L94)</f>
        <v>0</v>
      </c>
      <c r="L8" s="12">
        <f>_xll.Interp2dTab(-1,0,'Internal Flash'!$C$196:$L$196,'Internal Flash'!$A$198:$A$209,'Internal Flash'!$C$198:$L$209,'Fuel Pressure Calc'!L8,'CSP5'!M94)</f>
        <v>0</v>
      </c>
      <c r="M8" s="12">
        <f>_xll.Interp2dTab(-1,0,'Internal Flash'!$C$196:$L$196,'Internal Flash'!$A$198:$A$209,'Internal Flash'!$C$198:$L$209,'Fuel Pressure Calc'!M8,'CSP5'!N94)</f>
        <v>0</v>
      </c>
      <c r="N8" s="12">
        <f>_xll.Interp2dTab(-1,0,'Internal Flash'!$C$196:$L$196,'Internal Flash'!$A$198:$A$209,'Internal Flash'!$C$198:$L$209,'Fuel Pressure Calc'!N8,'CSP5'!O94)</f>
        <v>0</v>
      </c>
      <c r="O8" s="12">
        <f>_xll.Interp2dTab(-1,0,'Internal Flash'!$C$196:$L$196,'Internal Flash'!$A$198:$A$209,'Internal Flash'!$C$198:$L$209,'Fuel Pressure Calc'!O8,'CSP5'!P94)</f>
        <v>0</v>
      </c>
      <c r="P8" s="12">
        <f>_xll.Interp2dTab(-1,0,'Internal Flash'!$C$196:$L$196,'Internal Flash'!$A$198:$A$209,'Internal Flash'!$C$198:$L$209,'Fuel Pressure Calc'!P8,'CSP5'!Q94)</f>
        <v>0</v>
      </c>
      <c r="Q8" s="13">
        <f>_xll.Interp2dTab(-1,0,'Internal Flash'!$C$196:$L$196,'Internal Flash'!$A$198:$A$209,'Internal Flash'!$C$198:$L$209,'Fuel Pressure Calc'!Q8,'CSP5'!R94)</f>
        <v>0</v>
      </c>
      <c r="R8" s="18">
        <f t="shared" si="0"/>
        <v>0</v>
      </c>
    </row>
    <row r="9" spans="1:26" x14ac:dyDescent="0.25">
      <c r="A9" s="4">
        <f>'CSP5'!$A$174</f>
        <v>1200</v>
      </c>
      <c r="B9" s="12">
        <f>_xll.Interp2dTab(-1,0,'Internal Flash'!$C$196:$L$196,'Internal Flash'!$A$198:$A$209,'Internal Flash'!$C$198:$L$209,'Fuel Pressure Calc'!B9,'CSP5'!C95)</f>
        <v>0</v>
      </c>
      <c r="C9" s="12">
        <f>_xll.Interp2dTab(-1,0,'Internal Flash'!$C$196:$L$196,'Internal Flash'!$A$198:$A$209,'Internal Flash'!$C$198:$L$209,'Fuel Pressure Calc'!C9,'CSP5'!D95)</f>
        <v>186.30033365680001</v>
      </c>
      <c r="D9" s="12">
        <f>_xll.Interp2dTab(-1,0,'Internal Flash'!$C$196:$L$196,'Internal Flash'!$A$198:$A$209,'Internal Flash'!$C$198:$L$209,'Fuel Pressure Calc'!D9,'CSP5'!E95)</f>
        <v>203.32828404535678</v>
      </c>
      <c r="E9" s="12">
        <f>_xll.Interp2dTab(-1,0,'Internal Flash'!$C$196:$L$196,'Internal Flash'!$A$198:$A$209,'Internal Flash'!$C$198:$L$209,'Fuel Pressure Calc'!E9,'CSP5'!F95)</f>
        <v>206.45129619034242</v>
      </c>
      <c r="F9" s="12">
        <f>_xll.Interp2dTab(-1,0,'Internal Flash'!$C$196:$L$196,'Internal Flash'!$A$198:$A$209,'Internal Flash'!$C$198:$L$209,'Fuel Pressure Calc'!F9,'CSP5'!G95)</f>
        <v>193.0525666650816</v>
      </c>
      <c r="G9" s="12">
        <f>_xll.Interp2dTab(-1,0,'Internal Flash'!$C$196:$L$196,'Internal Flash'!$A$198:$A$209,'Internal Flash'!$C$198:$L$209,'Fuel Pressure Calc'!G9,'CSP5'!H95)</f>
        <v>167.88820571526401</v>
      </c>
      <c r="H9" s="12">
        <f>_xll.Interp2dTab(-1,0,'Internal Flash'!$C$196:$L$196,'Internal Flash'!$A$198:$A$209,'Internal Flash'!$C$198:$L$209,'Fuel Pressure Calc'!H9,'CSP5'!I95)</f>
        <v>0</v>
      </c>
      <c r="I9" s="12">
        <f>_xll.Interp2dTab(-1,0,'Internal Flash'!$C$196:$L$196,'Internal Flash'!$A$198:$A$209,'Internal Flash'!$C$198:$L$209,'Fuel Pressure Calc'!I9,'CSP5'!J95)</f>
        <v>0</v>
      </c>
      <c r="J9" s="12">
        <f>_xll.Interp2dTab(-1,0,'Internal Flash'!$C$196:$L$196,'Internal Flash'!$A$198:$A$209,'Internal Flash'!$C$198:$L$209,'Fuel Pressure Calc'!J9,'CSP5'!K95)</f>
        <v>0</v>
      </c>
      <c r="K9" s="12">
        <f>_xll.Interp2dTab(-1,0,'Internal Flash'!$C$196:$L$196,'Internal Flash'!$A$198:$A$209,'Internal Flash'!$C$198:$L$209,'Fuel Pressure Calc'!K9,'CSP5'!L95)</f>
        <v>0</v>
      </c>
      <c r="L9" s="12">
        <f>_xll.Interp2dTab(-1,0,'Internal Flash'!$C$196:$L$196,'Internal Flash'!$A$198:$A$209,'Internal Flash'!$C$198:$L$209,'Fuel Pressure Calc'!L9,'CSP5'!M95)</f>
        <v>0</v>
      </c>
      <c r="M9" s="12">
        <f>_xll.Interp2dTab(-1,0,'Internal Flash'!$C$196:$L$196,'Internal Flash'!$A$198:$A$209,'Internal Flash'!$C$198:$L$209,'Fuel Pressure Calc'!M9,'CSP5'!N95)</f>
        <v>0</v>
      </c>
      <c r="N9" s="12">
        <f>_xll.Interp2dTab(-1,0,'Internal Flash'!$C$196:$L$196,'Internal Flash'!$A$198:$A$209,'Internal Flash'!$C$198:$L$209,'Fuel Pressure Calc'!N9,'CSP5'!O95)</f>
        <v>0</v>
      </c>
      <c r="O9" s="12">
        <f>_xll.Interp2dTab(-1,0,'Internal Flash'!$C$196:$L$196,'Internal Flash'!$A$198:$A$209,'Internal Flash'!$C$198:$L$209,'Fuel Pressure Calc'!O9,'CSP5'!P95)</f>
        <v>0</v>
      </c>
      <c r="P9" s="12">
        <f>_xll.Interp2dTab(-1,0,'Internal Flash'!$C$196:$L$196,'Internal Flash'!$A$198:$A$209,'Internal Flash'!$C$198:$L$209,'Fuel Pressure Calc'!P9,'CSP5'!Q95)</f>
        <v>0</v>
      </c>
      <c r="Q9" s="13">
        <f>_xll.Interp2dTab(-1,0,'Internal Flash'!$C$196:$L$196,'Internal Flash'!$A$198:$A$209,'Internal Flash'!$C$198:$L$209,'Fuel Pressure Calc'!Q9,'CSP5'!R95)</f>
        <v>0</v>
      </c>
      <c r="R9" s="18">
        <f t="shared" si="0"/>
        <v>0</v>
      </c>
    </row>
    <row r="10" spans="1:26" x14ac:dyDescent="0.25">
      <c r="A10" s="4">
        <f>'CSP5'!$A$175</f>
        <v>1400</v>
      </c>
      <c r="B10" s="12">
        <f>_xll.Interp2dTab(-1,0,'Internal Flash'!$C$196:$L$196,'Internal Flash'!$A$198:$A$209,'Internal Flash'!$C$198:$L$209,'Fuel Pressure Calc'!B10,'CSP5'!C96)</f>
        <v>0</v>
      </c>
      <c r="C10" s="12">
        <f>_xll.Interp2dTab(-1,0,'Internal Flash'!$C$196:$L$196,'Internal Flash'!$A$198:$A$209,'Internal Flash'!$C$198:$L$209,'Fuel Pressure Calc'!C10,'CSP5'!D96)</f>
        <v>184.194623069344</v>
      </c>
      <c r="D10" s="12">
        <f>_xll.Interp2dTab(-1,0,'Internal Flash'!$C$196:$L$196,'Internal Flash'!$A$198:$A$209,'Internal Flash'!$C$198:$L$209,'Fuel Pressure Calc'!D10,'CSP5'!E96)</f>
        <v>207.4587194629184</v>
      </c>
      <c r="E10" s="12">
        <f>_xll.Interp2dTab(-1,0,'Internal Flash'!$C$196:$L$196,'Internal Flash'!$A$198:$A$209,'Internal Flash'!$C$198:$L$209,'Fuel Pressure Calc'!E10,'CSP5'!F96)</f>
        <v>195.11778437386241</v>
      </c>
      <c r="F10" s="12">
        <f>_xll.Interp2dTab(-1,0,'Internal Flash'!$C$196:$L$196,'Internal Flash'!$A$198:$A$209,'Internal Flash'!$C$198:$L$209,'Fuel Pressure Calc'!F10,'CSP5'!G96)</f>
        <v>180.66126041239681</v>
      </c>
      <c r="G10" s="12">
        <f>_xll.Interp2dTab(-1,0,'Internal Flash'!$C$196:$L$196,'Internal Flash'!$A$198:$A$209,'Internal Flash'!$C$198:$L$209,'Fuel Pressure Calc'!G10,'CSP5'!H96)</f>
        <v>159.99999999999997</v>
      </c>
      <c r="H10" s="12">
        <f>_xll.Interp2dTab(-1,0,'Internal Flash'!$C$196:$L$196,'Internal Flash'!$A$198:$A$209,'Internal Flash'!$C$198:$L$209,'Fuel Pressure Calc'!H10,'CSP5'!I96)</f>
        <v>160</v>
      </c>
      <c r="I10" s="12">
        <f>_xll.Interp2dTab(-1,0,'Internal Flash'!$C$196:$L$196,'Internal Flash'!$A$198:$A$209,'Internal Flash'!$C$198:$L$209,'Fuel Pressure Calc'!I10,'CSP5'!J96)</f>
        <v>0</v>
      </c>
      <c r="J10" s="12">
        <f>_xll.Interp2dTab(-1,0,'Internal Flash'!$C$196:$L$196,'Internal Flash'!$A$198:$A$209,'Internal Flash'!$C$198:$L$209,'Fuel Pressure Calc'!J10,'CSP5'!K96)</f>
        <v>0</v>
      </c>
      <c r="K10" s="12">
        <f>_xll.Interp2dTab(-1,0,'Internal Flash'!$C$196:$L$196,'Internal Flash'!$A$198:$A$209,'Internal Flash'!$C$198:$L$209,'Fuel Pressure Calc'!K10,'CSP5'!L96)</f>
        <v>0</v>
      </c>
      <c r="L10" s="12">
        <f>_xll.Interp2dTab(-1,0,'Internal Flash'!$C$196:$L$196,'Internal Flash'!$A$198:$A$209,'Internal Flash'!$C$198:$L$209,'Fuel Pressure Calc'!L10,'CSP5'!M96)</f>
        <v>0</v>
      </c>
      <c r="M10" s="12">
        <f>_xll.Interp2dTab(-1,0,'Internal Flash'!$C$196:$L$196,'Internal Flash'!$A$198:$A$209,'Internal Flash'!$C$198:$L$209,'Fuel Pressure Calc'!M10,'CSP5'!N96)</f>
        <v>0</v>
      </c>
      <c r="N10" s="12">
        <f>_xll.Interp2dTab(-1,0,'Internal Flash'!$C$196:$L$196,'Internal Flash'!$A$198:$A$209,'Internal Flash'!$C$198:$L$209,'Fuel Pressure Calc'!N10,'CSP5'!O96)</f>
        <v>0</v>
      </c>
      <c r="O10" s="12">
        <f>_xll.Interp2dTab(-1,0,'Internal Flash'!$C$196:$L$196,'Internal Flash'!$A$198:$A$209,'Internal Flash'!$C$198:$L$209,'Fuel Pressure Calc'!O10,'CSP5'!P96)</f>
        <v>0</v>
      </c>
      <c r="P10" s="12">
        <f>_xll.Interp2dTab(-1,0,'Internal Flash'!$C$196:$L$196,'Internal Flash'!$A$198:$A$209,'Internal Flash'!$C$198:$L$209,'Fuel Pressure Calc'!P10,'CSP5'!Q96)</f>
        <v>0</v>
      </c>
      <c r="Q10" s="13">
        <f>_xll.Interp2dTab(-1,0,'Internal Flash'!$C$196:$L$196,'Internal Flash'!$A$198:$A$209,'Internal Flash'!$C$198:$L$209,'Fuel Pressure Calc'!Q10,'CSP5'!R96)</f>
        <v>0</v>
      </c>
      <c r="R10" s="18">
        <f t="shared" si="0"/>
        <v>0</v>
      </c>
    </row>
    <row r="11" spans="1:26" x14ac:dyDescent="0.25">
      <c r="A11" s="4">
        <f>'CSP5'!$A$176</f>
        <v>1550</v>
      </c>
      <c r="B11" s="12">
        <f>_xll.Interp2dTab(-1,0,'Internal Flash'!$C$196:$L$196,'Internal Flash'!$A$198:$A$209,'Internal Flash'!$C$198:$L$209,'Fuel Pressure Calc'!B11,'CSP5'!C97)</f>
        <v>0</v>
      </c>
      <c r="C11" s="12">
        <f>_xll.Interp2dTab(-1,0,'Internal Flash'!$C$196:$L$196,'Internal Flash'!$A$198:$A$209,'Internal Flash'!$C$198:$L$209,'Fuel Pressure Calc'!C11,'CSP5'!D97)</f>
        <v>182.088912481888</v>
      </c>
      <c r="D11" s="12">
        <f>_xll.Interp2dTab(-1,0,'Internal Flash'!$C$196:$L$196,'Internal Flash'!$A$198:$A$209,'Internal Flash'!$C$198:$L$209,'Fuel Pressure Calc'!D11,'CSP5'!E97)</f>
        <v>203.32828404535678</v>
      </c>
      <c r="E11" s="12">
        <f>_xll.Interp2dTab(-1,0,'Internal Flash'!$C$196:$L$196,'Internal Flash'!$A$198:$A$209,'Internal Flash'!$C$198:$L$209,'Fuel Pressure Calc'!E11,'CSP5'!F97)</f>
        <v>183.73390139375357</v>
      </c>
      <c r="F11" s="12">
        <f>_xll.Interp2dTab(-1,0,'Internal Flash'!$C$196:$L$196,'Internal Flash'!$A$198:$A$209,'Internal Flash'!$C$198:$L$209,'Fuel Pressure Calc'!F11,'CSP5'!G97)</f>
        <v>170.33517186849281</v>
      </c>
      <c r="G11" s="12">
        <f>_xll.Interp2dTab(-1,0,'Internal Flash'!$C$196:$L$196,'Internal Flash'!$A$198:$A$209,'Internal Flash'!$C$198:$L$209,'Fuel Pressure Calc'!G11,'CSP5'!H97)</f>
        <v>160</v>
      </c>
      <c r="H11" s="12">
        <f>_xll.Interp2dTab(-1,0,'Internal Flash'!$C$196:$L$196,'Internal Flash'!$A$198:$A$209,'Internal Flash'!$C$198:$L$209,'Fuel Pressure Calc'!H11,'CSP5'!I97)</f>
        <v>160</v>
      </c>
      <c r="I11" s="12">
        <f>_xll.Interp2dTab(-1,0,'Internal Flash'!$C$196:$L$196,'Internal Flash'!$A$198:$A$209,'Internal Flash'!$C$198:$L$209,'Fuel Pressure Calc'!I11,'CSP5'!J97)</f>
        <v>0</v>
      </c>
      <c r="J11" s="12">
        <f>_xll.Interp2dTab(-1,0,'Internal Flash'!$C$196:$L$196,'Internal Flash'!$A$198:$A$209,'Internal Flash'!$C$198:$L$209,'Fuel Pressure Calc'!J11,'CSP5'!K97)</f>
        <v>0</v>
      </c>
      <c r="K11" s="12">
        <f>_xll.Interp2dTab(-1,0,'Internal Flash'!$C$196:$L$196,'Internal Flash'!$A$198:$A$209,'Internal Flash'!$C$198:$L$209,'Fuel Pressure Calc'!K11,'CSP5'!L97)</f>
        <v>0</v>
      </c>
      <c r="L11" s="12">
        <f>_xll.Interp2dTab(-1,0,'Internal Flash'!$C$196:$L$196,'Internal Flash'!$A$198:$A$209,'Internal Flash'!$C$198:$L$209,'Fuel Pressure Calc'!L11,'CSP5'!M97)</f>
        <v>0</v>
      </c>
      <c r="M11" s="12">
        <f>_xll.Interp2dTab(-1,0,'Internal Flash'!$C$196:$L$196,'Internal Flash'!$A$198:$A$209,'Internal Flash'!$C$198:$L$209,'Fuel Pressure Calc'!M11,'CSP5'!N97)</f>
        <v>0</v>
      </c>
      <c r="N11" s="12">
        <f>_xll.Interp2dTab(-1,0,'Internal Flash'!$C$196:$L$196,'Internal Flash'!$A$198:$A$209,'Internal Flash'!$C$198:$L$209,'Fuel Pressure Calc'!N11,'CSP5'!O97)</f>
        <v>0</v>
      </c>
      <c r="O11" s="12">
        <f>_xll.Interp2dTab(-1,0,'Internal Flash'!$C$196:$L$196,'Internal Flash'!$A$198:$A$209,'Internal Flash'!$C$198:$L$209,'Fuel Pressure Calc'!O11,'CSP5'!P97)</f>
        <v>0</v>
      </c>
      <c r="P11" s="12">
        <f>_xll.Interp2dTab(-1,0,'Internal Flash'!$C$196:$L$196,'Internal Flash'!$A$198:$A$209,'Internal Flash'!$C$198:$L$209,'Fuel Pressure Calc'!P11,'CSP5'!Q97)</f>
        <v>0</v>
      </c>
      <c r="Q11" s="13">
        <f>_xll.Interp2dTab(-1,0,'Internal Flash'!$C$196:$L$196,'Internal Flash'!$A$198:$A$209,'Internal Flash'!$C$198:$L$209,'Fuel Pressure Calc'!Q11,'CSP5'!R97)</f>
        <v>0</v>
      </c>
      <c r="R11" s="18">
        <f t="shared" si="0"/>
        <v>0</v>
      </c>
    </row>
    <row r="12" spans="1:26" x14ac:dyDescent="0.25">
      <c r="A12" s="4">
        <f>'CSP5'!$A$177</f>
        <v>1700</v>
      </c>
      <c r="B12" s="12">
        <f>_xll.Interp2dTab(-1,0,'Internal Flash'!$C$196:$L$196,'Internal Flash'!$A$198:$A$209,'Internal Flash'!$C$198:$L$209,'Fuel Pressure Calc'!B12,'CSP5'!C98)</f>
        <v>0</v>
      </c>
      <c r="C12" s="12">
        <f>_xll.Interp2dTab(-1,0,'Internal Flash'!$C$196:$L$196,'Internal Flash'!$A$198:$A$209,'Internal Flash'!$C$198:$L$209,'Fuel Pressure Calc'!C12,'CSP5'!D98)</f>
        <v>179.33479710988001</v>
      </c>
      <c r="D12" s="12">
        <f>_xll.Interp2dTab(-1,0,'Internal Flash'!$C$196:$L$196,'Internal Flash'!$A$198:$A$209,'Internal Flash'!$C$198:$L$209,'Fuel Pressure Calc'!D12,'CSP5'!E98)</f>
        <v>194.07258272856478</v>
      </c>
      <c r="E12" s="12">
        <f>_xll.Interp2dTab(-1,0,'Internal Flash'!$C$196:$L$196,'Internal Flash'!$A$198:$A$209,'Internal Flash'!$C$198:$L$209,'Fuel Pressure Calc'!E12,'CSP5'!F98)</f>
        <v>176.78268081297918</v>
      </c>
      <c r="F12" s="12">
        <f>_xll.Interp2dTab(-1,0,'Internal Flash'!$C$196:$L$196,'Internal Flash'!$A$198:$A$209,'Internal Flash'!$C$198:$L$209,'Fuel Pressure Calc'!F12,'CSP5'!G98)</f>
        <v>160</v>
      </c>
      <c r="G12" s="12">
        <f>_xll.Interp2dTab(-1,0,'Internal Flash'!$C$196:$L$196,'Internal Flash'!$A$198:$A$209,'Internal Flash'!$C$198:$L$209,'Fuel Pressure Calc'!G12,'CSP5'!H98)</f>
        <v>160</v>
      </c>
      <c r="H12" s="12">
        <f>_xll.Interp2dTab(-1,0,'Internal Flash'!$C$196:$L$196,'Internal Flash'!$A$198:$A$209,'Internal Flash'!$C$198:$L$209,'Fuel Pressure Calc'!H12,'CSP5'!I98)</f>
        <v>160</v>
      </c>
      <c r="I12" s="12">
        <f>_xll.Interp2dTab(-1,0,'Internal Flash'!$C$196:$L$196,'Internal Flash'!$A$198:$A$209,'Internal Flash'!$C$198:$L$209,'Fuel Pressure Calc'!I12,'CSP5'!J98)</f>
        <v>0</v>
      </c>
      <c r="J12" s="12">
        <f>_xll.Interp2dTab(-1,0,'Internal Flash'!$C$196:$L$196,'Internal Flash'!$A$198:$A$209,'Internal Flash'!$C$198:$L$209,'Fuel Pressure Calc'!J12,'CSP5'!K98)</f>
        <v>0</v>
      </c>
      <c r="K12" s="12">
        <f>_xll.Interp2dTab(-1,0,'Internal Flash'!$C$196:$L$196,'Internal Flash'!$A$198:$A$209,'Internal Flash'!$C$198:$L$209,'Fuel Pressure Calc'!K12,'CSP5'!L98)</f>
        <v>0</v>
      </c>
      <c r="L12" s="12">
        <f>_xll.Interp2dTab(-1,0,'Internal Flash'!$C$196:$L$196,'Internal Flash'!$A$198:$A$209,'Internal Flash'!$C$198:$L$209,'Fuel Pressure Calc'!L12,'CSP5'!M98)</f>
        <v>0</v>
      </c>
      <c r="M12" s="12">
        <f>_xll.Interp2dTab(-1,0,'Internal Flash'!$C$196:$L$196,'Internal Flash'!$A$198:$A$209,'Internal Flash'!$C$198:$L$209,'Fuel Pressure Calc'!M12,'CSP5'!N98)</f>
        <v>0</v>
      </c>
      <c r="N12" s="12">
        <f>_xll.Interp2dTab(-1,0,'Internal Flash'!$C$196:$L$196,'Internal Flash'!$A$198:$A$209,'Internal Flash'!$C$198:$L$209,'Fuel Pressure Calc'!N12,'CSP5'!O98)</f>
        <v>0</v>
      </c>
      <c r="O12" s="12">
        <f>_xll.Interp2dTab(-1,0,'Internal Flash'!$C$196:$L$196,'Internal Flash'!$A$198:$A$209,'Internal Flash'!$C$198:$L$209,'Fuel Pressure Calc'!O12,'CSP5'!P98)</f>
        <v>0</v>
      </c>
      <c r="P12" s="12">
        <f>_xll.Interp2dTab(-1,0,'Internal Flash'!$C$196:$L$196,'Internal Flash'!$A$198:$A$209,'Internal Flash'!$C$198:$L$209,'Fuel Pressure Calc'!P12,'CSP5'!Q98)</f>
        <v>0</v>
      </c>
      <c r="Q12" s="13">
        <f>_xll.Interp2dTab(-1,0,'Internal Flash'!$C$196:$L$196,'Internal Flash'!$A$198:$A$209,'Internal Flash'!$C$198:$L$209,'Fuel Pressure Calc'!Q12,'CSP5'!R98)</f>
        <v>0</v>
      </c>
      <c r="R12" s="18">
        <f t="shared" si="0"/>
        <v>0</v>
      </c>
    </row>
    <row r="13" spans="1:26" x14ac:dyDescent="0.25">
      <c r="A13" s="4">
        <f>'CSP5'!$A$178</f>
        <v>1800</v>
      </c>
      <c r="B13" s="12">
        <f>_xll.Interp2dTab(-1,0,'Internal Flash'!$C$196:$L$196,'Internal Flash'!$A$198:$A$209,'Internal Flash'!$C$198:$L$209,'Fuel Pressure Calc'!B13,'CSP5'!C99)</f>
        <v>0</v>
      </c>
      <c r="C13" s="12">
        <f>_xll.Interp2dTab(-1,0,'Internal Flash'!$C$196:$L$196,'Internal Flash'!$A$198:$A$209,'Internal Flash'!$C$198:$L$209,'Fuel Pressure Calc'!C13,'CSP5'!D99)</f>
        <v>174.474971150416</v>
      </c>
      <c r="D13" s="12">
        <f>_xll.Interp2dTab(-1,0,'Internal Flash'!$C$196:$L$196,'Internal Flash'!$A$198:$A$209,'Internal Flash'!$C$198:$L$209,'Fuel Pressure Calc'!D13,'CSP5'!E99)</f>
        <v>180.66126041239679</v>
      </c>
      <c r="E13" s="12">
        <f>_xll.Interp2dTab(-1,0,'Internal Flash'!$C$196:$L$196,'Internal Flash'!$A$198:$A$209,'Internal Flash'!$C$198:$L$209,'Fuel Pressure Calc'!E13,'CSP5'!F99)</f>
        <v>169.30256301410239</v>
      </c>
      <c r="F13" s="12">
        <f>_xll.Interp2dTab(-1,0,'Internal Flash'!$C$196:$L$196,'Internal Flash'!$A$198:$A$209,'Internal Flash'!$C$198:$L$209,'Fuel Pressure Calc'!F13,'CSP5'!G99)</f>
        <v>160</v>
      </c>
      <c r="G13" s="12">
        <f>_xll.Interp2dTab(-1,0,'Internal Flash'!$C$196:$L$196,'Internal Flash'!$A$198:$A$209,'Internal Flash'!$C$198:$L$209,'Fuel Pressure Calc'!G13,'CSP5'!H99)</f>
        <v>160</v>
      </c>
      <c r="H13" s="12">
        <f>_xll.Interp2dTab(-1,0,'Internal Flash'!$C$196:$L$196,'Internal Flash'!$A$198:$A$209,'Internal Flash'!$C$198:$L$209,'Fuel Pressure Calc'!H13,'CSP5'!I99)</f>
        <v>160</v>
      </c>
      <c r="I13" s="12">
        <f>_xll.Interp2dTab(-1,0,'Internal Flash'!$C$196:$L$196,'Internal Flash'!$A$198:$A$209,'Internal Flash'!$C$198:$L$209,'Fuel Pressure Calc'!I13,'CSP5'!J99)</f>
        <v>0</v>
      </c>
      <c r="J13" s="12">
        <f>_xll.Interp2dTab(-1,0,'Internal Flash'!$C$196:$L$196,'Internal Flash'!$A$198:$A$209,'Internal Flash'!$C$198:$L$209,'Fuel Pressure Calc'!J13,'CSP5'!K99)</f>
        <v>0</v>
      </c>
      <c r="K13" s="12">
        <f>_xll.Interp2dTab(-1,0,'Internal Flash'!$C$196:$L$196,'Internal Flash'!$A$198:$A$209,'Internal Flash'!$C$198:$L$209,'Fuel Pressure Calc'!K13,'CSP5'!L99)</f>
        <v>0</v>
      </c>
      <c r="L13" s="12">
        <f>_xll.Interp2dTab(-1,0,'Internal Flash'!$C$196:$L$196,'Internal Flash'!$A$198:$A$209,'Internal Flash'!$C$198:$L$209,'Fuel Pressure Calc'!L13,'CSP5'!M99)</f>
        <v>0</v>
      </c>
      <c r="M13" s="12">
        <f>_xll.Interp2dTab(-1,0,'Internal Flash'!$C$196:$L$196,'Internal Flash'!$A$198:$A$209,'Internal Flash'!$C$198:$L$209,'Fuel Pressure Calc'!M13,'CSP5'!N99)</f>
        <v>0</v>
      </c>
      <c r="N13" s="12">
        <f>_xll.Interp2dTab(-1,0,'Internal Flash'!$C$196:$L$196,'Internal Flash'!$A$198:$A$209,'Internal Flash'!$C$198:$L$209,'Fuel Pressure Calc'!N13,'CSP5'!O99)</f>
        <v>0</v>
      </c>
      <c r="O13" s="12">
        <f>_xll.Interp2dTab(-1,0,'Internal Flash'!$C$196:$L$196,'Internal Flash'!$A$198:$A$209,'Internal Flash'!$C$198:$L$209,'Fuel Pressure Calc'!O13,'CSP5'!P99)</f>
        <v>0</v>
      </c>
      <c r="P13" s="12">
        <f>_xll.Interp2dTab(-1,0,'Internal Flash'!$C$196:$L$196,'Internal Flash'!$A$198:$A$209,'Internal Flash'!$C$198:$L$209,'Fuel Pressure Calc'!P13,'CSP5'!Q99)</f>
        <v>0</v>
      </c>
      <c r="Q13" s="13">
        <f>_xll.Interp2dTab(-1,0,'Internal Flash'!$C$196:$L$196,'Internal Flash'!$A$198:$A$209,'Internal Flash'!$C$198:$L$209,'Fuel Pressure Calc'!Q13,'CSP5'!R99)</f>
        <v>0</v>
      </c>
      <c r="R13" s="18">
        <f t="shared" si="0"/>
        <v>0</v>
      </c>
    </row>
    <row r="14" spans="1:26" x14ac:dyDescent="0.25">
      <c r="A14" s="4">
        <f>'CSP5'!$A$179</f>
        <v>2000</v>
      </c>
      <c r="B14" s="12">
        <f>_xll.Interp2dTab(-1,0,'Internal Flash'!$C$196:$L$196,'Internal Flash'!$A$198:$A$209,'Internal Flash'!$C$198:$L$209,'Fuel Pressure Calc'!B14,'CSP5'!C100)</f>
        <v>0</v>
      </c>
      <c r="C14" s="12">
        <f>_xll.Interp2dTab(-1,0,'Internal Flash'!$C$196:$L$196,'Internal Flash'!$A$198:$A$209,'Internal Flash'!$C$198:$L$209,'Fuel Pressure Calc'!C14,'CSP5'!D100)</f>
        <v>170.533183648288</v>
      </c>
      <c r="D14" s="12">
        <f>_xll.Interp2dTab(-1,0,'Internal Flash'!$C$196:$L$196,'Internal Flash'!$A$198:$A$209,'Internal Flash'!$C$198:$L$209,'Fuel Pressure Calc'!D14,'CSP5'!E100)</f>
        <v>170.33517186849281</v>
      </c>
      <c r="E14" s="12">
        <f>_xll.Interp2dTab(-1,0,'Internal Flash'!$C$196:$L$196,'Internal Flash'!$A$198:$A$209,'Internal Flash'!$C$198:$L$209,'Fuel Pressure Calc'!E14,'CSP5'!F100)</f>
        <v>164.13951874215041</v>
      </c>
      <c r="F14" s="12">
        <f>_xll.Interp2dTab(-1,0,'Internal Flash'!$C$196:$L$196,'Internal Flash'!$A$198:$A$209,'Internal Flash'!$C$198:$L$209,'Fuel Pressure Calc'!F14,'CSP5'!G100)</f>
        <v>159.99999999999997</v>
      </c>
      <c r="G14" s="12">
        <f>_xll.Interp2dTab(-1,0,'Internal Flash'!$C$196:$L$196,'Internal Flash'!$A$198:$A$209,'Internal Flash'!$C$198:$L$209,'Fuel Pressure Calc'!G14,'CSP5'!H100)</f>
        <v>160</v>
      </c>
      <c r="H14" s="12">
        <f>_xll.Interp2dTab(-1,0,'Internal Flash'!$C$196:$L$196,'Internal Flash'!$A$198:$A$209,'Internal Flash'!$C$198:$L$209,'Fuel Pressure Calc'!H14,'CSP5'!I100)</f>
        <v>0</v>
      </c>
      <c r="I14" s="12">
        <f>_xll.Interp2dTab(-1,0,'Internal Flash'!$C$196:$L$196,'Internal Flash'!$A$198:$A$209,'Internal Flash'!$C$198:$L$209,'Fuel Pressure Calc'!I14,'CSP5'!J100)</f>
        <v>0</v>
      </c>
      <c r="J14" s="12">
        <f>_xll.Interp2dTab(-1,0,'Internal Flash'!$C$196:$L$196,'Internal Flash'!$A$198:$A$209,'Internal Flash'!$C$198:$L$209,'Fuel Pressure Calc'!J14,'CSP5'!K100)</f>
        <v>0</v>
      </c>
      <c r="K14" s="12">
        <f>_xll.Interp2dTab(-1,0,'Internal Flash'!$C$196:$L$196,'Internal Flash'!$A$198:$A$209,'Internal Flash'!$C$198:$L$209,'Fuel Pressure Calc'!K14,'CSP5'!L100)</f>
        <v>0</v>
      </c>
      <c r="L14" s="12">
        <f>_xll.Interp2dTab(-1,0,'Internal Flash'!$C$196:$L$196,'Internal Flash'!$A$198:$A$209,'Internal Flash'!$C$198:$L$209,'Fuel Pressure Calc'!L14,'CSP5'!M100)</f>
        <v>0</v>
      </c>
      <c r="M14" s="12">
        <f>_xll.Interp2dTab(-1,0,'Internal Flash'!$C$196:$L$196,'Internal Flash'!$A$198:$A$209,'Internal Flash'!$C$198:$L$209,'Fuel Pressure Calc'!M14,'CSP5'!N100)</f>
        <v>0</v>
      </c>
      <c r="N14" s="12">
        <f>_xll.Interp2dTab(-1,0,'Internal Flash'!$C$196:$L$196,'Internal Flash'!$A$198:$A$209,'Internal Flash'!$C$198:$L$209,'Fuel Pressure Calc'!N14,'CSP5'!O100)</f>
        <v>0</v>
      </c>
      <c r="O14" s="12">
        <f>_xll.Interp2dTab(-1,0,'Internal Flash'!$C$196:$L$196,'Internal Flash'!$A$198:$A$209,'Internal Flash'!$C$198:$L$209,'Fuel Pressure Calc'!O14,'CSP5'!P100)</f>
        <v>0</v>
      </c>
      <c r="P14" s="12">
        <f>_xll.Interp2dTab(-1,0,'Internal Flash'!$C$196:$L$196,'Internal Flash'!$A$198:$A$209,'Internal Flash'!$C$198:$L$209,'Fuel Pressure Calc'!P14,'CSP5'!Q100)</f>
        <v>0</v>
      </c>
      <c r="Q14" s="13">
        <f>_xll.Interp2dTab(-1,0,'Internal Flash'!$C$196:$L$196,'Internal Flash'!$A$198:$A$209,'Internal Flash'!$C$198:$L$209,'Fuel Pressure Calc'!Q14,'CSP5'!R100)</f>
        <v>0</v>
      </c>
      <c r="R14" s="18">
        <f t="shared" si="0"/>
        <v>0</v>
      </c>
    </row>
    <row r="15" spans="1:26" x14ac:dyDescent="0.25">
      <c r="A15" s="4">
        <f>'CSP5'!$A$180</f>
        <v>2200</v>
      </c>
      <c r="B15" s="12">
        <f>_xll.Interp2dTab(-1,0,'Internal Flash'!$C$196:$L$196,'Internal Flash'!$A$198:$A$209,'Internal Flash'!$C$198:$L$209,'Fuel Pressure Calc'!B15,'CSP5'!C101)</f>
        <v>0</v>
      </c>
      <c r="C15" s="12">
        <f>_xll.Interp2dTab(-1,0,'Internal Flash'!$C$196:$L$196,'Internal Flash'!$A$198:$A$209,'Internal Flash'!$C$198:$L$209,'Fuel Pressure Calc'!C15,'CSP5'!D101)</f>
        <v>0</v>
      </c>
      <c r="D15" s="12">
        <f>_xll.Interp2dTab(-1,0,'Internal Flash'!$C$196:$L$196,'Internal Flash'!$A$198:$A$209,'Internal Flash'!$C$198:$L$209,'Fuel Pressure Calc'!D15,'CSP5'!E101)</f>
        <v>0</v>
      </c>
      <c r="E15" s="12">
        <f>_xll.Interp2dTab(-1,0,'Internal Flash'!$C$196:$L$196,'Internal Flash'!$A$198:$A$209,'Internal Flash'!$C$198:$L$209,'Fuel Pressure Calc'!E15,'CSP5'!F101)</f>
        <v>0</v>
      </c>
      <c r="F15" s="12">
        <f>_xll.Interp2dTab(-1,0,'Internal Flash'!$C$196:$L$196,'Internal Flash'!$A$198:$A$209,'Internal Flash'!$C$198:$L$209,'Fuel Pressure Calc'!F15,'CSP5'!G101)</f>
        <v>0</v>
      </c>
      <c r="G15" s="12">
        <f>_xll.Interp2dTab(-1,0,'Internal Flash'!$C$196:$L$196,'Internal Flash'!$A$198:$A$209,'Internal Flash'!$C$198:$L$209,'Fuel Pressure Calc'!G15,'CSP5'!H101)</f>
        <v>0</v>
      </c>
      <c r="H15" s="12">
        <f>_xll.Interp2dTab(-1,0,'Internal Flash'!$C$196:$L$196,'Internal Flash'!$A$198:$A$209,'Internal Flash'!$C$198:$L$209,'Fuel Pressure Calc'!H15,'CSP5'!I101)</f>
        <v>0</v>
      </c>
      <c r="I15" s="12">
        <f>_xll.Interp2dTab(-1,0,'Internal Flash'!$C$196:$L$196,'Internal Flash'!$A$198:$A$209,'Internal Flash'!$C$198:$L$209,'Fuel Pressure Calc'!I15,'CSP5'!J101)</f>
        <v>0</v>
      </c>
      <c r="J15" s="12">
        <f>_xll.Interp2dTab(-1,0,'Internal Flash'!$C$196:$L$196,'Internal Flash'!$A$198:$A$209,'Internal Flash'!$C$198:$L$209,'Fuel Pressure Calc'!J15,'CSP5'!K101)</f>
        <v>0</v>
      </c>
      <c r="K15" s="12">
        <f>_xll.Interp2dTab(-1,0,'Internal Flash'!$C$196:$L$196,'Internal Flash'!$A$198:$A$209,'Internal Flash'!$C$198:$L$209,'Fuel Pressure Calc'!K15,'CSP5'!L101)</f>
        <v>0</v>
      </c>
      <c r="L15" s="12">
        <f>_xll.Interp2dTab(-1,0,'Internal Flash'!$C$196:$L$196,'Internal Flash'!$A$198:$A$209,'Internal Flash'!$C$198:$L$209,'Fuel Pressure Calc'!L15,'CSP5'!M101)</f>
        <v>0</v>
      </c>
      <c r="M15" s="12">
        <f>_xll.Interp2dTab(-1,0,'Internal Flash'!$C$196:$L$196,'Internal Flash'!$A$198:$A$209,'Internal Flash'!$C$198:$L$209,'Fuel Pressure Calc'!M15,'CSP5'!N101)</f>
        <v>0</v>
      </c>
      <c r="N15" s="12">
        <f>_xll.Interp2dTab(-1,0,'Internal Flash'!$C$196:$L$196,'Internal Flash'!$A$198:$A$209,'Internal Flash'!$C$198:$L$209,'Fuel Pressure Calc'!N15,'CSP5'!O101)</f>
        <v>0</v>
      </c>
      <c r="O15" s="12">
        <f>_xll.Interp2dTab(-1,0,'Internal Flash'!$C$196:$L$196,'Internal Flash'!$A$198:$A$209,'Internal Flash'!$C$198:$L$209,'Fuel Pressure Calc'!O15,'CSP5'!P101)</f>
        <v>0</v>
      </c>
      <c r="P15" s="12">
        <f>_xll.Interp2dTab(-1,0,'Internal Flash'!$C$196:$L$196,'Internal Flash'!$A$198:$A$209,'Internal Flash'!$C$198:$L$209,'Fuel Pressure Calc'!P15,'CSP5'!Q101)</f>
        <v>0</v>
      </c>
      <c r="Q15" s="13">
        <f>_xll.Interp2dTab(-1,0,'Internal Flash'!$C$196:$L$196,'Internal Flash'!$A$198:$A$209,'Internal Flash'!$C$198:$L$209,'Fuel Pressure Calc'!Q15,'CSP5'!R101)</f>
        <v>0</v>
      </c>
      <c r="R15" s="18">
        <f t="shared" si="0"/>
        <v>0</v>
      </c>
    </row>
    <row r="16" spans="1:26" x14ac:dyDescent="0.25">
      <c r="A16" s="4">
        <f>'CSP5'!$A$181</f>
        <v>2400</v>
      </c>
      <c r="B16" s="12">
        <f>_xll.Interp2dTab(-1,0,'Internal Flash'!$C$196:$L$196,'Internal Flash'!$A$198:$A$209,'Internal Flash'!$C$198:$L$209,'Fuel Pressure Calc'!B16,'CSP5'!C102)</f>
        <v>0</v>
      </c>
      <c r="C16" s="12">
        <f>_xll.Interp2dTab(-1,0,'Internal Flash'!$C$196:$L$196,'Internal Flash'!$A$198:$A$209,'Internal Flash'!$C$198:$L$209,'Fuel Pressure Calc'!C16,'CSP5'!D102)</f>
        <v>0</v>
      </c>
      <c r="D16" s="12">
        <f>_xll.Interp2dTab(-1,0,'Internal Flash'!$C$196:$L$196,'Internal Flash'!$A$198:$A$209,'Internal Flash'!$C$198:$L$209,'Fuel Pressure Calc'!D16,'CSP5'!E102)</f>
        <v>0</v>
      </c>
      <c r="E16" s="12">
        <f>_xll.Interp2dTab(-1,0,'Internal Flash'!$C$196:$L$196,'Internal Flash'!$A$198:$A$209,'Internal Flash'!$C$198:$L$209,'Fuel Pressure Calc'!E16,'CSP5'!F102)</f>
        <v>0</v>
      </c>
      <c r="F16" s="12">
        <f>_xll.Interp2dTab(-1,0,'Internal Flash'!$C$196:$L$196,'Internal Flash'!$A$198:$A$209,'Internal Flash'!$C$198:$L$209,'Fuel Pressure Calc'!F16,'CSP5'!G102)</f>
        <v>0</v>
      </c>
      <c r="G16" s="12">
        <f>_xll.Interp2dTab(-1,0,'Internal Flash'!$C$196:$L$196,'Internal Flash'!$A$198:$A$209,'Internal Flash'!$C$198:$L$209,'Fuel Pressure Calc'!G16,'CSP5'!H102)</f>
        <v>0</v>
      </c>
      <c r="H16" s="12">
        <f>_xll.Interp2dTab(-1,0,'Internal Flash'!$C$196:$L$196,'Internal Flash'!$A$198:$A$209,'Internal Flash'!$C$198:$L$209,'Fuel Pressure Calc'!H16,'CSP5'!I102)</f>
        <v>0</v>
      </c>
      <c r="I16" s="12">
        <f>_xll.Interp2dTab(-1,0,'Internal Flash'!$C$196:$L$196,'Internal Flash'!$A$198:$A$209,'Internal Flash'!$C$198:$L$209,'Fuel Pressure Calc'!I16,'CSP5'!J102)</f>
        <v>0</v>
      </c>
      <c r="J16" s="12">
        <f>_xll.Interp2dTab(-1,0,'Internal Flash'!$C$196:$L$196,'Internal Flash'!$A$198:$A$209,'Internal Flash'!$C$198:$L$209,'Fuel Pressure Calc'!J16,'CSP5'!K102)</f>
        <v>0</v>
      </c>
      <c r="K16" s="12">
        <f>_xll.Interp2dTab(-1,0,'Internal Flash'!$C$196:$L$196,'Internal Flash'!$A$198:$A$209,'Internal Flash'!$C$198:$L$209,'Fuel Pressure Calc'!K16,'CSP5'!L102)</f>
        <v>0</v>
      </c>
      <c r="L16" s="12">
        <f>_xll.Interp2dTab(-1,0,'Internal Flash'!$C$196:$L$196,'Internal Flash'!$A$198:$A$209,'Internal Flash'!$C$198:$L$209,'Fuel Pressure Calc'!L16,'CSP5'!M102)</f>
        <v>0</v>
      </c>
      <c r="M16" s="12">
        <f>_xll.Interp2dTab(-1,0,'Internal Flash'!$C$196:$L$196,'Internal Flash'!$A$198:$A$209,'Internal Flash'!$C$198:$L$209,'Fuel Pressure Calc'!M16,'CSP5'!N102)</f>
        <v>0</v>
      </c>
      <c r="N16" s="12">
        <f>_xll.Interp2dTab(-1,0,'Internal Flash'!$C$196:$L$196,'Internal Flash'!$A$198:$A$209,'Internal Flash'!$C$198:$L$209,'Fuel Pressure Calc'!N16,'CSP5'!O102)</f>
        <v>0</v>
      </c>
      <c r="O16" s="12">
        <f>_xll.Interp2dTab(-1,0,'Internal Flash'!$C$196:$L$196,'Internal Flash'!$A$198:$A$209,'Internal Flash'!$C$198:$L$209,'Fuel Pressure Calc'!O16,'CSP5'!P102)</f>
        <v>0</v>
      </c>
      <c r="P16" s="12">
        <f>_xll.Interp2dTab(-1,0,'Internal Flash'!$C$196:$L$196,'Internal Flash'!$A$198:$A$209,'Internal Flash'!$C$198:$L$209,'Fuel Pressure Calc'!P16,'CSP5'!Q102)</f>
        <v>0</v>
      </c>
      <c r="Q16" s="13">
        <f>_xll.Interp2dTab(-1,0,'Internal Flash'!$C$196:$L$196,'Internal Flash'!$A$198:$A$209,'Internal Flash'!$C$198:$L$209,'Fuel Pressure Calc'!Q16,'CSP5'!R102)</f>
        <v>0</v>
      </c>
      <c r="R16" s="18">
        <f t="shared" si="0"/>
        <v>0</v>
      </c>
    </row>
    <row r="17" spans="1:18" x14ac:dyDescent="0.25">
      <c r="A17" s="4">
        <f>'CSP5'!$A$182</f>
        <v>2600</v>
      </c>
      <c r="B17" s="12">
        <f>_xll.Interp2dTab(-1,0,'Internal Flash'!$C$196:$L$196,'Internal Flash'!$A$198:$A$209,'Internal Flash'!$C$198:$L$209,'Fuel Pressure Calc'!B17,'CSP5'!C103)</f>
        <v>0</v>
      </c>
      <c r="C17" s="12">
        <f>_xll.Interp2dTab(-1,0,'Internal Flash'!$C$196:$L$196,'Internal Flash'!$A$198:$A$209,'Internal Flash'!$C$198:$L$209,'Fuel Pressure Calc'!C17,'CSP5'!D103)</f>
        <v>0</v>
      </c>
      <c r="D17" s="12">
        <f>_xll.Interp2dTab(-1,0,'Internal Flash'!$C$196:$L$196,'Internal Flash'!$A$198:$A$209,'Internal Flash'!$C$198:$L$209,'Fuel Pressure Calc'!D17,'CSP5'!E103)</f>
        <v>0</v>
      </c>
      <c r="E17" s="12">
        <f>_xll.Interp2dTab(-1,0,'Internal Flash'!$C$196:$L$196,'Internal Flash'!$A$198:$A$209,'Internal Flash'!$C$198:$L$209,'Fuel Pressure Calc'!E17,'CSP5'!F103)</f>
        <v>0</v>
      </c>
      <c r="F17" s="12">
        <f>_xll.Interp2dTab(-1,0,'Internal Flash'!$C$196:$L$196,'Internal Flash'!$A$198:$A$209,'Internal Flash'!$C$198:$L$209,'Fuel Pressure Calc'!F17,'CSP5'!G103)</f>
        <v>0</v>
      </c>
      <c r="G17" s="12">
        <f>_xll.Interp2dTab(-1,0,'Internal Flash'!$C$196:$L$196,'Internal Flash'!$A$198:$A$209,'Internal Flash'!$C$198:$L$209,'Fuel Pressure Calc'!G17,'CSP5'!H103)</f>
        <v>0</v>
      </c>
      <c r="H17" s="12">
        <f>_xll.Interp2dTab(-1,0,'Internal Flash'!$C$196:$L$196,'Internal Flash'!$A$198:$A$209,'Internal Flash'!$C$198:$L$209,'Fuel Pressure Calc'!H17,'CSP5'!I103)</f>
        <v>0</v>
      </c>
      <c r="I17" s="12">
        <f>_xll.Interp2dTab(-1,0,'Internal Flash'!$C$196:$L$196,'Internal Flash'!$A$198:$A$209,'Internal Flash'!$C$198:$L$209,'Fuel Pressure Calc'!I17,'CSP5'!J103)</f>
        <v>0</v>
      </c>
      <c r="J17" s="12">
        <f>_xll.Interp2dTab(-1,0,'Internal Flash'!$C$196:$L$196,'Internal Flash'!$A$198:$A$209,'Internal Flash'!$C$198:$L$209,'Fuel Pressure Calc'!J17,'CSP5'!K103)</f>
        <v>0</v>
      </c>
      <c r="K17" s="12">
        <f>_xll.Interp2dTab(-1,0,'Internal Flash'!$C$196:$L$196,'Internal Flash'!$A$198:$A$209,'Internal Flash'!$C$198:$L$209,'Fuel Pressure Calc'!K17,'CSP5'!L103)</f>
        <v>0</v>
      </c>
      <c r="L17" s="12">
        <f>_xll.Interp2dTab(-1,0,'Internal Flash'!$C$196:$L$196,'Internal Flash'!$A$198:$A$209,'Internal Flash'!$C$198:$L$209,'Fuel Pressure Calc'!L17,'CSP5'!M103)</f>
        <v>0</v>
      </c>
      <c r="M17" s="12">
        <f>_xll.Interp2dTab(-1,0,'Internal Flash'!$C$196:$L$196,'Internal Flash'!$A$198:$A$209,'Internal Flash'!$C$198:$L$209,'Fuel Pressure Calc'!M17,'CSP5'!N103)</f>
        <v>0</v>
      </c>
      <c r="N17" s="12">
        <f>_xll.Interp2dTab(-1,0,'Internal Flash'!$C$196:$L$196,'Internal Flash'!$A$198:$A$209,'Internal Flash'!$C$198:$L$209,'Fuel Pressure Calc'!N17,'CSP5'!O103)</f>
        <v>0</v>
      </c>
      <c r="O17" s="12">
        <f>_xll.Interp2dTab(-1,0,'Internal Flash'!$C$196:$L$196,'Internal Flash'!$A$198:$A$209,'Internal Flash'!$C$198:$L$209,'Fuel Pressure Calc'!O17,'CSP5'!P103)</f>
        <v>0</v>
      </c>
      <c r="P17" s="12">
        <f>_xll.Interp2dTab(-1,0,'Internal Flash'!$C$196:$L$196,'Internal Flash'!$A$198:$A$209,'Internal Flash'!$C$198:$L$209,'Fuel Pressure Calc'!P17,'CSP5'!Q103)</f>
        <v>0</v>
      </c>
      <c r="Q17" s="13">
        <f>_xll.Interp2dTab(-1,0,'Internal Flash'!$C$196:$L$196,'Internal Flash'!$A$198:$A$209,'Internal Flash'!$C$198:$L$209,'Fuel Pressure Calc'!Q17,'CSP5'!R103)</f>
        <v>0</v>
      </c>
      <c r="R17" s="18">
        <f t="shared" si="0"/>
        <v>0</v>
      </c>
    </row>
    <row r="18" spans="1:18" x14ac:dyDescent="0.25">
      <c r="A18" s="4">
        <f>'CSP5'!$A$183</f>
        <v>2800</v>
      </c>
      <c r="B18" s="12">
        <f>_xll.Interp2dTab(-1,0,'Internal Flash'!$C$196:$L$196,'Internal Flash'!$A$198:$A$209,'Internal Flash'!$C$198:$L$209,'Fuel Pressure Calc'!B18,'CSP5'!C104)</f>
        <v>0</v>
      </c>
      <c r="C18" s="12">
        <f>_xll.Interp2dTab(-1,0,'Internal Flash'!$C$196:$L$196,'Internal Flash'!$A$198:$A$209,'Internal Flash'!$C$198:$L$209,'Fuel Pressure Calc'!C18,'CSP5'!D104)</f>
        <v>0</v>
      </c>
      <c r="D18" s="12">
        <f>_xll.Interp2dTab(-1,0,'Internal Flash'!$C$196:$L$196,'Internal Flash'!$A$198:$A$209,'Internal Flash'!$C$198:$L$209,'Fuel Pressure Calc'!D18,'CSP5'!E104)</f>
        <v>0</v>
      </c>
      <c r="E18" s="12">
        <f>_xll.Interp2dTab(-1,0,'Internal Flash'!$C$196:$L$196,'Internal Flash'!$A$198:$A$209,'Internal Flash'!$C$198:$L$209,'Fuel Pressure Calc'!E18,'CSP5'!F104)</f>
        <v>0</v>
      </c>
      <c r="F18" s="12">
        <f>_xll.Interp2dTab(-1,0,'Internal Flash'!$C$196:$L$196,'Internal Flash'!$A$198:$A$209,'Internal Flash'!$C$198:$L$209,'Fuel Pressure Calc'!F18,'CSP5'!G104)</f>
        <v>0</v>
      </c>
      <c r="G18" s="12">
        <f>_xll.Interp2dTab(-1,0,'Internal Flash'!$C$196:$L$196,'Internal Flash'!$A$198:$A$209,'Internal Flash'!$C$198:$L$209,'Fuel Pressure Calc'!G18,'CSP5'!H104)</f>
        <v>0</v>
      </c>
      <c r="H18" s="12">
        <f>_xll.Interp2dTab(-1,0,'Internal Flash'!$C$196:$L$196,'Internal Flash'!$A$198:$A$209,'Internal Flash'!$C$198:$L$209,'Fuel Pressure Calc'!H18,'CSP5'!I104)</f>
        <v>0</v>
      </c>
      <c r="I18" s="12">
        <f>_xll.Interp2dTab(-1,0,'Internal Flash'!$C$196:$L$196,'Internal Flash'!$A$198:$A$209,'Internal Flash'!$C$198:$L$209,'Fuel Pressure Calc'!I18,'CSP5'!J104)</f>
        <v>0</v>
      </c>
      <c r="J18" s="12">
        <f>_xll.Interp2dTab(-1,0,'Internal Flash'!$C$196:$L$196,'Internal Flash'!$A$198:$A$209,'Internal Flash'!$C$198:$L$209,'Fuel Pressure Calc'!J18,'CSP5'!K104)</f>
        <v>0</v>
      </c>
      <c r="K18" s="12">
        <f>_xll.Interp2dTab(-1,0,'Internal Flash'!$C$196:$L$196,'Internal Flash'!$A$198:$A$209,'Internal Flash'!$C$198:$L$209,'Fuel Pressure Calc'!K18,'CSP5'!L104)</f>
        <v>0</v>
      </c>
      <c r="L18" s="12">
        <f>_xll.Interp2dTab(-1,0,'Internal Flash'!$C$196:$L$196,'Internal Flash'!$A$198:$A$209,'Internal Flash'!$C$198:$L$209,'Fuel Pressure Calc'!L18,'CSP5'!M104)</f>
        <v>0</v>
      </c>
      <c r="M18" s="12">
        <f>_xll.Interp2dTab(-1,0,'Internal Flash'!$C$196:$L$196,'Internal Flash'!$A$198:$A$209,'Internal Flash'!$C$198:$L$209,'Fuel Pressure Calc'!M18,'CSP5'!N104)</f>
        <v>0</v>
      </c>
      <c r="N18" s="12">
        <f>_xll.Interp2dTab(-1,0,'Internal Flash'!$C$196:$L$196,'Internal Flash'!$A$198:$A$209,'Internal Flash'!$C$198:$L$209,'Fuel Pressure Calc'!N18,'CSP5'!O104)</f>
        <v>220.71801410616888</v>
      </c>
      <c r="O18" s="12">
        <f>_xll.Interp2dTab(-1,0,'Internal Flash'!$C$196:$L$196,'Internal Flash'!$A$198:$A$209,'Internal Flash'!$C$198:$L$209,'Fuel Pressure Calc'!O18,'CSP5'!P104)</f>
        <v>238.84459008807997</v>
      </c>
      <c r="P18" s="12">
        <f>_xll.Interp2dTab(-1,0,'Internal Flash'!$C$196:$L$196,'Internal Flash'!$A$198:$A$209,'Internal Flash'!$C$198:$L$209,'Fuel Pressure Calc'!P18,'CSP5'!Q104)</f>
        <v>253.34832754995199</v>
      </c>
      <c r="Q18" s="13">
        <f>_xll.Interp2dTab(-1,0,'Internal Flash'!$C$196:$L$196,'Internal Flash'!$A$198:$A$209,'Internal Flash'!$C$198:$L$209,'Fuel Pressure Calc'!Q18,'CSP5'!R104)</f>
        <v>251.79157900000001</v>
      </c>
      <c r="R18" s="18">
        <f t="shared" si="0"/>
        <v>251.79157900000001</v>
      </c>
    </row>
    <row r="19" spans="1:18" x14ac:dyDescent="0.25">
      <c r="A19" s="4">
        <f>'CSP5'!$A$184</f>
        <v>2900</v>
      </c>
      <c r="B19" s="12">
        <f>_xll.Interp2dTab(-1,0,'Internal Flash'!$C$196:$L$196,'Internal Flash'!$A$198:$A$209,'Internal Flash'!$C$198:$L$209,'Fuel Pressure Calc'!B19,'CSP5'!C105)</f>
        <v>0</v>
      </c>
      <c r="C19" s="12">
        <f>_xll.Interp2dTab(-1,0,'Internal Flash'!$C$196:$L$196,'Internal Flash'!$A$198:$A$209,'Internal Flash'!$C$198:$L$209,'Fuel Pressure Calc'!C19,'CSP5'!D105)</f>
        <v>0</v>
      </c>
      <c r="D19" s="12">
        <f>_xll.Interp2dTab(-1,0,'Internal Flash'!$C$196:$L$196,'Internal Flash'!$A$198:$A$209,'Internal Flash'!$C$198:$L$209,'Fuel Pressure Calc'!D19,'CSP5'!E105)</f>
        <v>0</v>
      </c>
      <c r="E19" s="12">
        <f>_xll.Interp2dTab(-1,0,'Internal Flash'!$C$196:$L$196,'Internal Flash'!$A$198:$A$209,'Internal Flash'!$C$198:$L$209,'Fuel Pressure Calc'!E19,'CSP5'!F105)</f>
        <v>0</v>
      </c>
      <c r="F19" s="12">
        <f>_xll.Interp2dTab(-1,0,'Internal Flash'!$C$196:$L$196,'Internal Flash'!$A$198:$A$209,'Internal Flash'!$C$198:$L$209,'Fuel Pressure Calc'!F19,'CSP5'!G105)</f>
        <v>0</v>
      </c>
      <c r="G19" s="12">
        <f>_xll.Interp2dTab(-1,0,'Internal Flash'!$C$196:$L$196,'Internal Flash'!$A$198:$A$209,'Internal Flash'!$C$198:$L$209,'Fuel Pressure Calc'!G19,'CSP5'!H105)</f>
        <v>0</v>
      </c>
      <c r="H19" s="12">
        <f>_xll.Interp2dTab(-1,0,'Internal Flash'!$C$196:$L$196,'Internal Flash'!$A$198:$A$209,'Internal Flash'!$C$198:$L$209,'Fuel Pressure Calc'!H19,'CSP5'!I105)</f>
        <v>0</v>
      </c>
      <c r="I19" s="12">
        <f>_xll.Interp2dTab(-1,0,'Internal Flash'!$C$196:$L$196,'Internal Flash'!$A$198:$A$209,'Internal Flash'!$C$198:$L$209,'Fuel Pressure Calc'!I19,'CSP5'!J105)</f>
        <v>0</v>
      </c>
      <c r="J19" s="12">
        <f>_xll.Interp2dTab(-1,0,'Internal Flash'!$C$196:$L$196,'Internal Flash'!$A$198:$A$209,'Internal Flash'!$C$198:$L$209,'Fuel Pressure Calc'!J19,'CSP5'!K105)</f>
        <v>0</v>
      </c>
      <c r="K19" s="12">
        <f>_xll.Interp2dTab(-1,0,'Internal Flash'!$C$196:$L$196,'Internal Flash'!$A$198:$A$209,'Internal Flash'!$C$198:$L$209,'Fuel Pressure Calc'!K19,'CSP5'!L105)</f>
        <v>0</v>
      </c>
      <c r="L19" s="12">
        <f>_xll.Interp2dTab(-1,0,'Internal Flash'!$C$196:$L$196,'Internal Flash'!$A$198:$A$209,'Internal Flash'!$C$198:$L$209,'Fuel Pressure Calc'!L19,'CSP5'!M105)</f>
        <v>0</v>
      </c>
      <c r="M19" s="12">
        <f>_xll.Interp2dTab(-1,0,'Internal Flash'!$C$196:$L$196,'Internal Flash'!$A$198:$A$209,'Internal Flash'!$C$198:$L$209,'Fuel Pressure Calc'!M19,'CSP5'!N105)</f>
        <v>238.68151473393777</v>
      </c>
      <c r="N19" s="12">
        <f>_xll.Interp2dTab(-1,0,'Internal Flash'!$C$196:$L$196,'Internal Flash'!$A$198:$A$209,'Internal Flash'!$C$198:$L$209,'Fuel Pressure Calc'!N19,'CSP5'!O105)</f>
        <v>243.20526476783999</v>
      </c>
      <c r="O19" s="12">
        <f>_xll.Interp2dTab(-1,0,'Internal Flash'!$C$196:$L$196,'Internal Flash'!$A$198:$A$209,'Internal Flash'!$C$198:$L$209,'Fuel Pressure Calc'!O19,'CSP5'!P105)</f>
        <v>254.56141476783998</v>
      </c>
      <c r="P19" s="12">
        <f>_xll.Interp2dTab(-1,0,'Internal Flash'!$C$196:$L$196,'Internal Flash'!$A$198:$A$209,'Internal Flash'!$C$198:$L$209,'Fuel Pressure Calc'!P19,'CSP5'!Q105)</f>
        <v>254.06739479999999</v>
      </c>
      <c r="Q19" s="13">
        <f>_xll.Interp2dTab(-1,0,'Internal Flash'!$C$196:$L$196,'Internal Flash'!$A$198:$A$209,'Internal Flash'!$C$198:$L$209,'Fuel Pressure Calc'!Q19,'CSP5'!R105)</f>
        <v>258.17935133333333</v>
      </c>
      <c r="R19" s="18">
        <f t="shared" si="0"/>
        <v>258.17935133333333</v>
      </c>
    </row>
    <row r="20" spans="1:18" x14ac:dyDescent="0.25">
      <c r="A20" s="4">
        <f>'CSP5'!$A$185</f>
        <v>3000</v>
      </c>
      <c r="B20" s="12">
        <f>_xll.Interp2dTab(-1,0,'Internal Flash'!$C$196:$L$196,'Internal Flash'!$A$198:$A$209,'Internal Flash'!$C$198:$L$209,'Fuel Pressure Calc'!B20,'CSP5'!C106)</f>
        <v>0</v>
      </c>
      <c r="C20" s="12">
        <f>_xll.Interp2dTab(-1,0,'Internal Flash'!$C$196:$L$196,'Internal Flash'!$A$198:$A$209,'Internal Flash'!$C$198:$L$209,'Fuel Pressure Calc'!C20,'CSP5'!D106)</f>
        <v>0</v>
      </c>
      <c r="D20" s="12">
        <f>_xll.Interp2dTab(-1,0,'Internal Flash'!$C$196:$L$196,'Internal Flash'!$A$198:$A$209,'Internal Flash'!$C$198:$L$209,'Fuel Pressure Calc'!D20,'CSP5'!E106)</f>
        <v>0</v>
      </c>
      <c r="E20" s="12">
        <f>_xll.Interp2dTab(-1,0,'Internal Flash'!$C$196:$L$196,'Internal Flash'!$A$198:$A$209,'Internal Flash'!$C$198:$L$209,'Fuel Pressure Calc'!E20,'CSP5'!F106)</f>
        <v>0</v>
      </c>
      <c r="F20" s="12">
        <f>_xll.Interp2dTab(-1,0,'Internal Flash'!$C$196:$L$196,'Internal Flash'!$A$198:$A$209,'Internal Flash'!$C$198:$L$209,'Fuel Pressure Calc'!F20,'CSP5'!G106)</f>
        <v>0</v>
      </c>
      <c r="G20" s="12">
        <f>_xll.Interp2dTab(-1,0,'Internal Flash'!$C$196:$L$196,'Internal Flash'!$A$198:$A$209,'Internal Flash'!$C$198:$L$209,'Fuel Pressure Calc'!G20,'CSP5'!H106)</f>
        <v>0</v>
      </c>
      <c r="H20" s="12">
        <f>_xll.Interp2dTab(-1,0,'Internal Flash'!$C$196:$L$196,'Internal Flash'!$A$198:$A$209,'Internal Flash'!$C$198:$L$209,'Fuel Pressure Calc'!H20,'CSP5'!I106)</f>
        <v>0</v>
      </c>
      <c r="I20" s="12">
        <f>_xll.Interp2dTab(-1,0,'Internal Flash'!$C$196:$L$196,'Internal Flash'!$A$198:$A$209,'Internal Flash'!$C$198:$L$209,'Fuel Pressure Calc'!I20,'CSP5'!J106)</f>
        <v>0</v>
      </c>
      <c r="J20" s="12">
        <f>_xll.Interp2dTab(-1,0,'Internal Flash'!$C$196:$L$196,'Internal Flash'!$A$198:$A$209,'Internal Flash'!$C$198:$L$209,'Fuel Pressure Calc'!J20,'CSP5'!K106)</f>
        <v>0</v>
      </c>
      <c r="K20" s="12">
        <f>_xll.Interp2dTab(-1,0,'Internal Flash'!$C$196:$L$196,'Internal Flash'!$A$198:$A$209,'Internal Flash'!$C$198:$L$209,'Fuel Pressure Calc'!K20,'CSP5'!L106)</f>
        <v>0</v>
      </c>
      <c r="L20" s="12">
        <f>_xll.Interp2dTab(-1,0,'Internal Flash'!$C$196:$L$196,'Internal Flash'!$A$198:$A$209,'Internal Flash'!$C$198:$L$209,'Fuel Pressure Calc'!L20,'CSP5'!M106)</f>
        <v>0</v>
      </c>
      <c r="M20" s="12">
        <f>_xll.Interp2dTab(-1,0,'Internal Flash'!$C$196:$L$196,'Internal Flash'!$A$198:$A$209,'Internal Flash'!$C$198:$L$209,'Fuel Pressure Calc'!M20,'CSP5'!N106)</f>
        <v>228.85217599999999</v>
      </c>
      <c r="N20" s="12">
        <f>_xll.Interp2dTab(-1,0,'Internal Flash'!$C$196:$L$196,'Internal Flash'!$A$198:$A$209,'Internal Flash'!$C$198:$L$209,'Fuel Pressure Calc'!N20,'CSP5'!O106)</f>
        <v>245.87446059999996</v>
      </c>
      <c r="O20" s="12">
        <f>_xll.Interp2dTab(-1,0,'Internal Flash'!$C$196:$L$196,'Internal Flash'!$A$198:$A$209,'Internal Flash'!$C$198:$L$209,'Fuel Pressure Calc'!O20,'CSP5'!P106)</f>
        <v>249.51576319999998</v>
      </c>
      <c r="P20" s="12">
        <f>_xll.Interp2dTab(-1,0,'Internal Flash'!$C$196:$L$196,'Internal Flash'!$A$198:$A$209,'Internal Flash'!$C$198:$L$209,'Fuel Pressure Calc'!P20,'CSP5'!Q106)</f>
        <v>253.1570658</v>
      </c>
      <c r="Q20" s="13">
        <f>_xll.Interp2dTab(-1,0,'Internal Flash'!$C$196:$L$196,'Internal Flash'!$A$198:$A$209,'Internal Flash'!$C$198:$L$209,'Fuel Pressure Calc'!Q20,'CSP5'!R106)</f>
        <v>256.79836840000002</v>
      </c>
      <c r="R20" s="18">
        <f t="shared" si="0"/>
        <v>256.79836840000002</v>
      </c>
    </row>
    <row r="21" spans="1:18" x14ac:dyDescent="0.25">
      <c r="A21" s="4">
        <f>'CSP5'!$A$186</f>
        <v>3200</v>
      </c>
      <c r="B21" s="12">
        <f>_xll.Interp2dTab(-1,0,'Internal Flash'!$C$196:$L$196,'Internal Flash'!$A$198:$A$209,'Internal Flash'!$C$198:$L$209,'Fuel Pressure Calc'!B21,'CSP5'!C107)</f>
        <v>0</v>
      </c>
      <c r="C21" s="12">
        <f>_xll.Interp2dTab(-1,0,'Internal Flash'!$C$196:$L$196,'Internal Flash'!$A$198:$A$209,'Internal Flash'!$C$198:$L$209,'Fuel Pressure Calc'!C21,'CSP5'!D107)</f>
        <v>0</v>
      </c>
      <c r="D21" s="12">
        <f>_xll.Interp2dTab(-1,0,'Internal Flash'!$C$196:$L$196,'Internal Flash'!$A$198:$A$209,'Internal Flash'!$C$198:$L$209,'Fuel Pressure Calc'!D21,'CSP5'!E107)</f>
        <v>0</v>
      </c>
      <c r="E21" s="12">
        <f>_xll.Interp2dTab(-1,0,'Internal Flash'!$C$196:$L$196,'Internal Flash'!$A$198:$A$209,'Internal Flash'!$C$198:$L$209,'Fuel Pressure Calc'!E21,'CSP5'!F107)</f>
        <v>0</v>
      </c>
      <c r="F21" s="12">
        <f>_xll.Interp2dTab(-1,0,'Internal Flash'!$C$196:$L$196,'Internal Flash'!$A$198:$A$209,'Internal Flash'!$C$198:$L$209,'Fuel Pressure Calc'!F21,'CSP5'!G107)</f>
        <v>0</v>
      </c>
      <c r="G21" s="12">
        <f>_xll.Interp2dTab(-1,0,'Internal Flash'!$C$196:$L$196,'Internal Flash'!$A$198:$A$209,'Internal Flash'!$C$198:$L$209,'Fuel Pressure Calc'!G21,'CSP5'!H107)</f>
        <v>0</v>
      </c>
      <c r="H21" s="12">
        <f>_xll.Interp2dTab(-1,0,'Internal Flash'!$C$196:$L$196,'Internal Flash'!$A$198:$A$209,'Internal Flash'!$C$198:$L$209,'Fuel Pressure Calc'!H21,'CSP5'!I107)</f>
        <v>0</v>
      </c>
      <c r="I21" s="12">
        <f>_xll.Interp2dTab(-1,0,'Internal Flash'!$C$196:$L$196,'Internal Flash'!$A$198:$A$209,'Internal Flash'!$C$198:$L$209,'Fuel Pressure Calc'!I21,'CSP5'!J107)</f>
        <v>0</v>
      </c>
      <c r="J21" s="12">
        <f>_xll.Interp2dTab(-1,0,'Internal Flash'!$C$196:$L$196,'Internal Flash'!$A$198:$A$209,'Internal Flash'!$C$198:$L$209,'Fuel Pressure Calc'!J21,'CSP5'!K107)</f>
        <v>0</v>
      </c>
      <c r="K21" s="12">
        <f>_xll.Interp2dTab(-1,0,'Internal Flash'!$C$196:$L$196,'Internal Flash'!$A$198:$A$209,'Internal Flash'!$C$198:$L$209,'Fuel Pressure Calc'!K21,'CSP5'!L107)</f>
        <v>225.18369799999999</v>
      </c>
      <c r="L21" s="12">
        <f>_xll.Interp2dTab(-1,0,'Internal Flash'!$C$196:$L$196,'Internal Flash'!$A$198:$A$209,'Internal Flash'!$C$198:$L$209,'Fuel Pressure Calc'!L21,'CSP5'!M107)</f>
        <v>234.04021710000001</v>
      </c>
      <c r="M21" s="12">
        <f>_xll.Interp2dTab(-1,0,'Internal Flash'!$C$196:$L$196,'Internal Flash'!$A$198:$A$209,'Internal Flash'!$C$198:$L$209,'Fuel Pressure Calc'!M21,'CSP5'!N107)</f>
        <v>240.41249999999999</v>
      </c>
      <c r="N21" s="12">
        <f>_xll.Interp2dTab(-1,0,'Internal Flash'!$C$196:$L$196,'Internal Flash'!$A$198:$A$209,'Internal Flash'!$C$198:$L$209,'Fuel Pressure Calc'!N21,'CSP5'!O107)</f>
        <v>244.50896710000001</v>
      </c>
      <c r="O21" s="12">
        <f>_xll.Interp2dTab(-1,0,'Internal Flash'!$C$196:$L$196,'Internal Flash'!$A$198:$A$209,'Internal Flash'!$C$198:$L$209,'Fuel Pressure Calc'!O21,'CSP5'!P107)</f>
        <v>248.1502764</v>
      </c>
      <c r="P21" s="12">
        <f>_xll.Interp2dTab(-1,0,'Internal Flash'!$C$196:$L$196,'Internal Flash'!$A$198:$A$209,'Internal Flash'!$C$198:$L$209,'Fuel Pressure Calc'!P21,'CSP5'!Q107)</f>
        <v>251.79157900000001</v>
      </c>
      <c r="Q21" s="13">
        <f>_xll.Interp2dTab(-1,0,'Internal Flash'!$C$196:$L$196,'Internal Flash'!$A$198:$A$209,'Internal Flash'!$C$198:$L$209,'Fuel Pressure Calc'!Q21,'CSP5'!R107)</f>
        <v>254.52255260000001</v>
      </c>
      <c r="R21" s="18">
        <f t="shared" si="0"/>
        <v>254.52255260000001</v>
      </c>
    </row>
    <row r="22" spans="1:18" x14ac:dyDescent="0.25">
      <c r="A22" s="4">
        <f>'CSP5'!$A$187</f>
        <v>3300</v>
      </c>
      <c r="B22" s="12">
        <f>_xll.Interp2dTab(-1,0,'Internal Flash'!$C$196:$L$196,'Internal Flash'!$A$198:$A$209,'Internal Flash'!$C$198:$L$209,'Fuel Pressure Calc'!B22,'CSP5'!C108)</f>
        <v>0</v>
      </c>
      <c r="C22" s="12">
        <f>_xll.Interp2dTab(-1,0,'Internal Flash'!$C$196:$L$196,'Internal Flash'!$A$198:$A$209,'Internal Flash'!$C$198:$L$209,'Fuel Pressure Calc'!C22,'CSP5'!D108)</f>
        <v>0</v>
      </c>
      <c r="D22" s="12">
        <f>_xll.Interp2dTab(-1,0,'Internal Flash'!$C$196:$L$196,'Internal Flash'!$A$198:$A$209,'Internal Flash'!$C$198:$L$209,'Fuel Pressure Calc'!D22,'CSP5'!E108)</f>
        <v>0</v>
      </c>
      <c r="E22" s="12">
        <f>_xll.Interp2dTab(-1,0,'Internal Flash'!$C$196:$L$196,'Internal Flash'!$A$198:$A$209,'Internal Flash'!$C$198:$L$209,'Fuel Pressure Calc'!E22,'CSP5'!F108)</f>
        <v>0</v>
      </c>
      <c r="F22" s="12">
        <f>_xll.Interp2dTab(-1,0,'Internal Flash'!$C$196:$L$196,'Internal Flash'!$A$198:$A$209,'Internal Flash'!$C$198:$L$209,'Fuel Pressure Calc'!F22,'CSP5'!G108)</f>
        <v>0</v>
      </c>
      <c r="G22" s="12">
        <f>_xll.Interp2dTab(-1,0,'Internal Flash'!$C$196:$L$196,'Internal Flash'!$A$198:$A$209,'Internal Flash'!$C$198:$L$209,'Fuel Pressure Calc'!G22,'CSP5'!H108)</f>
        <v>0</v>
      </c>
      <c r="H22" s="12">
        <f>_xll.Interp2dTab(-1,0,'Internal Flash'!$C$196:$L$196,'Internal Flash'!$A$198:$A$209,'Internal Flash'!$C$198:$L$209,'Fuel Pressure Calc'!H22,'CSP5'!I108)</f>
        <v>0</v>
      </c>
      <c r="I22" s="12">
        <f>_xll.Interp2dTab(-1,0,'Internal Flash'!$C$196:$L$196,'Internal Flash'!$A$198:$A$209,'Internal Flash'!$C$198:$L$209,'Fuel Pressure Calc'!I22,'CSP5'!J108)</f>
        <v>0</v>
      </c>
      <c r="J22" s="12">
        <f>_xll.Interp2dTab(-1,0,'Internal Flash'!$C$196:$L$196,'Internal Flash'!$A$198:$A$209,'Internal Flash'!$C$198:$L$209,'Fuel Pressure Calc'!J22,'CSP5'!K108)</f>
        <v>0</v>
      </c>
      <c r="K22" s="12">
        <f>_xll.Interp2dTab(-1,0,'Internal Flash'!$C$196:$L$196,'Internal Flash'!$A$198:$A$209,'Internal Flash'!$C$198:$L$209,'Fuel Pressure Calc'!K22,'CSP5'!L108)</f>
        <v>226.406522</v>
      </c>
      <c r="L22" s="12">
        <f>_xll.Interp2dTab(-1,0,'Internal Flash'!$C$196:$L$196,'Internal Flash'!$A$198:$A$209,'Internal Flash'!$C$198:$L$209,'Fuel Pressure Calc'!L22,'CSP5'!M108)</f>
        <v>234.04021710000001</v>
      </c>
      <c r="M22" s="12">
        <f>_xll.Interp2dTab(-1,0,'Internal Flash'!$C$196:$L$196,'Internal Flash'!$A$198:$A$209,'Internal Flash'!$C$198:$L$209,'Fuel Pressure Calc'!M22,'CSP5'!N108)</f>
        <v>0</v>
      </c>
      <c r="N22" s="12">
        <f>_xll.Interp2dTab(-1,0,'Internal Flash'!$C$196:$L$196,'Internal Flash'!$A$198:$A$209,'Internal Flash'!$C$198:$L$209,'Fuel Pressure Calc'!N22,'CSP5'!O108)</f>
        <v>0</v>
      </c>
      <c r="O22" s="12">
        <f>_xll.Interp2dTab(-1,0,'Internal Flash'!$C$196:$L$196,'Internal Flash'!$A$198:$A$209,'Internal Flash'!$C$198:$L$209,'Fuel Pressure Calc'!O22,'CSP5'!P108)</f>
        <v>0</v>
      </c>
      <c r="P22" s="12">
        <f>_xll.Interp2dTab(-1,0,'Internal Flash'!$C$196:$L$196,'Internal Flash'!$A$198:$A$209,'Internal Flash'!$C$198:$L$209,'Fuel Pressure Calc'!P22,'CSP5'!Q108)</f>
        <v>0</v>
      </c>
      <c r="Q22" s="13">
        <f>_xll.Interp2dTab(-1,0,'Internal Flash'!$C$196:$L$196,'Internal Flash'!$A$198:$A$209,'Internal Flash'!$C$198:$L$209,'Fuel Pressure Calc'!Q22,'CSP5'!R108)</f>
        <v>0</v>
      </c>
      <c r="R22" s="18">
        <f t="shared" si="0"/>
        <v>0</v>
      </c>
    </row>
    <row r="23" spans="1:18" x14ac:dyDescent="0.25">
      <c r="A23" s="9">
        <f>'CSP5'!$A$188</f>
        <v>3500</v>
      </c>
      <c r="B23" s="14">
        <f>_xll.Interp2dTab(-1,0,'Internal Flash'!$C$196:$L$196,'Internal Flash'!$A$198:$A$209,'Internal Flash'!$C$198:$L$209,'Fuel Pressure Calc'!B23,'CSP5'!C109)</f>
        <v>0</v>
      </c>
      <c r="C23" s="14">
        <f>_xll.Interp2dTab(-1,0,'Internal Flash'!$C$196:$L$196,'Internal Flash'!$A$198:$A$209,'Internal Flash'!$C$198:$L$209,'Fuel Pressure Calc'!C23,'CSP5'!D109)</f>
        <v>0</v>
      </c>
      <c r="D23" s="14">
        <f>_xll.Interp2dTab(-1,0,'Internal Flash'!$C$196:$L$196,'Internal Flash'!$A$198:$A$209,'Internal Flash'!$C$198:$L$209,'Fuel Pressure Calc'!D23,'CSP5'!E109)</f>
        <v>0</v>
      </c>
      <c r="E23" s="14">
        <f>_xll.Interp2dTab(-1,0,'Internal Flash'!$C$196:$L$196,'Internal Flash'!$A$198:$A$209,'Internal Flash'!$C$198:$L$209,'Fuel Pressure Calc'!E23,'CSP5'!F109)</f>
        <v>0</v>
      </c>
      <c r="F23" s="14">
        <f>_xll.Interp2dTab(-1,0,'Internal Flash'!$C$196:$L$196,'Internal Flash'!$A$198:$A$209,'Internal Flash'!$C$198:$L$209,'Fuel Pressure Calc'!F23,'CSP5'!G109)</f>
        <v>0</v>
      </c>
      <c r="G23" s="14">
        <f>_xll.Interp2dTab(-1,0,'Internal Flash'!$C$196:$L$196,'Internal Flash'!$A$198:$A$209,'Internal Flash'!$C$198:$L$209,'Fuel Pressure Calc'!G23,'CSP5'!H109)</f>
        <v>0</v>
      </c>
      <c r="H23" s="14">
        <f>_xll.Interp2dTab(-1,0,'Internal Flash'!$C$196:$L$196,'Internal Flash'!$A$198:$A$209,'Internal Flash'!$C$198:$L$209,'Fuel Pressure Calc'!H23,'CSP5'!I109)</f>
        <v>0</v>
      </c>
      <c r="I23" s="14">
        <f>_xll.Interp2dTab(-1,0,'Internal Flash'!$C$196:$L$196,'Internal Flash'!$A$198:$A$209,'Internal Flash'!$C$198:$L$209,'Fuel Pressure Calc'!I23,'CSP5'!J109)</f>
        <v>0</v>
      </c>
      <c r="J23" s="14">
        <f>_xll.Interp2dTab(-1,0,'Internal Flash'!$C$196:$L$196,'Internal Flash'!$A$198:$A$209,'Internal Flash'!$C$198:$L$209,'Fuel Pressure Calc'!J23,'CSP5'!K109)</f>
        <v>0</v>
      </c>
      <c r="K23" s="14">
        <f>_xll.Interp2dTab(-1,0,'Internal Flash'!$C$196:$L$196,'Internal Flash'!$A$198:$A$209,'Internal Flash'!$C$198:$L$209,'Fuel Pressure Calc'!K23,'CSP5'!L109)</f>
        <v>0</v>
      </c>
      <c r="L23" s="14">
        <f>_xll.Interp2dTab(-1,0,'Internal Flash'!$C$196:$L$196,'Internal Flash'!$A$198:$A$209,'Internal Flash'!$C$198:$L$209,'Fuel Pressure Calc'!L23,'CSP5'!M109)</f>
        <v>0</v>
      </c>
      <c r="M23" s="14">
        <f>_xll.Interp2dTab(-1,0,'Internal Flash'!$C$196:$L$196,'Internal Flash'!$A$198:$A$209,'Internal Flash'!$C$198:$L$209,'Fuel Pressure Calc'!M23,'CSP5'!N109)</f>
        <v>0</v>
      </c>
      <c r="N23" s="14">
        <f>_xll.Interp2dTab(-1,0,'Internal Flash'!$C$196:$L$196,'Internal Flash'!$A$198:$A$209,'Internal Flash'!$C$198:$L$209,'Fuel Pressure Calc'!N23,'CSP5'!O109)</f>
        <v>0</v>
      </c>
      <c r="O23" s="14">
        <f>_xll.Interp2dTab(-1,0,'Internal Flash'!$C$196:$L$196,'Internal Flash'!$A$198:$A$209,'Internal Flash'!$C$198:$L$209,'Fuel Pressure Calc'!O23,'CSP5'!P109)</f>
        <v>0</v>
      </c>
      <c r="P23" s="14">
        <f>_xll.Interp2dTab(-1,0,'Internal Flash'!$C$196:$L$196,'Internal Flash'!$A$198:$A$209,'Internal Flash'!$C$198:$L$209,'Fuel Pressure Calc'!P23,'CSP5'!Q109)</f>
        <v>0</v>
      </c>
      <c r="Q23" s="15">
        <f>_xll.Interp2dTab(-1,0,'Internal Flash'!$C$196:$L$196,'Internal Flash'!$A$198:$A$209,'Internal Flash'!$C$198:$L$209,'Fuel Pressure Calc'!Q23,'CSP5'!R109)</f>
        <v>0</v>
      </c>
      <c r="R23" s="18">
        <f t="shared" si="0"/>
        <v>0</v>
      </c>
    </row>
    <row r="24" spans="1:18" x14ac:dyDescent="0.25">
      <c r="A24" s="16">
        <f>A23+1</f>
        <v>3501</v>
      </c>
      <c r="B24" s="18">
        <f>B23</f>
        <v>0</v>
      </c>
      <c r="C24" s="18">
        <f t="shared" ref="C24:R24" si="1">C23</f>
        <v>0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8">
        <f t="shared" si="1"/>
        <v>0</v>
      </c>
      <c r="I24" s="18">
        <f t="shared" si="1"/>
        <v>0</v>
      </c>
      <c r="J24" s="18">
        <f t="shared" si="1"/>
        <v>0</v>
      </c>
      <c r="K24" s="18">
        <f t="shared" si="1"/>
        <v>0</v>
      </c>
      <c r="L24" s="18">
        <f t="shared" si="1"/>
        <v>0</v>
      </c>
      <c r="M24" s="18">
        <f t="shared" si="1"/>
        <v>0</v>
      </c>
      <c r="N24" s="18">
        <f t="shared" si="1"/>
        <v>0</v>
      </c>
      <c r="O24" s="18">
        <f t="shared" si="1"/>
        <v>0</v>
      </c>
      <c r="P24" s="18">
        <f t="shared" si="1"/>
        <v>0</v>
      </c>
      <c r="Q24" s="18">
        <f t="shared" si="1"/>
        <v>0</v>
      </c>
      <c r="R24" s="18">
        <f t="shared" si="1"/>
        <v>0</v>
      </c>
    </row>
    <row r="26" spans="1:18" x14ac:dyDescent="0.25">
      <c r="A26" s="3"/>
      <c r="B26" s="50" t="s">
        <v>1161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8" x14ac:dyDescent="0.25">
      <c r="A27" s="29"/>
      <c r="B27" s="22" t="str">
        <f>'CSP5'!$B$167</f>
        <v>mm3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1:18" x14ac:dyDescent="0.25">
      <c r="A28" s="4" t="str">
        <f>'CSP5'!$A$168</f>
        <v>RPM</v>
      </c>
      <c r="B28" s="5">
        <f>'CSP5'!$C$168</f>
        <v>0</v>
      </c>
      <c r="C28" s="5">
        <f>'CSP5'!$D$168</f>
        <v>10</v>
      </c>
      <c r="D28" s="5">
        <f>'CSP5'!$E$168</f>
        <v>20</v>
      </c>
      <c r="E28" s="5">
        <f>'CSP5'!$F$168</f>
        <v>30</v>
      </c>
      <c r="F28" s="5">
        <f>'CSP5'!$G$168</f>
        <v>45</v>
      </c>
      <c r="G28" s="5">
        <f>'CSP5'!$H$168</f>
        <v>55</v>
      </c>
      <c r="H28" s="5">
        <f>'CSP5'!$I$168</f>
        <v>65</v>
      </c>
      <c r="I28" s="5">
        <f>'CSP5'!$J$168</f>
        <v>75</v>
      </c>
      <c r="J28" s="5">
        <f>'CSP5'!$K$168</f>
        <v>85</v>
      </c>
      <c r="K28" s="5">
        <f>'CSP5'!$L$168</f>
        <v>95</v>
      </c>
      <c r="L28" s="5">
        <f>'CSP5'!$M$168</f>
        <v>110</v>
      </c>
      <c r="M28" s="5">
        <f>'CSP5'!$N$168</f>
        <v>120</v>
      </c>
      <c r="N28" s="5">
        <f>'CSP5'!$O$168</f>
        <v>125</v>
      </c>
      <c r="O28" s="5">
        <f>'CSP5'!$P$168</f>
        <v>130</v>
      </c>
      <c r="P28" s="5">
        <f>'CSP5'!$Q$168</f>
        <v>135</v>
      </c>
      <c r="Q28" s="6">
        <f>'CSP5'!$R$168</f>
        <v>140</v>
      </c>
      <c r="R28" s="16">
        <f>Q28+1</f>
        <v>141</v>
      </c>
    </row>
    <row r="29" spans="1:18" x14ac:dyDescent="0.25">
      <c r="A29" s="4">
        <f>'CSP5'!$A$170</f>
        <v>620</v>
      </c>
      <c r="B29" s="7">
        <f>($A29*360*B5)/(60*1000000)</f>
        <v>0</v>
      </c>
      <c r="C29" s="7">
        <f t="shared" ref="C29:Q29" si="2">($A29*360*C5)/(60*1000000)</f>
        <v>0</v>
      </c>
      <c r="D29" s="7">
        <f t="shared" si="2"/>
        <v>0</v>
      </c>
      <c r="E29" s="7">
        <f t="shared" si="2"/>
        <v>0</v>
      </c>
      <c r="F29" s="7">
        <f t="shared" si="2"/>
        <v>0</v>
      </c>
      <c r="G29" s="7">
        <f t="shared" si="2"/>
        <v>0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0</v>
      </c>
      <c r="N29" s="7">
        <f t="shared" si="2"/>
        <v>0</v>
      </c>
      <c r="O29" s="7">
        <f t="shared" si="2"/>
        <v>0</v>
      </c>
      <c r="P29" s="7">
        <f t="shared" si="2"/>
        <v>0</v>
      </c>
      <c r="Q29" s="8">
        <f t="shared" si="2"/>
        <v>0</v>
      </c>
      <c r="R29" s="17">
        <f>Q29</f>
        <v>0</v>
      </c>
    </row>
    <row r="30" spans="1:18" x14ac:dyDescent="0.25">
      <c r="A30" s="4">
        <f>'CSP5'!$A$171</f>
        <v>650</v>
      </c>
      <c r="B30" s="7">
        <f t="shared" ref="B30:Q45" si="3">($A30*360*B6)/(60*1000000)</f>
        <v>0</v>
      </c>
      <c r="C30" s="7">
        <f t="shared" si="3"/>
        <v>0</v>
      </c>
      <c r="D30" s="7">
        <f t="shared" si="3"/>
        <v>0</v>
      </c>
      <c r="E30" s="7">
        <f t="shared" si="3"/>
        <v>0</v>
      </c>
      <c r="F30" s="7">
        <f t="shared" si="3"/>
        <v>0</v>
      </c>
      <c r="G30" s="7">
        <f t="shared" si="3"/>
        <v>0</v>
      </c>
      <c r="H30" s="7">
        <f t="shared" si="3"/>
        <v>0</v>
      </c>
      <c r="I30" s="7">
        <f t="shared" si="3"/>
        <v>0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0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8">
        <f t="shared" si="3"/>
        <v>0</v>
      </c>
      <c r="R30" s="17">
        <f t="shared" ref="R30:R47" si="4">Q30</f>
        <v>0</v>
      </c>
    </row>
    <row r="31" spans="1:18" x14ac:dyDescent="0.25">
      <c r="A31" s="4">
        <f>'CSP5'!$A$172</f>
        <v>800</v>
      </c>
      <c r="B31" s="7">
        <f t="shared" si="3"/>
        <v>0</v>
      </c>
      <c r="C31" s="7">
        <f t="shared" si="3"/>
        <v>0</v>
      </c>
      <c r="D31" s="7">
        <f t="shared" si="3"/>
        <v>0</v>
      </c>
      <c r="E31" s="7">
        <f t="shared" si="3"/>
        <v>0</v>
      </c>
      <c r="F31" s="7">
        <f t="shared" si="3"/>
        <v>0</v>
      </c>
      <c r="G31" s="7">
        <f t="shared" si="3"/>
        <v>0</v>
      </c>
      <c r="H31" s="7">
        <f t="shared" si="3"/>
        <v>0</v>
      </c>
      <c r="I31" s="7">
        <f t="shared" si="3"/>
        <v>0</v>
      </c>
      <c r="J31" s="7">
        <f t="shared" si="3"/>
        <v>0</v>
      </c>
      <c r="K31" s="7">
        <f t="shared" si="3"/>
        <v>0</v>
      </c>
      <c r="L31" s="7">
        <f t="shared" si="3"/>
        <v>0</v>
      </c>
      <c r="M31" s="7">
        <f t="shared" si="3"/>
        <v>0</v>
      </c>
      <c r="N31" s="7">
        <f t="shared" si="3"/>
        <v>0</v>
      </c>
      <c r="O31" s="7">
        <f t="shared" si="3"/>
        <v>0</v>
      </c>
      <c r="P31" s="7">
        <f t="shared" si="3"/>
        <v>0</v>
      </c>
      <c r="Q31" s="8">
        <f t="shared" si="3"/>
        <v>0</v>
      </c>
      <c r="R31" s="17">
        <f t="shared" si="4"/>
        <v>0</v>
      </c>
    </row>
    <row r="32" spans="1:18" x14ac:dyDescent="0.25">
      <c r="A32" s="4">
        <f>'CSP5'!$A$173</f>
        <v>1000</v>
      </c>
      <c r="B32" s="7">
        <f t="shared" si="3"/>
        <v>0</v>
      </c>
      <c r="C32" s="7">
        <f t="shared" si="3"/>
        <v>1.1933333297836801</v>
      </c>
      <c r="D32" s="7">
        <f t="shared" si="3"/>
        <v>1.3282289141314561</v>
      </c>
      <c r="E32" s="7">
        <f t="shared" si="3"/>
        <v>1.3282289141314561</v>
      </c>
      <c r="F32" s="7">
        <f t="shared" si="3"/>
        <v>1.2075783980194561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O32" s="7">
        <f t="shared" si="3"/>
        <v>0</v>
      </c>
      <c r="P32" s="7">
        <f t="shared" si="3"/>
        <v>0</v>
      </c>
      <c r="Q32" s="8">
        <f t="shared" si="3"/>
        <v>0</v>
      </c>
      <c r="R32" s="17">
        <f t="shared" si="4"/>
        <v>0</v>
      </c>
    </row>
    <row r="33" spans="1:18" x14ac:dyDescent="0.25">
      <c r="A33" s="4">
        <f>'CSP5'!$A$174</f>
        <v>1200</v>
      </c>
      <c r="B33" s="7">
        <f t="shared" si="3"/>
        <v>0</v>
      </c>
      <c r="C33" s="7">
        <f t="shared" si="3"/>
        <v>1.3413624023289601</v>
      </c>
      <c r="D33" s="7">
        <f t="shared" si="3"/>
        <v>1.4639636451265687</v>
      </c>
      <c r="E33" s="7">
        <f t="shared" si="3"/>
        <v>1.4864493325704653</v>
      </c>
      <c r="F33" s="7">
        <f t="shared" si="3"/>
        <v>1.3899784799885875</v>
      </c>
      <c r="G33" s="7">
        <f t="shared" si="3"/>
        <v>1.2087950811499009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 t="shared" si="3"/>
        <v>0</v>
      </c>
      <c r="O33" s="7">
        <f t="shared" si="3"/>
        <v>0</v>
      </c>
      <c r="P33" s="7">
        <f t="shared" si="3"/>
        <v>0</v>
      </c>
      <c r="Q33" s="8">
        <f t="shared" si="3"/>
        <v>0</v>
      </c>
      <c r="R33" s="17">
        <f t="shared" si="4"/>
        <v>0</v>
      </c>
    </row>
    <row r="34" spans="1:18" x14ac:dyDescent="0.25">
      <c r="A34" s="4">
        <f>'CSP5'!$A$175</f>
        <v>1400</v>
      </c>
      <c r="B34" s="7">
        <f t="shared" si="3"/>
        <v>0</v>
      </c>
      <c r="C34" s="7">
        <f t="shared" si="3"/>
        <v>1.5472348337824895</v>
      </c>
      <c r="D34" s="7">
        <f t="shared" si="3"/>
        <v>1.7426532434885145</v>
      </c>
      <c r="E34" s="7">
        <f t="shared" si="3"/>
        <v>1.6389893887404441</v>
      </c>
      <c r="F34" s="7">
        <f t="shared" si="3"/>
        <v>1.5175545874641332</v>
      </c>
      <c r="G34" s="7">
        <f t="shared" si="3"/>
        <v>1.3439999999999999</v>
      </c>
      <c r="H34" s="7">
        <f t="shared" si="3"/>
        <v>1.3440000000000001</v>
      </c>
      <c r="I34" s="7">
        <f t="shared" si="3"/>
        <v>0</v>
      </c>
      <c r="J34" s="7">
        <f t="shared" si="3"/>
        <v>0</v>
      </c>
      <c r="K34" s="7">
        <f t="shared" si="3"/>
        <v>0</v>
      </c>
      <c r="L34" s="7">
        <f t="shared" si="3"/>
        <v>0</v>
      </c>
      <c r="M34" s="7">
        <f t="shared" si="3"/>
        <v>0</v>
      </c>
      <c r="N34" s="7">
        <f t="shared" si="3"/>
        <v>0</v>
      </c>
      <c r="O34" s="7">
        <f t="shared" si="3"/>
        <v>0</v>
      </c>
      <c r="P34" s="7">
        <f t="shared" si="3"/>
        <v>0</v>
      </c>
      <c r="Q34" s="8">
        <f t="shared" si="3"/>
        <v>0</v>
      </c>
      <c r="R34" s="17">
        <f t="shared" si="4"/>
        <v>0</v>
      </c>
    </row>
    <row r="35" spans="1:18" x14ac:dyDescent="0.25">
      <c r="A35" s="4">
        <f>'CSP5'!$A$176</f>
        <v>1550</v>
      </c>
      <c r="B35" s="7">
        <f t="shared" si="3"/>
        <v>0</v>
      </c>
      <c r="C35" s="7">
        <f t="shared" si="3"/>
        <v>1.6934268860815584</v>
      </c>
      <c r="D35" s="7">
        <f t="shared" si="3"/>
        <v>1.8909530416218181</v>
      </c>
      <c r="E35" s="7">
        <f t="shared" si="3"/>
        <v>1.7087252829619082</v>
      </c>
      <c r="F35" s="7">
        <f t="shared" si="3"/>
        <v>1.5841170983769832</v>
      </c>
      <c r="G35" s="7">
        <f t="shared" si="3"/>
        <v>1.488</v>
      </c>
      <c r="H35" s="7">
        <f t="shared" si="3"/>
        <v>1.488</v>
      </c>
      <c r="I35" s="7">
        <f t="shared" si="3"/>
        <v>0</v>
      </c>
      <c r="J35" s="7">
        <f t="shared" si="3"/>
        <v>0</v>
      </c>
      <c r="K35" s="7">
        <f t="shared" si="3"/>
        <v>0</v>
      </c>
      <c r="L35" s="7">
        <f t="shared" si="3"/>
        <v>0</v>
      </c>
      <c r="M35" s="7">
        <f t="shared" si="3"/>
        <v>0</v>
      </c>
      <c r="N35" s="7">
        <f t="shared" si="3"/>
        <v>0</v>
      </c>
      <c r="O35" s="7">
        <f t="shared" si="3"/>
        <v>0</v>
      </c>
      <c r="P35" s="7">
        <f t="shared" si="3"/>
        <v>0</v>
      </c>
      <c r="Q35" s="8">
        <f t="shared" si="3"/>
        <v>0</v>
      </c>
      <c r="R35" s="17">
        <f t="shared" si="4"/>
        <v>0</v>
      </c>
    </row>
    <row r="36" spans="1:18" x14ac:dyDescent="0.25">
      <c r="A36" s="4">
        <f>'CSP5'!$A$177</f>
        <v>1700</v>
      </c>
      <c r="B36" s="7">
        <f t="shared" si="3"/>
        <v>0</v>
      </c>
      <c r="C36" s="7">
        <f t="shared" si="3"/>
        <v>1.8292149305207761</v>
      </c>
      <c r="D36" s="7">
        <f t="shared" si="3"/>
        <v>1.9795403438313608</v>
      </c>
      <c r="E36" s="7">
        <f t="shared" si="3"/>
        <v>1.8031833442923877</v>
      </c>
      <c r="F36" s="7">
        <f t="shared" si="3"/>
        <v>1.6319999999999999</v>
      </c>
      <c r="G36" s="7">
        <f t="shared" si="3"/>
        <v>1.6319999999999999</v>
      </c>
      <c r="H36" s="7">
        <f t="shared" si="3"/>
        <v>1.6319999999999999</v>
      </c>
      <c r="I36" s="7">
        <f t="shared" si="3"/>
        <v>0</v>
      </c>
      <c r="J36" s="7">
        <f t="shared" si="3"/>
        <v>0</v>
      </c>
      <c r="K36" s="7">
        <f t="shared" si="3"/>
        <v>0</v>
      </c>
      <c r="L36" s="7">
        <f t="shared" si="3"/>
        <v>0</v>
      </c>
      <c r="M36" s="7">
        <f t="shared" si="3"/>
        <v>0</v>
      </c>
      <c r="N36" s="7">
        <f t="shared" si="3"/>
        <v>0</v>
      </c>
      <c r="O36" s="7">
        <f t="shared" si="3"/>
        <v>0</v>
      </c>
      <c r="P36" s="7">
        <f t="shared" si="3"/>
        <v>0</v>
      </c>
      <c r="Q36" s="8">
        <f t="shared" si="3"/>
        <v>0</v>
      </c>
      <c r="R36" s="17">
        <f t="shared" si="4"/>
        <v>0</v>
      </c>
    </row>
    <row r="37" spans="1:18" x14ac:dyDescent="0.25">
      <c r="A37" s="4">
        <f>'CSP5'!$A$178</f>
        <v>1800</v>
      </c>
      <c r="B37" s="7">
        <f t="shared" si="3"/>
        <v>0</v>
      </c>
      <c r="C37" s="7">
        <f t="shared" si="3"/>
        <v>1.8843296884244929</v>
      </c>
      <c r="D37" s="7">
        <f t="shared" si="3"/>
        <v>1.9511416124538854</v>
      </c>
      <c r="E37" s="7">
        <f t="shared" si="3"/>
        <v>1.8284676805523057</v>
      </c>
      <c r="F37" s="7">
        <f t="shared" si="3"/>
        <v>1.728</v>
      </c>
      <c r="G37" s="7">
        <f t="shared" si="3"/>
        <v>1.728</v>
      </c>
      <c r="H37" s="7">
        <f t="shared" si="3"/>
        <v>1.728</v>
      </c>
      <c r="I37" s="7">
        <f t="shared" si="3"/>
        <v>0</v>
      </c>
      <c r="J37" s="7">
        <f t="shared" si="3"/>
        <v>0</v>
      </c>
      <c r="K37" s="7">
        <f t="shared" si="3"/>
        <v>0</v>
      </c>
      <c r="L37" s="7">
        <f t="shared" si="3"/>
        <v>0</v>
      </c>
      <c r="M37" s="7">
        <f t="shared" si="3"/>
        <v>0</v>
      </c>
      <c r="N37" s="7">
        <f t="shared" si="3"/>
        <v>0</v>
      </c>
      <c r="O37" s="7">
        <f t="shared" si="3"/>
        <v>0</v>
      </c>
      <c r="P37" s="7">
        <f t="shared" si="3"/>
        <v>0</v>
      </c>
      <c r="Q37" s="8">
        <f t="shared" si="3"/>
        <v>0</v>
      </c>
      <c r="R37" s="17">
        <f t="shared" si="4"/>
        <v>0</v>
      </c>
    </row>
    <row r="38" spans="1:18" x14ac:dyDescent="0.25">
      <c r="A38" s="4">
        <f>'CSP5'!$A$179</f>
        <v>2000</v>
      </c>
      <c r="B38" s="7">
        <f t="shared" si="3"/>
        <v>0</v>
      </c>
      <c r="C38" s="7">
        <f t="shared" si="3"/>
        <v>2.0463982037794559</v>
      </c>
      <c r="D38" s="7">
        <f t="shared" si="3"/>
        <v>2.0440220624219139</v>
      </c>
      <c r="E38" s="7">
        <f t="shared" si="3"/>
        <v>1.969674224905805</v>
      </c>
      <c r="F38" s="7">
        <f t="shared" si="3"/>
        <v>1.9199999999999997</v>
      </c>
      <c r="G38" s="7">
        <f t="shared" si="3"/>
        <v>1.92</v>
      </c>
      <c r="H38" s="7">
        <f t="shared" si="3"/>
        <v>0</v>
      </c>
      <c r="I38" s="7">
        <f t="shared" si="3"/>
        <v>0</v>
      </c>
      <c r="J38" s="7">
        <f t="shared" si="3"/>
        <v>0</v>
      </c>
      <c r="K38" s="7">
        <f t="shared" si="3"/>
        <v>0</v>
      </c>
      <c r="L38" s="7">
        <f t="shared" si="3"/>
        <v>0</v>
      </c>
      <c r="M38" s="7">
        <f t="shared" si="3"/>
        <v>0</v>
      </c>
      <c r="N38" s="7">
        <f t="shared" si="3"/>
        <v>0</v>
      </c>
      <c r="O38" s="7">
        <f t="shared" si="3"/>
        <v>0</v>
      </c>
      <c r="P38" s="7">
        <f t="shared" si="3"/>
        <v>0</v>
      </c>
      <c r="Q38" s="8">
        <f t="shared" si="3"/>
        <v>0</v>
      </c>
      <c r="R38" s="17">
        <f t="shared" si="4"/>
        <v>0</v>
      </c>
    </row>
    <row r="39" spans="1:18" x14ac:dyDescent="0.25">
      <c r="A39" s="4">
        <f>'CSP5'!$A$180</f>
        <v>2200</v>
      </c>
      <c r="B39" s="7">
        <f t="shared" si="3"/>
        <v>0</v>
      </c>
      <c r="C39" s="7">
        <f t="shared" si="3"/>
        <v>0</v>
      </c>
      <c r="D39" s="7">
        <f t="shared" si="3"/>
        <v>0</v>
      </c>
      <c r="E39" s="7">
        <f t="shared" si="3"/>
        <v>0</v>
      </c>
      <c r="F39" s="7">
        <f t="shared" si="3"/>
        <v>0</v>
      </c>
      <c r="G39" s="7">
        <f t="shared" si="3"/>
        <v>0</v>
      </c>
      <c r="H39" s="7">
        <f t="shared" si="3"/>
        <v>0</v>
      </c>
      <c r="I39" s="7">
        <f t="shared" si="3"/>
        <v>0</v>
      </c>
      <c r="J39" s="7">
        <f t="shared" si="3"/>
        <v>0</v>
      </c>
      <c r="K39" s="7">
        <f t="shared" si="3"/>
        <v>0</v>
      </c>
      <c r="L39" s="7">
        <f t="shared" si="3"/>
        <v>0</v>
      </c>
      <c r="M39" s="7">
        <f t="shared" si="3"/>
        <v>0</v>
      </c>
      <c r="N39" s="7">
        <f t="shared" si="3"/>
        <v>0</v>
      </c>
      <c r="O39" s="7">
        <f t="shared" si="3"/>
        <v>0</v>
      </c>
      <c r="P39" s="7">
        <f t="shared" si="3"/>
        <v>0</v>
      </c>
      <c r="Q39" s="8">
        <f t="shared" si="3"/>
        <v>0</v>
      </c>
      <c r="R39" s="17">
        <f t="shared" si="4"/>
        <v>0</v>
      </c>
    </row>
    <row r="40" spans="1:18" x14ac:dyDescent="0.25">
      <c r="A40" s="4">
        <f>'CSP5'!$A$181</f>
        <v>2400</v>
      </c>
      <c r="B40" s="7">
        <f t="shared" si="3"/>
        <v>0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8">
        <f t="shared" si="3"/>
        <v>0</v>
      </c>
      <c r="R40" s="17">
        <f t="shared" si="4"/>
        <v>0</v>
      </c>
    </row>
    <row r="41" spans="1:18" x14ac:dyDescent="0.25">
      <c r="A41" s="4">
        <f>'CSP5'!$A$182</f>
        <v>2600</v>
      </c>
      <c r="B41" s="7">
        <f t="shared" si="3"/>
        <v>0</v>
      </c>
      <c r="C41" s="7">
        <f t="shared" si="3"/>
        <v>0</v>
      </c>
      <c r="D41" s="7">
        <f t="shared" si="3"/>
        <v>0</v>
      </c>
      <c r="E41" s="7">
        <f t="shared" si="3"/>
        <v>0</v>
      </c>
      <c r="F41" s="7">
        <f t="shared" si="3"/>
        <v>0</v>
      </c>
      <c r="G41" s="7">
        <f t="shared" si="3"/>
        <v>0</v>
      </c>
      <c r="H41" s="7">
        <f t="shared" si="3"/>
        <v>0</v>
      </c>
      <c r="I41" s="7">
        <f t="shared" si="3"/>
        <v>0</v>
      </c>
      <c r="J41" s="7">
        <f t="shared" si="3"/>
        <v>0</v>
      </c>
      <c r="K41" s="7">
        <f t="shared" si="3"/>
        <v>0</v>
      </c>
      <c r="L41" s="7">
        <f t="shared" si="3"/>
        <v>0</v>
      </c>
      <c r="M41" s="7">
        <f t="shared" si="3"/>
        <v>0</v>
      </c>
      <c r="N41" s="7">
        <f t="shared" si="3"/>
        <v>0</v>
      </c>
      <c r="O41" s="7">
        <f t="shared" si="3"/>
        <v>0</v>
      </c>
      <c r="P41" s="7">
        <f t="shared" si="3"/>
        <v>0</v>
      </c>
      <c r="Q41" s="8">
        <f t="shared" si="3"/>
        <v>0</v>
      </c>
      <c r="R41" s="17">
        <f t="shared" si="4"/>
        <v>0</v>
      </c>
    </row>
    <row r="42" spans="1:18" x14ac:dyDescent="0.25">
      <c r="A42" s="4">
        <f>'CSP5'!$A$183</f>
        <v>2800</v>
      </c>
      <c r="B42" s="7">
        <f t="shared" si="3"/>
        <v>0</v>
      </c>
      <c r="C42" s="7">
        <f t="shared" si="3"/>
        <v>0</v>
      </c>
      <c r="D42" s="7">
        <f t="shared" si="3"/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7">
        <f t="shared" si="3"/>
        <v>0</v>
      </c>
      <c r="L42" s="7">
        <f t="shared" si="3"/>
        <v>0</v>
      </c>
      <c r="M42" s="7">
        <f t="shared" si="3"/>
        <v>0</v>
      </c>
      <c r="N42" s="7">
        <f t="shared" si="3"/>
        <v>3.7080626369836369</v>
      </c>
      <c r="O42" s="7">
        <f t="shared" si="3"/>
        <v>4.0125891134797431</v>
      </c>
      <c r="P42" s="7">
        <f t="shared" si="3"/>
        <v>4.2562519028391934</v>
      </c>
      <c r="Q42" s="8">
        <f t="shared" si="3"/>
        <v>4.2300985272</v>
      </c>
      <c r="R42" s="17">
        <f t="shared" si="4"/>
        <v>4.2300985272</v>
      </c>
    </row>
    <row r="43" spans="1:18" x14ac:dyDescent="0.25">
      <c r="A43" s="4">
        <f>'CSP5'!$A$184</f>
        <v>2900</v>
      </c>
      <c r="B43" s="7">
        <f t="shared" si="3"/>
        <v>0</v>
      </c>
      <c r="C43" s="7">
        <f t="shared" si="3"/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0</v>
      </c>
      <c r="H43" s="7">
        <f t="shared" si="3"/>
        <v>0</v>
      </c>
      <c r="I43" s="7">
        <f t="shared" si="3"/>
        <v>0</v>
      </c>
      <c r="J43" s="7">
        <f t="shared" si="3"/>
        <v>0</v>
      </c>
      <c r="K43" s="7">
        <f t="shared" si="3"/>
        <v>0</v>
      </c>
      <c r="L43" s="7">
        <f t="shared" si="3"/>
        <v>0</v>
      </c>
      <c r="M43" s="7">
        <f t="shared" si="3"/>
        <v>4.1530583563705168</v>
      </c>
      <c r="N43" s="7">
        <f t="shared" si="3"/>
        <v>4.2317716069604154</v>
      </c>
      <c r="O43" s="7">
        <f t="shared" si="3"/>
        <v>4.4293686169604154</v>
      </c>
      <c r="P43" s="7">
        <f t="shared" si="3"/>
        <v>4.4207726695199998</v>
      </c>
      <c r="Q43" s="8">
        <f t="shared" si="3"/>
        <v>4.4923207131999998</v>
      </c>
      <c r="R43" s="17">
        <f t="shared" si="4"/>
        <v>4.4923207131999998</v>
      </c>
    </row>
    <row r="44" spans="1:18" x14ac:dyDescent="0.25">
      <c r="A44" s="4">
        <f>'CSP5'!$A$185</f>
        <v>3000</v>
      </c>
      <c r="B44" s="7">
        <f t="shared" si="3"/>
        <v>0</v>
      </c>
      <c r="C44" s="7">
        <f t="shared" si="3"/>
        <v>0</v>
      </c>
      <c r="D44" s="7">
        <f t="shared" si="3"/>
        <v>0</v>
      </c>
      <c r="E44" s="7">
        <f t="shared" si="3"/>
        <v>0</v>
      </c>
      <c r="F44" s="7">
        <f t="shared" si="3"/>
        <v>0</v>
      </c>
      <c r="G44" s="7">
        <f t="shared" si="3"/>
        <v>0</v>
      </c>
      <c r="H44" s="7">
        <f t="shared" si="3"/>
        <v>0</v>
      </c>
      <c r="I44" s="7">
        <f t="shared" si="3"/>
        <v>0</v>
      </c>
      <c r="J44" s="7">
        <f t="shared" si="3"/>
        <v>0</v>
      </c>
      <c r="K44" s="7">
        <f t="shared" si="3"/>
        <v>0</v>
      </c>
      <c r="L44" s="7">
        <f t="shared" si="3"/>
        <v>0</v>
      </c>
      <c r="M44" s="7">
        <f t="shared" si="3"/>
        <v>4.1193391679999998</v>
      </c>
      <c r="N44" s="7">
        <f t="shared" si="3"/>
        <v>4.4257402907999994</v>
      </c>
      <c r="O44" s="7">
        <f t="shared" si="3"/>
        <v>4.4912837375999999</v>
      </c>
      <c r="P44" s="7">
        <f t="shared" si="3"/>
        <v>4.5568271844000003</v>
      </c>
      <c r="Q44" s="8">
        <f t="shared" si="3"/>
        <v>4.6223706312000008</v>
      </c>
      <c r="R44" s="17">
        <f t="shared" si="4"/>
        <v>4.6223706312000008</v>
      </c>
    </row>
    <row r="45" spans="1:18" x14ac:dyDescent="0.25">
      <c r="A45" s="4">
        <f>'CSP5'!$A$186</f>
        <v>3200</v>
      </c>
      <c r="B45" s="7">
        <f t="shared" si="3"/>
        <v>0</v>
      </c>
      <c r="C45" s="7">
        <f t="shared" si="3"/>
        <v>0</v>
      </c>
      <c r="D45" s="7">
        <f t="shared" si="3"/>
        <v>0</v>
      </c>
      <c r="E45" s="7">
        <f t="shared" si="3"/>
        <v>0</v>
      </c>
      <c r="F45" s="7">
        <f t="shared" si="3"/>
        <v>0</v>
      </c>
      <c r="G45" s="7">
        <f t="shared" si="3"/>
        <v>0</v>
      </c>
      <c r="H45" s="7">
        <f t="shared" si="3"/>
        <v>0</v>
      </c>
      <c r="I45" s="7">
        <f t="shared" si="3"/>
        <v>0</v>
      </c>
      <c r="J45" s="7">
        <f t="shared" si="3"/>
        <v>0</v>
      </c>
      <c r="K45" s="7">
        <f t="shared" si="3"/>
        <v>4.3235270015999996</v>
      </c>
      <c r="L45" s="7">
        <f t="shared" si="3"/>
        <v>4.4935721683200001</v>
      </c>
      <c r="M45" s="7">
        <f t="shared" si="3"/>
        <v>4.61592</v>
      </c>
      <c r="N45" s="7">
        <f t="shared" si="3"/>
        <v>4.6945721683200006</v>
      </c>
      <c r="O45" s="7">
        <f t="shared" si="3"/>
        <v>4.7644853068800002</v>
      </c>
      <c r="P45" s="7">
        <f t="shared" si="3"/>
        <v>4.8343983168000007</v>
      </c>
      <c r="Q45" s="8">
        <f t="shared" ref="Q45" si="5">($A45*360*Q21)/(60*1000000)</f>
        <v>4.8868330099200001</v>
      </c>
      <c r="R45" s="17">
        <f t="shared" si="4"/>
        <v>4.8868330099200001</v>
      </c>
    </row>
    <row r="46" spans="1:18" x14ac:dyDescent="0.25">
      <c r="A46" s="4">
        <f>'CSP5'!$A$187</f>
        <v>3300</v>
      </c>
      <c r="B46" s="7">
        <f t="shared" ref="B46:Q47" si="6">($A46*360*B22)/(60*1000000)</f>
        <v>0</v>
      </c>
      <c r="C46" s="7">
        <f t="shared" si="6"/>
        <v>0</v>
      </c>
      <c r="D46" s="7">
        <f t="shared" si="6"/>
        <v>0</v>
      </c>
      <c r="E46" s="7">
        <f t="shared" si="6"/>
        <v>0</v>
      </c>
      <c r="F46" s="7">
        <f t="shared" si="6"/>
        <v>0</v>
      </c>
      <c r="G46" s="7">
        <f t="shared" si="6"/>
        <v>0</v>
      </c>
      <c r="H46" s="7">
        <f t="shared" si="6"/>
        <v>0</v>
      </c>
      <c r="I46" s="7">
        <f t="shared" si="6"/>
        <v>0</v>
      </c>
      <c r="J46" s="7">
        <f t="shared" si="6"/>
        <v>0</v>
      </c>
      <c r="K46" s="7">
        <f t="shared" si="6"/>
        <v>4.4828491355999995</v>
      </c>
      <c r="L46" s="7">
        <f t="shared" si="6"/>
        <v>4.6339962985799996</v>
      </c>
      <c r="M46" s="7">
        <f t="shared" si="6"/>
        <v>0</v>
      </c>
      <c r="N46" s="7">
        <f t="shared" si="6"/>
        <v>0</v>
      </c>
      <c r="O46" s="7">
        <f t="shared" si="6"/>
        <v>0</v>
      </c>
      <c r="P46" s="7">
        <f t="shared" si="6"/>
        <v>0</v>
      </c>
      <c r="Q46" s="8">
        <f t="shared" si="6"/>
        <v>0</v>
      </c>
      <c r="R46" s="17">
        <f t="shared" si="4"/>
        <v>0</v>
      </c>
    </row>
    <row r="47" spans="1:18" x14ac:dyDescent="0.25">
      <c r="A47" s="9">
        <f>'CSP5'!$A$188</f>
        <v>3500</v>
      </c>
      <c r="B47" s="10">
        <f t="shared" si="6"/>
        <v>0</v>
      </c>
      <c r="C47" s="10">
        <f t="shared" si="6"/>
        <v>0</v>
      </c>
      <c r="D47" s="10">
        <f t="shared" si="6"/>
        <v>0</v>
      </c>
      <c r="E47" s="10">
        <f t="shared" si="6"/>
        <v>0</v>
      </c>
      <c r="F47" s="10">
        <f t="shared" si="6"/>
        <v>0</v>
      </c>
      <c r="G47" s="10">
        <f t="shared" si="6"/>
        <v>0</v>
      </c>
      <c r="H47" s="10">
        <f t="shared" si="6"/>
        <v>0</v>
      </c>
      <c r="I47" s="10">
        <f t="shared" si="6"/>
        <v>0</v>
      </c>
      <c r="J47" s="10">
        <f t="shared" si="6"/>
        <v>0</v>
      </c>
      <c r="K47" s="10">
        <f t="shared" si="6"/>
        <v>0</v>
      </c>
      <c r="L47" s="10">
        <f t="shared" si="6"/>
        <v>0</v>
      </c>
      <c r="M47" s="10">
        <f t="shared" si="6"/>
        <v>0</v>
      </c>
      <c r="N47" s="10">
        <f t="shared" si="6"/>
        <v>0</v>
      </c>
      <c r="O47" s="10">
        <f t="shared" si="6"/>
        <v>0</v>
      </c>
      <c r="P47" s="10">
        <f t="shared" si="6"/>
        <v>0</v>
      </c>
      <c r="Q47" s="11">
        <f t="shared" si="6"/>
        <v>0</v>
      </c>
      <c r="R47" s="17">
        <f t="shared" si="4"/>
        <v>0</v>
      </c>
    </row>
    <row r="48" spans="1:18" x14ac:dyDescent="0.25">
      <c r="A48" s="16">
        <f>A47+1</f>
        <v>3501</v>
      </c>
      <c r="B48" s="17">
        <f>B47</f>
        <v>0</v>
      </c>
      <c r="C48" s="17">
        <f t="shared" ref="C48:R48" si="7">C47</f>
        <v>0</v>
      </c>
      <c r="D48" s="17">
        <f t="shared" si="7"/>
        <v>0</v>
      </c>
      <c r="E48" s="17">
        <f t="shared" si="7"/>
        <v>0</v>
      </c>
      <c r="F48" s="17">
        <f t="shared" si="7"/>
        <v>0</v>
      </c>
      <c r="G48" s="17">
        <f t="shared" si="7"/>
        <v>0</v>
      </c>
      <c r="H48" s="17">
        <f t="shared" si="7"/>
        <v>0</v>
      </c>
      <c r="I48" s="17">
        <f t="shared" si="7"/>
        <v>0</v>
      </c>
      <c r="J48" s="17">
        <f t="shared" si="7"/>
        <v>0</v>
      </c>
      <c r="K48" s="17">
        <f t="shared" si="7"/>
        <v>0</v>
      </c>
      <c r="L48" s="17">
        <f t="shared" si="7"/>
        <v>0</v>
      </c>
      <c r="M48" s="17">
        <f t="shared" si="7"/>
        <v>0</v>
      </c>
      <c r="N48" s="17">
        <f t="shared" si="7"/>
        <v>0</v>
      </c>
      <c r="O48" s="17">
        <f t="shared" si="7"/>
        <v>0</v>
      </c>
      <c r="P48" s="17">
        <f t="shared" si="7"/>
        <v>0</v>
      </c>
      <c r="Q48" s="17">
        <f t="shared" si="7"/>
        <v>0</v>
      </c>
      <c r="R48" s="17">
        <f t="shared" si="7"/>
        <v>0</v>
      </c>
    </row>
    <row r="50" spans="1:18" x14ac:dyDescent="0.25">
      <c r="A50" s="3"/>
      <c r="B50" s="50" t="s">
        <v>1162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1"/>
    </row>
    <row r="51" spans="1:18" x14ac:dyDescent="0.25">
      <c r="A51" s="29"/>
      <c r="B51" s="22" t="str">
        <f>'CSP5'!$B$167</f>
        <v>mm3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</row>
    <row r="52" spans="1:18" x14ac:dyDescent="0.25">
      <c r="A52" s="4" t="str">
        <f>'CSP5'!$A$168</f>
        <v>RPM</v>
      </c>
      <c r="B52" s="5">
        <f>'CSP5'!$C$168</f>
        <v>0</v>
      </c>
      <c r="C52" s="5">
        <f>'CSP5'!$D$168</f>
        <v>10</v>
      </c>
      <c r="D52" s="5">
        <f>'CSP5'!$E$168</f>
        <v>20</v>
      </c>
      <c r="E52" s="5">
        <f>'CSP5'!$F$168</f>
        <v>30</v>
      </c>
      <c r="F52" s="5">
        <f>'CSP5'!$G$168</f>
        <v>45</v>
      </c>
      <c r="G52" s="5">
        <f>'CSP5'!$H$168</f>
        <v>55</v>
      </c>
      <c r="H52" s="5">
        <f>'CSP5'!$I$168</f>
        <v>65</v>
      </c>
      <c r="I52" s="5">
        <f>'CSP5'!$J$168</f>
        <v>75</v>
      </c>
      <c r="J52" s="5">
        <f>'CSP5'!$K$168</f>
        <v>85</v>
      </c>
      <c r="K52" s="5">
        <f>'CSP5'!$L$168</f>
        <v>95</v>
      </c>
      <c r="L52" s="5">
        <f>'CSP5'!$M$168</f>
        <v>110</v>
      </c>
      <c r="M52" s="5">
        <f>'CSP5'!$N$168</f>
        <v>120</v>
      </c>
      <c r="N52" s="5">
        <f>'CSP5'!$O$168</f>
        <v>125</v>
      </c>
      <c r="O52" s="5">
        <f>'CSP5'!$P$168</f>
        <v>130</v>
      </c>
      <c r="P52" s="5">
        <f>'CSP5'!$Q$168</f>
        <v>135</v>
      </c>
      <c r="Q52" s="6">
        <f>'CSP5'!$R$168</f>
        <v>140</v>
      </c>
      <c r="R52" s="16">
        <f>Q52+1</f>
        <v>141</v>
      </c>
    </row>
    <row r="53" spans="1:18" x14ac:dyDescent="0.25">
      <c r="A53" s="4">
        <f>'CSP5'!$A$170</f>
        <v>620</v>
      </c>
      <c r="B53" s="7">
        <f>0-'CSP5'!C220-'Post Injection Calc'!B29</f>
        <v>0</v>
      </c>
      <c r="C53" s="7">
        <f>0-'CSP5'!D220-'Post Injection Calc'!C29</f>
        <v>0</v>
      </c>
      <c r="D53" s="7">
        <f>0-'CSP5'!E220-'Post Injection Calc'!D29</f>
        <v>0</v>
      </c>
      <c r="E53" s="7">
        <f>0-'CSP5'!F220-'Post Injection Calc'!E29</f>
        <v>0</v>
      </c>
      <c r="F53" s="7">
        <f>0-'CSP5'!G220-'Post Injection Calc'!F29</f>
        <v>0</v>
      </c>
      <c r="G53" s="7">
        <f>0-'CSP5'!H220-'Post Injection Calc'!G29</f>
        <v>0</v>
      </c>
      <c r="H53" s="7">
        <f>0-'CSP5'!I220-'Post Injection Calc'!H29</f>
        <v>0</v>
      </c>
      <c r="I53" s="7">
        <f>0-'CSP5'!J220-'Post Injection Calc'!I29</f>
        <v>0</v>
      </c>
      <c r="J53" s="7">
        <f>0-'CSP5'!K220-'Post Injection Calc'!J29</f>
        <v>0</v>
      </c>
      <c r="K53" s="7">
        <f>0-'CSP5'!L220-'Post Injection Calc'!K29</f>
        <v>0</v>
      </c>
      <c r="L53" s="7">
        <f>0-'CSP5'!M220-'Post Injection Calc'!L29</f>
        <v>0</v>
      </c>
      <c r="M53" s="7">
        <f>0-'CSP5'!N220-'Post Injection Calc'!M29</f>
        <v>0</v>
      </c>
      <c r="N53" s="7">
        <f>0-'CSP5'!O220-'Post Injection Calc'!N29</f>
        <v>0</v>
      </c>
      <c r="O53" s="7">
        <f>0-'CSP5'!P220-'Post Injection Calc'!O29</f>
        <v>0</v>
      </c>
      <c r="P53" s="7">
        <f>0-'CSP5'!Q220-'Post Injection Calc'!P29</f>
        <v>0</v>
      </c>
      <c r="Q53" s="8">
        <f>0-'CSP5'!R220-'Post Injection Calc'!Q29</f>
        <v>0</v>
      </c>
      <c r="R53" s="17">
        <f>Q53</f>
        <v>0</v>
      </c>
    </row>
    <row r="54" spans="1:18" x14ac:dyDescent="0.25">
      <c r="A54" s="4">
        <f>'CSP5'!$A$171</f>
        <v>650</v>
      </c>
      <c r="B54" s="7">
        <f>0-'CSP5'!C221-'Post Injection Calc'!B30</f>
        <v>-7.96875</v>
      </c>
      <c r="C54" s="7">
        <f>0-'CSP5'!D221-'Post Injection Calc'!C30</f>
        <v>-7.96875</v>
      </c>
      <c r="D54" s="7">
        <f>0-'CSP5'!E221-'Post Injection Calc'!D30</f>
        <v>-7.96875</v>
      </c>
      <c r="E54" s="7">
        <f>0-'CSP5'!F221-'Post Injection Calc'!E30</f>
        <v>-7.96875</v>
      </c>
      <c r="F54" s="7">
        <f>0-'CSP5'!G221-'Post Injection Calc'!F30</f>
        <v>-7.96875</v>
      </c>
      <c r="G54" s="7">
        <f>0-'CSP5'!H221-'Post Injection Calc'!G30</f>
        <v>-7.96875</v>
      </c>
      <c r="H54" s="7">
        <f>0-'CSP5'!I221-'Post Injection Calc'!H30</f>
        <v>-7.96875</v>
      </c>
      <c r="I54" s="7">
        <f>0-'CSP5'!J221-'Post Injection Calc'!I30</f>
        <v>-7.96875</v>
      </c>
      <c r="J54" s="7">
        <f>0-'CSP5'!K221-'Post Injection Calc'!J30</f>
        <v>0</v>
      </c>
      <c r="K54" s="7">
        <f>0-'CSP5'!L221-'Post Injection Calc'!K30</f>
        <v>0</v>
      </c>
      <c r="L54" s="7">
        <f>0-'CSP5'!M221-'Post Injection Calc'!L30</f>
        <v>0</v>
      </c>
      <c r="M54" s="7">
        <f>0-'CSP5'!N221-'Post Injection Calc'!M30</f>
        <v>0</v>
      </c>
      <c r="N54" s="7">
        <f>0-'CSP5'!O221-'Post Injection Calc'!N30</f>
        <v>0</v>
      </c>
      <c r="O54" s="7">
        <f>0-'CSP5'!P221-'Post Injection Calc'!O30</f>
        <v>0</v>
      </c>
      <c r="P54" s="7">
        <f>0-'CSP5'!Q221-'Post Injection Calc'!P30</f>
        <v>0</v>
      </c>
      <c r="Q54" s="8">
        <f>0-'CSP5'!R221-'Post Injection Calc'!Q30</f>
        <v>0</v>
      </c>
      <c r="R54" s="17">
        <f t="shared" ref="R54:R71" si="8">Q54</f>
        <v>0</v>
      </c>
    </row>
    <row r="55" spans="1:18" x14ac:dyDescent="0.25">
      <c r="A55" s="4">
        <f>'CSP5'!$A$172</f>
        <v>800</v>
      </c>
      <c r="B55" s="7">
        <f>0-'CSP5'!C222-'Post Injection Calc'!B31</f>
        <v>-7.96875</v>
      </c>
      <c r="C55" s="7">
        <f>0-'CSP5'!D222-'Post Injection Calc'!C31</f>
        <v>-7.96875</v>
      </c>
      <c r="D55" s="7">
        <f>0-'CSP5'!E222-'Post Injection Calc'!D31</f>
        <v>-7.96875</v>
      </c>
      <c r="E55" s="7">
        <f>0-'CSP5'!F222-'Post Injection Calc'!E31</f>
        <v>-7.96875</v>
      </c>
      <c r="F55" s="7">
        <f>0-'CSP5'!G222-'Post Injection Calc'!F31</f>
        <v>-7.96875</v>
      </c>
      <c r="G55" s="7">
        <f>0-'CSP5'!H222-'Post Injection Calc'!G31</f>
        <v>-7.96875</v>
      </c>
      <c r="H55" s="7">
        <f>0-'CSP5'!I222-'Post Injection Calc'!H31</f>
        <v>-7.96875</v>
      </c>
      <c r="I55" s="7">
        <f>0-'CSP5'!J222-'Post Injection Calc'!I31</f>
        <v>-7.96875</v>
      </c>
      <c r="J55" s="7">
        <f>0-'CSP5'!K222-'Post Injection Calc'!J31</f>
        <v>0</v>
      </c>
      <c r="K55" s="7">
        <f>0-'CSP5'!L222-'Post Injection Calc'!K31</f>
        <v>0</v>
      </c>
      <c r="L55" s="7">
        <f>0-'CSP5'!M222-'Post Injection Calc'!L31</f>
        <v>0</v>
      </c>
      <c r="M55" s="7">
        <f>0-'CSP5'!N222-'Post Injection Calc'!M31</f>
        <v>0</v>
      </c>
      <c r="N55" s="7">
        <f>0-'CSP5'!O222-'Post Injection Calc'!N31</f>
        <v>0</v>
      </c>
      <c r="O55" s="7">
        <f>0-'CSP5'!P222-'Post Injection Calc'!O31</f>
        <v>0</v>
      </c>
      <c r="P55" s="7">
        <f>0-'CSP5'!Q222-'Post Injection Calc'!P31</f>
        <v>0</v>
      </c>
      <c r="Q55" s="8">
        <f>0-'CSP5'!R222-'Post Injection Calc'!Q31</f>
        <v>0</v>
      </c>
      <c r="R55" s="17">
        <f t="shared" si="8"/>
        <v>0</v>
      </c>
    </row>
    <row r="56" spans="1:18" x14ac:dyDescent="0.25">
      <c r="A56" s="4">
        <f>'CSP5'!$A$173</f>
        <v>1000</v>
      </c>
      <c r="B56" s="7">
        <f>0-'CSP5'!C223-'Post Injection Calc'!B32</f>
        <v>-11.015625</v>
      </c>
      <c r="C56" s="7">
        <f>0-'CSP5'!D223-'Post Injection Calc'!C32</f>
        <v>-12.20895832978368</v>
      </c>
      <c r="D56" s="7">
        <f>0-'CSP5'!E223-'Post Injection Calc'!D32</f>
        <v>-12.343853914131456</v>
      </c>
      <c r="E56" s="7">
        <f>0-'CSP5'!F223-'Post Injection Calc'!E32</f>
        <v>-12.343853914131456</v>
      </c>
      <c r="F56" s="7">
        <f>0-'CSP5'!G223-'Post Injection Calc'!F32</f>
        <v>-12.223203398019455</v>
      </c>
      <c r="G56" s="7">
        <f>0-'CSP5'!H223-'Post Injection Calc'!G32</f>
        <v>-11.015625</v>
      </c>
      <c r="H56" s="7">
        <f>0-'CSP5'!I223-'Post Injection Calc'!H32</f>
        <v>-11.015625</v>
      </c>
      <c r="I56" s="7">
        <f>0-'CSP5'!J223-'Post Injection Calc'!I32</f>
        <v>-11.015625</v>
      </c>
      <c r="J56" s="7">
        <f>0-'CSP5'!K223-'Post Injection Calc'!J32</f>
        <v>0</v>
      </c>
      <c r="K56" s="7">
        <f>0-'CSP5'!L223-'Post Injection Calc'!K32</f>
        <v>0</v>
      </c>
      <c r="L56" s="7">
        <f>0-'CSP5'!M223-'Post Injection Calc'!L32</f>
        <v>0</v>
      </c>
      <c r="M56" s="7">
        <f>0-'CSP5'!N223-'Post Injection Calc'!M32</f>
        <v>0</v>
      </c>
      <c r="N56" s="7">
        <f>0-'CSP5'!O223-'Post Injection Calc'!N32</f>
        <v>0</v>
      </c>
      <c r="O56" s="7">
        <f>0-'CSP5'!P223-'Post Injection Calc'!O32</f>
        <v>0</v>
      </c>
      <c r="P56" s="7">
        <f>0-'CSP5'!Q223-'Post Injection Calc'!P32</f>
        <v>0</v>
      </c>
      <c r="Q56" s="8">
        <f>0-'CSP5'!R223-'Post Injection Calc'!Q32</f>
        <v>0</v>
      </c>
      <c r="R56" s="17">
        <f t="shared" si="8"/>
        <v>0</v>
      </c>
    </row>
    <row r="57" spans="1:18" x14ac:dyDescent="0.25">
      <c r="A57" s="4">
        <f>'CSP5'!$A$174</f>
        <v>1200</v>
      </c>
      <c r="B57" s="7">
        <f>0-'CSP5'!C224-'Post Injection Calc'!B33</f>
        <v>-13.476563000000001</v>
      </c>
      <c r="C57" s="7">
        <f>0-'CSP5'!D224-'Post Injection Calc'!C33</f>
        <v>-14.81792540232896</v>
      </c>
      <c r="D57" s="7">
        <f>0-'CSP5'!E224-'Post Injection Calc'!D33</f>
        <v>-14.940526645126569</v>
      </c>
      <c r="E57" s="7">
        <f>0-'CSP5'!F224-'Post Injection Calc'!E33</f>
        <v>-14.963012332570466</v>
      </c>
      <c r="F57" s="7">
        <f>0-'CSP5'!G224-'Post Injection Calc'!F33</f>
        <v>-14.866541479988587</v>
      </c>
      <c r="G57" s="7">
        <f>0-'CSP5'!H224-'Post Injection Calc'!G33</f>
        <v>-14.685358081149902</v>
      </c>
      <c r="H57" s="7">
        <f>0-'CSP5'!I224-'Post Injection Calc'!H33</f>
        <v>-13.476563000000001</v>
      </c>
      <c r="I57" s="7">
        <f>0-'CSP5'!J224-'Post Injection Calc'!I33</f>
        <v>-13.476563000000001</v>
      </c>
      <c r="J57" s="7">
        <f>0-'CSP5'!K224-'Post Injection Calc'!J33</f>
        <v>0</v>
      </c>
      <c r="K57" s="7">
        <f>0-'CSP5'!L224-'Post Injection Calc'!K33</f>
        <v>0</v>
      </c>
      <c r="L57" s="7">
        <f>0-'CSP5'!M224-'Post Injection Calc'!L33</f>
        <v>0</v>
      </c>
      <c r="M57" s="7">
        <f>0-'CSP5'!N224-'Post Injection Calc'!M33</f>
        <v>0</v>
      </c>
      <c r="N57" s="7">
        <f>0-'CSP5'!O224-'Post Injection Calc'!N33</f>
        <v>0</v>
      </c>
      <c r="O57" s="7">
        <f>0-'CSP5'!P224-'Post Injection Calc'!O33</f>
        <v>0</v>
      </c>
      <c r="P57" s="7">
        <f>0-'CSP5'!Q224-'Post Injection Calc'!P33</f>
        <v>0</v>
      </c>
      <c r="Q57" s="8">
        <f>0-'CSP5'!R224-'Post Injection Calc'!Q33</f>
        <v>0</v>
      </c>
      <c r="R57" s="17">
        <f t="shared" si="8"/>
        <v>0</v>
      </c>
    </row>
    <row r="58" spans="1:18" x14ac:dyDescent="0.25">
      <c r="A58" s="4">
        <f>'CSP5'!$A$175</f>
        <v>1400</v>
      </c>
      <c r="B58" s="7">
        <f>0-'CSP5'!C225-'Post Injection Calc'!B34</f>
        <v>-14.0625</v>
      </c>
      <c r="C58" s="7">
        <f>0-'CSP5'!D225-'Post Injection Calc'!C34</f>
        <v>-15.60973483378249</v>
      </c>
      <c r="D58" s="7">
        <f>0-'CSP5'!E225-'Post Injection Calc'!D34</f>
        <v>-15.805153243488515</v>
      </c>
      <c r="E58" s="7">
        <f>0-'CSP5'!F225-'Post Injection Calc'!E34</f>
        <v>-15.701489388740445</v>
      </c>
      <c r="F58" s="7">
        <f>0-'CSP5'!G225-'Post Injection Calc'!F34</f>
        <v>-15.580054587464133</v>
      </c>
      <c r="G58" s="7">
        <f>0-'CSP5'!H225-'Post Injection Calc'!G34</f>
        <v>-15.406499999999999</v>
      </c>
      <c r="H58" s="7">
        <f>0-'CSP5'!I225-'Post Injection Calc'!H34</f>
        <v>-15.406499999999999</v>
      </c>
      <c r="I58" s="7">
        <f>0-'CSP5'!J225-'Post Injection Calc'!I34</f>
        <v>-14.0625</v>
      </c>
      <c r="J58" s="7">
        <f>0-'CSP5'!K225-'Post Injection Calc'!J34</f>
        <v>0</v>
      </c>
      <c r="K58" s="7">
        <f>0-'CSP5'!L225-'Post Injection Calc'!K34</f>
        <v>0</v>
      </c>
      <c r="L58" s="7">
        <f>0-'CSP5'!M225-'Post Injection Calc'!L34</f>
        <v>0</v>
      </c>
      <c r="M58" s="7">
        <f>0-'CSP5'!N225-'Post Injection Calc'!M34</f>
        <v>0</v>
      </c>
      <c r="N58" s="7">
        <f>0-'CSP5'!O225-'Post Injection Calc'!N34</f>
        <v>0</v>
      </c>
      <c r="O58" s="7">
        <f>0-'CSP5'!P225-'Post Injection Calc'!O34</f>
        <v>0</v>
      </c>
      <c r="P58" s="7">
        <f>0-'CSP5'!Q225-'Post Injection Calc'!P34</f>
        <v>0</v>
      </c>
      <c r="Q58" s="8">
        <f>0-'CSP5'!R225-'Post Injection Calc'!Q34</f>
        <v>0</v>
      </c>
      <c r="R58" s="17">
        <f t="shared" si="8"/>
        <v>0</v>
      </c>
    </row>
    <row r="59" spans="1:18" x14ac:dyDescent="0.25">
      <c r="A59" s="4">
        <f>'CSP5'!$A$176</f>
        <v>1550</v>
      </c>
      <c r="B59" s="7">
        <f>0-'CSP5'!C226-'Post Injection Calc'!B35</f>
        <v>-14.648438000000001</v>
      </c>
      <c r="C59" s="7">
        <f>0-'CSP5'!D226-'Post Injection Calc'!C35</f>
        <v>-16.341864886081559</v>
      </c>
      <c r="D59" s="7">
        <f>0-'CSP5'!E226-'Post Injection Calc'!D35</f>
        <v>-16.539391041621819</v>
      </c>
      <c r="E59" s="7">
        <f>0-'CSP5'!F226-'Post Injection Calc'!E35</f>
        <v>-16.35716328296191</v>
      </c>
      <c r="F59" s="7">
        <f>0-'CSP5'!G226-'Post Injection Calc'!F35</f>
        <v>-16.232555098376984</v>
      </c>
      <c r="G59" s="7">
        <f>0-'CSP5'!H226-'Post Injection Calc'!G35</f>
        <v>-16.136438000000002</v>
      </c>
      <c r="H59" s="7">
        <f>0-'CSP5'!I226-'Post Injection Calc'!H35</f>
        <v>-16.136438000000002</v>
      </c>
      <c r="I59" s="7">
        <f>0-'CSP5'!J226-'Post Injection Calc'!I35</f>
        <v>-14.648438000000001</v>
      </c>
      <c r="J59" s="7">
        <f>0-'CSP5'!K226-'Post Injection Calc'!J35</f>
        <v>0</v>
      </c>
      <c r="K59" s="7">
        <f>0-'CSP5'!L226-'Post Injection Calc'!K35</f>
        <v>0</v>
      </c>
      <c r="L59" s="7">
        <f>0-'CSP5'!M226-'Post Injection Calc'!L35</f>
        <v>0</v>
      </c>
      <c r="M59" s="7">
        <f>0-'CSP5'!N226-'Post Injection Calc'!M35</f>
        <v>0</v>
      </c>
      <c r="N59" s="7">
        <f>0-'CSP5'!O226-'Post Injection Calc'!N35</f>
        <v>0</v>
      </c>
      <c r="O59" s="7">
        <f>0-'CSP5'!P226-'Post Injection Calc'!O35</f>
        <v>0</v>
      </c>
      <c r="P59" s="7">
        <f>0-'CSP5'!Q226-'Post Injection Calc'!P35</f>
        <v>0</v>
      </c>
      <c r="Q59" s="8">
        <f>0-'CSP5'!R226-'Post Injection Calc'!Q35</f>
        <v>0</v>
      </c>
      <c r="R59" s="17">
        <f t="shared" si="8"/>
        <v>0</v>
      </c>
    </row>
    <row r="60" spans="1:18" x14ac:dyDescent="0.25">
      <c r="A60" s="4">
        <f>'CSP5'!$A$177</f>
        <v>1700</v>
      </c>
      <c r="B60" s="7">
        <f>0-'CSP5'!C227-'Post Injection Calc'!B36</f>
        <v>-15.234375</v>
      </c>
      <c r="C60" s="7">
        <f>0-'CSP5'!D227-'Post Injection Calc'!C36</f>
        <v>-17.063589930520777</v>
      </c>
      <c r="D60" s="7">
        <f>0-'CSP5'!E227-'Post Injection Calc'!D36</f>
        <v>-17.21391534383136</v>
      </c>
      <c r="E60" s="7">
        <f>0-'CSP5'!F227-'Post Injection Calc'!E36</f>
        <v>-17.037558344292389</v>
      </c>
      <c r="F60" s="7">
        <f>0-'CSP5'!G227-'Post Injection Calc'!F36</f>
        <v>-16.866375000000001</v>
      </c>
      <c r="G60" s="7">
        <f>0-'CSP5'!H227-'Post Injection Calc'!G36</f>
        <v>-16.866375000000001</v>
      </c>
      <c r="H60" s="7">
        <f>0-'CSP5'!I227-'Post Injection Calc'!H36</f>
        <v>-16.866375000000001</v>
      </c>
      <c r="I60" s="7">
        <f>0-'CSP5'!J227-'Post Injection Calc'!I36</f>
        <v>-15.234375</v>
      </c>
      <c r="J60" s="7">
        <f>0-'CSP5'!K227-'Post Injection Calc'!J36</f>
        <v>0</v>
      </c>
      <c r="K60" s="7">
        <f>0-'CSP5'!L227-'Post Injection Calc'!K36</f>
        <v>0</v>
      </c>
      <c r="L60" s="7">
        <f>0-'CSP5'!M227-'Post Injection Calc'!L36</f>
        <v>0</v>
      </c>
      <c r="M60" s="7">
        <f>0-'CSP5'!N227-'Post Injection Calc'!M36</f>
        <v>0</v>
      </c>
      <c r="N60" s="7">
        <f>0-'CSP5'!O227-'Post Injection Calc'!N36</f>
        <v>0</v>
      </c>
      <c r="O60" s="7">
        <f>0-'CSP5'!P227-'Post Injection Calc'!O36</f>
        <v>0</v>
      </c>
      <c r="P60" s="7">
        <f>0-'CSP5'!Q227-'Post Injection Calc'!P36</f>
        <v>0</v>
      </c>
      <c r="Q60" s="8">
        <f>0-'CSP5'!R227-'Post Injection Calc'!Q36</f>
        <v>0</v>
      </c>
      <c r="R60" s="17">
        <f t="shared" si="8"/>
        <v>0</v>
      </c>
    </row>
    <row r="61" spans="1:18" x14ac:dyDescent="0.25">
      <c r="A61" s="4">
        <f>'CSP5'!$A$178</f>
        <v>1800</v>
      </c>
      <c r="B61" s="7">
        <f>0-'CSP5'!C228-'Post Injection Calc'!B37</f>
        <v>-15.46875</v>
      </c>
      <c r="C61" s="7">
        <f>0-'CSP5'!D228-'Post Injection Calc'!C37</f>
        <v>-17.353079688424494</v>
      </c>
      <c r="D61" s="7">
        <f>0-'CSP5'!E228-'Post Injection Calc'!D37</f>
        <v>-17.419891612453885</v>
      </c>
      <c r="E61" s="7">
        <f>0-'CSP5'!F228-'Post Injection Calc'!E37</f>
        <v>-17.297217680552304</v>
      </c>
      <c r="F61" s="7">
        <f>0-'CSP5'!G228-'Post Injection Calc'!F37</f>
        <v>-17.196750000000002</v>
      </c>
      <c r="G61" s="7">
        <f>0-'CSP5'!H228-'Post Injection Calc'!G37</f>
        <v>-17.196750000000002</v>
      </c>
      <c r="H61" s="7">
        <f>0-'CSP5'!I228-'Post Injection Calc'!H37</f>
        <v>-17.196750000000002</v>
      </c>
      <c r="I61" s="7">
        <f>0-'CSP5'!J228-'Post Injection Calc'!I37</f>
        <v>-15.46875</v>
      </c>
      <c r="J61" s="7">
        <f>0-'CSP5'!K228-'Post Injection Calc'!J37</f>
        <v>0</v>
      </c>
      <c r="K61" s="7">
        <f>0-'CSP5'!L228-'Post Injection Calc'!K37</f>
        <v>0</v>
      </c>
      <c r="L61" s="7">
        <f>0-'CSP5'!M228-'Post Injection Calc'!L37</f>
        <v>0</v>
      </c>
      <c r="M61" s="7">
        <f>0-'CSP5'!N228-'Post Injection Calc'!M37</f>
        <v>0</v>
      </c>
      <c r="N61" s="7">
        <f>0-'CSP5'!O228-'Post Injection Calc'!N37</f>
        <v>0</v>
      </c>
      <c r="O61" s="7">
        <f>0-'CSP5'!P228-'Post Injection Calc'!O37</f>
        <v>0</v>
      </c>
      <c r="P61" s="7">
        <f>0-'CSP5'!Q228-'Post Injection Calc'!P37</f>
        <v>0</v>
      </c>
      <c r="Q61" s="8">
        <f>0-'CSP5'!R228-'Post Injection Calc'!Q37</f>
        <v>0</v>
      </c>
      <c r="R61" s="17">
        <f t="shared" si="8"/>
        <v>0</v>
      </c>
    </row>
    <row r="62" spans="1:18" x14ac:dyDescent="0.25">
      <c r="A62" s="4">
        <f>'CSP5'!$A$179</f>
        <v>2000</v>
      </c>
      <c r="B62" s="7">
        <f>0-'CSP5'!C229-'Post Injection Calc'!B38</f>
        <v>-15.46875</v>
      </c>
      <c r="C62" s="7">
        <f>0-'CSP5'!D229-'Post Injection Calc'!C38</f>
        <v>-17.515148203779457</v>
      </c>
      <c r="D62" s="7">
        <f>0-'CSP5'!E229-'Post Injection Calc'!D38</f>
        <v>-17.512772062421913</v>
      </c>
      <c r="E62" s="7">
        <f>0-'CSP5'!F229-'Post Injection Calc'!E38</f>
        <v>-17.438424224905805</v>
      </c>
      <c r="F62" s="7">
        <f>0-'CSP5'!G229-'Post Injection Calc'!F38</f>
        <v>-17.388749999999998</v>
      </c>
      <c r="G62" s="7">
        <f>0-'CSP5'!H229-'Post Injection Calc'!G38</f>
        <v>-17.388750000000002</v>
      </c>
      <c r="H62" s="7">
        <f>0-'CSP5'!I229-'Post Injection Calc'!H38</f>
        <v>-15.46875</v>
      </c>
      <c r="I62" s="7">
        <f>0-'CSP5'!J229-'Post Injection Calc'!I38</f>
        <v>-15.46875</v>
      </c>
      <c r="J62" s="7">
        <f>0-'CSP5'!K229-'Post Injection Calc'!J38</f>
        <v>0</v>
      </c>
      <c r="K62" s="7">
        <f>0-'CSP5'!L229-'Post Injection Calc'!K38</f>
        <v>0</v>
      </c>
      <c r="L62" s="7">
        <f>0-'CSP5'!M229-'Post Injection Calc'!L38</f>
        <v>0</v>
      </c>
      <c r="M62" s="7">
        <f>0-'CSP5'!N229-'Post Injection Calc'!M38</f>
        <v>0</v>
      </c>
      <c r="N62" s="7">
        <f>0-'CSP5'!O229-'Post Injection Calc'!N38</f>
        <v>0</v>
      </c>
      <c r="O62" s="7">
        <f>0-'CSP5'!P229-'Post Injection Calc'!O38</f>
        <v>0</v>
      </c>
      <c r="P62" s="7">
        <f>0-'CSP5'!Q229-'Post Injection Calc'!P38</f>
        <v>0</v>
      </c>
      <c r="Q62" s="8">
        <f>0-'CSP5'!R229-'Post Injection Calc'!Q38</f>
        <v>0</v>
      </c>
      <c r="R62" s="17">
        <f t="shared" si="8"/>
        <v>0</v>
      </c>
    </row>
    <row r="63" spans="1:18" x14ac:dyDescent="0.25">
      <c r="A63" s="4">
        <f>'CSP5'!$A$180</f>
        <v>2200</v>
      </c>
      <c r="B63" s="7">
        <f>0-'CSP5'!C230-'Post Injection Calc'!B39</f>
        <v>-15.46875</v>
      </c>
      <c r="C63" s="7">
        <f>0-'CSP5'!D230-'Post Injection Calc'!C39</f>
        <v>-15.46875</v>
      </c>
      <c r="D63" s="7">
        <f>0-'CSP5'!E230-'Post Injection Calc'!D39</f>
        <v>-15.46875</v>
      </c>
      <c r="E63" s="7">
        <f>0-'CSP5'!F230-'Post Injection Calc'!E39</f>
        <v>-15.46875</v>
      </c>
      <c r="F63" s="7">
        <f>0-'CSP5'!G230-'Post Injection Calc'!F39</f>
        <v>-15.46875</v>
      </c>
      <c r="G63" s="7">
        <f>0-'CSP5'!H230-'Post Injection Calc'!G39</f>
        <v>-15.46875</v>
      </c>
      <c r="H63" s="7">
        <f>0-'CSP5'!I230-'Post Injection Calc'!H39</f>
        <v>-15.46875</v>
      </c>
      <c r="I63" s="7">
        <f>0-'CSP5'!J230-'Post Injection Calc'!I39</f>
        <v>0</v>
      </c>
      <c r="J63" s="7">
        <f>0-'CSP5'!K230-'Post Injection Calc'!J39</f>
        <v>0</v>
      </c>
      <c r="K63" s="7">
        <f>0-'CSP5'!L230-'Post Injection Calc'!K39</f>
        <v>0</v>
      </c>
      <c r="L63" s="7">
        <f>0-'CSP5'!M230-'Post Injection Calc'!L39</f>
        <v>0</v>
      </c>
      <c r="M63" s="7">
        <f>0-'CSP5'!N230-'Post Injection Calc'!M39</f>
        <v>0</v>
      </c>
      <c r="N63" s="7">
        <f>0-'CSP5'!O230-'Post Injection Calc'!N39</f>
        <v>0</v>
      </c>
      <c r="O63" s="7">
        <f>0-'CSP5'!P230-'Post Injection Calc'!O39</f>
        <v>0</v>
      </c>
      <c r="P63" s="7">
        <f>0-'CSP5'!Q230-'Post Injection Calc'!P39</f>
        <v>0</v>
      </c>
      <c r="Q63" s="8">
        <f>0-'CSP5'!R230-'Post Injection Calc'!Q39</f>
        <v>0</v>
      </c>
      <c r="R63" s="17">
        <f t="shared" si="8"/>
        <v>0</v>
      </c>
    </row>
    <row r="64" spans="1:18" x14ac:dyDescent="0.25">
      <c r="A64" s="4">
        <f>'CSP5'!$A$181</f>
        <v>2400</v>
      </c>
      <c r="B64" s="7">
        <f>0-'CSP5'!C231-'Post Injection Calc'!B40</f>
        <v>-15.46875</v>
      </c>
      <c r="C64" s="7">
        <f>0-'CSP5'!D231-'Post Injection Calc'!C40</f>
        <v>-15.46875</v>
      </c>
      <c r="D64" s="7">
        <f>0-'CSP5'!E231-'Post Injection Calc'!D40</f>
        <v>-15.46875</v>
      </c>
      <c r="E64" s="7">
        <f>0-'CSP5'!F231-'Post Injection Calc'!E40</f>
        <v>-15.46875</v>
      </c>
      <c r="F64" s="7">
        <f>0-'CSP5'!G231-'Post Injection Calc'!F40</f>
        <v>-15.46875</v>
      </c>
      <c r="G64" s="7">
        <f>0-'CSP5'!H231-'Post Injection Calc'!G40</f>
        <v>-15.46875</v>
      </c>
      <c r="H64" s="7">
        <f>0-'CSP5'!I231-'Post Injection Calc'!H40</f>
        <v>-15.46875</v>
      </c>
      <c r="I64" s="7">
        <f>0-'CSP5'!J231-'Post Injection Calc'!I40</f>
        <v>-7.96875</v>
      </c>
      <c r="J64" s="7">
        <f>0-'CSP5'!K231-'Post Injection Calc'!J40</f>
        <v>-7.96875</v>
      </c>
      <c r="K64" s="7">
        <f>0-'CSP5'!L231-'Post Injection Calc'!K40</f>
        <v>-7.96875</v>
      </c>
      <c r="L64" s="7">
        <f>0-'CSP5'!M231-'Post Injection Calc'!L40</f>
        <v>-7.96875</v>
      </c>
      <c r="M64" s="7">
        <f>0-'CSP5'!N231-'Post Injection Calc'!M40</f>
        <v>-7.96875</v>
      </c>
      <c r="N64" s="7">
        <f>0-'CSP5'!O231-'Post Injection Calc'!N40</f>
        <v>-7.03125</v>
      </c>
      <c r="O64" s="7">
        <f>0-'CSP5'!P231-'Post Injection Calc'!O40</f>
        <v>-7.96875</v>
      </c>
      <c r="P64" s="7">
        <f>0-'CSP5'!Q231-'Post Injection Calc'!P40</f>
        <v>-9.0234380000000005</v>
      </c>
      <c r="Q64" s="8">
        <f>0-'CSP5'!R231-'Post Injection Calc'!Q40</f>
        <v>-9.0234380000000005</v>
      </c>
      <c r="R64" s="17">
        <f t="shared" si="8"/>
        <v>-9.0234380000000005</v>
      </c>
    </row>
    <row r="65" spans="1:18" x14ac:dyDescent="0.25">
      <c r="A65" s="4">
        <f>'CSP5'!$A$182</f>
        <v>2600</v>
      </c>
      <c r="B65" s="7">
        <f>0-'CSP5'!C232-'Post Injection Calc'!B41</f>
        <v>-15.46875</v>
      </c>
      <c r="C65" s="7">
        <f>0-'CSP5'!D232-'Post Injection Calc'!C41</f>
        <v>-15.46875</v>
      </c>
      <c r="D65" s="7">
        <f>0-'CSP5'!E232-'Post Injection Calc'!D41</f>
        <v>-15.46875</v>
      </c>
      <c r="E65" s="7">
        <f>0-'CSP5'!F232-'Post Injection Calc'!E41</f>
        <v>-15.46875</v>
      </c>
      <c r="F65" s="7">
        <f>0-'CSP5'!G232-'Post Injection Calc'!F41</f>
        <v>-15.46875</v>
      </c>
      <c r="G65" s="7">
        <f>0-'CSP5'!H232-'Post Injection Calc'!G41</f>
        <v>-15.46875</v>
      </c>
      <c r="H65" s="7">
        <f>0-'CSP5'!I232-'Post Injection Calc'!H41</f>
        <v>-15.46875</v>
      </c>
      <c r="I65" s="7">
        <f>0-'CSP5'!J232-'Post Injection Calc'!I41</f>
        <v>-7.96875</v>
      </c>
      <c r="J65" s="7">
        <f>0-'CSP5'!K232-'Post Injection Calc'!J41</f>
        <v>-12.539063000000001</v>
      </c>
      <c r="K65" s="7">
        <f>0-'CSP5'!L232-'Post Injection Calc'!K41</f>
        <v>-12.539063000000001</v>
      </c>
      <c r="L65" s="7">
        <f>0-'CSP5'!M232-'Post Injection Calc'!L41</f>
        <v>-12.539063000000001</v>
      </c>
      <c r="M65" s="7">
        <f>0-'CSP5'!N232-'Post Injection Calc'!M41</f>
        <v>-12.539063000000001</v>
      </c>
      <c r="N65" s="7">
        <f>0-'CSP5'!O232-'Post Injection Calc'!N41</f>
        <v>-12.539063000000001</v>
      </c>
      <c r="O65" s="7">
        <f>0-'CSP5'!P232-'Post Injection Calc'!O41</f>
        <v>-12.539063000000001</v>
      </c>
      <c r="P65" s="7">
        <f>0-'CSP5'!Q232-'Post Injection Calc'!P41</f>
        <v>-12.539063000000001</v>
      </c>
      <c r="Q65" s="8">
        <f>0-'CSP5'!R232-'Post Injection Calc'!Q41</f>
        <v>-12.539063000000001</v>
      </c>
      <c r="R65" s="17">
        <f t="shared" si="8"/>
        <v>-12.539063000000001</v>
      </c>
    </row>
    <row r="66" spans="1:18" x14ac:dyDescent="0.25">
      <c r="A66" s="4">
        <f>'CSP5'!$A$183</f>
        <v>2800</v>
      </c>
      <c r="B66" s="7">
        <f>0-'CSP5'!C233-'Post Injection Calc'!B42</f>
        <v>0</v>
      </c>
      <c r="C66" s="7">
        <f>0-'CSP5'!D233-'Post Injection Calc'!C42</f>
        <v>-1.9921880000000001</v>
      </c>
      <c r="D66" s="7">
        <f>0-'CSP5'!E233-'Post Injection Calc'!D42</f>
        <v>-3.984375</v>
      </c>
      <c r="E66" s="7">
        <f>0-'CSP5'!F233-'Post Injection Calc'!E42</f>
        <v>-5.9765629999999996</v>
      </c>
      <c r="F66" s="7">
        <f>0-'CSP5'!G233-'Post Injection Calc'!F42</f>
        <v>-7.96875</v>
      </c>
      <c r="G66" s="7">
        <f>0-'CSP5'!H233-'Post Injection Calc'!G42</f>
        <v>-7.96875</v>
      </c>
      <c r="H66" s="7">
        <f>0-'CSP5'!I233-'Post Injection Calc'!H42</f>
        <v>-7.96875</v>
      </c>
      <c r="I66" s="7">
        <f>0-'CSP5'!J233-'Post Injection Calc'!I42</f>
        <v>-7.96875</v>
      </c>
      <c r="J66" s="7">
        <f>0-'CSP5'!K233-'Post Injection Calc'!J42</f>
        <v>-13.476563000000001</v>
      </c>
      <c r="K66" s="7">
        <f>0-'CSP5'!L233-'Post Injection Calc'!K42</f>
        <v>-13.476563000000001</v>
      </c>
      <c r="L66" s="7">
        <f>0-'CSP5'!M233-'Post Injection Calc'!L42</f>
        <v>-13.476563000000001</v>
      </c>
      <c r="M66" s="7">
        <f>0-'CSP5'!N233-'Post Injection Calc'!M42</f>
        <v>-13.476563000000001</v>
      </c>
      <c r="N66" s="7">
        <f>0-'CSP5'!O233-'Post Injection Calc'!N42</f>
        <v>-17.184625636983636</v>
      </c>
      <c r="O66" s="7">
        <f>0-'CSP5'!P233-'Post Injection Calc'!O42</f>
        <v>-17.489152113479744</v>
      </c>
      <c r="P66" s="7">
        <f>0-'CSP5'!Q233-'Post Injection Calc'!P42</f>
        <v>-17.850001902839193</v>
      </c>
      <c r="Q66" s="8">
        <f>0-'CSP5'!R233-'Post Injection Calc'!Q42</f>
        <v>-18.292598527199999</v>
      </c>
      <c r="R66" s="17">
        <f t="shared" si="8"/>
        <v>-18.292598527199999</v>
      </c>
    </row>
    <row r="67" spans="1:18" x14ac:dyDescent="0.25">
      <c r="A67" s="4">
        <f>'CSP5'!$A$184</f>
        <v>2900</v>
      </c>
      <c r="B67" s="7">
        <f>0-'CSP5'!C234-'Post Injection Calc'!B43</f>
        <v>0</v>
      </c>
      <c r="C67" s="7">
        <f>0-'CSP5'!D234-'Post Injection Calc'!C43</f>
        <v>-1.9921880000000001</v>
      </c>
      <c r="D67" s="7">
        <f>0-'CSP5'!E234-'Post Injection Calc'!D43</f>
        <v>-3.984375</v>
      </c>
      <c r="E67" s="7">
        <f>0-'CSP5'!F234-'Post Injection Calc'!E43</f>
        <v>-5.9765629999999996</v>
      </c>
      <c r="F67" s="7">
        <f>0-'CSP5'!G234-'Post Injection Calc'!F43</f>
        <v>-7.96875</v>
      </c>
      <c r="G67" s="7">
        <f>0-'CSP5'!H234-'Post Injection Calc'!G43</f>
        <v>-7.96875</v>
      </c>
      <c r="H67" s="7">
        <f>0-'CSP5'!I234-'Post Injection Calc'!H43</f>
        <v>-7.96875</v>
      </c>
      <c r="I67" s="7">
        <f>0-'CSP5'!J234-'Post Injection Calc'!I43</f>
        <v>-7.96875</v>
      </c>
      <c r="J67" s="7">
        <f>0-'CSP5'!K234-'Post Injection Calc'!J43</f>
        <v>-13.945313000000001</v>
      </c>
      <c r="K67" s="7">
        <f>0-'CSP5'!L234-'Post Injection Calc'!K43</f>
        <v>-13.945313000000001</v>
      </c>
      <c r="L67" s="7">
        <f>0-'CSP5'!M234-'Post Injection Calc'!L43</f>
        <v>-13.945313000000001</v>
      </c>
      <c r="M67" s="7">
        <f>0-'CSP5'!N234-'Post Injection Calc'!M43</f>
        <v>-18.098371356370517</v>
      </c>
      <c r="N67" s="7">
        <f>0-'CSP5'!O234-'Post Injection Calc'!N43</f>
        <v>-18.177084606960417</v>
      </c>
      <c r="O67" s="7">
        <f>0-'CSP5'!P234-'Post Injection Calc'!O43</f>
        <v>-18.491868616960417</v>
      </c>
      <c r="P67" s="7">
        <f>0-'CSP5'!Q234-'Post Injection Calc'!P43</f>
        <v>-18.83483566952</v>
      </c>
      <c r="Q67" s="8">
        <f>0-'CSP5'!R234-'Post Injection Calc'!Q43</f>
        <v>-19.3751337132</v>
      </c>
      <c r="R67" s="17">
        <f t="shared" si="8"/>
        <v>-19.3751337132</v>
      </c>
    </row>
    <row r="68" spans="1:18" x14ac:dyDescent="0.25">
      <c r="A68" s="4">
        <f>'CSP5'!$A$185</f>
        <v>3000</v>
      </c>
      <c r="B68" s="7">
        <f>0-'CSP5'!C235-'Post Injection Calc'!B44</f>
        <v>0</v>
      </c>
      <c r="C68" s="7">
        <f>0-'CSP5'!D235-'Post Injection Calc'!C44</f>
        <v>0</v>
      </c>
      <c r="D68" s="7">
        <f>0-'CSP5'!E235-'Post Injection Calc'!D44</f>
        <v>0</v>
      </c>
      <c r="E68" s="7">
        <f>0-'CSP5'!F235-'Post Injection Calc'!E44</f>
        <v>0</v>
      </c>
      <c r="F68" s="7">
        <f>0-'CSP5'!G235-'Post Injection Calc'!F44</f>
        <v>0</v>
      </c>
      <c r="G68" s="7">
        <f>0-'CSP5'!H235-'Post Injection Calc'!G44</f>
        <v>0</v>
      </c>
      <c r="H68" s="7">
        <f>0-'CSP5'!I235-'Post Injection Calc'!H44</f>
        <v>0</v>
      </c>
      <c r="I68" s="7">
        <f>0-'CSP5'!J235-'Post Injection Calc'!I44</f>
        <v>0</v>
      </c>
      <c r="J68" s="7">
        <f>0-'CSP5'!K235-'Post Injection Calc'!J44</f>
        <v>-14.414063000000001</v>
      </c>
      <c r="K68" s="7">
        <f>0-'CSP5'!L235-'Post Injection Calc'!K44</f>
        <v>-14.414063000000001</v>
      </c>
      <c r="L68" s="7">
        <f>0-'CSP5'!M235-'Post Injection Calc'!L44</f>
        <v>-14.414063000000001</v>
      </c>
      <c r="M68" s="7">
        <f>0-'CSP5'!N235-'Post Injection Calc'!M44</f>
        <v>-18.533402168000002</v>
      </c>
      <c r="N68" s="7">
        <f>0-'CSP5'!O235-'Post Injection Calc'!N44</f>
        <v>-18.839803290799999</v>
      </c>
      <c r="O68" s="7">
        <f>0-'CSP5'!P235-'Post Injection Calc'!O44</f>
        <v>-18.905346737599999</v>
      </c>
      <c r="P68" s="7">
        <f>0-'CSP5'!Q235-'Post Injection Calc'!P44</f>
        <v>-18.970890184400002</v>
      </c>
      <c r="Q68" s="8">
        <f>0-'CSP5'!R235-'Post Injection Calc'!Q44</f>
        <v>-19.036433631200001</v>
      </c>
      <c r="R68" s="17">
        <f t="shared" si="8"/>
        <v>-19.036433631200001</v>
      </c>
    </row>
    <row r="69" spans="1:18" x14ac:dyDescent="0.25">
      <c r="A69" s="4">
        <f>'CSP5'!$A$186</f>
        <v>3200</v>
      </c>
      <c r="B69" s="7">
        <f>0-'CSP5'!C236-'Post Injection Calc'!B45</f>
        <v>0</v>
      </c>
      <c r="C69" s="7">
        <f>0-'CSP5'!D236-'Post Injection Calc'!C45</f>
        <v>0</v>
      </c>
      <c r="D69" s="7">
        <f>0-'CSP5'!E236-'Post Injection Calc'!D45</f>
        <v>0</v>
      </c>
      <c r="E69" s="7">
        <f>0-'CSP5'!F236-'Post Injection Calc'!E45</f>
        <v>0</v>
      </c>
      <c r="F69" s="7">
        <f>0-'CSP5'!G236-'Post Injection Calc'!F45</f>
        <v>0</v>
      </c>
      <c r="G69" s="7">
        <f>0-'CSP5'!H236-'Post Injection Calc'!G45</f>
        <v>0</v>
      </c>
      <c r="H69" s="7">
        <f>0-'CSP5'!I236-'Post Injection Calc'!H45</f>
        <v>0</v>
      </c>
      <c r="I69" s="7">
        <f>0-'CSP5'!J236-'Post Injection Calc'!I45</f>
        <v>0</v>
      </c>
      <c r="J69" s="7">
        <f>0-'CSP5'!K236-'Post Injection Calc'!J45</f>
        <v>-15.46875</v>
      </c>
      <c r="K69" s="7">
        <f>0-'CSP5'!L236-'Post Injection Calc'!K45</f>
        <v>-19.792277001599999</v>
      </c>
      <c r="L69" s="7">
        <f>0-'CSP5'!M236-'Post Injection Calc'!L45</f>
        <v>-19.96232216832</v>
      </c>
      <c r="M69" s="7">
        <f>0-'CSP5'!N236-'Post Injection Calc'!M45</f>
        <v>-20.084669999999999</v>
      </c>
      <c r="N69" s="7">
        <f>0-'CSP5'!O236-'Post Injection Calc'!N45</f>
        <v>-20.163322168320001</v>
      </c>
      <c r="O69" s="7">
        <f>0-'CSP5'!P236-'Post Injection Calc'!O45</f>
        <v>-20.233235306880001</v>
      </c>
      <c r="P69" s="7">
        <f>0-'CSP5'!Q236-'Post Injection Calc'!P45</f>
        <v>-20.303148316800002</v>
      </c>
      <c r="Q69" s="8">
        <f>0-'CSP5'!R236-'Post Injection Calc'!Q45</f>
        <v>-20.35558300992</v>
      </c>
      <c r="R69" s="17">
        <f t="shared" si="8"/>
        <v>-20.35558300992</v>
      </c>
    </row>
    <row r="70" spans="1:18" x14ac:dyDescent="0.25">
      <c r="A70" s="4">
        <f>'CSP5'!$A$187</f>
        <v>3300</v>
      </c>
      <c r="B70" s="7">
        <f>0-'CSP5'!C237-'Post Injection Calc'!B46</f>
        <v>0</v>
      </c>
      <c r="C70" s="7">
        <f>0-'CSP5'!D237-'Post Injection Calc'!C46</f>
        <v>0</v>
      </c>
      <c r="D70" s="7">
        <f>0-'CSP5'!E237-'Post Injection Calc'!D46</f>
        <v>0</v>
      </c>
      <c r="E70" s="7">
        <f>0-'CSP5'!F237-'Post Injection Calc'!E46</f>
        <v>0</v>
      </c>
      <c r="F70" s="7">
        <f>0-'CSP5'!G237-'Post Injection Calc'!F46</f>
        <v>0</v>
      </c>
      <c r="G70" s="7">
        <f>0-'CSP5'!H237-'Post Injection Calc'!G46</f>
        <v>0</v>
      </c>
      <c r="H70" s="7">
        <f>0-'CSP5'!I237-'Post Injection Calc'!H46</f>
        <v>0</v>
      </c>
      <c r="I70" s="7">
        <f>0-'CSP5'!J237-'Post Injection Calc'!I46</f>
        <v>0</v>
      </c>
      <c r="J70" s="7">
        <f>0-'CSP5'!K237-'Post Injection Calc'!J46</f>
        <v>-15.9375</v>
      </c>
      <c r="K70" s="7">
        <f>0-'CSP5'!L237-'Post Injection Calc'!K46</f>
        <v>-20.420349135599999</v>
      </c>
      <c r="L70" s="7">
        <f>0-'CSP5'!M237-'Post Injection Calc'!L46</f>
        <v>-20.571496298580001</v>
      </c>
      <c r="M70" s="7">
        <f>0-'CSP5'!N237-'Post Injection Calc'!M46</f>
        <v>-15.9375</v>
      </c>
      <c r="N70" s="7">
        <f>0-'CSP5'!O237-'Post Injection Calc'!N46</f>
        <v>-15.9375</v>
      </c>
      <c r="O70" s="7">
        <f>0-'CSP5'!P237-'Post Injection Calc'!O46</f>
        <v>-15.9375</v>
      </c>
      <c r="P70" s="7">
        <f>0-'CSP5'!Q237-'Post Injection Calc'!P46</f>
        <v>-15.9375</v>
      </c>
      <c r="Q70" s="8">
        <f>0-'CSP5'!R237-'Post Injection Calc'!Q46</f>
        <v>-15.9375</v>
      </c>
      <c r="R70" s="17">
        <f t="shared" si="8"/>
        <v>-15.9375</v>
      </c>
    </row>
    <row r="71" spans="1:18" x14ac:dyDescent="0.25">
      <c r="A71" s="9">
        <f>'CSP5'!$A$188</f>
        <v>3500</v>
      </c>
      <c r="B71" s="7">
        <f>0-'CSP5'!C238-'Post Injection Calc'!B47</f>
        <v>0</v>
      </c>
      <c r="C71" s="7">
        <f>0-'CSP5'!D238-'Post Injection Calc'!C47</f>
        <v>0</v>
      </c>
      <c r="D71" s="7">
        <f>0-'CSP5'!E238-'Post Injection Calc'!D47</f>
        <v>0</v>
      </c>
      <c r="E71" s="7">
        <f>0-'CSP5'!F238-'Post Injection Calc'!E47</f>
        <v>0</v>
      </c>
      <c r="F71" s="7">
        <f>0-'CSP5'!G238-'Post Injection Calc'!F47</f>
        <v>0</v>
      </c>
      <c r="G71" s="7">
        <f>0-'CSP5'!H238-'Post Injection Calc'!G47</f>
        <v>0</v>
      </c>
      <c r="H71" s="7">
        <f>0-'CSP5'!I238-'Post Injection Calc'!H47</f>
        <v>0</v>
      </c>
      <c r="I71" s="7">
        <f>0-'CSP5'!J238-'Post Injection Calc'!I47</f>
        <v>0</v>
      </c>
      <c r="J71" s="7">
        <f>0-'CSP5'!K238-'Post Injection Calc'!J47</f>
        <v>-16.757812999999999</v>
      </c>
      <c r="K71" s="7">
        <f>0-'CSP5'!L238-'Post Injection Calc'!K47</f>
        <v>-16.757812999999999</v>
      </c>
      <c r="L71" s="7">
        <f>0-'CSP5'!M238-'Post Injection Calc'!L47</f>
        <v>-16.757812999999999</v>
      </c>
      <c r="M71" s="7">
        <f>0-'CSP5'!N238-'Post Injection Calc'!M47</f>
        <v>-16.757812999999999</v>
      </c>
      <c r="N71" s="7">
        <f>0-'CSP5'!O238-'Post Injection Calc'!N47</f>
        <v>-16.757812999999999</v>
      </c>
      <c r="O71" s="7">
        <f>0-'CSP5'!P238-'Post Injection Calc'!O47</f>
        <v>-16.757812999999999</v>
      </c>
      <c r="P71" s="7">
        <f>0-'CSP5'!Q238-'Post Injection Calc'!P47</f>
        <v>-16.757812999999999</v>
      </c>
      <c r="Q71" s="8">
        <f>0-'CSP5'!R238-'Post Injection Calc'!Q47</f>
        <v>-16.757812999999999</v>
      </c>
      <c r="R71" s="17">
        <f t="shared" si="8"/>
        <v>-16.757812999999999</v>
      </c>
    </row>
    <row r="72" spans="1:18" x14ac:dyDescent="0.25">
      <c r="A72" s="16">
        <f>A71+1</f>
        <v>3501</v>
      </c>
      <c r="B72" s="17">
        <f>B71</f>
        <v>0</v>
      </c>
      <c r="C72" s="17">
        <f t="shared" ref="C72:R72" si="9">C71</f>
        <v>0</v>
      </c>
      <c r="D72" s="17">
        <f t="shared" si="9"/>
        <v>0</v>
      </c>
      <c r="E72" s="17">
        <f t="shared" si="9"/>
        <v>0</v>
      </c>
      <c r="F72" s="17">
        <f t="shared" si="9"/>
        <v>0</v>
      </c>
      <c r="G72" s="17">
        <f t="shared" si="9"/>
        <v>0</v>
      </c>
      <c r="H72" s="17">
        <f t="shared" si="9"/>
        <v>0</v>
      </c>
      <c r="I72" s="17">
        <f t="shared" si="9"/>
        <v>0</v>
      </c>
      <c r="J72" s="17">
        <f t="shared" si="9"/>
        <v>-16.757812999999999</v>
      </c>
      <c r="K72" s="17">
        <f t="shared" si="9"/>
        <v>-16.757812999999999</v>
      </c>
      <c r="L72" s="17">
        <f t="shared" si="9"/>
        <v>-16.757812999999999</v>
      </c>
      <c r="M72" s="17">
        <f t="shared" si="9"/>
        <v>-16.757812999999999</v>
      </c>
      <c r="N72" s="17">
        <f t="shared" si="9"/>
        <v>-16.757812999999999</v>
      </c>
      <c r="O72" s="17">
        <f t="shared" si="9"/>
        <v>-16.757812999999999</v>
      </c>
      <c r="P72" s="17">
        <f t="shared" si="9"/>
        <v>-16.757812999999999</v>
      </c>
      <c r="Q72" s="17">
        <f t="shared" si="9"/>
        <v>-16.757812999999999</v>
      </c>
      <c r="R72" s="17">
        <f t="shared" si="9"/>
        <v>-16.757812999999999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2019-09-26T03:04:04Z</dcterms:modified>
</cp:coreProperties>
</file>