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icrosoftapc-my.sharepoint.com/personal/abkudrat_microsoft_com/Documents/1.0 Personal/"/>
    </mc:Choice>
  </mc:AlternateContent>
  <xr:revisionPtr revIDLastSave="48" documentId="8_{A54C4F12-1206-46E0-BAE4-F28CB0616433}" xr6:coauthVersionLast="47" xr6:coauthVersionMax="47" xr10:uidLastSave="{F1A98682-ED80-4ECC-9917-3ECC32469A26}"/>
  <bookViews>
    <workbookView xWindow="-120" yWindow="-120" windowWidth="29040" windowHeight="15720" xr2:uid="{00000000-000D-0000-FFFF-FFFF00000000}"/>
  </bookViews>
  <sheets>
    <sheet name="Introduction" sheetId="3" r:id="rId1"/>
    <sheet name="Maturity Level Questionnaire" sheetId="1" r:id="rId2"/>
    <sheet name="Risk Scenario Assessment" sheetId="4" r:id="rId3"/>
    <sheet name="Risk Relevance" sheetId="5" r:id="rId4"/>
    <sheet name="Report" sheetId="2" r:id="rId5"/>
    <sheet name="Risk Matrix" sheetId="7" r:id="rId6"/>
    <sheet name="Algorithm"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B14" i="2"/>
  <c r="B13" i="2"/>
  <c r="B12" i="2"/>
  <c r="C12" i="2" s="1"/>
  <c r="E12" i="2" s="1"/>
  <c r="B11" i="2"/>
  <c r="B9" i="2"/>
  <c r="B8" i="2"/>
  <c r="K20" i="1"/>
  <c r="K21" i="1"/>
  <c r="K22" i="1"/>
  <c r="K23" i="1"/>
  <c r="K24" i="1"/>
  <c r="K25" i="1"/>
  <c r="K26" i="1"/>
  <c r="K27" i="1"/>
  <c r="K29" i="1"/>
  <c r="K30" i="1"/>
  <c r="K31" i="1"/>
  <c r="K32" i="1"/>
  <c r="K33" i="1"/>
  <c r="K34" i="1"/>
  <c r="K35" i="1"/>
  <c r="K36" i="1"/>
  <c r="K38" i="1"/>
  <c r="K39" i="1"/>
  <c r="K40" i="1"/>
  <c r="K41" i="1"/>
  <c r="K42" i="1"/>
  <c r="K43" i="1"/>
  <c r="K44" i="1"/>
  <c r="K46" i="1"/>
  <c r="K47" i="1"/>
  <c r="K48" i="1"/>
  <c r="K49" i="1"/>
  <c r="K50" i="1"/>
  <c r="K51" i="1"/>
  <c r="K52" i="1"/>
  <c r="K54" i="1"/>
  <c r="K55" i="1"/>
  <c r="K56" i="1"/>
  <c r="K57" i="1"/>
  <c r="K58" i="1"/>
  <c r="K59" i="1"/>
  <c r="K61" i="1"/>
  <c r="K62" i="1"/>
  <c r="K63" i="1"/>
  <c r="K64" i="1"/>
  <c r="K66" i="1"/>
  <c r="K67" i="1"/>
  <c r="K68" i="1"/>
  <c r="K69" i="1"/>
  <c r="K70" i="1"/>
  <c r="K17" i="1"/>
  <c r="K18" i="1"/>
  <c r="K10" i="1"/>
  <c r="K11" i="1"/>
  <c r="K12" i="1"/>
  <c r="K13" i="1"/>
  <c r="K14" i="1"/>
  <c r="K15" i="1"/>
  <c r="K16" i="1"/>
  <c r="K9" i="1"/>
  <c r="M67" i="1"/>
  <c r="M68" i="1"/>
  <c r="M69" i="1"/>
  <c r="M70" i="1"/>
  <c r="M66" i="1"/>
  <c r="M62" i="1"/>
  <c r="M63" i="1"/>
  <c r="M64" i="1"/>
  <c r="M61" i="1"/>
  <c r="M55" i="1"/>
  <c r="M56" i="1"/>
  <c r="M57" i="1"/>
  <c r="M58" i="1"/>
  <c r="M59" i="1"/>
  <c r="M54" i="1"/>
  <c r="M47" i="1"/>
  <c r="M48" i="1"/>
  <c r="M49" i="1"/>
  <c r="M50" i="1"/>
  <c r="M51" i="1"/>
  <c r="M52" i="1"/>
  <c r="M46" i="1"/>
  <c r="M39" i="1"/>
  <c r="M40" i="1"/>
  <c r="M41" i="1"/>
  <c r="M42" i="1"/>
  <c r="M43" i="1"/>
  <c r="M44" i="1"/>
  <c r="M38" i="1"/>
  <c r="M36" i="1"/>
  <c r="M35" i="1"/>
  <c r="M34" i="1"/>
  <c r="M33" i="1"/>
  <c r="M32" i="1"/>
  <c r="M31" i="1"/>
  <c r="M30" i="1"/>
  <c r="M29" i="1"/>
  <c r="M21" i="1"/>
  <c r="M22" i="1"/>
  <c r="M23" i="1"/>
  <c r="M24" i="1"/>
  <c r="M25" i="1"/>
  <c r="M26" i="1"/>
  <c r="M27" i="1"/>
  <c r="M20" i="1"/>
  <c r="M10" i="1"/>
  <c r="M11" i="1"/>
  <c r="M12" i="1"/>
  <c r="M13" i="1"/>
  <c r="M14" i="1"/>
  <c r="M15" i="1"/>
  <c r="M16" i="1"/>
  <c r="M17" i="1"/>
  <c r="M18" i="1"/>
  <c r="M9" i="1"/>
  <c r="H13" i="5"/>
  <c r="L21" i="4" s="1"/>
  <c r="N66" i="4"/>
  <c r="N61" i="4"/>
  <c r="N46" i="4"/>
  <c r="N38" i="4"/>
  <c r="K67" i="4"/>
  <c r="K68" i="4"/>
  <c r="K69" i="4"/>
  <c r="K70" i="4"/>
  <c r="K66" i="4"/>
  <c r="K62" i="4"/>
  <c r="K63" i="4"/>
  <c r="K64" i="4"/>
  <c r="K61" i="4"/>
  <c r="K55" i="4"/>
  <c r="K56" i="4"/>
  <c r="G54" i="4" s="1"/>
  <c r="N54" i="4" s="1"/>
  <c r="K57" i="4"/>
  <c r="K58" i="4"/>
  <c r="K59" i="4"/>
  <c r="K54" i="4"/>
  <c r="K47" i="4"/>
  <c r="K48" i="4"/>
  <c r="K49" i="4"/>
  <c r="K50" i="4"/>
  <c r="K51" i="4"/>
  <c r="K52" i="4"/>
  <c r="K46" i="4"/>
  <c r="K39" i="4"/>
  <c r="K40" i="4"/>
  <c r="K41" i="4"/>
  <c r="K42" i="4"/>
  <c r="K43" i="4"/>
  <c r="K44" i="4"/>
  <c r="K38" i="4"/>
  <c r="K30" i="4"/>
  <c r="K31" i="4"/>
  <c r="K32" i="4"/>
  <c r="K33" i="4"/>
  <c r="K34" i="4"/>
  <c r="K35" i="4"/>
  <c r="K36" i="4"/>
  <c r="K29" i="4"/>
  <c r="K21" i="4"/>
  <c r="K22" i="4"/>
  <c r="K23" i="4"/>
  <c r="K24" i="4"/>
  <c r="K25" i="4"/>
  <c r="K26" i="4"/>
  <c r="K27" i="4"/>
  <c r="K20" i="4"/>
  <c r="K10" i="4"/>
  <c r="K11" i="4"/>
  <c r="K13" i="4"/>
  <c r="K14" i="4"/>
  <c r="K15" i="4"/>
  <c r="K16" i="4"/>
  <c r="K17" i="4"/>
  <c r="K18" i="4"/>
  <c r="I40" i="4"/>
  <c r="H67" i="4"/>
  <c r="H68" i="4"/>
  <c r="H69" i="4"/>
  <c r="H70" i="4"/>
  <c r="H66" i="4"/>
  <c r="H62" i="4"/>
  <c r="H63" i="4"/>
  <c r="H64" i="4"/>
  <c r="H61" i="4"/>
  <c r="H55" i="4"/>
  <c r="H56" i="4"/>
  <c r="H57" i="4"/>
  <c r="H58" i="4"/>
  <c r="H59" i="4"/>
  <c r="H54" i="4"/>
  <c r="H47" i="4"/>
  <c r="H48" i="4"/>
  <c r="H49" i="4"/>
  <c r="H50" i="4"/>
  <c r="H51" i="4"/>
  <c r="H52" i="4"/>
  <c r="H46" i="4"/>
  <c r="H39" i="4"/>
  <c r="H40" i="4"/>
  <c r="H41" i="4"/>
  <c r="H42" i="4"/>
  <c r="H43" i="4"/>
  <c r="H44" i="4"/>
  <c r="H38" i="4"/>
  <c r="H36" i="4"/>
  <c r="H30" i="4"/>
  <c r="H31" i="4"/>
  <c r="H32" i="4"/>
  <c r="H33" i="4"/>
  <c r="H34" i="4"/>
  <c r="H35" i="4"/>
  <c r="H29" i="4"/>
  <c r="H27" i="4"/>
  <c r="H21" i="4"/>
  <c r="H22" i="4"/>
  <c r="H23" i="4"/>
  <c r="H24" i="4"/>
  <c r="H25" i="4"/>
  <c r="H26" i="4"/>
  <c r="H20" i="4"/>
  <c r="K9" i="4"/>
  <c r="H9" i="4"/>
  <c r="H11" i="4"/>
  <c r="H12" i="4"/>
  <c r="H14" i="4"/>
  <c r="H15" i="4"/>
  <c r="H16" i="4"/>
  <c r="H17" i="4"/>
  <c r="H18" i="4"/>
  <c r="E67" i="4"/>
  <c r="E68" i="4"/>
  <c r="E70" i="4"/>
  <c r="E66" i="4"/>
  <c r="E62" i="4"/>
  <c r="E63" i="4"/>
  <c r="E64" i="4"/>
  <c r="E61" i="4"/>
  <c r="E57" i="4"/>
  <c r="E58" i="4"/>
  <c r="E59" i="4"/>
  <c r="E54" i="4"/>
  <c r="E47" i="4"/>
  <c r="E48" i="4"/>
  <c r="E49" i="4"/>
  <c r="E50" i="4"/>
  <c r="E51" i="4"/>
  <c r="E52" i="4"/>
  <c r="E46" i="4"/>
  <c r="E39" i="4"/>
  <c r="E40" i="4"/>
  <c r="E41" i="4"/>
  <c r="E43" i="4"/>
  <c r="E44" i="4"/>
  <c r="E38" i="4"/>
  <c r="E30" i="4"/>
  <c r="E31" i="4"/>
  <c r="E32" i="4"/>
  <c r="E33" i="4"/>
  <c r="E34" i="4"/>
  <c r="E29" i="4"/>
  <c r="E21" i="4"/>
  <c r="E23" i="4"/>
  <c r="E26" i="4"/>
  <c r="E27" i="4"/>
  <c r="E20" i="4"/>
  <c r="D20" i="4"/>
  <c r="D21" i="4"/>
  <c r="D22" i="4"/>
  <c r="D23" i="4"/>
  <c r="D24" i="4"/>
  <c r="D25" i="4"/>
  <c r="D26" i="4"/>
  <c r="D27" i="4"/>
  <c r="D29" i="4"/>
  <c r="D30" i="4"/>
  <c r="D31" i="4"/>
  <c r="D32" i="4"/>
  <c r="D33" i="4"/>
  <c r="D34" i="4"/>
  <c r="D35" i="4"/>
  <c r="D36" i="4"/>
  <c r="D38" i="4"/>
  <c r="D39" i="4"/>
  <c r="D40" i="4"/>
  <c r="D41" i="4"/>
  <c r="D42" i="4"/>
  <c r="D43" i="4"/>
  <c r="D44" i="4"/>
  <c r="D46" i="4"/>
  <c r="D47" i="4"/>
  <c r="D48" i="4"/>
  <c r="D49" i="4"/>
  <c r="D50" i="4"/>
  <c r="D51" i="4"/>
  <c r="D52" i="4"/>
  <c r="D54" i="4"/>
  <c r="D55" i="4"/>
  <c r="D56" i="4"/>
  <c r="D57" i="4"/>
  <c r="D58" i="4"/>
  <c r="D59" i="4"/>
  <c r="D61" i="4"/>
  <c r="D62" i="4"/>
  <c r="D63" i="4"/>
  <c r="D64" i="4"/>
  <c r="D66" i="4"/>
  <c r="D67" i="4"/>
  <c r="D68" i="4"/>
  <c r="D69" i="4"/>
  <c r="D70" i="4"/>
  <c r="D10" i="4"/>
  <c r="D11" i="4"/>
  <c r="D12" i="4"/>
  <c r="D13" i="4"/>
  <c r="D14" i="4"/>
  <c r="D15" i="4"/>
  <c r="D16" i="4"/>
  <c r="D17" i="4"/>
  <c r="D18" i="4"/>
  <c r="D9" i="4"/>
  <c r="H3" i="5"/>
  <c r="L10" i="4" s="1"/>
  <c r="H4" i="5"/>
  <c r="L11" i="4" s="1"/>
  <c r="H5" i="5"/>
  <c r="H6" i="5"/>
  <c r="L13" i="4" s="1"/>
  <c r="H7" i="5"/>
  <c r="L14" i="4" s="1"/>
  <c r="H8" i="5"/>
  <c r="L15" i="4" s="1"/>
  <c r="H9" i="5"/>
  <c r="L16" i="4" s="1"/>
  <c r="H10" i="5"/>
  <c r="L17" i="4" s="1"/>
  <c r="H11" i="5"/>
  <c r="L18" i="4" s="1"/>
  <c r="H12" i="5"/>
  <c r="L20" i="4" s="1"/>
  <c r="H14" i="5"/>
  <c r="L22" i="4" s="1"/>
  <c r="H15" i="5"/>
  <c r="L23" i="4" s="1"/>
  <c r="H16" i="5"/>
  <c r="L24" i="4" s="1"/>
  <c r="H17" i="5"/>
  <c r="L25" i="4" s="1"/>
  <c r="H18" i="5"/>
  <c r="L26" i="4" s="1"/>
  <c r="H19" i="5"/>
  <c r="L27" i="4" s="1"/>
  <c r="H20" i="5"/>
  <c r="L29" i="4" s="1"/>
  <c r="H21" i="5"/>
  <c r="L30" i="4" s="1"/>
  <c r="H22" i="5"/>
  <c r="L31" i="4" s="1"/>
  <c r="H23" i="5"/>
  <c r="L32" i="4" s="1"/>
  <c r="H24" i="5"/>
  <c r="L33" i="4" s="1"/>
  <c r="H25" i="5"/>
  <c r="L34" i="4" s="1"/>
  <c r="H26" i="5"/>
  <c r="L35" i="4" s="1"/>
  <c r="H27" i="5"/>
  <c r="L36" i="4" s="1"/>
  <c r="H28" i="5"/>
  <c r="L38" i="4" s="1"/>
  <c r="H29" i="5"/>
  <c r="L39" i="4" s="1"/>
  <c r="H30" i="5"/>
  <c r="L40" i="4" s="1"/>
  <c r="H31" i="5"/>
  <c r="L41" i="4" s="1"/>
  <c r="H32" i="5"/>
  <c r="L42" i="4" s="1"/>
  <c r="H33" i="5"/>
  <c r="L43" i="4" s="1"/>
  <c r="H34" i="5"/>
  <c r="L44" i="4" s="1"/>
  <c r="H35" i="5"/>
  <c r="L46" i="4" s="1"/>
  <c r="H36" i="5"/>
  <c r="L47" i="4" s="1"/>
  <c r="H37" i="5"/>
  <c r="L48" i="4" s="1"/>
  <c r="H38" i="5"/>
  <c r="L49" i="4" s="1"/>
  <c r="H39" i="5"/>
  <c r="L50" i="4" s="1"/>
  <c r="H40" i="5"/>
  <c r="L51" i="4" s="1"/>
  <c r="H41" i="5"/>
  <c r="L52" i="4" s="1"/>
  <c r="H42" i="5"/>
  <c r="L54" i="4" s="1"/>
  <c r="H43" i="5"/>
  <c r="L55" i="4" s="1"/>
  <c r="H44" i="5"/>
  <c r="L56" i="4" s="1"/>
  <c r="H45" i="5"/>
  <c r="L57" i="4" s="1"/>
  <c r="H46" i="5"/>
  <c r="L58" i="4" s="1"/>
  <c r="H47" i="5"/>
  <c r="L59" i="4" s="1"/>
  <c r="H48" i="5"/>
  <c r="L61" i="4" s="1"/>
  <c r="H49" i="5"/>
  <c r="L62" i="4" s="1"/>
  <c r="H50" i="5"/>
  <c r="L63" i="4" s="1"/>
  <c r="H51" i="5"/>
  <c r="L64" i="4" s="1"/>
  <c r="H52" i="5"/>
  <c r="L66" i="4" s="1"/>
  <c r="H53" i="5"/>
  <c r="L67" i="4" s="1"/>
  <c r="H54" i="5"/>
  <c r="L68" i="4" s="1"/>
  <c r="H55" i="5"/>
  <c r="L69" i="4" s="1"/>
  <c r="H56" i="5"/>
  <c r="L70" i="4" s="1"/>
  <c r="G9" i="5"/>
  <c r="I16" i="4" s="1"/>
  <c r="G10" i="5"/>
  <c r="I17" i="4" s="1"/>
  <c r="G11" i="5"/>
  <c r="I18" i="4" s="1"/>
  <c r="G12" i="5"/>
  <c r="I20" i="4" s="1"/>
  <c r="G13" i="5"/>
  <c r="I21" i="4" s="1"/>
  <c r="G14" i="5"/>
  <c r="I22" i="4" s="1"/>
  <c r="G15" i="5"/>
  <c r="I23" i="4" s="1"/>
  <c r="G16" i="5"/>
  <c r="I24" i="4" s="1"/>
  <c r="G17" i="5"/>
  <c r="I25" i="4" s="1"/>
  <c r="G18" i="5"/>
  <c r="I26" i="4" s="1"/>
  <c r="G19" i="5"/>
  <c r="I27" i="4" s="1"/>
  <c r="G20" i="5"/>
  <c r="I29" i="4" s="1"/>
  <c r="G21" i="5"/>
  <c r="I30" i="4" s="1"/>
  <c r="G22" i="5"/>
  <c r="I31" i="4" s="1"/>
  <c r="G23" i="5"/>
  <c r="I32" i="4" s="1"/>
  <c r="G24" i="5"/>
  <c r="I33" i="4" s="1"/>
  <c r="G25" i="5"/>
  <c r="I34" i="4" s="1"/>
  <c r="G26" i="5"/>
  <c r="I35" i="4" s="1"/>
  <c r="G27" i="5"/>
  <c r="I36" i="4" s="1"/>
  <c r="G28" i="5"/>
  <c r="I38" i="4" s="1"/>
  <c r="G29" i="5"/>
  <c r="I39" i="4" s="1"/>
  <c r="G30" i="5"/>
  <c r="G31" i="5"/>
  <c r="I41" i="4" s="1"/>
  <c r="G32" i="5"/>
  <c r="I42" i="4" s="1"/>
  <c r="G33" i="5"/>
  <c r="I43" i="4" s="1"/>
  <c r="G34" i="5"/>
  <c r="I44" i="4" s="1"/>
  <c r="G35" i="5"/>
  <c r="I46" i="4" s="1"/>
  <c r="G36" i="5"/>
  <c r="I47" i="4" s="1"/>
  <c r="G37" i="5"/>
  <c r="I48" i="4" s="1"/>
  <c r="G38" i="5"/>
  <c r="I49" i="4" s="1"/>
  <c r="G39" i="5"/>
  <c r="I50" i="4" s="1"/>
  <c r="G40" i="5"/>
  <c r="I51" i="4" s="1"/>
  <c r="G41" i="5"/>
  <c r="I52" i="4" s="1"/>
  <c r="G42" i="5"/>
  <c r="I54" i="4" s="1"/>
  <c r="G43" i="5"/>
  <c r="I55" i="4" s="1"/>
  <c r="G44" i="5"/>
  <c r="I56" i="4" s="1"/>
  <c r="G45" i="5"/>
  <c r="I57" i="4" s="1"/>
  <c r="G46" i="5"/>
  <c r="I58" i="4" s="1"/>
  <c r="G47" i="5"/>
  <c r="I59" i="4" s="1"/>
  <c r="G48" i="5"/>
  <c r="I61" i="4" s="1"/>
  <c r="G49" i="5"/>
  <c r="I62" i="4" s="1"/>
  <c r="G50" i="5"/>
  <c r="I63" i="4" s="1"/>
  <c r="G51" i="5"/>
  <c r="I64" i="4" s="1"/>
  <c r="G52" i="5"/>
  <c r="I66" i="4" s="1"/>
  <c r="G53" i="5"/>
  <c r="I67" i="4" s="1"/>
  <c r="G54" i="5"/>
  <c r="I68" i="4" s="1"/>
  <c r="G55" i="5"/>
  <c r="I69" i="4" s="1"/>
  <c r="G56" i="5"/>
  <c r="I70" i="4" s="1"/>
  <c r="G3" i="5"/>
  <c r="G4" i="5"/>
  <c r="I11" i="4" s="1"/>
  <c r="G5" i="5"/>
  <c r="I12" i="4" s="1"/>
  <c r="G6" i="5"/>
  <c r="G7" i="5"/>
  <c r="I14" i="4" s="1"/>
  <c r="G8" i="5"/>
  <c r="I15" i="4" s="1"/>
  <c r="F3" i="5"/>
  <c r="F10" i="4" s="1"/>
  <c r="F4" i="5"/>
  <c r="F11" i="4" s="1"/>
  <c r="F5" i="5"/>
  <c r="F12" i="4" s="1"/>
  <c r="F6" i="5"/>
  <c r="F13" i="4" s="1"/>
  <c r="F7" i="5"/>
  <c r="F14" i="4" s="1"/>
  <c r="F8" i="5"/>
  <c r="F15" i="4" s="1"/>
  <c r="F9" i="5"/>
  <c r="F16" i="4" s="1"/>
  <c r="F10" i="5"/>
  <c r="F17" i="4" s="1"/>
  <c r="F11" i="5"/>
  <c r="F18" i="4" s="1"/>
  <c r="F12" i="5"/>
  <c r="F20" i="4" s="1"/>
  <c r="F13" i="5"/>
  <c r="F21" i="4" s="1"/>
  <c r="F14" i="5"/>
  <c r="F15" i="5"/>
  <c r="F23" i="4" s="1"/>
  <c r="F16" i="5"/>
  <c r="F17" i="5"/>
  <c r="F18" i="5"/>
  <c r="F26" i="4" s="1"/>
  <c r="F19" i="5"/>
  <c r="F27" i="4" s="1"/>
  <c r="F20" i="5"/>
  <c r="F29" i="4" s="1"/>
  <c r="F21" i="5"/>
  <c r="F30" i="4" s="1"/>
  <c r="F22" i="5"/>
  <c r="F31" i="4" s="1"/>
  <c r="F23" i="5"/>
  <c r="F32" i="4" s="1"/>
  <c r="F24" i="5"/>
  <c r="F33" i="4" s="1"/>
  <c r="F25" i="5"/>
  <c r="F34" i="4" s="1"/>
  <c r="F26" i="5"/>
  <c r="F27" i="5"/>
  <c r="F28" i="5"/>
  <c r="F38" i="4" s="1"/>
  <c r="F29" i="5"/>
  <c r="F39" i="4" s="1"/>
  <c r="F30" i="5"/>
  <c r="F40" i="4" s="1"/>
  <c r="F31" i="5"/>
  <c r="F41" i="4" s="1"/>
  <c r="F32" i="5"/>
  <c r="F33" i="5"/>
  <c r="F43" i="4" s="1"/>
  <c r="F34" i="5"/>
  <c r="F44" i="4" s="1"/>
  <c r="F35" i="5"/>
  <c r="F46" i="4" s="1"/>
  <c r="F36" i="5"/>
  <c r="F47" i="4" s="1"/>
  <c r="F37" i="5"/>
  <c r="F48" i="4" s="1"/>
  <c r="F38" i="5"/>
  <c r="F49" i="4" s="1"/>
  <c r="F39" i="5"/>
  <c r="F50" i="4" s="1"/>
  <c r="F40" i="5"/>
  <c r="F51" i="4" s="1"/>
  <c r="F41" i="5"/>
  <c r="F52" i="4" s="1"/>
  <c r="F42" i="5"/>
  <c r="F54" i="4" s="1"/>
  <c r="F43" i="5"/>
  <c r="F44" i="5"/>
  <c r="F45" i="5"/>
  <c r="F57" i="4" s="1"/>
  <c r="F46" i="5"/>
  <c r="F58" i="4" s="1"/>
  <c r="F47" i="5"/>
  <c r="F59" i="4" s="1"/>
  <c r="F48" i="5"/>
  <c r="F61" i="4" s="1"/>
  <c r="F49" i="5"/>
  <c r="F62" i="4" s="1"/>
  <c r="F50" i="5"/>
  <c r="F63" i="4" s="1"/>
  <c r="F51" i="5"/>
  <c r="F64" i="4" s="1"/>
  <c r="F52" i="5"/>
  <c r="F66" i="4" s="1"/>
  <c r="F53" i="5"/>
  <c r="F67" i="4" s="1"/>
  <c r="F54" i="5"/>
  <c r="F68" i="4" s="1"/>
  <c r="F55" i="5"/>
  <c r="F56" i="5"/>
  <c r="F70" i="4" s="1"/>
  <c r="G2" i="5"/>
  <c r="I9" i="4" s="1"/>
  <c r="H2" i="5"/>
  <c r="L9" i="4" s="1"/>
  <c r="F2" i="5"/>
  <c r="F9" i="4" s="1"/>
  <c r="C14" i="2"/>
  <c r="E14" i="2" s="1"/>
  <c r="C13" i="2"/>
  <c r="E13" i="2" s="1"/>
  <c r="C11" i="2"/>
  <c r="E11" i="2" s="1"/>
  <c r="C9" i="2"/>
  <c r="E9" i="2" s="1"/>
  <c r="C8" i="2"/>
  <c r="E8" i="2" s="1"/>
  <c r="G15" i="6"/>
  <c r="G14" i="6"/>
  <c r="G13" i="6"/>
  <c r="F15" i="6"/>
  <c r="F14" i="6"/>
  <c r="F13" i="6"/>
  <c r="E15" i="6"/>
  <c r="E14" i="6"/>
  <c r="G12" i="6"/>
  <c r="F12" i="6"/>
  <c r="E12" i="6"/>
  <c r="D12" i="6"/>
  <c r="E13" i="6"/>
  <c r="D15" i="6"/>
  <c r="D14" i="6"/>
  <c r="D13" i="6"/>
  <c r="C15" i="6"/>
  <c r="C14" i="6"/>
  <c r="B15" i="6"/>
  <c r="B14" i="6"/>
  <c r="C13" i="6"/>
  <c r="B13" i="6"/>
  <c r="C12" i="6"/>
  <c r="B12" i="6"/>
  <c r="Q48" i="1"/>
  <c r="B7" i="2" l="1"/>
  <c r="C7" i="2" s="1"/>
  <c r="E7" i="2" s="1"/>
  <c r="B10" i="2"/>
  <c r="C10" i="2" s="1"/>
  <c r="E10" i="2" s="1"/>
  <c r="I19" i="4"/>
  <c r="H19" i="4"/>
  <c r="G29" i="4"/>
  <c r="N29" i="4" s="1"/>
  <c r="J9" i="4"/>
  <c r="J72" i="4" s="1"/>
  <c r="M9" i="4"/>
  <c r="M72" i="4" s="1"/>
  <c r="G9" i="4"/>
  <c r="G20" i="4"/>
  <c r="N20" i="4" s="1"/>
  <c r="Q38" i="1"/>
  <c r="Q22" i="1"/>
  <c r="Q32" i="1"/>
  <c r="B15" i="2" l="1"/>
  <c r="C15" i="2" s="1"/>
  <c r="A3" i="2" s="1"/>
  <c r="N9" i="4"/>
  <c r="N72" i="4" s="1"/>
  <c r="G72" i="4"/>
  <c r="Q50" i="1"/>
  <c r="Q30" i="1"/>
  <c r="Q10" i="1"/>
  <c r="Q70" i="1"/>
  <c r="Q69" i="1"/>
  <c r="Q68" i="1"/>
  <c r="Q67" i="1"/>
  <c r="Q66" i="1"/>
  <c r="Q64" i="1"/>
  <c r="Q63" i="1"/>
  <c r="Q62" i="1"/>
  <c r="Q61" i="1"/>
  <c r="Q59" i="1"/>
  <c r="Q58" i="1"/>
  <c r="Q57" i="1"/>
  <c r="Q56" i="1"/>
  <c r="Q55" i="1"/>
  <c r="Q54" i="1"/>
  <c r="Q52" i="1"/>
  <c r="Q51" i="1"/>
  <c r="Q49" i="1"/>
  <c r="Q47" i="1"/>
  <c r="Q46" i="1"/>
  <c r="Q44" i="1"/>
  <c r="Q43" i="1"/>
  <c r="Q42" i="1"/>
  <c r="Q41" i="1"/>
  <c r="Q40" i="1"/>
  <c r="Q39" i="1"/>
  <c r="Q36" i="1"/>
  <c r="Q35" i="1"/>
  <c r="Q34" i="1"/>
  <c r="Q33" i="1"/>
  <c r="Q31" i="1"/>
  <c r="Q29" i="1"/>
  <c r="Q27" i="1"/>
  <c r="Q26" i="1"/>
  <c r="Q25" i="1"/>
  <c r="Q24" i="1"/>
  <c r="Q23" i="1"/>
  <c r="Q21" i="1"/>
  <c r="Q20" i="1"/>
  <c r="Q18" i="1"/>
  <c r="Q17" i="1"/>
  <c r="Q16" i="1"/>
  <c r="Q15" i="1"/>
  <c r="Q14" i="1"/>
  <c r="Q13" i="1"/>
  <c r="Q12" i="1"/>
  <c r="Q11" i="1"/>
  <c r="Q9" i="1"/>
  <c r="E15" i="2" l="1"/>
</calcChain>
</file>

<file path=xl/sharedStrings.xml><?xml version="1.0" encoding="utf-8"?>
<sst xmlns="http://schemas.openxmlformats.org/spreadsheetml/2006/main" count="592" uniqueCount="381">
  <si>
    <t>Zero Trust Cybersecurity Maturity Assessment &amp; Risk Scenario Assessment Toolkit</t>
  </si>
  <si>
    <r>
      <t xml:space="preserve">Zero Trust Cybersecurity Maturity (ZTCM) Assessment Toolkit is a comprehensive worksheet to assess an organisation’s zero trust cybersecurity maturity level. It consists of three major elements: a self-assessment questionnaire, risk scores, and maturity assessment results. The survey questionnaire comprises 55 questions across 8 main domains.
</t>
    </r>
    <r>
      <rPr>
        <b/>
        <sz val="12"/>
        <color rgb="FF000000"/>
        <rFont val="Calibri"/>
        <family val="2"/>
      </rPr>
      <t xml:space="preserve">This assessment toolkit will help you: </t>
    </r>
    <r>
      <rPr>
        <sz val="12"/>
        <color indexed="8"/>
        <rFont val="Calibri"/>
        <family val="2"/>
      </rPr>
      <t xml:space="preserve">
• Get a clear understanding of which maturity level your organization is at in implementing zero trust and risk scores;
• Better identify your company’s relative strengths and weaknesses in eight domains and determine the focus areas for your company's zero trust transformation;
• Comprehensively analyse and visualise what needs to be done to achieve the optimal Zero Trust adoption. </t>
    </r>
  </si>
  <si>
    <r>
      <rPr>
        <b/>
        <sz val="12"/>
        <color rgb="FF000000"/>
        <rFont val="Calibri"/>
        <family val="2"/>
      </rPr>
      <t xml:space="preserve">How to use ZTC maturity assessment tool? </t>
    </r>
    <r>
      <rPr>
        <sz val="12"/>
        <color indexed="8"/>
        <rFont val="Calibri"/>
        <family val="2"/>
      </rPr>
      <t xml:space="preserve">
1. Enter your answer in the specified cell (Maturity Level Questionnaire =&gt; Column I) next to each question. Each question needs to be answered with any number from Likert scale 1-5 (1 = not on roadmap, 2 = on roadmap, 3 = deployment scoped, 4 = partially deployed, 5 = completely deployed). 
2. Visual charts for each domain are automatically generated after you answer the questions.
3. Get your risk scores on the “Risk Scenario Assessment” tab. 
4. Get your maturity assessment results and report on the “Report” tab. </t>
    </r>
  </si>
  <si>
    <t xml:space="preserve">Zero Trust Cybersecurity Maturity Assessment </t>
  </si>
  <si>
    <t xml:space="preserve">This is an assessment toolkit to measure your organization's zero trust cybersecurity maturity level across 8 main domains. 
The Zero Trust Cybsecurity Model below describes how security teams should achieve to improve Zero Trust Cybersecurity. There are 55 questions in terms of 8 domains: Identities, endpoint, application workload, infrastructure, data, networks, people, visibility &amp; analytics, and automation &amp; orchestration. It usually takes no more than 30 minutes to answer all questions.
</t>
  </si>
  <si>
    <t>Zero Trust Domain</t>
  </si>
  <si>
    <t>To what extent has your organization deployed the following Critical Success Factor (CSF) statements?</t>
  </si>
  <si>
    <t>NIST CSF</t>
  </si>
  <si>
    <t>ISO/IEC 27001</t>
  </si>
  <si>
    <t xml:space="preserve">ACSC Essential Eight </t>
  </si>
  <si>
    <t>MyCISO Domian</t>
  </si>
  <si>
    <r>
      <t xml:space="preserve">Your Answer
</t>
    </r>
    <r>
      <rPr>
        <b/>
        <sz val="11"/>
        <color theme="1"/>
        <rFont val="Arial"/>
        <family val="2"/>
      </rPr>
      <t>(1 = Not on roadmap  
2 = On roadmap    
3 = Deployment scoped   
4 = Partially deployed    
5 = Completely deployed)</t>
    </r>
  </si>
  <si>
    <t>Maturity Weight</t>
  </si>
  <si>
    <t xml:space="preserve">Maturity Average </t>
  </si>
  <si>
    <t xml:space="preserve">Maturity Gap </t>
  </si>
  <si>
    <t>Impact
(1 = Minor
2 =  Limited
3 = Moderate
4 =  Sereve
5 = Catastrophic)</t>
  </si>
  <si>
    <t>Likelihood   
(1 = Rare
2 = Unlikely
3 = Possible
4 = Likely
5 = Almost Certain)</t>
  </si>
  <si>
    <t xml:space="preserve">Total Risk </t>
  </si>
  <si>
    <r>
      <t xml:space="preserve">Identity
</t>
    </r>
    <r>
      <rPr>
        <b/>
        <i/>
        <sz val="12"/>
        <color theme="1"/>
        <rFont val="Arial"/>
        <family val="2"/>
      </rPr>
      <t>An identity refers to the common dominator across networks, endpoints, and applications, such as people, services, or IoT devices.</t>
    </r>
  </si>
  <si>
    <t>ID1</t>
  </si>
  <si>
    <t>Internal users (employees) perform "multi-factor authentication (MFA)" to access all critical busienss systems.</t>
  </si>
  <si>
    <t>MFA is a efficient way to enhance the security of internal user accounts by reducing the attacks associated with compromised passwords, such as brute force, credential stuffing.</t>
  </si>
  <si>
    <t>PR.AC-7</t>
  </si>
  <si>
    <t>A.9.2.4</t>
  </si>
  <si>
    <t>Multi-factor authentication</t>
  </si>
  <si>
    <t>Identification &amp; authentication</t>
  </si>
  <si>
    <t>ID2</t>
  </si>
  <si>
    <t>External users (third parties) perform "multi-factor authentication" to access critical busienss systems.</t>
  </si>
  <si>
    <t>MFA is a efficient way to enhance the security of external user accounts by reducing the attacks associated with compromised passwords, such as brute force, credential stuffing.</t>
  </si>
  <si>
    <t>ID3</t>
  </si>
  <si>
    <r>
      <t>Single sign-on (SSO) (e.g.,</t>
    </r>
    <r>
      <rPr>
        <sz val="11"/>
        <color theme="1"/>
        <rFont val="Arial"/>
        <family val="2"/>
      </rPr>
      <t xml:space="preserve"> Azure Active Directory (AAD)</t>
    </r>
    <r>
      <rPr>
        <sz val="11"/>
        <color indexed="8"/>
        <rFont val="Arial"/>
        <family val="2"/>
      </rPr>
      <t>, Okta, etc) is used to authenticate internal users to all critical busienss systems.</t>
    </r>
  </si>
  <si>
    <t>SSO can elevate user experience, improve productivity of internal users by logging in at regular intervals (often once a day) and revamp security by decreasing the number of attack surfaces.</t>
  </si>
  <si>
    <t>ID4</t>
  </si>
  <si>
    <r>
      <t>Single sign-on (</t>
    </r>
    <r>
      <rPr>
        <sz val="11"/>
        <color theme="1"/>
        <rFont val="Arial"/>
        <family val="2"/>
      </rPr>
      <t>e.g., Azure Active Directory (AAD)</t>
    </r>
    <r>
      <rPr>
        <sz val="11"/>
        <color indexed="8"/>
        <rFont val="Arial"/>
        <family val="2"/>
      </rPr>
      <t>, Okta, etc) is used to authenticate external users to all critical busienss systems.</t>
    </r>
  </si>
  <si>
    <t>SSO can elevate user experience, save time of external users by logging in at regular intervals (often once a day) and revamp security by decreasing the number of attack surfaces.</t>
  </si>
  <si>
    <t>ID5</t>
  </si>
  <si>
    <t>Identity management system is deployed in the cloud.</t>
  </si>
  <si>
    <t>Cloud-based IDM systems can improve efficiency and security in an era of remote work.</t>
  </si>
  <si>
    <t xml:space="preserve"> A.9.4.4</t>
  </si>
  <si>
    <t>ID6</t>
  </si>
  <si>
    <t>Enterprise resources (servers, databases, software as a service(SaaS) applications, intranet business systems, etc.) have a specific security policy engine for access control (e.g., cloud access security broker (CASB), firewall, mobile device management (MDM)).</t>
  </si>
  <si>
    <t>The policy engine is an important component to determine whether to grant access to a resource by monitoring and enforcing specific rules.</t>
  </si>
  <si>
    <t>PR.AC-6</t>
  </si>
  <si>
    <t xml:space="preserve"> A.9.4.5</t>
  </si>
  <si>
    <t>Compliance</t>
  </si>
  <si>
    <t>ID7</t>
  </si>
  <si>
    <t>Identity and access management (IAM) system integrates with privileged access management (PAM).</t>
  </si>
  <si>
    <t xml:space="preserve">The integration of IAM and PAM can save time and simplify the process of protecting the identity of all users.  </t>
  </si>
  <si>
    <t>ID8</t>
  </si>
  <si>
    <t>There is a process to regularly (at least every six months) check whether the privilege users' administrative rights are as per approved.</t>
  </si>
  <si>
    <t>Regular review and validation of privileged users' administrative permissions is a necessary step for privileged access management.</t>
  </si>
  <si>
    <t>PR.AC-4</t>
  </si>
  <si>
    <t>A.9.2.5</t>
  </si>
  <si>
    <t xml:space="preserve">Restrict administrative privileges </t>
  </si>
  <si>
    <t>Compliance/Security &amp; privacy governance</t>
  </si>
  <si>
    <t>ID9</t>
  </si>
  <si>
    <t>Have a policy for role-based access, rather than simply based on network boundaries.</t>
  </si>
  <si>
    <t>Role-based access control policy (RBAC) makes sure that users have varying levels of access rights depending on their role.</t>
  </si>
  <si>
    <t>A.9.2.2</t>
  </si>
  <si>
    <t>ID10</t>
  </si>
  <si>
    <t>Real-time user risk and sign-in risk detections are enforced when evaluating access requests.</t>
  </si>
  <si>
    <t>Risk can be detected in a timely manner and organizations can quickly respond to suspicious behavior.</t>
  </si>
  <si>
    <t>Risk management</t>
  </si>
  <si>
    <r>
      <t xml:space="preserve"> Endpoint / Devices 
</t>
    </r>
    <r>
      <rPr>
        <b/>
        <i/>
        <sz val="12"/>
        <color theme="1"/>
        <rFont val="Arial"/>
        <family val="2"/>
      </rPr>
      <t xml:space="preserve">A device refers to any hardware asset that can connect to a network, including internet of things (IoT) devices, mobile phones, laptops, servers, BYOD and others. </t>
    </r>
  </si>
  <si>
    <t>EN1</t>
  </si>
  <si>
    <t>All corporate-owned devices (workstations and smart devices) are enrolled by a device enrollment manager.</t>
  </si>
  <si>
    <t xml:space="preserve"> This can refine management and identification of devices.</t>
  </si>
  <si>
    <t>ID.AM-1</t>
  </si>
  <si>
    <t>Endpoint security</t>
  </si>
  <si>
    <t>EN2</t>
  </si>
  <si>
    <t>Internal users' smart devices are enrolled in a mobile device management system.</t>
  </si>
  <si>
    <t>This can manage, control, monitor and secure the Internal users' smart devices.</t>
  </si>
  <si>
    <t xml:space="preserve">ID.AM-1 </t>
  </si>
  <si>
    <t>A.11.2.1</t>
  </si>
  <si>
    <t>EN3</t>
  </si>
  <si>
    <t>Access to corporate resources from external users' smart devices is provided by mobile application management.</t>
  </si>
  <si>
    <t>This helps to manage external users' smart devices to secure the access to data.</t>
  </si>
  <si>
    <t>PR.AC-3</t>
  </si>
  <si>
    <t>EN4</t>
  </si>
  <si>
    <t>Both corporate and BYO devices need to be continuously verified before being granted access to corporate resources.</t>
  </si>
  <si>
    <t>With the elimination of perimeter, access control is based on device risk.</t>
  </si>
  <si>
    <t>PR.AC-1</t>
  </si>
  <si>
    <t>EN5</t>
  </si>
  <si>
    <t>Managed devices are required to be compliant with IT configuration policies before granting access.</t>
  </si>
  <si>
    <t>This helps to make sure that the configuration of managed devices is known and trusted.</t>
  </si>
  <si>
    <t>A.10.1.1</t>
  </si>
  <si>
    <t>EN6</t>
  </si>
  <si>
    <t>Endpoint detection and response (EDR) tools are used to enable real-time device risk evaluation.</t>
  </si>
  <si>
    <t>This allows continuous monitoring and understanding of device risk in real time.</t>
  </si>
  <si>
    <t>PR.IP-8</t>
  </si>
  <si>
    <t>EN7</t>
  </si>
  <si>
    <t>The EDR solution protect the user from malicious links.</t>
  </si>
  <si>
    <t>This can prevent the attacks caused by browsing malicious URLs, such as spamming and phishing.</t>
  </si>
  <si>
    <t>A.11.1.1</t>
  </si>
  <si>
    <t>EN8</t>
  </si>
  <si>
    <t>The security team has tools to detect attacks and/or threats on end-user terminals (security information and event management (SIEM)).</t>
  </si>
  <si>
    <t>The tools can detect endpoint threats and help analysts investigate.</t>
  </si>
  <si>
    <r>
      <t xml:space="preserve">Application &amp; Workload
</t>
    </r>
    <r>
      <rPr>
        <b/>
        <i/>
        <sz val="12"/>
        <color theme="1"/>
        <rFont val="Arial"/>
        <family val="2"/>
      </rPr>
      <t xml:space="preserve">Applications and workloads include agency systems, computer programs, and services that execute on-premises, as well as in a cloud environment. </t>
    </r>
  </si>
  <si>
    <t>AW1</t>
  </si>
  <si>
    <r>
      <rPr>
        <sz val="11"/>
        <color rgb="FF000000"/>
        <rFont val="Arial"/>
        <family val="2"/>
      </rPr>
      <t xml:space="preserve">Workloads </t>
    </r>
    <r>
      <rPr>
        <sz val="11"/>
        <color indexed="8"/>
        <rFont val="Arial"/>
        <family val="2"/>
      </rPr>
      <t>are identified and catagorised.</t>
    </r>
  </si>
  <si>
    <t>Properly catagorising workloads makes it easier to align business priorities and helps clarify governance ane operations.</t>
  </si>
  <si>
    <t>AW2</t>
  </si>
  <si>
    <t>Policy-based access control on applications is implemented.</t>
  </si>
  <si>
    <t>This enables access to application permissions to be determined based on the user's business role.</t>
  </si>
  <si>
    <t>PR.IP-10</t>
  </si>
  <si>
    <t>A.11.1.5</t>
  </si>
  <si>
    <t>AW3</t>
  </si>
  <si>
    <t>Session controls policies for your applications are enforced (e.g., limit visibility or block download).</t>
  </si>
  <si>
    <t>Session policies enable you to customize session security permissions.</t>
  </si>
  <si>
    <t>PR.IP-9</t>
  </si>
  <si>
    <t>AW4</t>
  </si>
  <si>
    <t>Users are granted only the minimum privileges required for their work to access the application through continuous verification.</t>
  </si>
  <si>
    <t>Enforcing least privilege and continuous verification are instrumental in mitigating cyber risks.</t>
  </si>
  <si>
    <t>AW5</t>
  </si>
  <si>
    <t>Implement dynamic control of all applications with monitoring and response.</t>
  </si>
  <si>
    <t>This contributes to a rapid response to security incidents in an appropriate manner.</t>
  </si>
  <si>
    <t>PR.PT-2</t>
  </si>
  <si>
    <t>AW6</t>
  </si>
  <si>
    <t>Business-critical applications are connected to a security platform to continuously monitor cloud data and cloud threats.</t>
  </si>
  <si>
    <t>The security platform can monitor cloud threats to reduce the risks of attacks.</t>
  </si>
  <si>
    <t xml:space="preserve">Continuous monitoring </t>
  </si>
  <si>
    <t>AW7</t>
  </si>
  <si>
    <t>Workload behaviour anomalies can be detected.</t>
  </si>
  <si>
    <t>This helps detect anomalies in dynamic workloads.</t>
  </si>
  <si>
    <t>AW8</t>
  </si>
  <si>
    <t>Implement ongoing Shadow IT Discovery to control unsanctioned applications.</t>
  </si>
  <si>
    <t>Shadow IT Discovery facilitates the identification of the unsanctioned applications used in corporate environments.</t>
  </si>
  <si>
    <t>PR.PT-4</t>
  </si>
  <si>
    <r>
      <t xml:space="preserve">Data
</t>
    </r>
    <r>
      <rPr>
        <b/>
        <i/>
        <sz val="12"/>
        <color theme="1"/>
        <rFont val="Arial"/>
        <family val="2"/>
      </rPr>
      <t xml:space="preserve">Data refers to securing and managing data, categorizing, and developing data classification schemas, and encrypting data both at rest and in transit. Data should be protected on devices, in applications, and networks. </t>
    </r>
  </si>
  <si>
    <t>DA1</t>
  </si>
  <si>
    <t>Data is classified, labeled, and access restricted based on data sensitivity rather than perimeter controls.</t>
  </si>
  <si>
    <t>Organisations can intimately know their data during data classification.</t>
  </si>
  <si>
    <t>Data classification &amp; handle</t>
  </si>
  <si>
    <t>DA2</t>
  </si>
  <si>
    <t>There is a cloud security policy engine to help make data access decisions.</t>
  </si>
  <si>
    <t>The policy engine is an important component of access control.</t>
  </si>
  <si>
    <t>DE.AE-2</t>
  </si>
  <si>
    <t>DA3</t>
  </si>
  <si>
    <t>Business-critical/sensitive data at rest is encrypted.</t>
  </si>
  <si>
    <t>Encryption pretects the security of sensitive data at rest.</t>
  </si>
  <si>
    <t>A.11.1.6</t>
  </si>
  <si>
    <t>DA4</t>
  </si>
  <si>
    <t>Business-critical/sensitive data in transit across systems is encrypted.</t>
  </si>
  <si>
    <t>Encryption pretects the security of sensitive data in transit.</t>
  </si>
  <si>
    <t>DE.AE-5</t>
  </si>
  <si>
    <t>DA5</t>
  </si>
  <si>
    <t>There are data loss prevention (DLP) controls in place to monitor, alert, or restrict the flow of sensitive information (e.g., blocking email, uploads, or copying to USB).</t>
  </si>
  <si>
    <t>DLP is tools and processes used to prevent deliberate and accidental data leakage.</t>
  </si>
  <si>
    <t>DA6</t>
  </si>
  <si>
    <t>The authorization of data access is controlled via a request and approval process.</t>
  </si>
  <si>
    <t>The request and approval process is used to transmit information to communicate.</t>
  </si>
  <si>
    <t>DA7</t>
  </si>
  <si>
    <t>A formalised data governance program that includes continually managing and maintaining data schemas is employed.</t>
  </si>
  <si>
    <t>Data governance contributes to better data analysis.</t>
  </si>
  <si>
    <r>
      <t xml:space="preserve">Network
</t>
    </r>
    <r>
      <rPr>
        <b/>
        <i/>
        <sz val="12"/>
        <color theme="1"/>
        <rFont val="Arial"/>
        <family val="2"/>
      </rPr>
      <t xml:space="preserve">A network refers to an open communications medium, including agency internal networks, wireless networks, and the Internet, used to transport messages. </t>
    </r>
  </si>
  <si>
    <t>NE1</t>
  </si>
  <si>
    <t>The critical network area has micro-segmentation deployed.</t>
  </si>
  <si>
    <t>Micro-segmentation can improve an organization’s security posture and ensure strong regulatory compliance.</t>
  </si>
  <si>
    <t>PR.AC-5</t>
  </si>
  <si>
    <t>NE2</t>
  </si>
  <si>
    <t xml:space="preserve">Traversal of network segmentation is enforced via strong security controls such as a next-generation firewall. </t>
  </si>
  <si>
    <t>This emsures that Layer 7 is inspected to prevent attackers who can bypass layer 3/4.</t>
  </si>
  <si>
    <t>A.12.6.1</t>
  </si>
  <si>
    <t>NE3</t>
  </si>
  <si>
    <t>Filter with context-based network signals.</t>
  </si>
  <si>
    <t xml:space="preserve">Context-based network signals are used for risk scoring. </t>
  </si>
  <si>
    <t>A.13.1.1</t>
  </si>
  <si>
    <t>NE4</t>
  </si>
  <si>
    <t>Encrypt all network traffic, for example, using digital certificates.</t>
  </si>
  <si>
    <t>Encryption is used to prevent data loss. The identity of the machines and people can be authenticated by using a digital certificate.</t>
  </si>
  <si>
    <t>NE5</t>
  </si>
  <si>
    <t>Ingress and Egress points on the network are protected by a next-generation firewall.</t>
  </si>
  <si>
    <t xml:space="preserve"> A next-generation firewall is the network gatekeeper to secure data ingress and egress.</t>
  </si>
  <si>
    <t>RS.CO-1</t>
  </si>
  <si>
    <t>NE6</t>
  </si>
  <si>
    <r>
      <t>Access to the wireless network for coporate users is via WPA2-Enterprise</t>
    </r>
    <r>
      <rPr>
        <sz val="11"/>
        <color theme="1"/>
        <rFont val="Arial"/>
        <family val="2"/>
      </rPr>
      <t xml:space="preserve"> (802.1x)</t>
    </r>
    <r>
      <rPr>
        <sz val="11"/>
        <color indexed="8"/>
        <rFont val="Arial"/>
        <family val="2"/>
      </rPr>
      <t>.</t>
    </r>
  </si>
  <si>
    <t>WPA2-Enterprise with 802.1x authentication is a essential component of protecting corporate network security.</t>
  </si>
  <si>
    <t>NE7</t>
  </si>
  <si>
    <t>An isloated guest wireless network is available for external users.</t>
  </si>
  <si>
    <t>The isolated guest WiFi network is used to achieve device isolation.</t>
  </si>
  <si>
    <r>
      <t xml:space="preserve">Infrastructure
</t>
    </r>
    <r>
      <rPr>
        <b/>
        <i/>
        <sz val="12"/>
        <color theme="1"/>
        <rFont val="Arial"/>
        <family val="2"/>
      </rPr>
      <t>Infrastructure refers to all the hardware (physical, virtual, containerized), software (open source, first-and third-party, PaaS, SaaS), micro-services (functions, APIs), networking infrastructure, facilities, etc, whether on-premises or multi-cloud.</t>
    </r>
  </si>
  <si>
    <t>IN1</t>
  </si>
  <si>
    <t xml:space="preserve">Understand the risk profile of your multi-cloud or hybrid cloud architecture, and develop a protection plan for it. </t>
  </si>
  <si>
    <t>This helps measure the risks of cloud architecture and protect potential attacks.</t>
  </si>
  <si>
    <t>IN2</t>
  </si>
  <si>
    <t xml:space="preserve">You have the capability to detect and quickly respond to security incidents (SIEM) in a multi-cloud or hybrid cloud architecture. </t>
  </si>
  <si>
    <t>This helps secure cloud architecture by detection and response to security incidents.</t>
  </si>
  <si>
    <t>A.11.2.4</t>
  </si>
  <si>
    <t>IN3</t>
  </si>
  <si>
    <r>
      <t>Micro-segmentation has been deployed across the</t>
    </r>
    <r>
      <rPr>
        <sz val="11"/>
        <color rgb="FF000000"/>
        <rFont val="Arial"/>
        <family val="2"/>
      </rPr>
      <t xml:space="preserve"> critical infrastructure.</t>
    </r>
  </si>
  <si>
    <t>A.11.2.9</t>
  </si>
  <si>
    <t>IN4</t>
  </si>
  <si>
    <t>Access to cloud services is protected by a secure web gateway (SWG).</t>
  </si>
  <si>
    <t>SWG helps to make Internet access safer and protect data transfer.</t>
  </si>
  <si>
    <t>RS.CO-4</t>
  </si>
  <si>
    <t>IN5</t>
  </si>
  <si>
    <t>Access to cloud services is protected by a cloud access security broker (CASB).</t>
  </si>
  <si>
    <t xml:space="preserve">CASB helps provide visibility into cloud stack and prevent data breaches. </t>
  </si>
  <si>
    <t>IN6</t>
  </si>
  <si>
    <t>A vulnerability management solution is employed to ensure security and urgent vulnerabilities are identified on any infrastructure device, and patched within a prescribed time frame (e.g., 48 hours).</t>
  </si>
  <si>
    <t>This ensures vulnerabilities are identified on infrastruture device and patched promptly.</t>
  </si>
  <si>
    <t>RS.CO-5</t>
  </si>
  <si>
    <t>Patch applications</t>
  </si>
  <si>
    <r>
      <t xml:space="preserve">Visibility &amp; Analytics
</t>
    </r>
    <r>
      <rPr>
        <b/>
        <i/>
        <sz val="12"/>
        <color theme="1"/>
        <rFont val="Arial"/>
        <family val="2"/>
      </rPr>
      <t xml:space="preserve">Visibility and analytics refer to empowering the security and incident response teams with the visibility of everything going on in the network – and the analytics to make sense of it all. 	</t>
    </r>
  </si>
  <si>
    <t>VA1</t>
  </si>
  <si>
    <t>Regularly use network discovery tools, flow analysis tools, or packet capture tools.</t>
  </si>
  <si>
    <t>This helps capture, examine and analyze network traffic for potential attacks or malicious internal abuse.</t>
  </si>
  <si>
    <t>VA2</t>
  </si>
  <si>
    <t>Apply network metadata analysis tools (e.g., LogRhythm NetworkXDR, Awake, Corelight).</t>
  </si>
  <si>
    <t>This helps observe and analyse network traffic metadata.</t>
  </si>
  <si>
    <t>DE.AE-4</t>
  </si>
  <si>
    <t>A.12.1.1</t>
  </si>
  <si>
    <t>VA3</t>
  </si>
  <si>
    <t>Monitor network activity in real time with User and Entity Behavior Analytics (UEBA).</t>
  </si>
  <si>
    <t>UEBA can provide a "trust profile" to help verify each identity credential.</t>
  </si>
  <si>
    <t>A.12.1.2</t>
  </si>
  <si>
    <t>VA4</t>
  </si>
  <si>
    <t>Have security operations center (SOC) analysts monitoring 24/7.</t>
  </si>
  <si>
    <t>SOC analyst can monitor the security access and report cyber attacks through analysis.</t>
  </si>
  <si>
    <r>
      <t xml:space="preserve">Automation &amp; Orchestration
</t>
    </r>
    <r>
      <rPr>
        <b/>
        <i/>
        <sz val="12"/>
        <color theme="1"/>
        <rFont val="Arial"/>
        <family val="2"/>
      </rPr>
      <t>Automation and orchestration refer to leveraging tools and technologies that enable automation and orchestration across the enterprise's information system, which improve the efficiency of security teams and streamline security processes and operations.</t>
    </r>
  </si>
  <si>
    <t>AO1</t>
  </si>
  <si>
    <t>Automate network access control and firewall management.</t>
  </si>
  <si>
    <t>This helps to improve the efficiency of access control and firewall management.</t>
  </si>
  <si>
    <t>AO2</t>
  </si>
  <si>
    <t>Use automated tools or techniques to manage and control network segmentation.</t>
  </si>
  <si>
    <t>This helps to provide more efficient network segmentation.</t>
  </si>
  <si>
    <t>A.12.4.2</t>
  </si>
  <si>
    <t>AO3</t>
  </si>
  <si>
    <t>Perform automated data analysis in your information system.</t>
  </si>
  <si>
    <t>This helps automate the data analysis workflow.</t>
  </si>
  <si>
    <t>DE.DP-1</t>
  </si>
  <si>
    <t>AO4</t>
  </si>
  <si>
    <t>Automate anomaly detection.</t>
  </si>
  <si>
    <t>This helps to achieve greater efficiency in detecting anomalies.</t>
  </si>
  <si>
    <t>DE.DP-5</t>
  </si>
  <si>
    <t>A.12.5.1</t>
  </si>
  <si>
    <t>AO5</t>
  </si>
  <si>
    <t>Automate response and remediation actions.</t>
  </si>
  <si>
    <t>This helps to make response and remediation actions more efficient.</t>
  </si>
  <si>
    <t>Zero Trust Cybersecurity Risk Scenario Assessment</t>
  </si>
  <si>
    <t>Based on your answer to each question, the possible risks associated with your option are measured and a risk score is given for your reference.</t>
  </si>
  <si>
    <t xml:space="preserve"> CSF Statements</t>
  </si>
  <si>
    <t>Risk Score 
(Based on Your Answer)</t>
  </si>
  <si>
    <t>Effectiveness-RS1</t>
  </si>
  <si>
    <t>Max(Effectiveness)-RS1</t>
  </si>
  <si>
    <t>Effectiveness(Domain, RS1)</t>
  </si>
  <si>
    <t>Effectiveness-RS2</t>
  </si>
  <si>
    <t>Max(Effectiveness)-RS2</t>
  </si>
  <si>
    <t>Effectiveness(Domain, RS2)</t>
  </si>
  <si>
    <t>Effectiveness-RS3</t>
  </si>
  <si>
    <t>Max(Effectiveness)-RS3</t>
  </si>
  <si>
    <t>Effectiveness(Domain, RS3)</t>
  </si>
  <si>
    <t>Average Effectiveness (Domain)</t>
  </si>
  <si>
    <r>
      <rPr>
        <b/>
        <u/>
        <sz val="14"/>
        <color rgb="FF000000"/>
        <rFont val="Calibri"/>
        <family val="2"/>
      </rPr>
      <t>Risk Scale</t>
    </r>
    <r>
      <rPr>
        <b/>
        <sz val="14"/>
        <color rgb="FF000000"/>
        <rFont val="Calibri"/>
        <family val="2"/>
      </rPr>
      <t xml:space="preserve">
1 to 6 = low risk
6.1 to 12 = Medium risk
12.1 to 18 = High risk
18.1 to 25 = Critical risk</t>
    </r>
  </si>
  <si>
    <t>Internal users (employees) can perform "multi-factor authentication" to access all critical busienss systems.</t>
  </si>
  <si>
    <t>NA</t>
  </si>
  <si>
    <r>
      <t>Single sign-on (e.g.,</t>
    </r>
    <r>
      <rPr>
        <sz val="11"/>
        <color theme="1"/>
        <rFont val="Arial"/>
        <family val="2"/>
      </rPr>
      <t xml:space="preserve"> Azure Active Directory (AAD)</t>
    </r>
    <r>
      <rPr>
        <sz val="11"/>
        <color indexed="8"/>
        <rFont val="Arial"/>
        <family val="2"/>
      </rPr>
      <t>, Okta, etc) is used to authenticate internal users to all critical busienss systems.</t>
    </r>
  </si>
  <si>
    <t>Identity and access system integrates with privileged access management.</t>
  </si>
  <si>
    <t>Real-time user and sign-in risk detections are used when evaluating access requests.</t>
  </si>
  <si>
    <t>All corporate-owned devices (workstations and smart devices) are registered with your identity provider.</t>
  </si>
  <si>
    <t>Workloads are identified and catagorised.</t>
  </si>
  <si>
    <t>Session controls policies for your apps are enforced (e.g., limit visibility or block download).</t>
  </si>
  <si>
    <t>Users are granted only the minimum permissions necessary for their work (privilaged access management(PAM)).</t>
  </si>
  <si>
    <t>Business-critical apps are connected to a security platform to monitor cloud data and cloud threats.</t>
  </si>
  <si>
    <t>Workload behaviour anomalies can be detected and identifed.</t>
  </si>
  <si>
    <t>Implement ongoing Shadow IT Discovery, risk assessment, and control of unsanctioned applications.</t>
  </si>
  <si>
    <t>Data is classified, labeled, and access restricted based on data sensitivity rather than simple perimeter controls.</t>
  </si>
  <si>
    <t>Business-critical/sensitive data is encrypted at rest.</t>
  </si>
  <si>
    <t>Business-critical/sensitive data is encrypted in transit across systems.</t>
  </si>
  <si>
    <t>There are data loss prevention (DLP) controls in place to monitor, alert, or restrict the flow of sensitive information (e.g., blocking email, uploads, or copying to USB)?</t>
  </si>
  <si>
    <t xml:space="preserve">Traversal of network segmentation is enforced via strong security controls such as a next-generation firewall or virtual network infrastructure. </t>
  </si>
  <si>
    <t>Encrypt all network communication, for example, using digital certificates.</t>
  </si>
  <si>
    <t xml:space="preserve">You have the capability to detect and quickly respond to security incidents (SIEM). </t>
  </si>
  <si>
    <t>Micro-segmentation has been deployed across the critical infrastructure.</t>
  </si>
  <si>
    <t>Access to cloud services is protected by a cloud acces security broker (CASB).</t>
  </si>
  <si>
    <t>Network discovery tools, flow analysis tools, or packet capture tools are regularly used to capture, examine and analyze network traffic for potential attacks or malicious internal abuse.</t>
  </si>
  <si>
    <t>Average Effectiveness (By Risk Scenario)</t>
  </si>
  <si>
    <t>Control No.</t>
  </si>
  <si>
    <t>Risk Scenario 1 - Risk Relevance</t>
  </si>
  <si>
    <t>Risk Scenario 2 - Risk Relevance</t>
  </si>
  <si>
    <t>Risk Scenario 3 - Risk Relevance</t>
  </si>
  <si>
    <t>Risk Scenario 1 - Max(Effectiveness)</t>
  </si>
  <si>
    <t>Risk Scenario 2 - Max(Effectiveness)</t>
  </si>
  <si>
    <t>Risk Scenario 3 - Max(Effectiveness)</t>
  </si>
  <si>
    <t>Description</t>
  </si>
  <si>
    <t>Risk Scenario 1</t>
  </si>
  <si>
    <t>Unauthorized internal users successfully intrude into the system.</t>
  </si>
  <si>
    <t>Risk Scenario 2</t>
  </si>
  <si>
    <t>Distributed denial of service (DDoS) attack results in service interruption .</t>
  </si>
  <si>
    <t>Risk Scenario 3</t>
  </si>
  <si>
    <t>Security flaws in a company's website lead to a website being compromised.</t>
  </si>
  <si>
    <t>Risk Scenario 4</t>
  </si>
  <si>
    <t>Cyber criminals infect corporate systems with malware.</t>
  </si>
  <si>
    <t>Risk Scenario 5</t>
  </si>
  <si>
    <t>Enterprise data centers are rendered inoperable or data is lost due to malicious insider sabotage.</t>
  </si>
  <si>
    <t>Risk Scenario 6</t>
  </si>
  <si>
    <t>A malicious actor launches a phishing attack to gain unauthorized access to steal data.</t>
  </si>
  <si>
    <t>Risk Scenario 7</t>
  </si>
  <si>
    <t>Staff make errors and omissions during backups, system upgrades, system maintenance, etc.</t>
  </si>
  <si>
    <t>Risk Scenario 8</t>
  </si>
  <si>
    <t>Inadequate patch and vulnerability management leaves systems vulnerable to attacks.</t>
  </si>
  <si>
    <t>Risk Scenario 9</t>
  </si>
  <si>
    <t>Inadequate performance and operations monitoring results in failure to detect problems before they materialize.</t>
  </si>
  <si>
    <t>Risk Scenario 10</t>
  </si>
  <si>
    <t>Improper user access rights management issues lead to system outages, data breaches or other security incidents.</t>
  </si>
  <si>
    <t>Risk Scenario 11</t>
  </si>
  <si>
    <t>Natural or man-made disasters cause system outages.</t>
  </si>
  <si>
    <t>Risk Scenario 12</t>
  </si>
  <si>
    <t>Advanced persistent threat (APT) attack leads to sensitive information leakage.</t>
  </si>
  <si>
    <t>Risk Scenario 13</t>
  </si>
  <si>
    <t>An compromised third-party service provider gains access to the enterprise's system.</t>
  </si>
  <si>
    <t>(ISACA, 2022)</t>
  </si>
  <si>
    <t>Note: The risk scenarios above can be tailored according to specific enterprise contexts.</t>
  </si>
  <si>
    <t xml:space="preserve">Zero Trust Cybersecurity Maturity Level Report </t>
  </si>
  <si>
    <t>Dimension</t>
  </si>
  <si>
    <t>Score</t>
  </si>
  <si>
    <t>Maturity Level</t>
  </si>
  <si>
    <t>Identity</t>
  </si>
  <si>
    <t>Endpoint</t>
  </si>
  <si>
    <t>Application &amp; Workload</t>
  </si>
  <si>
    <t>Data</t>
  </si>
  <si>
    <t>Network</t>
  </si>
  <si>
    <t>Infrastructure</t>
  </si>
  <si>
    <t>Visibility &amp; Analytics</t>
  </si>
  <si>
    <t>Automation &amp; Orchestration</t>
  </si>
  <si>
    <t>Overall</t>
  </si>
  <si>
    <t>Level 0</t>
  </si>
  <si>
    <t xml:space="preserve">Zero Trust has not been considered for placement into the roadmap or is only on the roadmap for most organizations in this phase. 
During this preparation phase, organizations are deploying initial discovery and assessment activities. </t>
  </si>
  <si>
    <t>Level 1</t>
  </si>
  <si>
    <t xml:space="preserve">Most of the organisation will be at this stage during the start of their Zero Trust journey. At this basic level, fundamental integrated capabilities are implemented. 
The strategy here is to start small and focus on strategic wins. </t>
  </si>
  <si>
    <t>Level 2</t>
  </si>
  <si>
    <t xml:space="preserve">At the advanced level, the capabilities are further integrated and refined. 
The strategy for this level is to advance the zero-trust journey with more robust identity management, data security, and advanced threat detection and response capabilities. </t>
  </si>
  <si>
    <t>Level 3</t>
  </si>
  <si>
    <t xml:space="preserve">At this matured level, organisations have deployed advanced protections and controls with robust analytics and orchestration. 
The strategy for this level is complete and extend Zero Trust across advance threat intelligence, threat hunting, advance automated at the SOC and seamless access for the end-users. </t>
  </si>
  <si>
    <t>Level 4</t>
  </si>
  <si>
    <t xml:space="preserve">At this level, performance is monitored and measured through-life and reported back to appropriate Domain Authorities within a clear Governance Framework. </t>
  </si>
  <si>
    <t>Level 5</t>
  </si>
  <si>
    <t>At this level, there is an enterprise-wide, integrated, highly automated approach to monitoring and reporting and the Governance Framework enables systemic understanding and communication of risks and opportunities.</t>
  </si>
  <si>
    <t xml:space="preserve">Companies must build eight capabilities to effectively manage the maturity of zero trust. These 8 domains are: Identities, Endpoint/Devices, Application &amp; Workload, Infrastructure, Data, Networks, Visibility &amp; Analytics and Automation &amp; Orchestration. </t>
  </si>
  <si>
    <t>An identity refers to the common dominator across networks, endpoints, and applications, such as people, services, or IoT devices.</t>
  </si>
  <si>
    <t>Endpoint/Device</t>
  </si>
  <si>
    <t xml:space="preserve">A device refers to any hardware asset that can connect to a network, including internet of things (IoT) devices, mobile phones, laptops, servers, BYOD and others. </t>
  </si>
  <si>
    <t xml:space="preserve">Applications and workloads include agency systems, computer programs, and services that execute on- premise, as well as in a cloud environment. </t>
  </si>
  <si>
    <t xml:space="preserve">
Infrastructure refers to all the hardware (physical, virtual, containerized), software (open source, first-and third-party, PaaS, SaaS), micro-services (functions, APIs), networking infrastructure, facilities, etc, whether on-premises or multi-cloud.</t>
  </si>
  <si>
    <t xml:space="preserve">A network refers to an open communications medium, including agency internal networks, wireless networks, and the Internet, used to transport messages. </t>
  </si>
  <si>
    <t xml:space="preserve">Data </t>
  </si>
  <si>
    <t>Data should be protected on devices, in applications, and networks. Data refers to securing and managing data, categorizing and developing data classification schemas, and encrypting data both at rest and in transit.</t>
  </si>
  <si>
    <t xml:space="preserve">Visibility and analytics refer to empowering the security and incident response teams with the visibility of everything going on in the network – and the analytics to make sense of it all. </t>
  </si>
  <si>
    <t>Automation and orchestration refer to leveraging tools and technologies that enable automation and orchestration across the enterprise's information system, which improve the efficiency of security teams and streamline security processes and operations.</t>
  </si>
  <si>
    <t>Likelihood</t>
  </si>
  <si>
    <t>Rare</t>
  </si>
  <si>
    <t>&lt;10%</t>
  </si>
  <si>
    <t xml:space="preserve">Unlikely </t>
  </si>
  <si>
    <t>10%-40%</t>
  </si>
  <si>
    <t>Possible</t>
  </si>
  <si>
    <t>40%-60%</t>
  </si>
  <si>
    <t>Likely</t>
  </si>
  <si>
    <t>60%-90%</t>
  </si>
  <si>
    <t>Almost Certain</t>
  </si>
  <si>
    <t>&gt;90%</t>
  </si>
  <si>
    <t>Minor</t>
  </si>
  <si>
    <t>Limited</t>
  </si>
  <si>
    <t>Moderate</t>
  </si>
  <si>
    <t>Sereve</t>
  </si>
  <si>
    <t>Catastrophic</t>
  </si>
  <si>
    <t>Impact</t>
  </si>
  <si>
    <t>Maturity Matrix</t>
  </si>
  <si>
    <t xml:space="preserve">Maturity Level </t>
  </si>
  <si>
    <t>Weighted Maturity Score</t>
  </si>
  <si>
    <t>Effectiveness (the Ability to Mitigate Risks in a Certain Scenario) Matrix</t>
  </si>
  <si>
    <t xml:space="preserve">Risk Relevance </t>
  </si>
  <si>
    <t>Maturity Level 0</t>
  </si>
  <si>
    <t>Maturity Level 1</t>
  </si>
  <si>
    <t>Maturity Level 2</t>
  </si>
  <si>
    <t>Maturity Level 3</t>
  </si>
  <si>
    <t>Maturity Level 4</t>
  </si>
  <si>
    <t>Maturity Level 5</t>
  </si>
  <si>
    <t>Maximum</t>
  </si>
  <si>
    <t>2023 © Deakin University (updated 21 March 2023; developed by Associate Professor William Yeoh and Marina Liu)</t>
  </si>
  <si>
    <t>Any questions/suggestions, please email: abbask@gmail.com or william.yeoh@deakin.edu.au</t>
  </si>
  <si>
    <t>Update your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</si>
</sst>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7" x14ac:knownFonts="1">
    <font>
      <sz val="11"/>
      <color indexed="8"/>
      <name val="Calibri"/>
    </font>
    <font>
      <b/>
      <sz val="11"/>
      <color indexed="8"/>
      <name val="Calibri"/>
      <family val="2"/>
    </font>
    <font>
      <b/>
      <sz val="11"/>
      <color indexed="8"/>
      <name val="Arial"/>
      <family val="2"/>
    </font>
    <font>
      <sz val="11"/>
      <color indexed="8"/>
      <name val="Arial"/>
      <family val="2"/>
    </font>
    <font>
      <sz val="10"/>
      <name val="Arial"/>
      <family val="2"/>
    </font>
    <font>
      <b/>
      <sz val="10"/>
      <name val="Arial"/>
      <family val="2"/>
    </font>
    <font>
      <b/>
      <sz val="11"/>
      <color theme="0"/>
      <name val="Calibri"/>
      <family val="2"/>
    </font>
    <font>
      <b/>
      <sz val="11"/>
      <color theme="0"/>
      <name val="Arial"/>
      <family val="2"/>
    </font>
    <font>
      <sz val="12"/>
      <color indexed="8"/>
      <name val="Arial"/>
      <family val="2"/>
    </font>
    <font>
      <b/>
      <sz val="11"/>
      <color theme="1"/>
      <name val="Arial"/>
      <family val="2"/>
    </font>
    <font>
      <b/>
      <sz val="12"/>
      <color theme="1"/>
      <name val="Arial"/>
      <family val="2"/>
    </font>
    <font>
      <b/>
      <sz val="20"/>
      <color rgb="FF002060"/>
      <name val="Arial"/>
      <family val="2"/>
    </font>
    <font>
      <b/>
      <sz val="20"/>
      <color theme="1"/>
      <name val="Arial"/>
      <family val="2"/>
    </font>
    <font>
      <b/>
      <sz val="16"/>
      <color rgb="FF002060"/>
      <name val="Arial"/>
      <family val="2"/>
    </font>
    <font>
      <sz val="14"/>
      <color theme="1"/>
      <name val="Calibri"/>
      <family val="2"/>
    </font>
    <font>
      <sz val="8"/>
      <name val="Calibri"/>
      <family val="2"/>
    </font>
    <font>
      <sz val="12"/>
      <color theme="1"/>
      <name val="Arial"/>
      <family val="2"/>
    </font>
    <font>
      <b/>
      <sz val="12"/>
      <color theme="0"/>
      <name val="Arial"/>
      <family val="2"/>
    </font>
    <font>
      <sz val="12"/>
      <color indexed="8"/>
      <name val="Calibri"/>
      <family val="2"/>
    </font>
    <font>
      <b/>
      <sz val="12"/>
      <color rgb="FF000000"/>
      <name val="Arial"/>
      <family val="2"/>
    </font>
    <font>
      <b/>
      <i/>
      <sz val="12"/>
      <color theme="1"/>
      <name val="Arial"/>
      <family val="2"/>
    </font>
    <font>
      <sz val="11"/>
      <color indexed="8"/>
      <name val="Calibri"/>
      <family val="2"/>
    </font>
    <font>
      <b/>
      <sz val="12"/>
      <color rgb="FF000000"/>
      <name val="Calibri"/>
      <family val="2"/>
    </font>
    <font>
      <b/>
      <sz val="12"/>
      <color indexed="8"/>
      <name val="Arial"/>
      <family val="2"/>
    </font>
    <font>
      <sz val="11"/>
      <color theme="1"/>
      <name val="Arial"/>
      <family val="2"/>
    </font>
    <font>
      <b/>
      <sz val="14"/>
      <color rgb="FF000000"/>
      <name val="Calibri"/>
      <family val="2"/>
    </font>
    <font>
      <b/>
      <u/>
      <sz val="14"/>
      <color rgb="FF000000"/>
      <name val="Calibri"/>
      <family val="2"/>
    </font>
    <font>
      <b/>
      <sz val="11"/>
      <color rgb="FFFF0000"/>
      <name val="Arial"/>
      <family val="2"/>
    </font>
    <font>
      <sz val="11"/>
      <color rgb="FF000000"/>
      <name val="Calibri"/>
      <family val="2"/>
    </font>
    <font>
      <b/>
      <sz val="20"/>
      <color theme="9" tint="-0.249977111117893"/>
      <name val="Arial"/>
      <family val="2"/>
    </font>
    <font>
      <sz val="11"/>
      <color rgb="FF000000"/>
      <name val="Arial"/>
      <family val="2"/>
    </font>
    <font>
      <sz val="12"/>
      <color theme="0"/>
      <name val="Calibri"/>
      <family val="2"/>
      <scheme val="minor"/>
    </font>
    <font>
      <b/>
      <sz val="12"/>
      <color rgb="FFFFFFFF"/>
      <name val="Arial"/>
      <family val="2"/>
    </font>
    <font>
      <sz val="12"/>
      <color rgb="FF000000"/>
      <name val="Arial"/>
      <family val="2"/>
    </font>
    <font>
      <b/>
      <sz val="11"/>
      <color rgb="FF000000"/>
      <name val="Calibri"/>
      <family val="2"/>
    </font>
    <font>
      <sz val="11"/>
      <color indexed="8"/>
      <name val="Calibri"/>
      <family val="2"/>
    </font>
    <font>
      <b/>
      <sz val="28"/>
      <color rgb="FFFF0000"/>
      <name val="Calibri"/>
      <family val="2"/>
    </font>
    <font>
      <b/>
      <sz val="28"/>
      <color theme="1"/>
      <name val="Calibri"/>
      <family val="2"/>
    </font>
    <font>
      <b/>
      <sz val="28"/>
      <color indexed="8"/>
      <name val="Calibri"/>
      <family val="2"/>
    </font>
    <font>
      <b/>
      <sz val="12"/>
      <color rgb="FF3F3F3F"/>
      <name val="Calibri"/>
      <family val="2"/>
      <scheme val="minor"/>
    </font>
    <font>
      <b/>
      <sz val="28"/>
      <color theme="4"/>
      <name val="Calibri"/>
      <family val="2"/>
    </font>
    <font>
      <sz val="11"/>
      <color theme="4"/>
      <name val="Calibri"/>
      <family val="2"/>
    </font>
    <font>
      <b/>
      <sz val="28"/>
      <color theme="9"/>
      <name val="Calibri"/>
      <family val="2"/>
    </font>
    <font>
      <sz val="11"/>
      <color theme="9"/>
      <name val="Calibri"/>
      <family val="2"/>
    </font>
    <font>
      <b/>
      <u/>
      <sz val="11"/>
      <color indexed="8"/>
      <name val="Calibri"/>
      <family val="2"/>
    </font>
    <font>
      <b/>
      <u/>
      <sz val="12"/>
      <color theme="0"/>
      <name val="Calibri"/>
      <family val="2"/>
      <scheme val="minor"/>
    </font>
    <font>
      <b/>
      <i/>
      <sz val="11"/>
      <color rgb="FF000000"/>
      <name val="Calibri"/>
      <family val="2"/>
    </font>
  </fonts>
  <fills count="31">
    <fill>
      <patternFill patternType="none"/>
    </fill>
    <fill>
      <patternFill patternType="gray125"/>
    </fill>
    <fill>
      <patternFill patternType="solid">
        <fgColor theme="2"/>
        <bgColor indexed="64"/>
      </patternFill>
    </fill>
    <fill>
      <patternFill patternType="solid">
        <fgColor rgb="FFEE761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rgb="FFCCCCFF"/>
        <bgColor indexed="64"/>
      </patternFill>
    </fill>
    <fill>
      <patternFill patternType="solid">
        <fgColor rgb="FFFBBBF3"/>
        <bgColor indexed="64"/>
      </patternFill>
    </fill>
    <fill>
      <patternFill patternType="solid">
        <fgColor theme="5" tint="0.59999389629810485"/>
        <bgColor indexed="64"/>
      </patternFill>
    </fill>
    <fill>
      <patternFill patternType="solid">
        <fgColor rgb="FFC000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5" tint="0.79998168889431442"/>
        <bgColor indexed="64"/>
      </patternFill>
    </fill>
    <fill>
      <patternFill patternType="solid">
        <fgColor theme="5"/>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F2F2F2"/>
        <bgColor rgb="FF000000"/>
      </patternFill>
    </fill>
    <fill>
      <patternFill patternType="solid">
        <fgColor theme="6"/>
      </patternFill>
    </fill>
    <fill>
      <patternFill patternType="solid">
        <fgColor rgb="FFE7E6E6"/>
        <bgColor rgb="FF000000"/>
      </patternFill>
    </fill>
    <fill>
      <patternFill patternType="solid">
        <fgColor theme="7"/>
        <bgColor indexed="64"/>
      </patternFill>
    </fill>
    <fill>
      <patternFill patternType="solid">
        <fgColor theme="9"/>
        <bgColor rgb="FF000000"/>
      </patternFill>
    </fill>
    <fill>
      <patternFill patternType="solid">
        <fgColor rgb="FFF2F2F2"/>
      </patternFill>
    </fill>
  </fills>
  <borders count="71">
    <border>
      <left/>
      <right/>
      <top/>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right style="thin">
        <color theme="0"/>
      </right>
      <top style="thin">
        <color theme="0"/>
      </top>
      <bottom style="thin">
        <color theme="0"/>
      </bottom>
      <diagonal/>
    </border>
    <border>
      <left/>
      <right/>
      <top style="thin">
        <color rgb="FFFFFFFF"/>
      </top>
      <bottom style="thin">
        <color rgb="FFFFFFFF"/>
      </bottom>
      <diagonal/>
    </border>
    <border>
      <left style="thin">
        <color rgb="FFFFFFFF"/>
      </left>
      <right/>
      <top style="thin">
        <color rgb="FFFFFFFF"/>
      </top>
      <bottom/>
      <diagonal/>
    </border>
    <border>
      <left/>
      <right/>
      <top/>
      <bottom style="thin">
        <color rgb="FFFFFFFF"/>
      </bottom>
      <diagonal/>
    </border>
    <border>
      <left style="thin">
        <color rgb="FFFFFFFF"/>
      </left>
      <right style="thin">
        <color rgb="FFFFFFFF"/>
      </right>
      <top/>
      <bottom style="thin">
        <color rgb="FFFFFFFF"/>
      </bottom>
      <diagonal/>
    </border>
    <border>
      <left style="thin">
        <color theme="0"/>
      </left>
      <right style="thin">
        <color theme="0"/>
      </right>
      <top style="thin">
        <color theme="0"/>
      </top>
      <bottom/>
      <diagonal/>
    </border>
    <border>
      <left style="thin">
        <color theme="0"/>
      </left>
      <right/>
      <top/>
      <bottom/>
      <diagonal/>
    </border>
    <border>
      <left style="thin">
        <color theme="1"/>
      </left>
      <right style="thin">
        <color theme="1"/>
      </right>
      <top style="thin">
        <color theme="1"/>
      </top>
      <bottom style="thin">
        <color theme="1"/>
      </bottom>
      <diagonal/>
    </border>
    <border>
      <left style="thin">
        <color rgb="FFFFFFFF"/>
      </left>
      <right style="thin">
        <color rgb="FFFFFFFF"/>
      </right>
      <top/>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theme="1"/>
      </top>
      <bottom/>
      <diagonal/>
    </border>
    <border>
      <left style="thin">
        <color theme="1"/>
      </left>
      <right style="thin">
        <color theme="1"/>
      </right>
      <top style="thin">
        <color theme="1"/>
      </top>
      <bottom/>
      <diagonal/>
    </border>
    <border>
      <left/>
      <right style="thin">
        <color theme="1"/>
      </right>
      <top style="thin">
        <color theme="1"/>
      </top>
      <bottom/>
      <diagonal/>
    </border>
    <border>
      <left/>
      <right style="thin">
        <color theme="1"/>
      </right>
      <top/>
      <bottom/>
      <diagonal/>
    </border>
    <border>
      <left/>
      <right/>
      <top style="thin">
        <color rgb="FFFFFFFF"/>
      </top>
      <bottom/>
      <diagonal/>
    </border>
    <border>
      <left style="thin">
        <color theme="1"/>
      </left>
      <right/>
      <top style="thin">
        <color theme="1"/>
      </top>
      <bottom/>
      <diagonal/>
    </border>
    <border>
      <left/>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style="thin">
        <color indexed="64"/>
      </right>
      <top style="thin">
        <color theme="1"/>
      </top>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theme="1"/>
      </top>
      <bottom/>
      <diagonal/>
    </border>
    <border>
      <left style="thin">
        <color rgb="FF000000"/>
      </left>
      <right/>
      <top style="thin">
        <color rgb="FF000000"/>
      </top>
      <bottom style="thin">
        <color rgb="FF000000"/>
      </bottom>
      <diagonal/>
    </border>
    <border>
      <left style="thin">
        <color theme="1"/>
      </left>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FFFFFF"/>
      </left>
      <right/>
      <top/>
      <bottom style="thin">
        <color rgb="FFFFFFFF"/>
      </bottom>
      <diagonal/>
    </border>
    <border>
      <left style="thin">
        <color rgb="FF3F3F3F"/>
      </left>
      <right style="thin">
        <color rgb="FF3F3F3F"/>
      </right>
      <top style="thin">
        <color rgb="FF3F3F3F"/>
      </top>
      <bottom style="thin">
        <color rgb="FF3F3F3F"/>
      </bottom>
      <diagonal/>
    </border>
  </borders>
  <cellStyleXfs count="5">
    <xf numFmtId="0" fontId="0" fillId="0" borderId="0" applyFill="0" applyProtection="0"/>
    <xf numFmtId="0" fontId="4" fillId="0" borderId="0"/>
    <xf numFmtId="0" fontId="31" fillId="26" borderId="0" applyNumberFormat="0" applyBorder="0" applyAlignment="0" applyProtection="0"/>
    <xf numFmtId="9" fontId="35" fillId="0" borderId="0" applyFont="0" applyFill="0" applyBorder="0" applyAlignment="0" applyProtection="0"/>
    <xf numFmtId="0" fontId="39" fillId="30" borderId="70" applyNumberFormat="0" applyAlignment="0" applyProtection="0"/>
  </cellStyleXfs>
  <cellXfs count="362">
    <xf numFmtId="0" fontId="0" fillId="0" borderId="0" xfId="0" applyFill="1" applyProtection="1"/>
    <xf numFmtId="0" fontId="0" fillId="0" borderId="0" xfId="0" applyFill="1" applyAlignment="1" applyProtection="1">
      <alignment wrapText="1"/>
    </xf>
    <xf numFmtId="0" fontId="1" fillId="0" borderId="0" xfId="0" applyFont="1" applyFill="1" applyProtection="1"/>
    <xf numFmtId="0" fontId="0" fillId="0" borderId="2" xfId="0" applyFill="1" applyBorder="1" applyAlignment="1" applyProtection="1">
      <alignment wrapText="1"/>
    </xf>
    <xf numFmtId="0" fontId="0" fillId="0" borderId="3" xfId="0" applyFill="1" applyBorder="1" applyAlignment="1" applyProtection="1">
      <alignment wrapText="1"/>
    </xf>
    <xf numFmtId="0" fontId="0" fillId="0" borderId="4" xfId="0" applyFill="1" applyBorder="1" applyProtection="1"/>
    <xf numFmtId="0" fontId="0" fillId="0" borderId="6" xfId="0" applyFill="1" applyBorder="1" applyProtection="1"/>
    <xf numFmtId="0" fontId="0" fillId="0" borderId="3"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0" borderId="12" xfId="0" applyFill="1" applyBorder="1" applyAlignment="1" applyProtection="1">
      <alignment wrapText="1"/>
    </xf>
    <xf numFmtId="0" fontId="0" fillId="0" borderId="12" xfId="0" applyFill="1" applyBorder="1" applyProtection="1"/>
    <xf numFmtId="0" fontId="0" fillId="0" borderId="13" xfId="0" applyFill="1" applyBorder="1" applyProtection="1"/>
    <xf numFmtId="0" fontId="0" fillId="0" borderId="14" xfId="0" applyFill="1" applyBorder="1" applyAlignment="1" applyProtection="1">
      <alignment wrapText="1"/>
    </xf>
    <xf numFmtId="0" fontId="0" fillId="0" borderId="15" xfId="0" applyFill="1" applyBorder="1" applyAlignment="1" applyProtection="1">
      <alignment wrapText="1"/>
    </xf>
    <xf numFmtId="0" fontId="0" fillId="0" borderId="16" xfId="0" applyFill="1" applyBorder="1" applyProtection="1"/>
    <xf numFmtId="0" fontId="0" fillId="0" borderId="4" xfId="0" applyFill="1" applyBorder="1" applyAlignment="1" applyProtection="1">
      <alignment wrapText="1"/>
    </xf>
    <xf numFmtId="0" fontId="1" fillId="0" borderId="4" xfId="0" applyFont="1" applyFill="1" applyBorder="1" applyProtection="1"/>
    <xf numFmtId="0" fontId="1" fillId="0" borderId="4" xfId="0" applyFont="1" applyFill="1" applyBorder="1" applyAlignment="1" applyProtection="1">
      <alignment wrapText="1"/>
    </xf>
    <xf numFmtId="0" fontId="0" fillId="0" borderId="11" xfId="0" applyFill="1" applyBorder="1" applyProtection="1"/>
    <xf numFmtId="0" fontId="2" fillId="0" borderId="0" xfId="0" applyFont="1" applyFill="1" applyProtection="1"/>
    <xf numFmtId="0" fontId="3" fillId="0" borderId="19" xfId="0" applyFont="1" applyFill="1" applyBorder="1" applyAlignment="1" applyProtection="1">
      <alignment vertical="center" wrapText="1"/>
    </xf>
    <xf numFmtId="0" fontId="3" fillId="0" borderId="0" xfId="0" applyFont="1" applyFill="1" applyAlignment="1" applyProtection="1">
      <alignment horizontal="center" vertical="center" wrapText="1"/>
    </xf>
    <xf numFmtId="0" fontId="5" fillId="4" borderId="0" xfId="1" applyFont="1" applyFill="1" applyAlignment="1">
      <alignment horizontal="left" vertical="top"/>
    </xf>
    <xf numFmtId="0" fontId="1" fillId="0" borderId="11" xfId="0" applyFont="1" applyFill="1" applyBorder="1" applyProtection="1"/>
    <xf numFmtId="0" fontId="0" fillId="0" borderId="10" xfId="0" applyFill="1" applyBorder="1" applyProtection="1"/>
    <xf numFmtId="0" fontId="3" fillId="0" borderId="11" xfId="0" applyFont="1" applyFill="1" applyBorder="1" applyProtection="1"/>
    <xf numFmtId="0" fontId="3" fillId="0" borderId="4" xfId="0" applyFont="1" applyFill="1" applyBorder="1" applyProtection="1"/>
    <xf numFmtId="0" fontId="3" fillId="0" borderId="3" xfId="0" applyFont="1" applyFill="1" applyBorder="1" applyProtection="1"/>
    <xf numFmtId="0" fontId="3" fillId="0" borderId="6" xfId="0" applyFont="1" applyFill="1" applyBorder="1" applyProtection="1"/>
    <xf numFmtId="0" fontId="3" fillId="0" borderId="16" xfId="0" applyFont="1" applyFill="1" applyBorder="1" applyProtection="1"/>
    <xf numFmtId="0" fontId="0" fillId="4" borderId="4" xfId="0" applyFill="1" applyBorder="1" applyProtection="1"/>
    <xf numFmtId="0" fontId="0" fillId="4" borderId="0" xfId="0" applyFill="1" applyProtection="1"/>
    <xf numFmtId="0" fontId="2" fillId="0" borderId="3" xfId="0" applyFont="1" applyFill="1" applyBorder="1" applyProtection="1"/>
    <xf numFmtId="0" fontId="1" fillId="0" borderId="22" xfId="0" applyFont="1" applyFill="1" applyBorder="1" applyAlignment="1" applyProtection="1">
      <alignment wrapText="1"/>
    </xf>
    <xf numFmtId="0" fontId="9" fillId="0" borderId="17" xfId="0" applyFont="1" applyFill="1" applyBorder="1" applyAlignment="1" applyProtection="1">
      <alignment wrapText="1"/>
    </xf>
    <xf numFmtId="0" fontId="9" fillId="0" borderId="0" xfId="0" applyFont="1" applyFill="1" applyAlignment="1" applyProtection="1">
      <alignment wrapText="1"/>
    </xf>
    <xf numFmtId="0" fontId="10" fillId="6" borderId="23" xfId="0" applyFont="1" applyFill="1" applyBorder="1" applyAlignment="1" applyProtection="1">
      <alignment horizontal="center" vertical="center"/>
    </xf>
    <xf numFmtId="0" fontId="10" fillId="6" borderId="23" xfId="0" applyFont="1" applyFill="1" applyBorder="1" applyAlignment="1" applyProtection="1">
      <alignment horizontal="center" vertical="center" wrapText="1"/>
    </xf>
    <xf numFmtId="0" fontId="3" fillId="4" borderId="3" xfId="0" applyFont="1" applyFill="1" applyBorder="1" applyProtection="1"/>
    <xf numFmtId="0" fontId="3" fillId="4" borderId="16" xfId="0" applyFont="1" applyFill="1" applyBorder="1" applyProtection="1"/>
    <xf numFmtId="0" fontId="0" fillId="4" borderId="8" xfId="0" applyFill="1" applyBorder="1" applyProtection="1"/>
    <xf numFmtId="0" fontId="0" fillId="0" borderId="7" xfId="0" applyFill="1" applyBorder="1" applyAlignment="1" applyProtection="1">
      <alignment wrapText="1"/>
    </xf>
    <xf numFmtId="0" fontId="0" fillId="4" borderId="11" xfId="0" applyFill="1" applyBorder="1" applyAlignment="1" applyProtection="1">
      <alignment wrapText="1"/>
    </xf>
    <xf numFmtId="0" fontId="6" fillId="4" borderId="6" xfId="0" applyFont="1" applyFill="1" applyBorder="1" applyAlignment="1" applyProtection="1">
      <alignment horizontal="center" vertical="center" wrapText="1"/>
    </xf>
    <xf numFmtId="0" fontId="0" fillId="4" borderId="5" xfId="0" applyFill="1" applyBorder="1" applyAlignment="1" applyProtection="1">
      <alignment wrapText="1"/>
    </xf>
    <xf numFmtId="0" fontId="3" fillId="4" borderId="20" xfId="0" applyFont="1" applyFill="1" applyBorder="1" applyProtection="1"/>
    <xf numFmtId="0" fontId="3" fillId="4" borderId="6" xfId="0" applyFont="1" applyFill="1" applyBorder="1" applyProtection="1"/>
    <xf numFmtId="0" fontId="0" fillId="4" borderId="6" xfId="0" applyFill="1" applyBorder="1" applyProtection="1"/>
    <xf numFmtId="0" fontId="0" fillId="4" borderId="21" xfId="0" applyFill="1" applyBorder="1" applyProtection="1"/>
    <xf numFmtId="0" fontId="3" fillId="0" borderId="8" xfId="0" applyFont="1" applyFill="1" applyBorder="1" applyProtection="1"/>
    <xf numFmtId="0" fontId="0" fillId="4" borderId="3" xfId="0" applyFill="1" applyBorder="1" applyProtection="1"/>
    <xf numFmtId="0" fontId="3" fillId="4" borderId="0" xfId="0" applyFont="1" applyFill="1" applyAlignment="1" applyProtection="1">
      <alignment vertical="top" wrapText="1"/>
    </xf>
    <xf numFmtId="0" fontId="3" fillId="6" borderId="18" xfId="0" applyFont="1" applyFill="1" applyBorder="1" applyAlignment="1" applyProtection="1">
      <alignment vertical="center" wrapText="1"/>
    </xf>
    <xf numFmtId="0" fontId="0" fillId="4" borderId="20" xfId="0" applyFill="1" applyBorder="1" applyAlignment="1" applyProtection="1">
      <alignment wrapText="1"/>
    </xf>
    <xf numFmtId="0" fontId="16" fillId="6" borderId="18" xfId="0" applyFont="1" applyFill="1" applyBorder="1" applyAlignment="1" applyProtection="1">
      <alignment horizontal="center" vertical="center" wrapText="1"/>
    </xf>
    <xf numFmtId="0" fontId="3" fillId="6" borderId="32" xfId="0" applyFont="1" applyFill="1" applyBorder="1" applyAlignment="1" applyProtection="1">
      <alignment vertical="center" wrapText="1"/>
    </xf>
    <xf numFmtId="0" fontId="16" fillId="6" borderId="23" xfId="0" applyFont="1" applyFill="1" applyBorder="1" applyAlignment="1" applyProtection="1">
      <alignment horizontal="center" vertical="center" wrapText="1"/>
    </xf>
    <xf numFmtId="0" fontId="1" fillId="4" borderId="0" xfId="0" applyFont="1" applyFill="1" applyAlignment="1" applyProtection="1">
      <alignment vertical="center" wrapText="1"/>
    </xf>
    <xf numFmtId="0" fontId="3" fillId="4" borderId="0" xfId="0" applyFont="1" applyFill="1" applyProtection="1"/>
    <xf numFmtId="0" fontId="3" fillId="4" borderId="0" xfId="0" applyFont="1" applyFill="1" applyAlignment="1" applyProtection="1">
      <alignment horizontal="center" vertical="center" wrapText="1"/>
    </xf>
    <xf numFmtId="0" fontId="0" fillId="4" borderId="17" xfId="0" applyFill="1" applyBorder="1" applyProtection="1"/>
    <xf numFmtId="0" fontId="11" fillId="4" borderId="0" xfId="0" applyFont="1" applyFill="1" applyAlignment="1" applyProtection="1">
      <alignment vertical="center" wrapText="1"/>
    </xf>
    <xf numFmtId="0" fontId="8" fillId="4" borderId="0" xfId="0" applyFont="1" applyFill="1" applyAlignment="1" applyProtection="1">
      <alignment vertical="center" wrapText="1"/>
    </xf>
    <xf numFmtId="0" fontId="21" fillId="5" borderId="44" xfId="0" applyFont="1" applyFill="1" applyBorder="1" applyAlignment="1" applyProtection="1">
      <alignment vertical="center" wrapText="1"/>
    </xf>
    <xf numFmtId="0" fontId="21" fillId="5" borderId="0" xfId="0" applyFont="1" applyFill="1" applyAlignment="1" applyProtection="1">
      <alignment vertical="center" wrapText="1"/>
    </xf>
    <xf numFmtId="0" fontId="21" fillId="5" borderId="45" xfId="0" applyFont="1" applyFill="1" applyBorder="1" applyAlignment="1" applyProtection="1">
      <alignment vertical="center" wrapText="1"/>
    </xf>
    <xf numFmtId="0" fontId="21" fillId="5" borderId="28" xfId="0" applyFont="1" applyFill="1" applyBorder="1" applyAlignment="1" applyProtection="1">
      <alignment vertical="center" wrapText="1"/>
    </xf>
    <xf numFmtId="0" fontId="21" fillId="5" borderId="29" xfId="0" applyFont="1" applyFill="1" applyBorder="1" applyAlignment="1" applyProtection="1">
      <alignment vertical="center" wrapText="1"/>
    </xf>
    <xf numFmtId="0" fontId="21" fillId="5" borderId="30" xfId="0" applyFont="1" applyFill="1" applyBorder="1" applyAlignment="1" applyProtection="1">
      <alignment vertical="center" wrapText="1"/>
    </xf>
    <xf numFmtId="0" fontId="21" fillId="4" borderId="0" xfId="0" applyFont="1" applyFill="1" applyProtection="1"/>
    <xf numFmtId="0" fontId="16" fillId="6" borderId="47" xfId="0" applyFont="1" applyFill="1" applyBorder="1" applyAlignment="1" applyProtection="1">
      <alignment horizontal="center" vertical="center" wrapText="1"/>
    </xf>
    <xf numFmtId="0" fontId="3" fillId="6" borderId="47" xfId="0" applyFont="1" applyFill="1" applyBorder="1" applyAlignment="1" applyProtection="1">
      <alignment vertical="center" wrapText="1"/>
    </xf>
    <xf numFmtId="0" fontId="3" fillId="6" borderId="23" xfId="0" applyFont="1" applyFill="1" applyBorder="1" applyAlignment="1" applyProtection="1">
      <alignment vertical="center" wrapText="1"/>
    </xf>
    <xf numFmtId="0" fontId="16" fillId="6" borderId="43" xfId="0" applyFont="1" applyFill="1" applyBorder="1" applyAlignment="1" applyProtection="1">
      <alignment horizontal="center" vertical="center" wrapText="1"/>
    </xf>
    <xf numFmtId="0" fontId="3" fillId="6" borderId="48" xfId="0" applyFont="1" applyFill="1" applyBorder="1" applyAlignment="1" applyProtection="1">
      <alignment vertical="center" wrapText="1"/>
    </xf>
    <xf numFmtId="0" fontId="24" fillId="6" borderId="23" xfId="0" applyFont="1" applyFill="1" applyBorder="1" applyAlignment="1" applyProtection="1">
      <alignment vertical="center" wrapText="1"/>
    </xf>
    <xf numFmtId="0" fontId="24" fillId="6" borderId="18" xfId="0" applyFont="1" applyFill="1" applyBorder="1" applyAlignment="1" applyProtection="1">
      <alignment vertical="center" wrapText="1"/>
    </xf>
    <xf numFmtId="0" fontId="0" fillId="0" borderId="16"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4" borderId="5" xfId="0" applyFill="1" applyBorder="1" applyAlignment="1" applyProtection="1">
      <alignment horizontal="center" vertical="center" wrapText="1"/>
    </xf>
    <xf numFmtId="0" fontId="0" fillId="0" borderId="0" xfId="0" applyFill="1" applyAlignment="1" applyProtection="1">
      <alignment horizontal="center" vertical="center" wrapText="1"/>
    </xf>
    <xf numFmtId="0" fontId="2" fillId="0" borderId="17" xfId="0" applyFont="1" applyFill="1" applyBorder="1" applyAlignment="1" applyProtection="1">
      <alignment horizontal="center" vertical="center" wrapText="1"/>
    </xf>
    <xf numFmtId="0" fontId="0" fillId="0" borderId="0" xfId="0" applyFill="1" applyAlignment="1" applyProtection="1">
      <alignment horizontal="center" vertical="center"/>
    </xf>
    <xf numFmtId="0" fontId="0" fillId="0" borderId="4" xfId="0" applyFill="1" applyBorder="1" applyAlignment="1" applyProtection="1">
      <alignment horizontal="center" vertical="center"/>
    </xf>
    <xf numFmtId="0" fontId="3" fillId="4" borderId="0" xfId="0" applyFont="1" applyFill="1" applyAlignment="1" applyProtection="1">
      <alignment horizontal="center" vertical="center"/>
    </xf>
    <xf numFmtId="0" fontId="0" fillId="4" borderId="0" xfId="0" applyFill="1" applyAlignment="1" applyProtection="1">
      <alignment horizontal="center" vertical="center"/>
    </xf>
    <xf numFmtId="0" fontId="0" fillId="4" borderId="6" xfId="0" applyFill="1" applyBorder="1" applyAlignment="1" applyProtection="1">
      <alignment horizontal="center" vertical="center"/>
    </xf>
    <xf numFmtId="0" fontId="3" fillId="6" borderId="33" xfId="0" applyFont="1" applyFill="1" applyBorder="1" applyAlignment="1" applyProtection="1">
      <alignment vertical="center" wrapText="1"/>
    </xf>
    <xf numFmtId="0" fontId="0" fillId="0" borderId="6" xfId="0" applyFill="1" applyBorder="1" applyAlignment="1" applyProtection="1">
      <alignment horizontal="center" vertical="center"/>
    </xf>
    <xf numFmtId="0" fontId="0" fillId="0" borderId="50" xfId="0" applyFill="1" applyBorder="1" applyProtection="1"/>
    <xf numFmtId="164" fontId="0" fillId="0" borderId="23" xfId="0" applyNumberFormat="1" applyFill="1" applyBorder="1" applyAlignment="1" applyProtection="1">
      <alignment horizontal="center" vertical="center"/>
    </xf>
    <xf numFmtId="0" fontId="3" fillId="6" borderId="51" xfId="0" applyFont="1" applyFill="1" applyBorder="1" applyAlignment="1" applyProtection="1">
      <alignment vertical="center" wrapText="1"/>
    </xf>
    <xf numFmtId="0" fontId="3" fillId="6" borderId="24" xfId="0" applyFont="1" applyFill="1" applyBorder="1" applyAlignment="1" applyProtection="1">
      <alignment vertical="center" wrapText="1"/>
    </xf>
    <xf numFmtId="0" fontId="3" fillId="6" borderId="34" xfId="0" applyFont="1" applyFill="1" applyBorder="1" applyAlignment="1" applyProtection="1">
      <alignment vertical="center" wrapText="1"/>
    </xf>
    <xf numFmtId="0" fontId="3" fillId="6" borderId="46" xfId="0" applyFont="1" applyFill="1" applyBorder="1" applyAlignment="1" applyProtection="1">
      <alignment vertical="center" wrapText="1"/>
    </xf>
    <xf numFmtId="0" fontId="24" fillId="6" borderId="24" xfId="0" applyFont="1" applyFill="1" applyBorder="1" applyAlignment="1" applyProtection="1">
      <alignment vertical="center" wrapText="1"/>
    </xf>
    <xf numFmtId="0" fontId="24" fillId="6" borderId="33" xfId="0" applyFont="1" applyFill="1" applyBorder="1" applyAlignment="1" applyProtection="1">
      <alignment vertical="center" wrapText="1"/>
    </xf>
    <xf numFmtId="0" fontId="0" fillId="0" borderId="9" xfId="0" applyFill="1" applyBorder="1" applyAlignment="1" applyProtection="1">
      <alignment horizontal="center" vertical="center"/>
    </xf>
    <xf numFmtId="0" fontId="0" fillId="4" borderId="0" xfId="0" applyFill="1" applyAlignment="1" applyProtection="1">
      <alignment horizontal="center" vertical="center" wrapText="1"/>
    </xf>
    <xf numFmtId="0" fontId="1" fillId="0" borderId="11" xfId="0" applyFont="1" applyFill="1" applyBorder="1" applyAlignment="1" applyProtection="1">
      <alignment horizontal="center" vertical="center" wrapText="1"/>
    </xf>
    <xf numFmtId="0" fontId="1" fillId="0" borderId="0" xfId="0" applyFont="1" applyFill="1" applyAlignment="1" applyProtection="1">
      <alignment horizontal="center" vertical="center"/>
    </xf>
    <xf numFmtId="0" fontId="1" fillId="0" borderId="9" xfId="0" applyFont="1" applyFill="1" applyBorder="1" applyAlignment="1" applyProtection="1">
      <alignment horizontal="center" vertical="center"/>
    </xf>
    <xf numFmtId="0" fontId="1" fillId="4" borderId="0" xfId="0" applyFont="1" applyFill="1" applyAlignment="1" applyProtection="1">
      <alignment horizontal="center" vertical="center" wrapText="1"/>
    </xf>
    <xf numFmtId="0" fontId="1" fillId="0" borderId="0" xfId="0" applyFont="1" applyFill="1" applyAlignment="1" applyProtection="1">
      <alignment horizontal="center" vertical="center" wrapText="1"/>
    </xf>
    <xf numFmtId="0" fontId="1" fillId="0" borderId="4" xfId="0" applyFont="1" applyFill="1" applyBorder="1" applyAlignment="1" applyProtection="1">
      <alignment horizontal="center" vertical="center"/>
    </xf>
    <xf numFmtId="0" fontId="2" fillId="4" borderId="0" xfId="0" applyFont="1" applyFill="1" applyAlignment="1" applyProtection="1">
      <alignment horizontal="center" vertical="center" wrapText="1"/>
    </xf>
    <xf numFmtId="0" fontId="2" fillId="4" borderId="0" xfId="0" applyFont="1" applyFill="1" applyAlignment="1" applyProtection="1">
      <alignment horizontal="center" vertical="center"/>
    </xf>
    <xf numFmtId="0" fontId="1" fillId="4" borderId="0" xfId="0" applyFont="1" applyFill="1" applyAlignment="1" applyProtection="1">
      <alignment horizontal="center" vertical="center"/>
    </xf>
    <xf numFmtId="0" fontId="1" fillId="4" borderId="6" xfId="0" applyFont="1" applyFill="1" applyBorder="1" applyAlignment="1" applyProtection="1">
      <alignment horizontal="center" vertical="center"/>
    </xf>
    <xf numFmtId="0" fontId="27" fillId="0" borderId="16" xfId="0" applyFont="1" applyFill="1" applyBorder="1" applyProtection="1"/>
    <xf numFmtId="0" fontId="11" fillId="6" borderId="44" xfId="0" applyFont="1" applyFill="1" applyBorder="1" applyAlignment="1" applyProtection="1">
      <alignment horizontal="center" vertical="center" wrapText="1"/>
    </xf>
    <xf numFmtId="0" fontId="11" fillId="6" borderId="0" xfId="0" applyFont="1" applyFill="1" applyAlignment="1" applyProtection="1">
      <alignment horizontal="center" vertical="center" wrapText="1"/>
    </xf>
    <xf numFmtId="0" fontId="0" fillId="6" borderId="0" xfId="0" applyFill="1" applyProtection="1"/>
    <xf numFmtId="0" fontId="0" fillId="6" borderId="45" xfId="0" applyFill="1" applyBorder="1" applyProtection="1"/>
    <xf numFmtId="0" fontId="21" fillId="6" borderId="44" xfId="0" applyFont="1" applyFill="1" applyBorder="1" applyAlignment="1" applyProtection="1">
      <alignment vertical="center" wrapText="1"/>
    </xf>
    <xf numFmtId="0" fontId="21" fillId="6" borderId="0" xfId="0" applyFont="1" applyFill="1" applyAlignment="1" applyProtection="1">
      <alignment vertical="center" wrapText="1"/>
    </xf>
    <xf numFmtId="0" fontId="21" fillId="6" borderId="45" xfId="0" applyFont="1" applyFill="1" applyBorder="1" applyAlignment="1" applyProtection="1">
      <alignment vertical="center" wrapText="1"/>
    </xf>
    <xf numFmtId="0" fontId="21" fillId="6" borderId="28" xfId="0" applyFont="1" applyFill="1" applyBorder="1" applyAlignment="1" applyProtection="1">
      <alignment vertical="center" wrapText="1"/>
    </xf>
    <xf numFmtId="0" fontId="21" fillId="6" borderId="29" xfId="0" applyFont="1" applyFill="1" applyBorder="1" applyAlignment="1" applyProtection="1">
      <alignment vertical="center" wrapText="1"/>
    </xf>
    <xf numFmtId="0" fontId="21" fillId="6" borderId="30" xfId="0" applyFont="1" applyFill="1" applyBorder="1" applyAlignment="1" applyProtection="1">
      <alignment vertical="center" wrapText="1"/>
    </xf>
    <xf numFmtId="9" fontId="0" fillId="0" borderId="0" xfId="0" applyNumberFormat="1" applyFill="1" applyAlignment="1" applyProtection="1">
      <alignment horizontal="center" vertical="center"/>
    </xf>
    <xf numFmtId="9" fontId="28" fillId="0" borderId="0" xfId="0" applyNumberFormat="1" applyFont="1" applyFill="1" applyAlignment="1" applyProtection="1">
      <alignment horizontal="center" vertical="center"/>
    </xf>
    <xf numFmtId="0" fontId="27" fillId="4" borderId="0" xfId="0" applyFont="1" applyFill="1" applyProtection="1"/>
    <xf numFmtId="0" fontId="17" fillId="21" borderId="18" xfId="0" applyFont="1" applyFill="1" applyBorder="1" applyAlignment="1" applyProtection="1">
      <alignment horizontal="center" vertical="center"/>
    </xf>
    <xf numFmtId="0" fontId="16" fillId="6" borderId="32" xfId="0" applyFont="1" applyFill="1" applyBorder="1" applyAlignment="1" applyProtection="1">
      <alignment horizontal="center" vertical="center" wrapText="1"/>
    </xf>
    <xf numFmtId="0" fontId="0" fillId="0" borderId="16" xfId="0" applyFill="1" applyBorder="1" applyAlignment="1" applyProtection="1">
      <alignment wrapText="1"/>
    </xf>
    <xf numFmtId="0" fontId="16" fillId="6" borderId="48" xfId="0" applyFont="1" applyFill="1" applyBorder="1" applyAlignment="1" applyProtection="1">
      <alignment horizontal="center" vertical="center" wrapText="1"/>
    </xf>
    <xf numFmtId="0" fontId="0" fillId="0" borderId="6" xfId="0" applyFill="1" applyBorder="1" applyAlignment="1" applyProtection="1">
      <alignment wrapText="1"/>
    </xf>
    <xf numFmtId="0" fontId="30" fillId="6" borderId="32" xfId="0" applyFont="1" applyFill="1" applyBorder="1" applyAlignment="1" applyProtection="1">
      <alignment vertical="center" wrapText="1"/>
    </xf>
    <xf numFmtId="0" fontId="24" fillId="6" borderId="32" xfId="0" applyFont="1" applyFill="1" applyBorder="1" applyAlignment="1" applyProtection="1">
      <alignment vertical="center" wrapText="1"/>
    </xf>
    <xf numFmtId="0" fontId="3" fillId="0" borderId="55" xfId="0" applyFont="1" applyFill="1" applyBorder="1" applyAlignment="1" applyProtection="1">
      <alignment vertical="center" wrapText="1"/>
    </xf>
    <xf numFmtId="0" fontId="10" fillId="6" borderId="1" xfId="0" applyFont="1" applyFill="1" applyBorder="1" applyAlignment="1" applyProtection="1">
      <alignment horizontal="center" vertical="center" wrapText="1"/>
    </xf>
    <xf numFmtId="0" fontId="10" fillId="6" borderId="1" xfId="0" applyFont="1" applyFill="1" applyBorder="1" applyAlignment="1" applyProtection="1">
      <alignment horizontal="center" vertical="center"/>
    </xf>
    <xf numFmtId="0" fontId="21" fillId="6" borderId="23" xfId="0" applyFont="1" applyFill="1" applyBorder="1" applyAlignment="1" applyProtection="1">
      <alignment horizontal="center" vertical="center" wrapText="1"/>
    </xf>
    <xf numFmtId="0" fontId="3" fillId="4" borderId="33" xfId="0" applyFont="1" applyFill="1" applyBorder="1" applyAlignment="1" applyProtection="1">
      <alignment horizontal="center" vertical="center" wrapText="1"/>
    </xf>
    <xf numFmtId="0" fontId="3" fillId="4" borderId="51" xfId="0" applyFont="1" applyFill="1" applyBorder="1" applyAlignment="1" applyProtection="1">
      <alignment horizontal="center" vertical="center" wrapText="1"/>
    </xf>
    <xf numFmtId="0" fontId="3" fillId="4" borderId="24" xfId="0" applyFont="1" applyFill="1" applyBorder="1" applyAlignment="1" applyProtection="1">
      <alignment horizontal="center" vertical="center" wrapText="1"/>
    </xf>
    <xf numFmtId="0" fontId="0" fillId="4" borderId="15" xfId="0" applyFill="1" applyBorder="1" applyProtection="1"/>
    <xf numFmtId="0" fontId="3" fillId="4" borderId="23" xfId="0" applyFont="1" applyFill="1" applyBorder="1" applyAlignment="1" applyProtection="1">
      <alignment horizontal="center" vertical="center" wrapText="1"/>
    </xf>
    <xf numFmtId="0" fontId="21" fillId="6" borderId="23" xfId="0" applyFont="1" applyFill="1" applyBorder="1" applyAlignment="1" applyProtection="1">
      <alignment horizontal="center" vertical="center"/>
    </xf>
    <xf numFmtId="0" fontId="0" fillId="6" borderId="23" xfId="0" applyFill="1" applyBorder="1" applyAlignment="1" applyProtection="1">
      <alignment horizontal="center" vertical="center"/>
    </xf>
    <xf numFmtId="0" fontId="6" fillId="4" borderId="5" xfId="0" applyFont="1" applyFill="1" applyBorder="1" applyAlignment="1" applyProtection="1">
      <alignment horizontal="center" vertical="center" wrapText="1"/>
    </xf>
    <xf numFmtId="0" fontId="2" fillId="0" borderId="17" xfId="0" applyFont="1" applyFill="1" applyBorder="1" applyProtection="1"/>
    <xf numFmtId="0" fontId="3" fillId="0" borderId="0" xfId="0" applyFont="1" applyFill="1" applyAlignment="1" applyProtection="1">
      <alignment vertical="center" wrapText="1"/>
    </xf>
    <xf numFmtId="0" fontId="30" fillId="6" borderId="34" xfId="0" applyFont="1" applyFill="1" applyBorder="1" applyAlignment="1" applyProtection="1">
      <alignment vertical="center" wrapText="1"/>
    </xf>
    <xf numFmtId="0" fontId="24" fillId="6" borderId="34" xfId="0" applyFont="1" applyFill="1" applyBorder="1" applyAlignment="1" applyProtection="1">
      <alignment vertical="center" wrapText="1"/>
    </xf>
    <xf numFmtId="0" fontId="30" fillId="25" borderId="0" xfId="0" applyFont="1" applyFill="1" applyAlignment="1" applyProtection="1">
      <alignment vertical="center" wrapText="1"/>
    </xf>
    <xf numFmtId="0" fontId="3" fillId="6" borderId="31" xfId="0" applyFont="1" applyFill="1" applyBorder="1" applyAlignment="1" applyProtection="1">
      <alignment vertical="center" wrapText="1"/>
    </xf>
    <xf numFmtId="0" fontId="3" fillId="6" borderId="59" xfId="0" applyFont="1" applyFill="1" applyBorder="1" applyAlignment="1" applyProtection="1">
      <alignment vertical="center" wrapText="1"/>
    </xf>
    <xf numFmtId="0" fontId="30" fillId="6" borderId="59" xfId="0" applyFont="1" applyFill="1" applyBorder="1" applyAlignment="1" applyProtection="1">
      <alignment vertical="center" wrapText="1"/>
    </xf>
    <xf numFmtId="0" fontId="24" fillId="6" borderId="59" xfId="0" applyFont="1" applyFill="1" applyBorder="1" applyAlignment="1" applyProtection="1">
      <alignment vertical="center" wrapText="1"/>
    </xf>
    <xf numFmtId="0" fontId="3" fillId="6" borderId="58" xfId="0" applyFont="1" applyFill="1" applyBorder="1" applyAlignment="1" applyProtection="1">
      <alignment vertical="center" wrapText="1"/>
    </xf>
    <xf numFmtId="0" fontId="3" fillId="6" borderId="60" xfId="0" applyFont="1" applyFill="1" applyBorder="1" applyAlignment="1" applyProtection="1">
      <alignment vertical="center" wrapText="1"/>
    </xf>
    <xf numFmtId="0" fontId="30" fillId="6" borderId="60" xfId="0" applyFont="1" applyFill="1" applyBorder="1" applyAlignment="1" applyProtection="1">
      <alignment vertical="center" wrapText="1"/>
    </xf>
    <xf numFmtId="0" fontId="24" fillId="6" borderId="60" xfId="0" applyFont="1" applyFill="1" applyBorder="1" applyAlignment="1" applyProtection="1">
      <alignment vertical="center" wrapText="1"/>
    </xf>
    <xf numFmtId="0" fontId="3" fillId="6" borderId="61" xfId="0" applyFont="1" applyFill="1" applyBorder="1" applyAlignment="1" applyProtection="1">
      <alignment vertical="center" wrapText="1"/>
    </xf>
    <xf numFmtId="0" fontId="30" fillId="25" borderId="62" xfId="0" applyFont="1" applyFill="1" applyBorder="1" applyAlignment="1" applyProtection="1">
      <alignment vertical="center" wrapText="1"/>
    </xf>
    <xf numFmtId="0" fontId="3" fillId="6" borderId="63" xfId="0" applyFont="1" applyFill="1" applyBorder="1" applyAlignment="1" applyProtection="1">
      <alignment vertical="center" wrapText="1"/>
    </xf>
    <xf numFmtId="0" fontId="30" fillId="25" borderId="23" xfId="0" applyFont="1" applyFill="1" applyBorder="1" applyAlignment="1" applyProtection="1">
      <alignment vertical="center" wrapText="1"/>
    </xf>
    <xf numFmtId="0" fontId="30" fillId="25" borderId="24" xfId="0" applyFont="1" applyFill="1" applyBorder="1" applyAlignment="1" applyProtection="1">
      <alignment vertical="center" wrapText="1"/>
    </xf>
    <xf numFmtId="0" fontId="3" fillId="0" borderId="0" xfId="0" applyFont="1" applyFill="1" applyProtection="1"/>
    <xf numFmtId="0" fontId="21" fillId="0" borderId="0" xfId="0" applyFont="1" applyFill="1" applyProtection="1"/>
    <xf numFmtId="0" fontId="33" fillId="25" borderId="23" xfId="0" applyFont="1" applyFill="1" applyBorder="1" applyAlignment="1" applyProtection="1">
      <alignment horizontal="center" vertical="center" wrapText="1"/>
    </xf>
    <xf numFmtId="0" fontId="33" fillId="25" borderId="54" xfId="0" applyFont="1" applyFill="1" applyBorder="1" applyAlignment="1" applyProtection="1">
      <alignment horizontal="center" vertical="center" wrapText="1"/>
    </xf>
    <xf numFmtId="0" fontId="33" fillId="25" borderId="53" xfId="0" applyFont="1" applyFill="1" applyBorder="1" applyAlignment="1" applyProtection="1">
      <alignment horizontal="center" vertical="center" wrapText="1"/>
    </xf>
    <xf numFmtId="0" fontId="33" fillId="25" borderId="64" xfId="0" applyFont="1" applyFill="1" applyBorder="1" applyAlignment="1" applyProtection="1">
      <alignment horizontal="center" vertical="center" wrapText="1"/>
    </xf>
    <xf numFmtId="0" fontId="33" fillId="25" borderId="67" xfId="0" applyFont="1" applyFill="1" applyBorder="1" applyAlignment="1" applyProtection="1">
      <alignment horizontal="center" vertical="center" wrapText="1"/>
    </xf>
    <xf numFmtId="0" fontId="33" fillId="25" borderId="68" xfId="0" applyFont="1" applyFill="1" applyBorder="1" applyAlignment="1" applyProtection="1">
      <alignment horizontal="center" vertical="center" wrapText="1"/>
    </xf>
    <xf numFmtId="0" fontId="31" fillId="26" borderId="0" xfId="2" applyProtection="1"/>
    <xf numFmtId="0" fontId="28" fillId="0" borderId="0" xfId="0" applyFont="1" applyFill="1" applyProtection="1"/>
    <xf numFmtId="0" fontId="34" fillId="0" borderId="0" xfId="0" applyFont="1" applyFill="1" applyProtection="1"/>
    <xf numFmtId="164" fontId="0" fillId="0" borderId="0" xfId="0" applyNumberFormat="1" applyFill="1" applyAlignment="1" applyProtection="1">
      <alignment horizontal="center" vertical="center"/>
    </xf>
    <xf numFmtId="9" fontId="36" fillId="0" borderId="23" xfId="3" applyFont="1" applyFill="1" applyBorder="1" applyAlignment="1" applyProtection="1">
      <alignment horizontal="center" vertical="center"/>
    </xf>
    <xf numFmtId="0" fontId="0" fillId="0" borderId="69" xfId="0" applyFill="1" applyBorder="1" applyAlignment="1" applyProtection="1">
      <alignment wrapText="1"/>
    </xf>
    <xf numFmtId="0" fontId="0" fillId="0" borderId="8" xfId="0" applyFill="1" applyBorder="1" applyAlignment="1" applyProtection="1">
      <alignment wrapText="1"/>
    </xf>
    <xf numFmtId="0" fontId="0" fillId="0" borderId="23" xfId="0" applyFill="1" applyBorder="1" applyAlignment="1" applyProtection="1">
      <alignment horizontal="center" vertical="center"/>
    </xf>
    <xf numFmtId="0" fontId="38" fillId="0" borderId="23" xfId="0" applyFont="1" applyFill="1" applyBorder="1" applyAlignment="1" applyProtection="1">
      <alignment vertical="center" wrapText="1"/>
    </xf>
    <xf numFmtId="0" fontId="2" fillId="17" borderId="0" xfId="0" applyFont="1" applyFill="1" applyAlignment="1" applyProtection="1">
      <alignment horizontal="center" vertical="center" wrapText="1"/>
    </xf>
    <xf numFmtId="164" fontId="0" fillId="0" borderId="23" xfId="3" applyNumberFormat="1" applyFont="1" applyFill="1" applyBorder="1" applyAlignment="1" applyProtection="1">
      <alignment horizontal="center" vertical="center"/>
    </xf>
    <xf numFmtId="164" fontId="21" fillId="0" borderId="23" xfId="3" applyNumberFormat="1" applyFont="1" applyFill="1" applyBorder="1" applyAlignment="1" applyProtection="1">
      <alignment horizontal="center" vertical="center"/>
    </xf>
    <xf numFmtId="1" fontId="0" fillId="0" borderId="43" xfId="3" applyNumberFormat="1" applyFont="1" applyFill="1" applyBorder="1" applyAlignment="1" applyProtection="1">
      <alignment horizontal="center" vertical="center"/>
    </xf>
    <xf numFmtId="1" fontId="0" fillId="0" borderId="23" xfId="3" applyNumberFormat="1" applyFont="1" applyFill="1" applyBorder="1" applyAlignment="1" applyProtection="1">
      <alignment horizontal="center" vertical="center"/>
    </xf>
    <xf numFmtId="1" fontId="0" fillId="0" borderId="0" xfId="0" applyNumberFormat="1" applyFill="1" applyAlignment="1" applyProtection="1">
      <alignment horizontal="center" vertical="center"/>
    </xf>
    <xf numFmtId="1" fontId="21" fillId="0" borderId="23" xfId="3" applyNumberFormat="1" applyFont="1" applyFill="1" applyBorder="1" applyAlignment="1" applyProtection="1">
      <alignment horizontal="center" vertical="center"/>
    </xf>
    <xf numFmtId="1" fontId="21" fillId="0" borderId="43" xfId="3" applyNumberFormat="1" applyFont="1" applyFill="1" applyBorder="1" applyAlignment="1" applyProtection="1">
      <alignment horizontal="center" vertical="center"/>
    </xf>
    <xf numFmtId="164" fontId="0" fillId="0" borderId="6" xfId="0" applyNumberFormat="1" applyFill="1" applyBorder="1" applyAlignment="1" applyProtection="1">
      <alignment horizontal="center" vertical="center"/>
    </xf>
    <xf numFmtId="1" fontId="0" fillId="0" borderId="6" xfId="0" applyNumberFormat="1" applyFill="1" applyBorder="1" applyAlignment="1" applyProtection="1">
      <alignment horizontal="center" vertical="center"/>
    </xf>
    <xf numFmtId="1" fontId="0" fillId="0" borderId="23" xfId="0" applyNumberFormat="1" applyFill="1" applyBorder="1" applyAlignment="1" applyProtection="1">
      <alignment horizontal="center" vertical="center"/>
    </xf>
    <xf numFmtId="164" fontId="0" fillId="0" borderId="1" xfId="3" applyNumberFormat="1" applyFont="1"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1" xfId="0" applyFill="1" applyBorder="1" applyAlignment="1" applyProtection="1">
      <alignment horizontal="center" vertical="center"/>
    </xf>
    <xf numFmtId="164" fontId="38" fillId="0" borderId="0" xfId="0" applyNumberFormat="1" applyFont="1" applyFill="1" applyAlignment="1" applyProtection="1">
      <alignment horizontal="center" vertical="center"/>
    </xf>
    <xf numFmtId="1" fontId="38" fillId="0" borderId="0" xfId="0" applyNumberFormat="1" applyFont="1" applyFill="1" applyAlignment="1" applyProtection="1">
      <alignment horizontal="center" vertical="center"/>
    </xf>
    <xf numFmtId="9" fontId="38" fillId="0" borderId="0" xfId="0" applyNumberFormat="1" applyFont="1" applyFill="1" applyAlignment="1" applyProtection="1">
      <alignment horizontal="center" vertical="center"/>
    </xf>
    <xf numFmtId="0" fontId="38" fillId="0" borderId="6" xfId="0" applyFont="1" applyFill="1" applyBorder="1" applyAlignment="1" applyProtection="1">
      <alignment horizontal="center" vertical="center"/>
    </xf>
    <xf numFmtId="0" fontId="36" fillId="0" borderId="6" xfId="0" applyFont="1" applyFill="1" applyBorder="1" applyAlignment="1" applyProtection="1">
      <alignment horizontal="center" vertical="center"/>
    </xf>
    <xf numFmtId="164" fontId="41" fillId="0" borderId="0" xfId="0" applyNumberFormat="1" applyFont="1" applyFill="1" applyAlignment="1" applyProtection="1">
      <alignment horizontal="center" vertical="center"/>
    </xf>
    <xf numFmtId="164" fontId="40" fillId="0" borderId="0" xfId="0" applyNumberFormat="1" applyFont="1" applyFill="1" applyAlignment="1" applyProtection="1">
      <alignment horizontal="center" vertical="center"/>
    </xf>
    <xf numFmtId="9" fontId="40" fillId="0" borderId="0" xfId="3" applyFont="1" applyFill="1" applyAlignment="1" applyProtection="1">
      <alignment horizontal="center" vertical="center"/>
    </xf>
    <xf numFmtId="9" fontId="42" fillId="0" borderId="23" xfId="3" applyFont="1" applyFill="1" applyBorder="1" applyAlignment="1" applyProtection="1">
      <alignment horizontal="center" vertical="center"/>
    </xf>
    <xf numFmtId="0" fontId="43" fillId="0" borderId="23" xfId="0" applyFont="1" applyFill="1" applyBorder="1" applyAlignment="1" applyProtection="1">
      <alignment horizontal="center" vertical="center"/>
    </xf>
    <xf numFmtId="164" fontId="43" fillId="0" borderId="23" xfId="0" applyNumberFormat="1" applyFont="1" applyFill="1" applyBorder="1" applyAlignment="1" applyProtection="1">
      <alignment horizontal="center" vertical="center"/>
    </xf>
    <xf numFmtId="1" fontId="43" fillId="0" borderId="23" xfId="0" applyNumberFormat="1" applyFont="1" applyFill="1" applyBorder="1" applyAlignment="1" applyProtection="1">
      <alignment horizontal="center" vertical="center"/>
    </xf>
    <xf numFmtId="0" fontId="44" fillId="0" borderId="0" xfId="0" applyFont="1" applyFill="1" applyProtection="1"/>
    <xf numFmtId="0" fontId="45" fillId="26" borderId="0" xfId="2" applyFont="1" applyProtection="1"/>
    <xf numFmtId="1" fontId="21" fillId="0" borderId="0" xfId="0" applyNumberFormat="1" applyFont="1" applyFill="1" applyAlignment="1" applyProtection="1">
      <alignment horizontal="center" vertical="center"/>
    </xf>
    <xf numFmtId="0" fontId="2" fillId="0" borderId="0" xfId="0" applyFont="1" applyFill="1" applyAlignment="1" applyProtection="1">
      <alignment horizontal="center" vertical="center" wrapText="1"/>
    </xf>
    <xf numFmtId="0" fontId="2" fillId="0" borderId="0" xfId="0" applyFont="1" applyFill="1" applyAlignment="1" applyProtection="1">
      <alignment vertical="center" wrapText="1"/>
    </xf>
    <xf numFmtId="0" fontId="0" fillId="2" borderId="23" xfId="0" applyFill="1" applyBorder="1" applyProtection="1"/>
    <xf numFmtId="0" fontId="0" fillId="2" borderId="23" xfId="0" applyFill="1" applyBorder="1" applyAlignment="1" applyProtection="1">
      <alignment vertical="center"/>
    </xf>
    <xf numFmtId="0" fontId="21" fillId="6" borderId="23" xfId="0" applyFont="1" applyFill="1" applyBorder="1" applyAlignment="1" applyProtection="1">
      <alignment vertical="center" wrapText="1"/>
    </xf>
    <xf numFmtId="0" fontId="28" fillId="25" borderId="23" xfId="0" applyFont="1" applyFill="1" applyBorder="1" applyAlignment="1" applyProtection="1">
      <alignment vertical="center" wrapText="1"/>
    </xf>
    <xf numFmtId="0" fontId="28" fillId="25" borderId="54" xfId="0" applyFont="1" applyFill="1" applyBorder="1" applyAlignment="1" applyProtection="1">
      <alignment vertical="center" wrapText="1"/>
    </xf>
    <xf numFmtId="0" fontId="21" fillId="6" borderId="23" xfId="0" applyFont="1" applyFill="1" applyBorder="1" applyAlignment="1" applyProtection="1">
      <alignment vertical="center"/>
    </xf>
    <xf numFmtId="0" fontId="21" fillId="6" borderId="43" xfId="0" applyFont="1" applyFill="1" applyBorder="1" applyAlignment="1" applyProtection="1">
      <alignment vertical="center"/>
    </xf>
    <xf numFmtId="0" fontId="28" fillId="25" borderId="23" xfId="0" applyFont="1" applyFill="1" applyBorder="1" applyAlignment="1" applyProtection="1">
      <alignment horizontal="center" vertical="center" wrapText="1"/>
    </xf>
    <xf numFmtId="0" fontId="28" fillId="25" borderId="54" xfId="0" applyFont="1" applyFill="1" applyBorder="1" applyAlignment="1" applyProtection="1">
      <alignment horizontal="center" vertical="center" wrapText="1"/>
    </xf>
    <xf numFmtId="0" fontId="28" fillId="25" borderId="54" xfId="0" applyFont="1" applyFill="1" applyBorder="1" applyAlignment="1" applyProtection="1">
      <alignment horizontal="center" vertical="center"/>
    </xf>
    <xf numFmtId="0" fontId="7" fillId="4" borderId="0" xfId="0" applyFont="1" applyFill="1" applyProtection="1"/>
    <xf numFmtId="0" fontId="17" fillId="21" borderId="33" xfId="0" applyFont="1" applyFill="1" applyBorder="1" applyAlignment="1" applyProtection="1">
      <alignment horizontal="center" vertical="center"/>
    </xf>
    <xf numFmtId="2" fontId="8" fillId="0" borderId="33" xfId="0" applyNumberFormat="1" applyFont="1" applyFill="1" applyBorder="1" applyAlignment="1" applyProtection="1">
      <alignment horizontal="center"/>
    </xf>
    <xf numFmtId="2" fontId="23" fillId="20" borderId="33" xfId="0" applyNumberFormat="1" applyFont="1" applyFill="1" applyBorder="1" applyAlignment="1" applyProtection="1">
      <alignment horizontal="center"/>
    </xf>
    <xf numFmtId="0" fontId="17" fillId="21" borderId="23" xfId="0" applyFont="1" applyFill="1" applyBorder="1" applyAlignment="1" applyProtection="1">
      <alignment vertical="center"/>
    </xf>
    <xf numFmtId="0" fontId="8" fillId="0" borderId="23" xfId="0" applyFont="1" applyFill="1" applyBorder="1" applyAlignment="1" applyProtection="1">
      <alignment horizontal="center" vertical="center"/>
    </xf>
    <xf numFmtId="0" fontId="23" fillId="20" borderId="23" xfId="0" applyFont="1" applyFill="1" applyBorder="1" applyAlignment="1" applyProtection="1">
      <alignment horizontal="center"/>
    </xf>
    <xf numFmtId="0" fontId="8" fillId="0" borderId="18" xfId="0" applyFont="1" applyFill="1" applyBorder="1" applyAlignment="1" applyProtection="1">
      <alignment horizontal="center"/>
    </xf>
    <xf numFmtId="0" fontId="19" fillId="20" borderId="18" xfId="0" applyFont="1" applyFill="1" applyBorder="1" applyAlignment="1" applyProtection="1">
      <alignment horizontal="center"/>
    </xf>
    <xf numFmtId="0" fontId="17" fillId="21" borderId="23" xfId="0" applyFont="1" applyFill="1" applyBorder="1" applyAlignment="1" applyProtection="1">
      <alignment horizontal="center" vertical="center"/>
    </xf>
    <xf numFmtId="0" fontId="3" fillId="0" borderId="52" xfId="0" applyFont="1" applyFill="1" applyBorder="1" applyProtection="1"/>
    <xf numFmtId="0" fontId="3" fillId="0" borderId="7" xfId="0" applyFont="1" applyFill="1" applyBorder="1" applyProtection="1"/>
    <xf numFmtId="0" fontId="21" fillId="0" borderId="4" xfId="0" applyFont="1" applyFill="1" applyBorder="1" applyProtection="1"/>
    <xf numFmtId="0" fontId="39" fillId="0" borderId="0" xfId="4" applyFill="1" applyBorder="1" applyProtection="1"/>
    <xf numFmtId="0" fontId="0" fillId="0" borderId="0" xfId="0" applyFill="1" applyAlignment="1" applyProtection="1">
      <alignment horizontal="left" vertical="top"/>
    </xf>
    <xf numFmtId="0" fontId="39" fillId="6" borderId="23" xfId="4" applyFill="1" applyBorder="1" applyProtection="1"/>
    <xf numFmtId="0" fontId="28" fillId="6" borderId="23" xfId="0" applyFont="1" applyFill="1" applyBorder="1" applyProtection="1"/>
    <xf numFmtId="0" fontId="46" fillId="0" borderId="0" xfId="0" applyFont="1" applyFill="1" applyProtection="1"/>
    <xf numFmtId="0" fontId="28" fillId="25" borderId="23" xfId="0" applyFont="1" applyFill="1" applyBorder="1" applyAlignment="1" applyProtection="1">
      <alignment horizontal="center" vertical="center"/>
    </xf>
    <xf numFmtId="0" fontId="28" fillId="2" borderId="23" xfId="0" applyFont="1" applyFill="1" applyBorder="1" applyProtection="1"/>
    <xf numFmtId="0" fontId="18" fillId="6" borderId="44" xfId="0" applyFont="1" applyFill="1" applyBorder="1" applyAlignment="1" applyProtection="1">
      <alignment horizontal="left" vertical="center" wrapText="1"/>
    </xf>
    <xf numFmtId="0" fontId="18" fillId="6" borderId="0" xfId="0" applyFont="1" applyFill="1" applyAlignment="1" applyProtection="1">
      <alignment horizontal="left" vertical="center" wrapText="1"/>
    </xf>
    <xf numFmtId="0" fontId="18" fillId="6" borderId="45" xfId="0" applyFont="1" applyFill="1" applyBorder="1" applyAlignment="1" applyProtection="1">
      <alignment horizontal="left" vertical="center" wrapText="1"/>
    </xf>
    <xf numFmtId="0" fontId="18" fillId="6" borderId="0" xfId="0" applyFont="1" applyFill="1" applyAlignment="1" applyProtection="1">
      <alignment horizontal="left" vertical="center"/>
    </xf>
    <xf numFmtId="0" fontId="18" fillId="6" borderId="45" xfId="0" applyFont="1" applyFill="1" applyBorder="1" applyAlignment="1" applyProtection="1">
      <alignment horizontal="left" vertical="center"/>
    </xf>
    <xf numFmtId="0" fontId="18" fillId="6" borderId="44" xfId="0" applyFont="1" applyFill="1" applyBorder="1" applyAlignment="1" applyProtection="1">
      <alignment horizontal="left" vertical="center"/>
    </xf>
    <xf numFmtId="0" fontId="12" fillId="6" borderId="25" xfId="0" applyFont="1" applyFill="1" applyBorder="1" applyAlignment="1" applyProtection="1">
      <alignment horizontal="center" vertical="center" wrapText="1"/>
    </xf>
    <xf numFmtId="0" fontId="12" fillId="6" borderId="26" xfId="0" applyFont="1" applyFill="1" applyBorder="1" applyAlignment="1" applyProtection="1">
      <alignment horizontal="center" vertical="center" wrapText="1"/>
    </xf>
    <xf numFmtId="0" fontId="12" fillId="6" borderId="27" xfId="0" applyFont="1" applyFill="1" applyBorder="1" applyAlignment="1" applyProtection="1">
      <alignment horizontal="center" vertical="center" wrapText="1"/>
    </xf>
    <xf numFmtId="0" fontId="7" fillId="4" borderId="0" xfId="0" applyFont="1" applyFill="1" applyAlignment="1" applyProtection="1">
      <alignment horizontal="center"/>
    </xf>
    <xf numFmtId="0" fontId="3" fillId="4" borderId="0" xfId="0" applyFont="1" applyFill="1" applyAlignment="1" applyProtection="1">
      <alignment horizontal="center" vertical="center" wrapText="1"/>
    </xf>
    <xf numFmtId="0" fontId="10" fillId="6" borderId="24"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8" fillId="5" borderId="28" xfId="0" applyFont="1" applyFill="1" applyBorder="1" applyAlignment="1" applyProtection="1">
      <alignment horizontal="left" vertical="center" wrapText="1"/>
    </xf>
    <xf numFmtId="0" fontId="8" fillId="5" borderId="29" xfId="0" applyFont="1" applyFill="1" applyBorder="1" applyAlignment="1" applyProtection="1">
      <alignment horizontal="left" vertical="center" wrapText="1"/>
    </xf>
    <xf numFmtId="0" fontId="8" fillId="5" borderId="30" xfId="0" applyFont="1" applyFill="1" applyBorder="1" applyAlignment="1" applyProtection="1">
      <alignment horizontal="left" vertical="center" wrapText="1"/>
    </xf>
    <xf numFmtId="0" fontId="11" fillId="5" borderId="25" xfId="0" applyFont="1" applyFill="1" applyBorder="1" applyAlignment="1" applyProtection="1">
      <alignment horizontal="center" vertical="center" wrapText="1"/>
    </xf>
    <xf numFmtId="0" fontId="11" fillId="5" borderId="26" xfId="0" applyFont="1" applyFill="1" applyBorder="1" applyAlignment="1" applyProtection="1">
      <alignment horizontal="center" vertical="center" wrapText="1"/>
    </xf>
    <xf numFmtId="0" fontId="11" fillId="5" borderId="27" xfId="0" applyFont="1" applyFill="1" applyBorder="1" applyAlignment="1" applyProtection="1">
      <alignment horizontal="center" vertical="center" wrapText="1"/>
    </xf>
    <xf numFmtId="0" fontId="12" fillId="14" borderId="46" xfId="0" applyFont="1" applyFill="1" applyBorder="1" applyAlignment="1" applyProtection="1">
      <alignment horizontal="center" vertical="center" wrapText="1"/>
    </xf>
    <xf numFmtId="0" fontId="12" fillId="14" borderId="0" xfId="0" applyFont="1" applyFill="1" applyAlignment="1" applyProtection="1">
      <alignment horizontal="center" vertical="center" wrapText="1"/>
    </xf>
    <xf numFmtId="0" fontId="12" fillId="18" borderId="58" xfId="0" applyFont="1" applyFill="1" applyBorder="1" applyAlignment="1" applyProtection="1">
      <alignment horizontal="center" vertical="center" wrapText="1"/>
    </xf>
    <xf numFmtId="0" fontId="12" fillId="18" borderId="45" xfId="0" applyFont="1" applyFill="1" applyBorder="1" applyAlignment="1" applyProtection="1">
      <alignment horizontal="center" vertical="center" wrapText="1"/>
    </xf>
    <xf numFmtId="0" fontId="12" fillId="20" borderId="46" xfId="0" applyFont="1" applyFill="1" applyBorder="1" applyAlignment="1" applyProtection="1">
      <alignment horizontal="center" vertical="center" wrapText="1"/>
    </xf>
    <xf numFmtId="0" fontId="12" fillId="20" borderId="0" xfId="0" applyFont="1" applyFill="1" applyAlignment="1" applyProtection="1">
      <alignment horizontal="center" vertical="center" wrapText="1"/>
    </xf>
    <xf numFmtId="0" fontId="12" fillId="10" borderId="48" xfId="0" applyFont="1" applyFill="1" applyBorder="1" applyAlignment="1" applyProtection="1">
      <alignment horizontal="center" vertical="center" wrapText="1"/>
    </xf>
    <xf numFmtId="0" fontId="12" fillId="10" borderId="49" xfId="0" applyFont="1" applyFill="1" applyBorder="1" applyAlignment="1" applyProtection="1">
      <alignment horizontal="center" vertical="center" wrapText="1"/>
    </xf>
    <xf numFmtId="0" fontId="12" fillId="9" borderId="43" xfId="0" applyFont="1" applyFill="1" applyBorder="1" applyAlignment="1" applyProtection="1">
      <alignment horizontal="center" vertical="center" wrapText="1"/>
    </xf>
    <xf numFmtId="0" fontId="12" fillId="9" borderId="53" xfId="0" applyFont="1" applyFill="1" applyBorder="1" applyAlignment="1" applyProtection="1">
      <alignment horizontal="center" vertical="center" wrapText="1"/>
    </xf>
    <xf numFmtId="0" fontId="12" fillId="9" borderId="54" xfId="0" applyFont="1" applyFill="1" applyBorder="1" applyAlignment="1" applyProtection="1">
      <alignment horizontal="center" vertical="center" wrapText="1"/>
    </xf>
    <xf numFmtId="0" fontId="12" fillId="19" borderId="47" xfId="0" applyFont="1" applyFill="1" applyBorder="1" applyAlignment="1" applyProtection="1">
      <alignment horizontal="center" vertical="center" wrapText="1"/>
    </xf>
    <xf numFmtId="0" fontId="12" fillId="19" borderId="56" xfId="0" applyFont="1" applyFill="1" applyBorder="1" applyAlignment="1" applyProtection="1">
      <alignment horizontal="center" vertical="center" wrapText="1"/>
    </xf>
    <xf numFmtId="0" fontId="12" fillId="19" borderId="57" xfId="0" applyFont="1" applyFill="1" applyBorder="1" applyAlignment="1" applyProtection="1">
      <alignment horizontal="center" vertical="center" wrapText="1"/>
    </xf>
    <xf numFmtId="0" fontId="12" fillId="8" borderId="46" xfId="0" applyFont="1" applyFill="1" applyBorder="1" applyAlignment="1" applyProtection="1">
      <alignment horizontal="center" vertical="center" wrapText="1"/>
    </xf>
    <xf numFmtId="0" fontId="12" fillId="8" borderId="0" xfId="0" applyFont="1" applyFill="1" applyAlignment="1" applyProtection="1">
      <alignment horizontal="center" vertical="center" wrapText="1"/>
    </xf>
    <xf numFmtId="0" fontId="12" fillId="3" borderId="46" xfId="0" applyFont="1" applyFill="1" applyBorder="1" applyAlignment="1" applyProtection="1">
      <alignment horizontal="center" vertical="center" wrapText="1"/>
    </xf>
    <xf numFmtId="0" fontId="12" fillId="3" borderId="0" xfId="0" applyFont="1" applyFill="1" applyAlignment="1" applyProtection="1">
      <alignment horizontal="center" vertical="center" wrapText="1"/>
    </xf>
    <xf numFmtId="0" fontId="2" fillId="17" borderId="0" xfId="0" applyFont="1" applyFill="1" applyAlignment="1" applyProtection="1">
      <alignment horizontal="center" vertical="center" wrapText="1"/>
    </xf>
    <xf numFmtId="9" fontId="37" fillId="0" borderId="23" xfId="3" applyFont="1" applyFill="1" applyBorder="1" applyAlignment="1" applyProtection="1">
      <alignment horizontal="center" vertical="center"/>
    </xf>
    <xf numFmtId="9" fontId="37" fillId="0" borderId="43" xfId="3" applyFont="1" applyFill="1" applyBorder="1" applyAlignment="1" applyProtection="1">
      <alignment horizontal="center" vertical="center"/>
    </xf>
    <xf numFmtId="9" fontId="37" fillId="0" borderId="53" xfId="3" applyFont="1" applyFill="1" applyBorder="1" applyAlignment="1" applyProtection="1">
      <alignment horizontal="center" vertical="center"/>
    </xf>
    <xf numFmtId="9" fontId="37" fillId="0" borderId="54" xfId="3" applyFont="1" applyFill="1" applyBorder="1" applyAlignment="1" applyProtection="1">
      <alignment horizontal="center" vertical="center"/>
    </xf>
    <xf numFmtId="9" fontId="38" fillId="0" borderId="43" xfId="3" applyFont="1" applyFill="1" applyBorder="1" applyAlignment="1" applyProtection="1">
      <alignment horizontal="center" vertical="center"/>
    </xf>
    <xf numFmtId="9" fontId="38" fillId="0" borderId="53" xfId="3" applyFont="1" applyFill="1" applyBorder="1" applyAlignment="1" applyProtection="1">
      <alignment horizontal="center" vertical="center"/>
    </xf>
    <xf numFmtId="9" fontId="38" fillId="0" borderId="54" xfId="3" applyFont="1" applyFill="1" applyBorder="1" applyAlignment="1" applyProtection="1">
      <alignment horizontal="center" vertical="center"/>
    </xf>
    <xf numFmtId="9" fontId="38" fillId="0" borderId="43" xfId="0" applyNumberFormat="1" applyFont="1" applyFill="1" applyBorder="1" applyAlignment="1" applyProtection="1">
      <alignment horizontal="center" vertical="center"/>
    </xf>
    <xf numFmtId="9" fontId="38" fillId="0" borderId="53" xfId="0" applyNumberFormat="1" applyFont="1" applyFill="1" applyBorder="1" applyAlignment="1" applyProtection="1">
      <alignment horizontal="center" vertical="center"/>
    </xf>
    <xf numFmtId="9" fontId="38" fillId="0" borderId="54" xfId="0" applyNumberFormat="1" applyFont="1" applyFill="1" applyBorder="1" applyAlignment="1" applyProtection="1">
      <alignment horizontal="center" vertical="center"/>
    </xf>
    <xf numFmtId="0" fontId="29" fillId="16" borderId="25" xfId="0" applyFont="1" applyFill="1" applyBorder="1" applyAlignment="1" applyProtection="1">
      <alignment horizontal="center" vertical="center" wrapText="1"/>
    </xf>
    <xf numFmtId="0" fontId="29" fillId="16" borderId="26" xfId="0" applyFont="1" applyFill="1" applyBorder="1" applyAlignment="1" applyProtection="1">
      <alignment horizontal="center" vertical="center" wrapText="1"/>
    </xf>
    <xf numFmtId="0" fontId="29" fillId="16" borderId="27" xfId="0" applyFont="1" applyFill="1" applyBorder="1" applyAlignment="1" applyProtection="1">
      <alignment horizontal="center" vertical="center" wrapText="1"/>
    </xf>
    <xf numFmtId="0" fontId="16" fillId="16" borderId="28" xfId="0" applyFont="1" applyFill="1" applyBorder="1" applyAlignment="1" applyProtection="1">
      <alignment horizontal="left" vertical="center" wrapText="1"/>
    </xf>
    <xf numFmtId="0" fontId="16" fillId="16" borderId="29" xfId="0" applyFont="1" applyFill="1" applyBorder="1" applyAlignment="1" applyProtection="1">
      <alignment horizontal="left" vertical="center" wrapText="1"/>
    </xf>
    <xf numFmtId="0" fontId="16" fillId="16" borderId="30" xfId="0" applyFont="1" applyFill="1" applyBorder="1" applyAlignment="1" applyProtection="1">
      <alignment horizontal="left" vertical="center" wrapText="1"/>
    </xf>
    <xf numFmtId="0" fontId="12" fillId="11" borderId="46" xfId="0" applyFont="1" applyFill="1" applyBorder="1" applyAlignment="1" applyProtection="1">
      <alignment horizontal="center" vertical="center" wrapText="1"/>
    </xf>
    <xf numFmtId="0" fontId="12" fillId="11" borderId="0" xfId="0" applyFont="1" applyFill="1" applyAlignment="1" applyProtection="1">
      <alignment horizontal="center" vertical="center" wrapText="1"/>
    </xf>
    <xf numFmtId="0" fontId="12" fillId="7" borderId="46" xfId="0" applyFont="1" applyFill="1" applyBorder="1" applyAlignment="1" applyProtection="1">
      <alignment horizontal="center" vertical="center" wrapText="1"/>
    </xf>
    <xf numFmtId="0" fontId="12" fillId="7" borderId="0" xfId="0" applyFont="1" applyFill="1" applyAlignment="1" applyProtection="1">
      <alignment horizontal="center" vertical="center" wrapText="1"/>
    </xf>
    <xf numFmtId="0" fontId="12" fillId="8" borderId="48" xfId="0" applyFont="1" applyFill="1" applyBorder="1" applyAlignment="1" applyProtection="1">
      <alignment horizontal="center" vertical="center" wrapText="1"/>
    </xf>
    <xf numFmtId="0" fontId="12" fillId="8" borderId="49" xfId="0" applyFont="1" applyFill="1" applyBorder="1" applyAlignment="1" applyProtection="1">
      <alignment horizontal="center" vertical="center" wrapText="1"/>
    </xf>
    <xf numFmtId="0" fontId="12" fillId="3" borderId="48" xfId="0" applyFont="1" applyFill="1" applyBorder="1" applyAlignment="1" applyProtection="1">
      <alignment horizontal="center" vertical="center" wrapText="1"/>
    </xf>
    <xf numFmtId="0" fontId="12" fillId="3" borderId="49" xfId="0" applyFont="1" applyFill="1" applyBorder="1" applyAlignment="1" applyProtection="1">
      <alignment horizontal="center" vertical="center" wrapText="1"/>
    </xf>
    <xf numFmtId="0" fontId="12" fillId="9" borderId="18" xfId="0" applyFont="1" applyFill="1" applyBorder="1" applyAlignment="1" applyProtection="1">
      <alignment horizontal="center" vertical="center" wrapText="1"/>
    </xf>
    <xf numFmtId="0" fontId="12" fillId="12" borderId="18" xfId="0" applyFont="1" applyFill="1" applyBorder="1" applyAlignment="1" applyProtection="1">
      <alignment horizontal="center" vertical="center" wrapText="1"/>
    </xf>
    <xf numFmtId="9" fontId="40" fillId="0" borderId="23" xfId="3" applyFont="1" applyFill="1" applyBorder="1" applyAlignment="1" applyProtection="1">
      <alignment horizontal="center" vertical="center"/>
    </xf>
    <xf numFmtId="9" fontId="37" fillId="0" borderId="43" xfId="3" applyFont="1" applyFill="1" applyBorder="1" applyAlignment="1" applyProtection="1">
      <alignment horizontal="center" vertical="center" wrapText="1"/>
    </xf>
    <xf numFmtId="0" fontId="25" fillId="0" borderId="52" xfId="0" applyFont="1" applyFill="1" applyBorder="1" applyAlignment="1" applyProtection="1">
      <alignment horizontal="center" vertical="center" wrapText="1"/>
    </xf>
    <xf numFmtId="0" fontId="1" fillId="0" borderId="52" xfId="0" applyFont="1" applyFill="1" applyBorder="1" applyAlignment="1" applyProtection="1">
      <alignment horizontal="center" vertical="center" wrapText="1"/>
    </xf>
    <xf numFmtId="0" fontId="1" fillId="0" borderId="11" xfId="0" applyFont="1" applyFill="1" applyBorder="1" applyAlignment="1" applyProtection="1">
      <alignment horizontal="center" vertical="center" wrapText="1"/>
    </xf>
    <xf numFmtId="9" fontId="40" fillId="0" borderId="43" xfId="3" applyFont="1" applyFill="1" applyBorder="1" applyAlignment="1" applyProtection="1">
      <alignment horizontal="center" vertical="center"/>
    </xf>
    <xf numFmtId="9" fontId="40" fillId="0" borderId="53" xfId="3" applyFont="1" applyFill="1" applyBorder="1" applyAlignment="1" applyProtection="1">
      <alignment horizontal="center" vertical="center"/>
    </xf>
    <xf numFmtId="9" fontId="40" fillId="0" borderId="54" xfId="3" applyFont="1" applyFill="1" applyBorder="1" applyAlignment="1" applyProtection="1">
      <alignment horizontal="center" vertical="center"/>
    </xf>
    <xf numFmtId="0" fontId="0" fillId="0" borderId="24" xfId="0" applyFill="1" applyBorder="1" applyAlignment="1" applyProtection="1">
      <alignment horizontal="center" wrapText="1"/>
    </xf>
    <xf numFmtId="0" fontId="0" fillId="0" borderId="1" xfId="0" applyFill="1" applyBorder="1" applyAlignment="1" applyProtection="1">
      <alignment horizontal="center" wrapText="1"/>
    </xf>
    <xf numFmtId="0" fontId="3" fillId="2" borderId="33" xfId="0" applyFont="1" applyFill="1" applyBorder="1" applyAlignment="1" applyProtection="1">
      <alignment horizontal="center" vertical="center" wrapText="1"/>
    </xf>
    <xf numFmtId="0" fontId="3" fillId="2" borderId="34"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7" fillId="24" borderId="41" xfId="0" applyFont="1" applyFill="1" applyBorder="1" applyAlignment="1" applyProtection="1">
      <alignment horizontal="center"/>
    </xf>
    <xf numFmtId="0" fontId="7" fillId="24" borderId="31" xfId="0" applyFont="1" applyFill="1" applyBorder="1" applyAlignment="1" applyProtection="1">
      <alignment horizontal="center"/>
    </xf>
    <xf numFmtId="0" fontId="7" fillId="24" borderId="42" xfId="0" applyFont="1" applyFill="1" applyBorder="1" applyAlignment="1" applyProtection="1">
      <alignment horizontal="center"/>
    </xf>
    <xf numFmtId="0" fontId="3" fillId="2" borderId="38" xfId="0" applyFont="1" applyFill="1" applyBorder="1" applyAlignment="1" applyProtection="1">
      <alignment horizontal="center" vertical="center" wrapText="1"/>
    </xf>
    <xf numFmtId="0" fontId="3" fillId="2" borderId="39" xfId="0" applyFont="1" applyFill="1" applyBorder="1" applyAlignment="1" applyProtection="1">
      <alignment horizontal="center" vertical="center" wrapText="1"/>
    </xf>
    <xf numFmtId="0" fontId="3" fillId="2" borderId="40" xfId="0" applyFont="1" applyFill="1" applyBorder="1" applyAlignment="1" applyProtection="1">
      <alignment horizontal="center" vertical="center" wrapText="1"/>
    </xf>
    <xf numFmtId="0" fontId="7" fillId="24" borderId="33" xfId="0" applyFont="1" applyFill="1" applyBorder="1" applyAlignment="1" applyProtection="1">
      <alignment horizontal="center"/>
    </xf>
    <xf numFmtId="0" fontId="7" fillId="24" borderId="34" xfId="0" applyFont="1" applyFill="1" applyBorder="1" applyAlignment="1" applyProtection="1">
      <alignment horizontal="center"/>
    </xf>
    <xf numFmtId="0" fontId="7" fillId="24" borderId="32" xfId="0" applyFont="1" applyFill="1" applyBorder="1" applyAlignment="1" applyProtection="1">
      <alignment horizontal="center"/>
    </xf>
    <xf numFmtId="0" fontId="17" fillId="15" borderId="33" xfId="0" applyFont="1" applyFill="1" applyBorder="1" applyAlignment="1" applyProtection="1">
      <alignment horizontal="center"/>
    </xf>
    <xf numFmtId="0" fontId="17" fillId="15" borderId="34" xfId="0" applyFont="1" applyFill="1" applyBorder="1" applyAlignment="1" applyProtection="1">
      <alignment horizontal="center"/>
    </xf>
    <xf numFmtId="0" fontId="17" fillId="15" borderId="32" xfId="0" applyFont="1" applyFill="1" applyBorder="1" applyAlignment="1" applyProtection="1">
      <alignment horizontal="center"/>
    </xf>
    <xf numFmtId="0" fontId="13" fillId="5" borderId="25" xfId="0" applyFont="1" applyFill="1" applyBorder="1" applyAlignment="1" applyProtection="1">
      <alignment horizontal="center" vertical="center" wrapText="1"/>
    </xf>
    <xf numFmtId="0" fontId="13" fillId="5" borderId="26" xfId="0" applyFont="1" applyFill="1" applyBorder="1" applyAlignment="1" applyProtection="1">
      <alignment horizontal="center" vertical="center" wrapText="1"/>
    </xf>
    <xf numFmtId="0" fontId="13" fillId="5" borderId="27" xfId="0" applyFont="1" applyFill="1" applyBorder="1" applyAlignment="1" applyProtection="1">
      <alignment horizontal="center" vertical="center" wrapText="1"/>
    </xf>
    <xf numFmtId="0" fontId="14" fillId="5" borderId="28" xfId="0" applyFont="1" applyFill="1" applyBorder="1" applyAlignment="1" applyProtection="1">
      <alignment horizontal="center" vertical="center" wrapText="1"/>
    </xf>
    <xf numFmtId="0" fontId="14" fillId="5" borderId="29" xfId="0" applyFont="1" applyFill="1" applyBorder="1" applyAlignment="1" applyProtection="1">
      <alignment horizontal="center" vertical="center" wrapText="1"/>
    </xf>
    <xf numFmtId="0" fontId="14" fillId="5" borderId="30" xfId="0" applyFont="1" applyFill="1" applyBorder="1" applyAlignment="1" applyProtection="1">
      <alignment horizontal="center" vertical="center" wrapText="1"/>
    </xf>
    <xf numFmtId="0" fontId="3" fillId="2" borderId="35" xfId="0" applyFont="1" applyFill="1" applyBorder="1" applyAlignment="1" applyProtection="1">
      <alignment horizontal="center" vertical="center" wrapText="1"/>
    </xf>
    <xf numFmtId="0" fontId="3" fillId="2" borderId="36"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30" fillId="27" borderId="62" xfId="0" applyFont="1" applyFill="1" applyBorder="1" applyAlignment="1" applyProtection="1">
      <alignment horizontal="center" vertical="center" wrapText="1"/>
    </xf>
    <xf numFmtId="0" fontId="30" fillId="27" borderId="65" xfId="0" applyFont="1" applyFill="1" applyBorder="1" applyAlignment="1" applyProtection="1">
      <alignment horizontal="center" vertical="center" wrapText="1"/>
    </xf>
    <xf numFmtId="0" fontId="30" fillId="27" borderId="66" xfId="0" applyFont="1" applyFill="1" applyBorder="1" applyAlignment="1" applyProtection="1">
      <alignment horizontal="center" vertical="center" wrapText="1"/>
    </xf>
    <xf numFmtId="0" fontId="17" fillId="23" borderId="33" xfId="0" applyFont="1" applyFill="1" applyBorder="1" applyAlignment="1" applyProtection="1">
      <alignment horizontal="center"/>
    </xf>
    <xf numFmtId="0" fontId="17" fillId="23" borderId="34" xfId="0" applyFont="1" applyFill="1" applyBorder="1" applyAlignment="1" applyProtection="1">
      <alignment horizontal="center"/>
    </xf>
    <xf numFmtId="0" fontId="17" fillId="23" borderId="32" xfId="0" applyFont="1" applyFill="1" applyBorder="1" applyAlignment="1" applyProtection="1">
      <alignment horizontal="center"/>
    </xf>
    <xf numFmtId="0" fontId="17" fillId="28" borderId="33" xfId="0" applyFont="1" applyFill="1" applyBorder="1" applyAlignment="1" applyProtection="1">
      <alignment horizontal="center"/>
    </xf>
    <xf numFmtId="0" fontId="17" fillId="28" borderId="34" xfId="0" applyFont="1" applyFill="1" applyBorder="1" applyAlignment="1" applyProtection="1">
      <alignment horizontal="center"/>
    </xf>
    <xf numFmtId="0" fontId="17" fillId="28" borderId="32" xfId="0" applyFont="1" applyFill="1" applyBorder="1" applyAlignment="1" applyProtection="1">
      <alignment horizontal="center"/>
    </xf>
    <xf numFmtId="0" fontId="17" fillId="13" borderId="33" xfId="0" applyFont="1" applyFill="1" applyBorder="1" applyAlignment="1" applyProtection="1">
      <alignment horizontal="center"/>
    </xf>
    <xf numFmtId="0" fontId="17" fillId="13" borderId="34" xfId="0" applyFont="1" applyFill="1" applyBorder="1" applyAlignment="1" applyProtection="1">
      <alignment horizontal="center"/>
    </xf>
    <xf numFmtId="0" fontId="17" fillId="13" borderId="32" xfId="0" applyFont="1" applyFill="1" applyBorder="1" applyAlignment="1" applyProtection="1">
      <alignment horizontal="center"/>
    </xf>
    <xf numFmtId="0" fontId="32" fillId="29" borderId="62" xfId="0" applyFont="1" applyFill="1" applyBorder="1" applyAlignment="1" applyProtection="1">
      <alignment horizontal="center"/>
    </xf>
    <xf numFmtId="0" fontId="32" fillId="29" borderId="65" xfId="0" applyFont="1" applyFill="1" applyBorder="1" applyAlignment="1" applyProtection="1">
      <alignment horizontal="center"/>
    </xf>
    <xf numFmtId="0" fontId="32" fillId="29" borderId="66" xfId="0" applyFont="1" applyFill="1" applyBorder="1" applyAlignment="1" applyProtection="1">
      <alignment horizontal="center"/>
    </xf>
    <xf numFmtId="0" fontId="17" fillId="22" borderId="33" xfId="0" applyFont="1" applyFill="1" applyBorder="1" applyAlignment="1" applyProtection="1">
      <alignment horizontal="center"/>
    </xf>
    <xf numFmtId="0" fontId="17" fillId="22" borderId="34" xfId="0" applyFont="1" applyFill="1" applyBorder="1" applyAlignment="1" applyProtection="1">
      <alignment horizontal="center"/>
    </xf>
    <xf numFmtId="0" fontId="17" fillId="22" borderId="32" xfId="0" applyFont="1" applyFill="1" applyBorder="1" applyAlignment="1" applyProtection="1">
      <alignment horizontal="center"/>
    </xf>
    <xf numFmtId="0" fontId="28" fillId="2" borderId="23" xfId="0" applyFont="1" applyFill="1" applyBorder="1" applyAlignment="1" applyProtection="1">
      <alignment horizontal="center" vertical="center"/>
    </xf>
    <xf numFmtId="0" fontId="0" fillId="2" borderId="23" xfId="0" applyFill="1" applyBorder="1" applyAlignment="1" applyProtection="1">
      <alignment horizontal="center"/>
    </xf>
    <xf numFmtId="0" fontId="2" fillId="7" borderId="17" xfId="0" applyFont="1" applyFill="1" applyBorder="1" applyAlignment="1" applyProtection="1">
      <alignment horizontal="center" vertical="center" wrapText="1"/>
    </xf>
    <xf numFmtId="0" fontId="2" fillId="7" borderId="17" xfId="0" applyFont="1" applyFill="1" applyBorder="1" applyAlignment="1" applyProtection="1">
      <alignment wrapText="1"/>
    </xf>
    <xf numFmtId="0" fontId="10" fillId="6" borderId="24" xfId="0" applyFont="1" applyFill="1" applyBorder="1" applyAlignment="1" applyProtection="1">
      <alignment horizontal="center" vertical="center" wrapText="1"/>
    </xf>
    <xf numFmtId="0" fontId="10" fillId="6" borderId="1" xfId="0" applyFont="1" applyFill="1" applyBorder="1" applyAlignment="1" applyProtection="1">
      <alignment horizontal="center" vertical="center" wrapText="1"/>
    </xf>
  </cellXfs>
  <cellStyles count="5">
    <cellStyle name="Accent3" xfId="2" builtinId="37"/>
    <cellStyle name="Normal" xfId="0" builtinId="0"/>
    <cellStyle name="Normal 6" xfId="1" xr:uid="{00000000-0005-0000-0000-000001000000}"/>
    <cellStyle name="Output" xfId="4" builtinId="21"/>
    <cellStyle name="Percent" xfId="3" builtinId="5"/>
  </cellStyles>
  <dxfs count="1">
    <dxf>
      <font>
        <b val="0"/>
        <i val="0"/>
        <strike val="0"/>
        <condense val="0"/>
        <extend val="0"/>
        <outline val="0"/>
        <shadow val="0"/>
        <u val="none"/>
        <vertAlign val="baseline"/>
        <sz val="11"/>
        <color indexed="8"/>
        <name val="Calibri"/>
        <family val="2"/>
        <scheme val="none"/>
      </font>
      <fill>
        <patternFill patternType="none">
          <fgColor indexed="64"/>
          <bgColor indexed="65"/>
        </patternFill>
      </fill>
      <protection locked="1" hidden="0"/>
    </dxf>
  </dxfs>
  <tableStyles count="0" defaultTableStyle="TableStyleMedium2" defaultPivotStyle="PivotStyleLight16"/>
  <colors>
    <mruColors>
      <color rgb="FFFF7E79"/>
      <color rgb="FFFBBBF3"/>
      <color rgb="FFCCCCFF"/>
      <color rgb="FF73FB79"/>
      <color rgb="FF009051"/>
      <color rgb="FF00FB92"/>
      <color rgb="FFFFD579"/>
      <color rgb="FFFFFD78"/>
      <color rgb="FFC60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Endpoint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Questionnaire'!$B$20:$B$27</c:f>
              <c:strCache>
                <c:ptCount val="8"/>
                <c:pt idx="0">
                  <c:v>EN1</c:v>
                </c:pt>
                <c:pt idx="1">
                  <c:v>EN2</c:v>
                </c:pt>
                <c:pt idx="2">
                  <c:v>EN3</c:v>
                </c:pt>
                <c:pt idx="3">
                  <c:v>EN4</c:v>
                </c:pt>
                <c:pt idx="4">
                  <c:v>EN5</c:v>
                </c:pt>
                <c:pt idx="5">
                  <c:v>EN6</c:v>
                </c:pt>
                <c:pt idx="6">
                  <c:v>EN7</c:v>
                </c:pt>
                <c:pt idx="7">
                  <c:v>EN8</c:v>
                </c:pt>
              </c:strCache>
            </c:strRef>
          </c:cat>
          <c:val>
            <c:numRef>
              <c:f>'Maturity Level Questionnaire'!$I$20:$I$27</c:f>
              <c:numCache>
                <c:formatCode>General</c:formatCode>
                <c:ptCount val="8"/>
                <c:pt idx="0">
                  <c:v>1</c:v>
                </c:pt>
                <c:pt idx="1">
                  <c:v>3</c:v>
                </c:pt>
                <c:pt idx="2">
                  <c:v>3</c:v>
                </c:pt>
                <c:pt idx="3">
                  <c:v>1</c:v>
                </c:pt>
                <c:pt idx="4">
                  <c:v>4</c:v>
                </c:pt>
                <c:pt idx="5">
                  <c:v>5</c:v>
                </c:pt>
                <c:pt idx="6">
                  <c:v>1</c:v>
                </c:pt>
                <c:pt idx="7">
                  <c:v>5</c:v>
                </c:pt>
              </c:numCache>
            </c:numRef>
          </c:val>
          <c:extLst>
            <c:ext xmlns:c16="http://schemas.microsoft.com/office/drawing/2014/chart" uri="{C3380CC4-5D6E-409C-BE32-E72D297353CC}">
              <c16:uniqueId val="{00000000-6772-F34F-81C8-0ACEAF0C9A78}"/>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Questionnaire'!$L$20:$L$27</c:f>
              <c:numCache>
                <c:formatCode>General</c:formatCode>
                <c:ptCount val="8"/>
                <c:pt idx="0">
                  <c:v>4</c:v>
                </c:pt>
                <c:pt idx="1">
                  <c:v>3</c:v>
                </c:pt>
                <c:pt idx="2">
                  <c:v>3</c:v>
                </c:pt>
                <c:pt idx="3">
                  <c:v>2</c:v>
                </c:pt>
                <c:pt idx="4">
                  <c:v>3</c:v>
                </c:pt>
                <c:pt idx="5">
                  <c:v>4</c:v>
                </c:pt>
                <c:pt idx="6">
                  <c:v>4</c:v>
                </c:pt>
                <c:pt idx="7">
                  <c:v>4</c:v>
                </c:pt>
              </c:numCache>
            </c:numRef>
          </c:val>
          <c:extLst>
            <c:ext xmlns:c16="http://schemas.microsoft.com/office/drawing/2014/chart" uri="{C3380CC4-5D6E-409C-BE32-E72D297353CC}">
              <c16:uniqueId val="{00000000-1357-0148-9619-EFAAB9242AF3}"/>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Application</a:t>
            </a:r>
            <a:r>
              <a:rPr lang="en-GB" baseline="0"/>
              <a:t> &amp; Workload</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'Risk Scenario Assessment'!$B$29:$B$36</c:f>
              <c:strCache>
                <c:ptCount val="8"/>
                <c:pt idx="0">
                  <c:v>AW1</c:v>
                </c:pt>
                <c:pt idx="1">
                  <c:v>AW2</c:v>
                </c:pt>
                <c:pt idx="2">
                  <c:v>AW3</c:v>
                </c:pt>
                <c:pt idx="3">
                  <c:v>AW4</c:v>
                </c:pt>
                <c:pt idx="4">
                  <c:v>AW5</c:v>
                </c:pt>
                <c:pt idx="5">
                  <c:v>AW6</c:v>
                </c:pt>
                <c:pt idx="6">
                  <c:v>AW7</c:v>
                </c:pt>
                <c:pt idx="7">
                  <c:v>AW8</c:v>
                </c:pt>
              </c:strCache>
            </c:strRef>
          </c:cat>
          <c:val>
            <c:numRef>
              <c:f>'Risk Scenario Assessment'!$D$29:$D$36</c:f>
              <c:numCache>
                <c:formatCode>0.0</c:formatCode>
                <c:ptCount val="8"/>
                <c:pt idx="0">
                  <c:v>9</c:v>
                </c:pt>
                <c:pt idx="1">
                  <c:v>16</c:v>
                </c:pt>
                <c:pt idx="2">
                  <c:v>3.2</c:v>
                </c:pt>
                <c:pt idx="3">
                  <c:v>16</c:v>
                </c:pt>
                <c:pt idx="4">
                  <c:v>1.8</c:v>
                </c:pt>
                <c:pt idx="5">
                  <c:v>2.4</c:v>
                </c:pt>
                <c:pt idx="6">
                  <c:v>4</c:v>
                </c:pt>
                <c:pt idx="7">
                  <c:v>9</c:v>
                </c:pt>
              </c:numCache>
            </c:numRef>
          </c:val>
          <c:extLst>
            <c:ext xmlns:c16="http://schemas.microsoft.com/office/drawing/2014/chart" uri="{C3380CC4-5D6E-409C-BE32-E72D297353CC}">
              <c16:uniqueId val="{00000000-9775-494A-994D-E19B20AAF4A8}"/>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Identity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'Risk Scenario Assessment'!$B$9:$B$18</c:f>
              <c:strCache>
                <c:ptCount val="10"/>
                <c:pt idx="0">
                  <c:v>ID1</c:v>
                </c:pt>
                <c:pt idx="1">
                  <c:v>ID2</c:v>
                </c:pt>
                <c:pt idx="2">
                  <c:v>ID3</c:v>
                </c:pt>
                <c:pt idx="3">
                  <c:v>ID4</c:v>
                </c:pt>
                <c:pt idx="4">
                  <c:v>ID5</c:v>
                </c:pt>
                <c:pt idx="5">
                  <c:v>ID6</c:v>
                </c:pt>
                <c:pt idx="6">
                  <c:v>ID7</c:v>
                </c:pt>
                <c:pt idx="7">
                  <c:v>ID8</c:v>
                </c:pt>
                <c:pt idx="8">
                  <c:v>ID9</c:v>
                </c:pt>
                <c:pt idx="9">
                  <c:v>ID10</c:v>
                </c:pt>
              </c:strCache>
            </c:strRef>
          </c:cat>
          <c:val>
            <c:numRef>
              <c:f>'Risk Scenario Assessment'!$D$9:$D$18</c:f>
              <c:numCache>
                <c:formatCode>0.0</c:formatCode>
                <c:ptCount val="10"/>
                <c:pt idx="0">
                  <c:v>0.8</c:v>
                </c:pt>
                <c:pt idx="1">
                  <c:v>5</c:v>
                </c:pt>
                <c:pt idx="2">
                  <c:v>2.4</c:v>
                </c:pt>
                <c:pt idx="3">
                  <c:v>2.4</c:v>
                </c:pt>
                <c:pt idx="4">
                  <c:v>1.8</c:v>
                </c:pt>
                <c:pt idx="5">
                  <c:v>2.4</c:v>
                </c:pt>
                <c:pt idx="6">
                  <c:v>1.8</c:v>
                </c:pt>
                <c:pt idx="7">
                  <c:v>2.4</c:v>
                </c:pt>
                <c:pt idx="8">
                  <c:v>3.2</c:v>
                </c:pt>
                <c:pt idx="9">
                  <c:v>3.2</c:v>
                </c:pt>
              </c:numCache>
            </c:numRef>
          </c:val>
          <c:extLst>
            <c:ext xmlns:c16="http://schemas.microsoft.com/office/drawing/2014/chart" uri="{C3380CC4-5D6E-409C-BE32-E72D297353CC}">
              <c16:uniqueId val="{00000000-44FF-4636-A3E9-A0F8E425AB51}"/>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Data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tx>
            <c:strRef>
              <c:f>'Risk Scenario Assessment'!$B$38:$B$43</c:f>
              <c:strCache>
                <c:ptCount val="6"/>
                <c:pt idx="0">
                  <c:v>DA1</c:v>
                </c:pt>
                <c:pt idx="1">
                  <c:v>DA2</c:v>
                </c:pt>
                <c:pt idx="2">
                  <c:v>DA3</c:v>
                </c:pt>
                <c:pt idx="3">
                  <c:v>DA4</c:v>
                </c:pt>
                <c:pt idx="4">
                  <c:v>DA5</c:v>
                </c:pt>
                <c:pt idx="5">
                  <c:v>DA6</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'Risk Scenario Assessment'!$B$38:$B$44</c:f>
              <c:strCache>
                <c:ptCount val="7"/>
                <c:pt idx="0">
                  <c:v>DA1</c:v>
                </c:pt>
                <c:pt idx="1">
                  <c:v>DA2</c:v>
                </c:pt>
                <c:pt idx="2">
                  <c:v>DA3</c:v>
                </c:pt>
                <c:pt idx="3">
                  <c:v>DA4</c:v>
                </c:pt>
                <c:pt idx="4">
                  <c:v>DA5</c:v>
                </c:pt>
                <c:pt idx="5">
                  <c:v>DA6</c:v>
                </c:pt>
                <c:pt idx="6">
                  <c:v>DA7</c:v>
                </c:pt>
              </c:strCache>
            </c:strRef>
          </c:cat>
          <c:val>
            <c:numRef>
              <c:f>'Risk Scenario Assessment'!$D$38:$D$44</c:f>
              <c:numCache>
                <c:formatCode>0.0</c:formatCode>
                <c:ptCount val="7"/>
                <c:pt idx="0">
                  <c:v>1.8</c:v>
                </c:pt>
                <c:pt idx="1">
                  <c:v>25</c:v>
                </c:pt>
                <c:pt idx="2">
                  <c:v>3.2</c:v>
                </c:pt>
                <c:pt idx="3">
                  <c:v>3.2</c:v>
                </c:pt>
                <c:pt idx="4">
                  <c:v>16</c:v>
                </c:pt>
                <c:pt idx="5">
                  <c:v>9</c:v>
                </c:pt>
                <c:pt idx="6">
                  <c:v>9</c:v>
                </c:pt>
              </c:numCache>
            </c:numRef>
          </c:val>
          <c:extLst>
            <c:ext xmlns:c16="http://schemas.microsoft.com/office/drawing/2014/chart" uri="{C3380CC4-5D6E-409C-BE32-E72D297353CC}">
              <c16:uniqueId val="{00000000-F1E4-40F0-9DE5-7C3EF5C0E9CF}"/>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Network</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'Risk Scenario Assessment'!$B$46:$B$52</c:f>
              <c:strCache>
                <c:ptCount val="7"/>
                <c:pt idx="0">
                  <c:v>NE1</c:v>
                </c:pt>
                <c:pt idx="1">
                  <c:v>NE2</c:v>
                </c:pt>
                <c:pt idx="2">
                  <c:v>NE3</c:v>
                </c:pt>
                <c:pt idx="3">
                  <c:v>NE4</c:v>
                </c:pt>
                <c:pt idx="4">
                  <c:v>NE5</c:v>
                </c:pt>
                <c:pt idx="5">
                  <c:v>NE6</c:v>
                </c:pt>
                <c:pt idx="6">
                  <c:v>NE7</c:v>
                </c:pt>
              </c:strCache>
            </c:strRef>
          </c:cat>
          <c:val>
            <c:numRef>
              <c:f>'Risk Scenario Assessment'!$D$46:$D$52</c:f>
              <c:numCache>
                <c:formatCode>0.0</c:formatCode>
                <c:ptCount val="7"/>
                <c:pt idx="0">
                  <c:v>25</c:v>
                </c:pt>
                <c:pt idx="1">
                  <c:v>16</c:v>
                </c:pt>
                <c:pt idx="2">
                  <c:v>16</c:v>
                </c:pt>
                <c:pt idx="3">
                  <c:v>1.8</c:v>
                </c:pt>
                <c:pt idx="4">
                  <c:v>8.3333333333333339</c:v>
                </c:pt>
                <c:pt idx="5">
                  <c:v>5.333333333333333</c:v>
                </c:pt>
                <c:pt idx="6">
                  <c:v>6.25</c:v>
                </c:pt>
              </c:numCache>
            </c:numRef>
          </c:val>
          <c:extLst>
            <c:ext xmlns:c16="http://schemas.microsoft.com/office/drawing/2014/chart" uri="{C3380CC4-5D6E-409C-BE32-E72D297353CC}">
              <c16:uniqueId val="{00000000-A513-428C-AD0E-A31E5112034B}"/>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aseline="0"/>
              <a:t> Infrastructure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'Risk Scenario Assessment'!$B$54:$B$59</c:f>
              <c:strCache>
                <c:ptCount val="6"/>
                <c:pt idx="0">
                  <c:v>IN1</c:v>
                </c:pt>
                <c:pt idx="1">
                  <c:v>IN2</c:v>
                </c:pt>
                <c:pt idx="2">
                  <c:v>IN3</c:v>
                </c:pt>
                <c:pt idx="3">
                  <c:v>IN4</c:v>
                </c:pt>
                <c:pt idx="4">
                  <c:v>IN5</c:v>
                </c:pt>
                <c:pt idx="5">
                  <c:v>IN6</c:v>
                </c:pt>
              </c:strCache>
            </c:strRef>
          </c:cat>
          <c:val>
            <c:numRef>
              <c:f>'Risk Scenario Assessment'!$D$54:$D$59</c:f>
              <c:numCache>
                <c:formatCode>0.0</c:formatCode>
                <c:ptCount val="6"/>
                <c:pt idx="0">
                  <c:v>6</c:v>
                </c:pt>
                <c:pt idx="1">
                  <c:v>5.333333333333333</c:v>
                </c:pt>
                <c:pt idx="2">
                  <c:v>9</c:v>
                </c:pt>
                <c:pt idx="3">
                  <c:v>3.2</c:v>
                </c:pt>
                <c:pt idx="4">
                  <c:v>4</c:v>
                </c:pt>
                <c:pt idx="5">
                  <c:v>8.3333333333333339</c:v>
                </c:pt>
              </c:numCache>
            </c:numRef>
          </c:val>
          <c:extLst>
            <c:ext xmlns:c16="http://schemas.microsoft.com/office/drawing/2014/chart" uri="{C3380CC4-5D6E-409C-BE32-E72D297353CC}">
              <c16:uniqueId val="{00000000-F3CE-4766-977A-4B24A6F642D7}"/>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baseline="0"/>
              <a:t>Visibility &amp; Analytics</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cat>
            <c:strRef>
              <c:f>'Risk Scenario Assessment'!$B$61:$B$64</c:f>
              <c:strCache>
                <c:ptCount val="4"/>
                <c:pt idx="0">
                  <c:v>VA1</c:v>
                </c:pt>
                <c:pt idx="1">
                  <c:v>VA2</c:v>
                </c:pt>
                <c:pt idx="2">
                  <c:v>VA3</c:v>
                </c:pt>
                <c:pt idx="3">
                  <c:v>VA4</c:v>
                </c:pt>
              </c:strCache>
            </c:strRef>
          </c:cat>
          <c:val>
            <c:numRef>
              <c:f>'Risk Scenario Assessment'!$D$61:$D$64</c:f>
              <c:numCache>
                <c:formatCode>0.0</c:formatCode>
                <c:ptCount val="4"/>
                <c:pt idx="0">
                  <c:v>2.25</c:v>
                </c:pt>
                <c:pt idx="1">
                  <c:v>1.8</c:v>
                </c:pt>
                <c:pt idx="2">
                  <c:v>4</c:v>
                </c:pt>
                <c:pt idx="3">
                  <c:v>25</c:v>
                </c:pt>
              </c:numCache>
            </c:numRef>
          </c:val>
          <c:extLst>
            <c:ext xmlns:c16="http://schemas.microsoft.com/office/drawing/2014/chart" uri="{C3380CC4-5D6E-409C-BE32-E72D297353CC}">
              <c16:uniqueId val="{00000000-54BD-4DFA-B2D7-AD0F7989B6CD}"/>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6"/>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Automation</a:t>
            </a:r>
            <a:r>
              <a:rPr lang="en-GB" baseline="0"/>
              <a:t> &amp; Orchestration</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'Risk Scenario Assessment'!$B$66:$B$70</c:f>
              <c:strCache>
                <c:ptCount val="5"/>
                <c:pt idx="0">
                  <c:v>AO1</c:v>
                </c:pt>
                <c:pt idx="1">
                  <c:v>AO2</c:v>
                </c:pt>
                <c:pt idx="2">
                  <c:v>AO3</c:v>
                </c:pt>
                <c:pt idx="3">
                  <c:v>AO4</c:v>
                </c:pt>
                <c:pt idx="4">
                  <c:v>AO5</c:v>
                </c:pt>
              </c:strCache>
            </c:strRef>
          </c:cat>
          <c:val>
            <c:numRef>
              <c:f>'Risk Scenario Assessment'!$D$66:$D$70</c:f>
              <c:numCache>
                <c:formatCode>0.0</c:formatCode>
                <c:ptCount val="5"/>
                <c:pt idx="0">
                  <c:v>1.8</c:v>
                </c:pt>
                <c:pt idx="1">
                  <c:v>3</c:v>
                </c:pt>
                <c:pt idx="2">
                  <c:v>2.25</c:v>
                </c:pt>
                <c:pt idx="3">
                  <c:v>3.2</c:v>
                </c:pt>
                <c:pt idx="4">
                  <c:v>16</c:v>
                </c:pt>
              </c:numCache>
            </c:numRef>
          </c:val>
          <c:extLst>
            <c:ext xmlns:c16="http://schemas.microsoft.com/office/drawing/2014/chart" uri="{C3380CC4-5D6E-409C-BE32-E72D297353CC}">
              <c16:uniqueId val="{00000000-37F8-4B32-9DCC-990DB7A66F71}"/>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Overall Zero Trust Cybersecurity Maturity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Report!$A$7:$A$14</c:f>
              <c:strCache>
                <c:ptCount val="8"/>
                <c:pt idx="0">
                  <c:v>Identity</c:v>
                </c:pt>
                <c:pt idx="1">
                  <c:v>Endpoint</c:v>
                </c:pt>
                <c:pt idx="2">
                  <c:v>Application &amp; Workload</c:v>
                </c:pt>
                <c:pt idx="3">
                  <c:v>Data</c:v>
                </c:pt>
                <c:pt idx="4">
                  <c:v>Network</c:v>
                </c:pt>
                <c:pt idx="5">
                  <c:v>Infrastructure</c:v>
                </c:pt>
                <c:pt idx="6">
                  <c:v>Visibility &amp; Analytics</c:v>
                </c:pt>
                <c:pt idx="7">
                  <c:v>Automation &amp; Orchestration</c:v>
                </c:pt>
              </c:strCache>
            </c:strRef>
          </c:cat>
          <c:val>
            <c:numRef>
              <c:f>Report!$B$7:$B$14</c:f>
              <c:numCache>
                <c:formatCode>0.00</c:formatCode>
                <c:ptCount val="8"/>
                <c:pt idx="0">
                  <c:v>4</c:v>
                </c:pt>
                <c:pt idx="1">
                  <c:v>2.1749999999999998</c:v>
                </c:pt>
                <c:pt idx="2">
                  <c:v>1.95</c:v>
                </c:pt>
                <c:pt idx="3">
                  <c:v>2.2857142857142856</c:v>
                </c:pt>
                <c:pt idx="4">
                  <c:v>2.4285714285714284</c:v>
                </c:pt>
                <c:pt idx="5">
                  <c:v>2.4</c:v>
                </c:pt>
                <c:pt idx="6">
                  <c:v>2.75</c:v>
                </c:pt>
                <c:pt idx="7">
                  <c:v>3.08</c:v>
                </c:pt>
              </c:numCache>
            </c:numRef>
          </c:val>
          <c:extLst>
            <c:ext xmlns:c16="http://schemas.microsoft.com/office/drawing/2014/chart" uri="{C3380CC4-5D6E-409C-BE32-E72D297353CC}">
              <c16:uniqueId val="{00000000-B459-B24F-A8E9-6B1F6D23EFF5}"/>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Report!$D$7:$D$14</c:f>
              <c:numCache>
                <c:formatCode>General</c:formatCode>
                <c:ptCount val="8"/>
                <c:pt idx="0">
                  <c:v>3</c:v>
                </c:pt>
                <c:pt idx="1">
                  <c:v>3</c:v>
                </c:pt>
                <c:pt idx="2">
                  <c:v>2</c:v>
                </c:pt>
                <c:pt idx="3">
                  <c:v>4</c:v>
                </c:pt>
                <c:pt idx="4">
                  <c:v>3</c:v>
                </c:pt>
                <c:pt idx="5">
                  <c:v>4</c:v>
                </c:pt>
                <c:pt idx="6">
                  <c:v>2</c:v>
                </c:pt>
                <c:pt idx="7">
                  <c:v>2</c:v>
                </c:pt>
              </c:numCache>
            </c:numRef>
          </c:val>
          <c:extLst>
            <c:ext xmlns:c16="http://schemas.microsoft.com/office/drawing/2014/chart" uri="{C3380CC4-5D6E-409C-BE32-E72D297353CC}">
              <c16:uniqueId val="{00000000-E585-7640-ACC0-C1467F13304A}"/>
            </c:ext>
          </c:extLst>
        </c:ser>
        <c:dLbls>
          <c:showLegendKey val="0"/>
          <c:showVal val="0"/>
          <c:showCatName val="0"/>
          <c:showSerName val="0"/>
          <c:showPercent val="0"/>
          <c:showBubbleSize val="0"/>
        </c:dLbls>
        <c:axId val="1662640207"/>
        <c:axId val="1662641855"/>
      </c:radarChart>
      <c:catAx>
        <c:axId val="1662640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641855"/>
        <c:crosses val="autoZero"/>
        <c:auto val="1"/>
        <c:lblAlgn val="ctr"/>
        <c:lblOffset val="100"/>
        <c:noMultiLvlLbl val="0"/>
      </c:catAx>
      <c:valAx>
        <c:axId val="166264185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2640207"/>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Application &amp; Workload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Questionnaire'!$B$29:$B$36</c:f>
              <c:strCache>
                <c:ptCount val="8"/>
                <c:pt idx="0">
                  <c:v>AW1</c:v>
                </c:pt>
                <c:pt idx="1">
                  <c:v>AW2</c:v>
                </c:pt>
                <c:pt idx="2">
                  <c:v>AW3</c:v>
                </c:pt>
                <c:pt idx="3">
                  <c:v>AW4</c:v>
                </c:pt>
                <c:pt idx="4">
                  <c:v>AW5</c:v>
                </c:pt>
                <c:pt idx="5">
                  <c:v>AW6</c:v>
                </c:pt>
                <c:pt idx="6">
                  <c:v>AW7</c:v>
                </c:pt>
                <c:pt idx="7">
                  <c:v>AW8</c:v>
                </c:pt>
              </c:strCache>
            </c:strRef>
          </c:cat>
          <c:val>
            <c:numRef>
              <c:f>'Maturity Level Questionnaire'!$I$29:$I$36</c:f>
              <c:numCache>
                <c:formatCode>General</c:formatCode>
                <c:ptCount val="8"/>
                <c:pt idx="0">
                  <c:v>1</c:v>
                </c:pt>
                <c:pt idx="1">
                  <c:v>1</c:v>
                </c:pt>
                <c:pt idx="2">
                  <c:v>5</c:v>
                </c:pt>
                <c:pt idx="3">
                  <c:v>1</c:v>
                </c:pt>
                <c:pt idx="4">
                  <c:v>5</c:v>
                </c:pt>
                <c:pt idx="5">
                  <c:v>5</c:v>
                </c:pt>
                <c:pt idx="6">
                  <c:v>3</c:v>
                </c:pt>
                <c:pt idx="7">
                  <c:v>1</c:v>
                </c:pt>
              </c:numCache>
            </c:numRef>
          </c:val>
          <c:extLst>
            <c:ext xmlns:c16="http://schemas.microsoft.com/office/drawing/2014/chart" uri="{C3380CC4-5D6E-409C-BE32-E72D297353CC}">
              <c16:uniqueId val="{00000000-238C-9A41-83B7-C3E273D40668}"/>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Questionnaire'!$L$29:$L$36</c:f>
              <c:numCache>
                <c:formatCode>General</c:formatCode>
                <c:ptCount val="8"/>
                <c:pt idx="0">
                  <c:v>4</c:v>
                </c:pt>
                <c:pt idx="1">
                  <c:v>3</c:v>
                </c:pt>
                <c:pt idx="2">
                  <c:v>3</c:v>
                </c:pt>
                <c:pt idx="3">
                  <c:v>2</c:v>
                </c:pt>
                <c:pt idx="4">
                  <c:v>3</c:v>
                </c:pt>
                <c:pt idx="5">
                  <c:v>3</c:v>
                </c:pt>
                <c:pt idx="6">
                  <c:v>4</c:v>
                </c:pt>
                <c:pt idx="7">
                  <c:v>4</c:v>
                </c:pt>
              </c:numCache>
            </c:numRef>
          </c:val>
          <c:extLst>
            <c:ext xmlns:c16="http://schemas.microsoft.com/office/drawing/2014/chart" uri="{C3380CC4-5D6E-409C-BE32-E72D297353CC}">
              <c16:uniqueId val="{00000000-823A-1B45-87DE-49B57D3534E8}"/>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Identity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'Maturity Level Questionnaire'!$B$9:$B$18</c:f>
              <c:strCache>
                <c:ptCount val="10"/>
                <c:pt idx="0">
                  <c:v>ID1</c:v>
                </c:pt>
                <c:pt idx="1">
                  <c:v>ID2</c:v>
                </c:pt>
                <c:pt idx="2">
                  <c:v>ID3</c:v>
                </c:pt>
                <c:pt idx="3">
                  <c:v>ID4</c:v>
                </c:pt>
                <c:pt idx="4">
                  <c:v>ID5</c:v>
                </c:pt>
                <c:pt idx="5">
                  <c:v>ID6</c:v>
                </c:pt>
                <c:pt idx="6">
                  <c:v>ID7</c:v>
                </c:pt>
                <c:pt idx="7">
                  <c:v>ID8</c:v>
                </c:pt>
                <c:pt idx="8">
                  <c:v>ID9</c:v>
                </c:pt>
                <c:pt idx="9">
                  <c:v>ID10</c:v>
                </c:pt>
              </c:strCache>
            </c:strRef>
          </c:cat>
          <c:val>
            <c:numRef>
              <c:f>'Maturity Level Questionnaire'!$I$9:$I$18</c:f>
              <c:numCache>
                <c:formatCode>General</c:formatCode>
                <c:ptCount val="10"/>
                <c:pt idx="0">
                  <c:v>5</c:v>
                </c:pt>
                <c:pt idx="1">
                  <c:v>5</c:v>
                </c:pt>
                <c:pt idx="2">
                  <c:v>5</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0-EE74-0D4A-AEEF-D78791DF83BC}"/>
            </c:ext>
          </c:extLst>
        </c:ser>
        <c:ser>
          <c:idx val="1"/>
          <c:order val="1"/>
          <c:tx>
            <c:v>Maturity Average </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Questionnaire'!$L$9:$L$18</c:f>
              <c:numCache>
                <c:formatCode>General</c:formatCode>
                <c:ptCount val="10"/>
                <c:pt idx="0">
                  <c:v>4</c:v>
                </c:pt>
                <c:pt idx="1">
                  <c:v>3</c:v>
                </c:pt>
                <c:pt idx="2">
                  <c:v>3</c:v>
                </c:pt>
                <c:pt idx="3">
                  <c:v>2</c:v>
                </c:pt>
                <c:pt idx="4">
                  <c:v>3</c:v>
                </c:pt>
                <c:pt idx="5">
                  <c:v>4</c:v>
                </c:pt>
                <c:pt idx="6">
                  <c:v>4</c:v>
                </c:pt>
                <c:pt idx="7">
                  <c:v>4</c:v>
                </c:pt>
                <c:pt idx="8">
                  <c:v>3</c:v>
                </c:pt>
                <c:pt idx="9">
                  <c:v>3</c:v>
                </c:pt>
              </c:numCache>
            </c:numRef>
          </c:val>
          <c:extLst>
            <c:ext xmlns:c16="http://schemas.microsoft.com/office/drawing/2014/chart" uri="{C3380CC4-5D6E-409C-BE32-E72D297353CC}">
              <c16:uniqueId val="{00000005-C4FC-2644-8866-96E9A82ADA86}"/>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Questionnaire'!$B$38:$B$44</c:f>
              <c:strCache>
                <c:ptCount val="7"/>
                <c:pt idx="0">
                  <c:v>DA1</c:v>
                </c:pt>
                <c:pt idx="1">
                  <c:v>DA2</c:v>
                </c:pt>
                <c:pt idx="2">
                  <c:v>DA3</c:v>
                </c:pt>
                <c:pt idx="3">
                  <c:v>DA4</c:v>
                </c:pt>
                <c:pt idx="4">
                  <c:v>DA5</c:v>
                </c:pt>
                <c:pt idx="5">
                  <c:v>DA6</c:v>
                </c:pt>
                <c:pt idx="6">
                  <c:v>DA7</c:v>
                </c:pt>
              </c:strCache>
            </c:strRef>
          </c:cat>
          <c:val>
            <c:numRef>
              <c:f>'Maturity Level Questionnaire'!$I$38:$I$44</c:f>
              <c:numCache>
                <c:formatCode>General</c:formatCode>
                <c:ptCount val="7"/>
                <c:pt idx="0">
                  <c:v>5</c:v>
                </c:pt>
                <c:pt idx="1">
                  <c:v>1</c:v>
                </c:pt>
                <c:pt idx="2">
                  <c:v>5</c:v>
                </c:pt>
                <c:pt idx="3">
                  <c:v>5</c:v>
                </c:pt>
                <c:pt idx="4">
                  <c:v>1</c:v>
                </c:pt>
                <c:pt idx="5">
                  <c:v>1</c:v>
                </c:pt>
                <c:pt idx="6">
                  <c:v>1</c:v>
                </c:pt>
              </c:numCache>
            </c:numRef>
          </c:val>
          <c:extLst>
            <c:ext xmlns:c16="http://schemas.microsoft.com/office/drawing/2014/chart" uri="{C3380CC4-5D6E-409C-BE32-E72D297353CC}">
              <c16:uniqueId val="{00000000-1096-C446-B2FC-D1996BE5BD63}"/>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Questionnaire'!$L$38:$L$44</c:f>
              <c:numCache>
                <c:formatCode>General</c:formatCode>
                <c:ptCount val="7"/>
                <c:pt idx="0">
                  <c:v>3</c:v>
                </c:pt>
                <c:pt idx="1">
                  <c:v>3</c:v>
                </c:pt>
                <c:pt idx="2">
                  <c:v>2</c:v>
                </c:pt>
                <c:pt idx="3">
                  <c:v>3</c:v>
                </c:pt>
                <c:pt idx="4">
                  <c:v>3</c:v>
                </c:pt>
                <c:pt idx="5">
                  <c:v>4</c:v>
                </c:pt>
                <c:pt idx="6">
                  <c:v>4</c:v>
                </c:pt>
              </c:numCache>
            </c:numRef>
          </c:val>
          <c:extLst>
            <c:ext xmlns:c16="http://schemas.microsoft.com/office/drawing/2014/chart" uri="{C3380CC4-5D6E-409C-BE32-E72D297353CC}">
              <c16:uniqueId val="{00000000-07F9-9541-9089-0084A2A3DECB}"/>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Network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Questionnaire'!$B$46:$B$52</c:f>
              <c:strCache>
                <c:ptCount val="7"/>
                <c:pt idx="0">
                  <c:v>NE1</c:v>
                </c:pt>
                <c:pt idx="1">
                  <c:v>NE2</c:v>
                </c:pt>
                <c:pt idx="2">
                  <c:v>NE3</c:v>
                </c:pt>
                <c:pt idx="3">
                  <c:v>NE4</c:v>
                </c:pt>
                <c:pt idx="4">
                  <c:v>NE5</c:v>
                </c:pt>
                <c:pt idx="5">
                  <c:v>NE6</c:v>
                </c:pt>
                <c:pt idx="6">
                  <c:v>NE7</c:v>
                </c:pt>
              </c:strCache>
            </c:strRef>
          </c:cat>
          <c:val>
            <c:numRef>
              <c:f>'Maturity Level Questionnaire'!$I$46:$I$52</c:f>
              <c:numCache>
                <c:formatCode>General</c:formatCode>
                <c:ptCount val="7"/>
                <c:pt idx="0">
                  <c:v>1</c:v>
                </c:pt>
                <c:pt idx="1">
                  <c:v>1</c:v>
                </c:pt>
                <c:pt idx="2">
                  <c:v>1</c:v>
                </c:pt>
                <c:pt idx="3">
                  <c:v>5</c:v>
                </c:pt>
                <c:pt idx="4">
                  <c:v>3</c:v>
                </c:pt>
                <c:pt idx="5">
                  <c:v>3</c:v>
                </c:pt>
                <c:pt idx="6">
                  <c:v>4</c:v>
                </c:pt>
              </c:numCache>
            </c:numRef>
          </c:val>
          <c:extLst>
            <c:ext xmlns:c16="http://schemas.microsoft.com/office/drawing/2014/chart" uri="{C3380CC4-5D6E-409C-BE32-E72D297353CC}">
              <c16:uniqueId val="{00000000-48F4-2745-9FA2-5A3110CDCCE1}"/>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Questionnaire'!$L$46:$L$52</c:f>
              <c:numCache>
                <c:formatCode>General</c:formatCode>
                <c:ptCount val="7"/>
                <c:pt idx="0">
                  <c:v>3</c:v>
                </c:pt>
                <c:pt idx="1">
                  <c:v>3</c:v>
                </c:pt>
                <c:pt idx="2">
                  <c:v>2</c:v>
                </c:pt>
                <c:pt idx="3">
                  <c:v>3</c:v>
                </c:pt>
                <c:pt idx="4">
                  <c:v>3</c:v>
                </c:pt>
                <c:pt idx="5">
                  <c:v>4</c:v>
                </c:pt>
                <c:pt idx="6">
                  <c:v>4</c:v>
                </c:pt>
              </c:numCache>
            </c:numRef>
          </c:val>
          <c:extLst>
            <c:ext xmlns:c16="http://schemas.microsoft.com/office/drawing/2014/chart" uri="{C3380CC4-5D6E-409C-BE32-E72D297353CC}">
              <c16:uniqueId val="{00000000-04F7-AA44-AE1C-FCF92E5F2E77}"/>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 Infrastructure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Questionnaire'!$B$54:$B$59</c:f>
              <c:strCache>
                <c:ptCount val="6"/>
                <c:pt idx="0">
                  <c:v>IN1</c:v>
                </c:pt>
                <c:pt idx="1">
                  <c:v>IN2</c:v>
                </c:pt>
                <c:pt idx="2">
                  <c:v>IN3</c:v>
                </c:pt>
                <c:pt idx="3">
                  <c:v>IN4</c:v>
                </c:pt>
                <c:pt idx="4">
                  <c:v>IN5</c:v>
                </c:pt>
                <c:pt idx="5">
                  <c:v>IN6</c:v>
                </c:pt>
              </c:strCache>
            </c:strRef>
          </c:cat>
          <c:val>
            <c:numRef>
              <c:f>'Maturity Level Questionnaire'!$I$54:$I$59</c:f>
              <c:numCache>
                <c:formatCode>General</c:formatCode>
                <c:ptCount val="6"/>
                <c:pt idx="0">
                  <c:v>2</c:v>
                </c:pt>
                <c:pt idx="1">
                  <c:v>3</c:v>
                </c:pt>
                <c:pt idx="2">
                  <c:v>1</c:v>
                </c:pt>
                <c:pt idx="3">
                  <c:v>5</c:v>
                </c:pt>
                <c:pt idx="4">
                  <c:v>3</c:v>
                </c:pt>
                <c:pt idx="5">
                  <c:v>3</c:v>
                </c:pt>
              </c:numCache>
            </c:numRef>
          </c:val>
          <c:extLst>
            <c:ext xmlns:c16="http://schemas.microsoft.com/office/drawing/2014/chart" uri="{C3380CC4-5D6E-409C-BE32-E72D297353CC}">
              <c16:uniqueId val="{00000000-A594-F647-BDB4-CB16BCE32EAD}"/>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Questionnaire'!$L$54:$L$59</c:f>
              <c:numCache>
                <c:formatCode>General</c:formatCode>
                <c:ptCount val="6"/>
                <c:pt idx="0">
                  <c:v>3</c:v>
                </c:pt>
                <c:pt idx="1">
                  <c:v>2</c:v>
                </c:pt>
                <c:pt idx="2">
                  <c:v>3</c:v>
                </c:pt>
                <c:pt idx="3">
                  <c:v>3</c:v>
                </c:pt>
                <c:pt idx="4">
                  <c:v>4</c:v>
                </c:pt>
                <c:pt idx="5">
                  <c:v>4</c:v>
                </c:pt>
              </c:numCache>
            </c:numRef>
          </c:val>
          <c:extLst>
            <c:ext xmlns:c16="http://schemas.microsoft.com/office/drawing/2014/chart" uri="{C3380CC4-5D6E-409C-BE32-E72D297353CC}">
              <c16:uniqueId val="{00000000-C42B-374B-AC23-F9998E7A02ED}"/>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Visibility &amp; Analytics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Questionnaire'!$B$61:$B$64</c:f>
              <c:strCache>
                <c:ptCount val="4"/>
                <c:pt idx="0">
                  <c:v>VA1</c:v>
                </c:pt>
                <c:pt idx="1">
                  <c:v>VA2</c:v>
                </c:pt>
                <c:pt idx="2">
                  <c:v>VA3</c:v>
                </c:pt>
                <c:pt idx="3">
                  <c:v>VA4</c:v>
                </c:pt>
              </c:strCache>
            </c:strRef>
          </c:cat>
          <c:val>
            <c:numRef>
              <c:f>'Maturity Level Questionnaire'!$I$61:$I$64</c:f>
              <c:numCache>
                <c:formatCode>General</c:formatCode>
                <c:ptCount val="4"/>
                <c:pt idx="0">
                  <c:v>4</c:v>
                </c:pt>
                <c:pt idx="1">
                  <c:v>5</c:v>
                </c:pt>
                <c:pt idx="2">
                  <c:v>3</c:v>
                </c:pt>
                <c:pt idx="3">
                  <c:v>1</c:v>
                </c:pt>
              </c:numCache>
            </c:numRef>
          </c:val>
          <c:extLst>
            <c:ext xmlns:c16="http://schemas.microsoft.com/office/drawing/2014/chart" uri="{C3380CC4-5D6E-409C-BE32-E72D297353CC}">
              <c16:uniqueId val="{00000000-ADAE-BF40-A11F-65ED088F7B00}"/>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Questionnaire'!$L$61:$L$64</c:f>
              <c:numCache>
                <c:formatCode>General</c:formatCode>
                <c:ptCount val="4"/>
                <c:pt idx="0">
                  <c:v>3</c:v>
                </c:pt>
                <c:pt idx="1">
                  <c:v>4</c:v>
                </c:pt>
                <c:pt idx="2">
                  <c:v>4</c:v>
                </c:pt>
                <c:pt idx="3">
                  <c:v>2</c:v>
                </c:pt>
              </c:numCache>
            </c:numRef>
          </c:val>
          <c:extLst>
            <c:ext xmlns:c16="http://schemas.microsoft.com/office/drawing/2014/chart" uri="{C3380CC4-5D6E-409C-BE32-E72D297353CC}">
              <c16:uniqueId val="{00000000-B9CC-E641-A74F-DF9EECDF253B}"/>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Automation &amp; Orchestration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tx>
            <c:v>Your Maturity Level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'Maturity Level Questionnaire'!$B$66:$B$70</c:f>
              <c:strCache>
                <c:ptCount val="5"/>
                <c:pt idx="0">
                  <c:v>AO1</c:v>
                </c:pt>
                <c:pt idx="1">
                  <c:v>AO2</c:v>
                </c:pt>
                <c:pt idx="2">
                  <c:v>AO3</c:v>
                </c:pt>
                <c:pt idx="3">
                  <c:v>AO4</c:v>
                </c:pt>
                <c:pt idx="4">
                  <c:v>AO5</c:v>
                </c:pt>
              </c:strCache>
            </c:strRef>
          </c:cat>
          <c:val>
            <c:numRef>
              <c:f>'Maturity Level Questionnaire'!$I$66:$I$70</c:f>
              <c:numCache>
                <c:formatCode>General</c:formatCode>
                <c:ptCount val="5"/>
                <c:pt idx="0">
                  <c:v>5</c:v>
                </c:pt>
                <c:pt idx="1">
                  <c:v>3</c:v>
                </c:pt>
                <c:pt idx="2">
                  <c:v>4</c:v>
                </c:pt>
                <c:pt idx="3">
                  <c:v>5</c:v>
                </c:pt>
                <c:pt idx="4">
                  <c:v>1</c:v>
                </c:pt>
              </c:numCache>
            </c:numRef>
          </c:val>
          <c:extLst>
            <c:ext xmlns:c16="http://schemas.microsoft.com/office/drawing/2014/chart" uri="{C3380CC4-5D6E-409C-BE32-E72D297353CC}">
              <c16:uniqueId val="{00000000-AF54-1448-836C-E90C6FC74429}"/>
            </c:ext>
          </c:extLst>
        </c:ser>
        <c:ser>
          <c:idx val="1"/>
          <c:order val="1"/>
          <c:tx>
            <c:v>Maturity Average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val>
            <c:numRef>
              <c:f>'Maturity Level Questionnaire'!$L$66:$L$70</c:f>
              <c:numCache>
                <c:formatCode>General</c:formatCode>
                <c:ptCount val="5"/>
                <c:pt idx="0">
                  <c:v>3</c:v>
                </c:pt>
                <c:pt idx="1">
                  <c:v>2</c:v>
                </c:pt>
                <c:pt idx="2">
                  <c:v>3</c:v>
                </c:pt>
                <c:pt idx="3">
                  <c:v>4</c:v>
                </c:pt>
                <c:pt idx="4">
                  <c:v>4</c:v>
                </c:pt>
              </c:numCache>
            </c:numRef>
          </c:val>
          <c:extLst>
            <c:ext xmlns:c16="http://schemas.microsoft.com/office/drawing/2014/chart" uri="{C3380CC4-5D6E-409C-BE32-E72D297353CC}">
              <c16:uniqueId val="{00000002-DC2B-4948-968B-DA6E69FE6F4F}"/>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266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Endpoint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cat>
            <c:strRef>
              <c:f>'Risk Scenario Assessment'!$B$20:$B$27</c:f>
              <c:strCache>
                <c:ptCount val="8"/>
                <c:pt idx="0">
                  <c:v>EN1</c:v>
                </c:pt>
                <c:pt idx="1">
                  <c:v>EN2</c:v>
                </c:pt>
                <c:pt idx="2">
                  <c:v>EN3</c:v>
                </c:pt>
                <c:pt idx="3">
                  <c:v>EN4</c:v>
                </c:pt>
                <c:pt idx="4">
                  <c:v>EN5</c:v>
                </c:pt>
                <c:pt idx="5">
                  <c:v>EN6</c:v>
                </c:pt>
                <c:pt idx="6">
                  <c:v>EN7</c:v>
                </c:pt>
                <c:pt idx="7">
                  <c:v>EN8</c:v>
                </c:pt>
              </c:strCache>
            </c:strRef>
          </c:cat>
          <c:val>
            <c:numRef>
              <c:f>'Risk Scenario Assessment'!$D$20:$D$27</c:f>
              <c:numCache>
                <c:formatCode>0.0</c:formatCode>
                <c:ptCount val="8"/>
                <c:pt idx="0">
                  <c:v>16</c:v>
                </c:pt>
                <c:pt idx="1">
                  <c:v>5.333333333333333</c:v>
                </c:pt>
                <c:pt idx="2">
                  <c:v>3</c:v>
                </c:pt>
                <c:pt idx="3">
                  <c:v>25</c:v>
                </c:pt>
                <c:pt idx="4">
                  <c:v>4</c:v>
                </c:pt>
                <c:pt idx="5">
                  <c:v>2.4</c:v>
                </c:pt>
                <c:pt idx="6">
                  <c:v>16</c:v>
                </c:pt>
                <c:pt idx="7">
                  <c:v>3.2</c:v>
                </c:pt>
              </c:numCache>
            </c:numRef>
          </c:val>
          <c:extLst>
            <c:ext xmlns:c16="http://schemas.microsoft.com/office/drawing/2014/chart" uri="{C3380CC4-5D6E-409C-BE32-E72D297353CC}">
              <c16:uniqueId val="{00000000-A29F-472E-8121-B32AF577E167}"/>
            </c:ext>
          </c:extLst>
        </c:ser>
        <c:dLbls>
          <c:showLegendKey val="0"/>
          <c:showVal val="0"/>
          <c:showCatName val="0"/>
          <c:showSerName val="0"/>
          <c:showPercent val="0"/>
          <c:showBubbleSize val="0"/>
        </c:dLbls>
        <c:axId val="2032667343"/>
        <c:axId val="1522258559"/>
      </c:radarChart>
      <c:catAx>
        <c:axId val="20326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22258559"/>
        <c:crosses val="autoZero"/>
        <c:auto val="1"/>
        <c:lblAlgn val="ctr"/>
        <c:lblOffset val="100"/>
        <c:noMultiLvlLbl val="0"/>
      </c:catAx>
      <c:valAx>
        <c:axId val="15222585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326673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17</xdr:col>
      <xdr:colOff>277512</xdr:colOff>
      <xdr:row>18</xdr:row>
      <xdr:rowOff>385757</xdr:rowOff>
    </xdr:from>
    <xdr:to>
      <xdr:col>24</xdr:col>
      <xdr:colOff>389444</xdr:colOff>
      <xdr:row>27</xdr:row>
      <xdr:rowOff>0</xdr:rowOff>
    </xdr:to>
    <xdr:graphicFrame macro="">
      <xdr:nvGraphicFramePr>
        <xdr:cNvPr id="11" name="Chart 10">
          <a:extLst>
            <a:ext uri="{FF2B5EF4-FFF2-40B4-BE49-F238E27FC236}">
              <a16:creationId xmlns:a16="http://schemas.microsoft.com/office/drawing/2014/main" id="{901E1752-E2AF-1140-BD47-C168F11C1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366656</xdr:colOff>
      <xdr:row>28</xdr:row>
      <xdr:rowOff>274218</xdr:rowOff>
    </xdr:from>
    <xdr:to>
      <xdr:col>23</xdr:col>
      <xdr:colOff>171450</xdr:colOff>
      <xdr:row>35</xdr:row>
      <xdr:rowOff>247650</xdr:rowOff>
    </xdr:to>
    <xdr:graphicFrame macro="">
      <xdr:nvGraphicFramePr>
        <xdr:cNvPr id="5" name="Chart 4">
          <a:extLst>
            <a:ext uri="{FF2B5EF4-FFF2-40B4-BE49-F238E27FC236}">
              <a16:creationId xmlns:a16="http://schemas.microsoft.com/office/drawing/2014/main" id="{3E0CA733-244B-2740-8E28-0DEBCB9E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269394</xdr:colOff>
      <xdr:row>7</xdr:row>
      <xdr:rowOff>115454</xdr:rowOff>
    </xdr:from>
    <xdr:to>
      <xdr:col>24</xdr:col>
      <xdr:colOff>371231</xdr:colOff>
      <xdr:row>18</xdr:row>
      <xdr:rowOff>58615</xdr:rowOff>
    </xdr:to>
    <xdr:graphicFrame macro="">
      <xdr:nvGraphicFramePr>
        <xdr:cNvPr id="6" name="Chart 5">
          <a:extLst>
            <a:ext uri="{FF2B5EF4-FFF2-40B4-BE49-F238E27FC236}">
              <a16:creationId xmlns:a16="http://schemas.microsoft.com/office/drawing/2014/main" id="{83981871-5936-7A49-AEB1-0769EE45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330863</xdr:colOff>
      <xdr:row>37</xdr:row>
      <xdr:rowOff>4173</xdr:rowOff>
    </xdr:from>
    <xdr:to>
      <xdr:col>23</xdr:col>
      <xdr:colOff>352424</xdr:colOff>
      <xdr:row>44</xdr:row>
      <xdr:rowOff>9524</xdr:rowOff>
    </xdr:to>
    <xdr:graphicFrame macro="">
      <xdr:nvGraphicFramePr>
        <xdr:cNvPr id="7" name="Chart 6">
          <a:extLst>
            <a:ext uri="{FF2B5EF4-FFF2-40B4-BE49-F238E27FC236}">
              <a16:creationId xmlns:a16="http://schemas.microsoft.com/office/drawing/2014/main" id="{8B5E306C-4E14-9C45-B4CF-48E8D4474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402833</xdr:colOff>
      <xdr:row>45</xdr:row>
      <xdr:rowOff>28575</xdr:rowOff>
    </xdr:from>
    <xdr:to>
      <xdr:col>23</xdr:col>
      <xdr:colOff>352425</xdr:colOff>
      <xdr:row>52</xdr:row>
      <xdr:rowOff>38100</xdr:rowOff>
    </xdr:to>
    <xdr:graphicFrame macro="">
      <xdr:nvGraphicFramePr>
        <xdr:cNvPr id="8" name="Chart 7">
          <a:extLst>
            <a:ext uri="{FF2B5EF4-FFF2-40B4-BE49-F238E27FC236}">
              <a16:creationId xmlns:a16="http://schemas.microsoft.com/office/drawing/2014/main" id="{FA5DA9F8-5FED-F545-8E53-DC2574292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488558</xdr:colOff>
      <xdr:row>53</xdr:row>
      <xdr:rowOff>20144</xdr:rowOff>
    </xdr:from>
    <xdr:to>
      <xdr:col>23</xdr:col>
      <xdr:colOff>333375</xdr:colOff>
      <xdr:row>59</xdr:row>
      <xdr:rowOff>9525</xdr:rowOff>
    </xdr:to>
    <xdr:graphicFrame macro="">
      <xdr:nvGraphicFramePr>
        <xdr:cNvPr id="10" name="Chart 9">
          <a:extLst>
            <a:ext uri="{FF2B5EF4-FFF2-40B4-BE49-F238E27FC236}">
              <a16:creationId xmlns:a16="http://schemas.microsoft.com/office/drawing/2014/main" id="{34E199D1-AA57-2A40-8525-920BC8712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346172</xdr:colOff>
      <xdr:row>59</xdr:row>
      <xdr:rowOff>477154</xdr:rowOff>
    </xdr:from>
    <xdr:to>
      <xdr:col>24</xdr:col>
      <xdr:colOff>161925</xdr:colOff>
      <xdr:row>64</xdr:row>
      <xdr:rowOff>123826</xdr:rowOff>
    </xdr:to>
    <xdr:graphicFrame macro="">
      <xdr:nvGraphicFramePr>
        <xdr:cNvPr id="12" name="Chart 11">
          <a:extLst>
            <a:ext uri="{FF2B5EF4-FFF2-40B4-BE49-F238E27FC236}">
              <a16:creationId xmlns:a16="http://schemas.microsoft.com/office/drawing/2014/main" id="{9BA41E36-E48C-A445-BF94-58F07ABF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355401</xdr:colOff>
      <xdr:row>64</xdr:row>
      <xdr:rowOff>502354</xdr:rowOff>
    </xdr:from>
    <xdr:to>
      <xdr:col>24</xdr:col>
      <xdr:colOff>57150</xdr:colOff>
      <xdr:row>70</xdr:row>
      <xdr:rowOff>47625</xdr:rowOff>
    </xdr:to>
    <xdr:graphicFrame macro="">
      <xdr:nvGraphicFramePr>
        <xdr:cNvPr id="13" name="Chart 12">
          <a:extLst>
            <a:ext uri="{FF2B5EF4-FFF2-40B4-BE49-F238E27FC236}">
              <a16:creationId xmlns:a16="http://schemas.microsoft.com/office/drawing/2014/main" id="{8367F210-F80F-7648-96B0-8A1612DE8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277512</xdr:colOff>
      <xdr:row>18</xdr:row>
      <xdr:rowOff>385757</xdr:rowOff>
    </xdr:from>
    <xdr:to>
      <xdr:col>21</xdr:col>
      <xdr:colOff>389444</xdr:colOff>
      <xdr:row>27</xdr:row>
      <xdr:rowOff>0</xdr:rowOff>
    </xdr:to>
    <xdr:graphicFrame macro="">
      <xdr:nvGraphicFramePr>
        <xdr:cNvPr id="2" name="Chart 1">
          <a:extLst>
            <a:ext uri="{FF2B5EF4-FFF2-40B4-BE49-F238E27FC236}">
              <a16:creationId xmlns:a16="http://schemas.microsoft.com/office/drawing/2014/main" id="{60F8BE13-7DF0-42B0-B97A-1F202039A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366656</xdr:colOff>
      <xdr:row>28</xdr:row>
      <xdr:rowOff>274218</xdr:rowOff>
    </xdr:from>
    <xdr:to>
      <xdr:col>20</xdr:col>
      <xdr:colOff>171450</xdr:colOff>
      <xdr:row>35</xdr:row>
      <xdr:rowOff>247650</xdr:rowOff>
    </xdr:to>
    <xdr:graphicFrame macro="">
      <xdr:nvGraphicFramePr>
        <xdr:cNvPr id="3" name="Chart 2">
          <a:extLst>
            <a:ext uri="{FF2B5EF4-FFF2-40B4-BE49-F238E27FC236}">
              <a16:creationId xmlns:a16="http://schemas.microsoft.com/office/drawing/2014/main" id="{FED5724F-DA8B-4789-A371-72DDE2ED5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269394</xdr:colOff>
      <xdr:row>7</xdr:row>
      <xdr:rowOff>115454</xdr:rowOff>
    </xdr:from>
    <xdr:to>
      <xdr:col>21</xdr:col>
      <xdr:colOff>371231</xdr:colOff>
      <xdr:row>18</xdr:row>
      <xdr:rowOff>58615</xdr:rowOff>
    </xdr:to>
    <xdr:graphicFrame macro="">
      <xdr:nvGraphicFramePr>
        <xdr:cNvPr id="4" name="Chart 3">
          <a:extLst>
            <a:ext uri="{FF2B5EF4-FFF2-40B4-BE49-F238E27FC236}">
              <a16:creationId xmlns:a16="http://schemas.microsoft.com/office/drawing/2014/main" id="{49CE190E-F974-433A-8956-685D6B643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330863</xdr:colOff>
      <xdr:row>37</xdr:row>
      <xdr:rowOff>4173</xdr:rowOff>
    </xdr:from>
    <xdr:to>
      <xdr:col>20</xdr:col>
      <xdr:colOff>352424</xdr:colOff>
      <xdr:row>44</xdr:row>
      <xdr:rowOff>9524</xdr:rowOff>
    </xdr:to>
    <xdr:graphicFrame macro="">
      <xdr:nvGraphicFramePr>
        <xdr:cNvPr id="5" name="Chart 4">
          <a:extLst>
            <a:ext uri="{FF2B5EF4-FFF2-40B4-BE49-F238E27FC236}">
              <a16:creationId xmlns:a16="http://schemas.microsoft.com/office/drawing/2014/main" id="{D4E7FBA3-84D9-4B93-8844-4423C20A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402833</xdr:colOff>
      <xdr:row>45</xdr:row>
      <xdr:rowOff>28575</xdr:rowOff>
    </xdr:from>
    <xdr:to>
      <xdr:col>20</xdr:col>
      <xdr:colOff>352425</xdr:colOff>
      <xdr:row>52</xdr:row>
      <xdr:rowOff>38100</xdr:rowOff>
    </xdr:to>
    <xdr:graphicFrame macro="">
      <xdr:nvGraphicFramePr>
        <xdr:cNvPr id="6" name="Chart 5">
          <a:extLst>
            <a:ext uri="{FF2B5EF4-FFF2-40B4-BE49-F238E27FC236}">
              <a16:creationId xmlns:a16="http://schemas.microsoft.com/office/drawing/2014/main" id="{57E2C486-2458-497A-AA24-CF25D5FCD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488558</xdr:colOff>
      <xdr:row>53</xdr:row>
      <xdr:rowOff>20144</xdr:rowOff>
    </xdr:from>
    <xdr:to>
      <xdr:col>20</xdr:col>
      <xdr:colOff>333375</xdr:colOff>
      <xdr:row>59</xdr:row>
      <xdr:rowOff>9525</xdr:rowOff>
    </xdr:to>
    <xdr:graphicFrame macro="">
      <xdr:nvGraphicFramePr>
        <xdr:cNvPr id="7" name="Chart 6">
          <a:extLst>
            <a:ext uri="{FF2B5EF4-FFF2-40B4-BE49-F238E27FC236}">
              <a16:creationId xmlns:a16="http://schemas.microsoft.com/office/drawing/2014/main" id="{A1D60678-4B92-41B1-BFDB-C7D706EED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346172</xdr:colOff>
      <xdr:row>59</xdr:row>
      <xdr:rowOff>477154</xdr:rowOff>
    </xdr:from>
    <xdr:to>
      <xdr:col>21</xdr:col>
      <xdr:colOff>161925</xdr:colOff>
      <xdr:row>64</xdr:row>
      <xdr:rowOff>123826</xdr:rowOff>
    </xdr:to>
    <xdr:graphicFrame macro="">
      <xdr:nvGraphicFramePr>
        <xdr:cNvPr id="8" name="Chart 7">
          <a:extLst>
            <a:ext uri="{FF2B5EF4-FFF2-40B4-BE49-F238E27FC236}">
              <a16:creationId xmlns:a16="http://schemas.microsoft.com/office/drawing/2014/main" id="{88D4F594-5634-4CBE-9702-F521CC25E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355401</xdr:colOff>
      <xdr:row>64</xdr:row>
      <xdr:rowOff>502354</xdr:rowOff>
    </xdr:from>
    <xdr:to>
      <xdr:col>21</xdr:col>
      <xdr:colOff>57150</xdr:colOff>
      <xdr:row>70</xdr:row>
      <xdr:rowOff>47625</xdr:rowOff>
    </xdr:to>
    <xdr:graphicFrame macro="">
      <xdr:nvGraphicFramePr>
        <xdr:cNvPr id="9" name="Chart 8">
          <a:extLst>
            <a:ext uri="{FF2B5EF4-FFF2-40B4-BE49-F238E27FC236}">
              <a16:creationId xmlns:a16="http://schemas.microsoft.com/office/drawing/2014/main" id="{06DEA85F-203C-4DC1-9C9C-A7105642F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1886</xdr:colOff>
      <xdr:row>5</xdr:row>
      <xdr:rowOff>3982</xdr:rowOff>
    </xdr:from>
    <xdr:to>
      <xdr:col>15</xdr:col>
      <xdr:colOff>647699</xdr:colOff>
      <xdr:row>17</xdr:row>
      <xdr:rowOff>651296</xdr:rowOff>
    </xdr:to>
    <xdr:graphicFrame macro="">
      <xdr:nvGraphicFramePr>
        <xdr:cNvPr id="4" name="Chart 3">
          <a:extLst>
            <a:ext uri="{FF2B5EF4-FFF2-40B4-BE49-F238E27FC236}">
              <a16:creationId xmlns:a16="http://schemas.microsoft.com/office/drawing/2014/main" id="{F784764B-FDA5-0940-B949-D63E0FA0A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76C76A-2212-9F48-BDEC-66FCB9840363}" name="Table3" displayName="Table3" ref="A2:B8" totalsRowShown="0" headerRowDxfId="0">
  <autoFilter ref="A2:B8" xr:uid="{1B76C76A-2212-9F48-BDEC-66FCB9840363}"/>
  <tableColumns count="2">
    <tableColumn id="1" xr3:uid="{94669ADA-F18A-D843-B1B2-4B8A9C8D28D6}" name="Maturity Level "/>
    <tableColumn id="2" xr3:uid="{1E968C7E-E730-B548-8BC9-2877862FAFE2}" name="Weighted Maturity Scor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B41A-2F6A-854E-8C4D-4FC2F59A2467}">
  <dimension ref="A1:O35"/>
  <sheetViews>
    <sheetView tabSelected="1" zoomScaleNormal="100" workbookViewId="0">
      <selection activeCell="G29" sqref="G29"/>
    </sheetView>
  </sheetViews>
  <sheetFormatPr defaultColWidth="11.42578125" defaultRowHeight="15" x14ac:dyDescent="0.25"/>
  <sheetData>
    <row r="1" spans="1:15" s="33" customFormat="1" ht="24.95" customHeight="1" x14ac:dyDescent="0.25">
      <c r="A1" s="246" t="s">
        <v>0</v>
      </c>
      <c r="B1" s="247"/>
      <c r="C1" s="247"/>
      <c r="D1" s="247"/>
      <c r="E1" s="247"/>
      <c r="F1" s="247"/>
      <c r="G1" s="247"/>
      <c r="H1" s="247"/>
      <c r="I1" s="247"/>
      <c r="J1" s="247"/>
      <c r="K1" s="247"/>
      <c r="L1" s="247"/>
      <c r="M1" s="247"/>
      <c r="N1" s="247"/>
      <c r="O1" s="248"/>
    </row>
    <row r="2" spans="1:15" s="33" customFormat="1" ht="15" customHeight="1" x14ac:dyDescent="0.25">
      <c r="A2" s="112"/>
      <c r="B2" s="113"/>
      <c r="C2" s="113"/>
      <c r="D2" s="113"/>
      <c r="E2" s="113"/>
      <c r="F2" s="113"/>
      <c r="G2" s="113"/>
      <c r="H2" s="113"/>
      <c r="I2" s="113"/>
      <c r="J2" s="113"/>
      <c r="K2" s="113"/>
      <c r="L2" s="113"/>
      <c r="M2" s="114"/>
      <c r="N2" s="114"/>
      <c r="O2" s="115"/>
    </row>
    <row r="3" spans="1:15" s="33" customFormat="1" ht="15" customHeight="1" x14ac:dyDescent="0.25">
      <c r="A3" s="240" t="s">
        <v>1</v>
      </c>
      <c r="B3" s="241"/>
      <c r="C3" s="241"/>
      <c r="D3" s="241"/>
      <c r="E3" s="241"/>
      <c r="F3" s="241"/>
      <c r="G3" s="241"/>
      <c r="H3" s="241"/>
      <c r="I3" s="241"/>
      <c r="J3" s="241"/>
      <c r="K3" s="241"/>
      <c r="L3" s="241"/>
      <c r="M3" s="241"/>
      <c r="N3" s="241"/>
      <c r="O3" s="242"/>
    </row>
    <row r="4" spans="1:15" s="33" customFormat="1" ht="15" customHeight="1" x14ac:dyDescent="0.25">
      <c r="A4" s="240"/>
      <c r="B4" s="241"/>
      <c r="C4" s="241"/>
      <c r="D4" s="241"/>
      <c r="E4" s="241"/>
      <c r="F4" s="241"/>
      <c r="G4" s="241"/>
      <c r="H4" s="241"/>
      <c r="I4" s="241"/>
      <c r="J4" s="241"/>
      <c r="K4" s="241"/>
      <c r="L4" s="241"/>
      <c r="M4" s="241"/>
      <c r="N4" s="241"/>
      <c r="O4" s="242"/>
    </row>
    <row r="5" spans="1:15" s="33" customFormat="1" ht="15" customHeight="1" x14ac:dyDescent="0.25">
      <c r="A5" s="240"/>
      <c r="B5" s="241"/>
      <c r="C5" s="241"/>
      <c r="D5" s="241"/>
      <c r="E5" s="241"/>
      <c r="F5" s="241"/>
      <c r="G5" s="241"/>
      <c r="H5" s="241"/>
      <c r="I5" s="241"/>
      <c r="J5" s="241"/>
      <c r="K5" s="241"/>
      <c r="L5" s="241"/>
      <c r="M5" s="241"/>
      <c r="N5" s="241"/>
      <c r="O5" s="242"/>
    </row>
    <row r="6" spans="1:15" s="33" customFormat="1" ht="15" customHeight="1" x14ac:dyDescent="0.25">
      <c r="A6" s="240"/>
      <c r="B6" s="241"/>
      <c r="C6" s="241"/>
      <c r="D6" s="241"/>
      <c r="E6" s="241"/>
      <c r="F6" s="241"/>
      <c r="G6" s="241"/>
      <c r="H6" s="241"/>
      <c r="I6" s="241"/>
      <c r="J6" s="241"/>
      <c r="K6" s="241"/>
      <c r="L6" s="241"/>
      <c r="M6" s="241"/>
      <c r="N6" s="241"/>
      <c r="O6" s="242"/>
    </row>
    <row r="7" spans="1:15" s="33" customFormat="1" ht="15" customHeight="1" x14ac:dyDescent="0.25">
      <c r="A7" s="240"/>
      <c r="B7" s="241"/>
      <c r="C7" s="241"/>
      <c r="D7" s="241"/>
      <c r="E7" s="241"/>
      <c r="F7" s="241"/>
      <c r="G7" s="241"/>
      <c r="H7" s="241"/>
      <c r="I7" s="241"/>
      <c r="J7" s="241"/>
      <c r="K7" s="241"/>
      <c r="L7" s="241"/>
      <c r="M7" s="241"/>
      <c r="N7" s="241"/>
      <c r="O7" s="242"/>
    </row>
    <row r="8" spans="1:15" s="33" customFormat="1" ht="15" customHeight="1" x14ac:dyDescent="0.25">
      <c r="A8" s="240"/>
      <c r="B8" s="241"/>
      <c r="C8" s="241"/>
      <c r="D8" s="241"/>
      <c r="E8" s="241"/>
      <c r="F8" s="241"/>
      <c r="G8" s="241"/>
      <c r="H8" s="241"/>
      <c r="I8" s="241"/>
      <c r="J8" s="241"/>
      <c r="K8" s="241"/>
      <c r="L8" s="241"/>
      <c r="M8" s="241"/>
      <c r="N8" s="241"/>
      <c r="O8" s="242"/>
    </row>
    <row r="9" spans="1:15" s="33" customFormat="1" ht="15" customHeight="1" x14ac:dyDescent="0.25">
      <c r="A9" s="240"/>
      <c r="B9" s="241"/>
      <c r="C9" s="241"/>
      <c r="D9" s="241"/>
      <c r="E9" s="241"/>
      <c r="F9" s="241"/>
      <c r="G9" s="241"/>
      <c r="H9" s="241"/>
      <c r="I9" s="241"/>
      <c r="J9" s="241"/>
      <c r="K9" s="241"/>
      <c r="L9" s="241"/>
      <c r="M9" s="241"/>
      <c r="N9" s="241"/>
      <c r="O9" s="242"/>
    </row>
    <row r="10" spans="1:15" s="33" customFormat="1" ht="15" customHeight="1" x14ac:dyDescent="0.25">
      <c r="A10" s="240"/>
      <c r="B10" s="241"/>
      <c r="C10" s="241"/>
      <c r="D10" s="241"/>
      <c r="E10" s="241"/>
      <c r="F10" s="241"/>
      <c r="G10" s="241"/>
      <c r="H10" s="241"/>
      <c r="I10" s="241"/>
      <c r="J10" s="241"/>
      <c r="K10" s="241"/>
      <c r="L10" s="241"/>
      <c r="M10" s="241"/>
      <c r="N10" s="241"/>
      <c r="O10" s="242"/>
    </row>
    <row r="11" spans="1:15" s="33" customFormat="1" ht="15" customHeight="1" x14ac:dyDescent="0.25">
      <c r="A11" s="240"/>
      <c r="B11" s="241"/>
      <c r="C11" s="241"/>
      <c r="D11" s="241"/>
      <c r="E11" s="241"/>
      <c r="F11" s="241"/>
      <c r="G11" s="241"/>
      <c r="H11" s="241"/>
      <c r="I11" s="241"/>
      <c r="J11" s="241"/>
      <c r="K11" s="241"/>
      <c r="L11" s="241"/>
      <c r="M11" s="241"/>
      <c r="N11" s="241"/>
      <c r="O11" s="242"/>
    </row>
    <row r="12" spans="1:15" s="33" customFormat="1" ht="15" customHeight="1" x14ac:dyDescent="0.25">
      <c r="A12" s="116"/>
      <c r="B12" s="117"/>
      <c r="C12" s="117"/>
      <c r="D12" s="117"/>
      <c r="E12" s="117"/>
      <c r="F12" s="117"/>
      <c r="G12" s="117"/>
      <c r="H12" s="117"/>
      <c r="I12" s="117"/>
      <c r="J12" s="117"/>
      <c r="K12" s="117"/>
      <c r="L12" s="117"/>
      <c r="M12" s="117"/>
      <c r="N12" s="117"/>
      <c r="O12" s="118"/>
    </row>
    <row r="13" spans="1:15" s="33" customFormat="1" ht="15" customHeight="1" x14ac:dyDescent="0.25">
      <c r="A13" s="240" t="s">
        <v>2</v>
      </c>
      <c r="B13" s="243"/>
      <c r="C13" s="243"/>
      <c r="D13" s="243"/>
      <c r="E13" s="243"/>
      <c r="F13" s="243"/>
      <c r="G13" s="243"/>
      <c r="H13" s="243"/>
      <c r="I13" s="243"/>
      <c r="J13" s="243"/>
      <c r="K13" s="243"/>
      <c r="L13" s="243"/>
      <c r="M13" s="243"/>
      <c r="N13" s="243"/>
      <c r="O13" s="244"/>
    </row>
    <row r="14" spans="1:15" s="33" customFormat="1" ht="15" customHeight="1" x14ac:dyDescent="0.25">
      <c r="A14" s="245"/>
      <c r="B14" s="243"/>
      <c r="C14" s="243"/>
      <c r="D14" s="243"/>
      <c r="E14" s="243"/>
      <c r="F14" s="243"/>
      <c r="G14" s="243"/>
      <c r="H14" s="243"/>
      <c r="I14" s="243"/>
      <c r="J14" s="243"/>
      <c r="K14" s="243"/>
      <c r="L14" s="243"/>
      <c r="M14" s="243"/>
      <c r="N14" s="243"/>
      <c r="O14" s="244"/>
    </row>
    <row r="15" spans="1:15" s="33" customFormat="1" ht="20.25" customHeight="1" x14ac:dyDescent="0.25">
      <c r="A15" s="245"/>
      <c r="B15" s="243"/>
      <c r="C15" s="243"/>
      <c r="D15" s="243"/>
      <c r="E15" s="243"/>
      <c r="F15" s="243"/>
      <c r="G15" s="243"/>
      <c r="H15" s="243"/>
      <c r="I15" s="243"/>
      <c r="J15" s="243"/>
      <c r="K15" s="243"/>
      <c r="L15" s="243"/>
      <c r="M15" s="243"/>
      <c r="N15" s="243"/>
      <c r="O15" s="244"/>
    </row>
    <row r="16" spans="1:15" s="33" customFormat="1" ht="20.25" customHeight="1" x14ac:dyDescent="0.25">
      <c r="A16" s="245"/>
      <c r="B16" s="243"/>
      <c r="C16" s="243"/>
      <c r="D16" s="243"/>
      <c r="E16" s="243"/>
      <c r="F16" s="243"/>
      <c r="G16" s="243"/>
      <c r="H16" s="243"/>
      <c r="I16" s="243"/>
      <c r="J16" s="243"/>
      <c r="K16" s="243"/>
      <c r="L16" s="243"/>
      <c r="M16" s="243"/>
      <c r="N16" s="243"/>
      <c r="O16" s="244"/>
    </row>
    <row r="17" spans="1:15" s="33" customFormat="1" ht="23.25" customHeight="1" x14ac:dyDescent="0.25">
      <c r="A17" s="245"/>
      <c r="B17" s="243"/>
      <c r="C17" s="243"/>
      <c r="D17" s="243"/>
      <c r="E17" s="243"/>
      <c r="F17" s="243"/>
      <c r="G17" s="243"/>
      <c r="H17" s="243"/>
      <c r="I17" s="243"/>
      <c r="J17" s="243"/>
      <c r="K17" s="243"/>
      <c r="L17" s="243"/>
      <c r="M17" s="243"/>
      <c r="N17" s="243"/>
      <c r="O17" s="244"/>
    </row>
    <row r="18" spans="1:15" s="33" customFormat="1" ht="21" customHeight="1" x14ac:dyDescent="0.25">
      <c r="A18" s="245"/>
      <c r="B18" s="243"/>
      <c r="C18" s="243"/>
      <c r="D18" s="243"/>
      <c r="E18" s="243"/>
      <c r="F18" s="243"/>
      <c r="G18" s="243"/>
      <c r="H18" s="243"/>
      <c r="I18" s="243"/>
      <c r="J18" s="243"/>
      <c r="K18" s="243"/>
      <c r="L18" s="243"/>
      <c r="M18" s="243"/>
      <c r="N18" s="243"/>
      <c r="O18" s="244"/>
    </row>
    <row r="19" spans="1:15" s="33" customFormat="1" ht="16.7" customHeight="1" x14ac:dyDescent="0.25">
      <c r="A19" s="119"/>
      <c r="B19" s="120"/>
      <c r="C19" s="120"/>
      <c r="D19" s="120"/>
      <c r="E19" s="120"/>
      <c r="F19" s="120"/>
      <c r="G19" s="120"/>
      <c r="H19" s="120"/>
      <c r="I19" s="120"/>
      <c r="J19" s="120"/>
      <c r="K19" s="120"/>
      <c r="L19" s="120"/>
      <c r="M19" s="120"/>
      <c r="N19" s="120"/>
      <c r="O19" s="121"/>
    </row>
    <row r="20" spans="1:15" s="33" customFormat="1" ht="1.7" customHeight="1" x14ac:dyDescent="0.25">
      <c r="A20" s="65"/>
      <c r="B20" s="66"/>
      <c r="C20" s="66"/>
      <c r="D20" s="66"/>
      <c r="E20" s="66"/>
      <c r="F20" s="66"/>
      <c r="G20" s="66"/>
      <c r="H20" s="66"/>
      <c r="I20" s="66"/>
      <c r="J20" s="66"/>
      <c r="K20" s="66"/>
      <c r="L20" s="66"/>
      <c r="M20" s="66"/>
      <c r="N20" s="66"/>
      <c r="O20" s="67"/>
    </row>
    <row r="21" spans="1:15" s="33" customFormat="1" ht="15" hidden="1" customHeight="1" x14ac:dyDescent="0.25">
      <c r="A21" s="68"/>
      <c r="B21" s="69"/>
      <c r="C21" s="69"/>
      <c r="D21" s="69"/>
      <c r="E21" s="69"/>
      <c r="F21" s="69"/>
      <c r="G21" s="69"/>
      <c r="H21" s="69"/>
      <c r="I21" s="69"/>
      <c r="J21" s="69"/>
      <c r="K21" s="69"/>
      <c r="L21" s="69"/>
      <c r="M21" s="69"/>
      <c r="N21" s="69"/>
      <c r="O21" s="70"/>
    </row>
    <row r="22" spans="1:15" s="33" customFormat="1" x14ac:dyDescent="0.25">
      <c r="A22" s="71" t="s">
        <v>378</v>
      </c>
    </row>
    <row r="23" spans="1:15" s="33" customFormat="1" x14ac:dyDescent="0.25">
      <c r="A23" s="33" t="s">
        <v>379</v>
      </c>
    </row>
    <row r="24" spans="1:15" s="33" customFormat="1" x14ac:dyDescent="0.25"/>
    <row r="25" spans="1:15" s="33" customFormat="1" x14ac:dyDescent="0.25"/>
    <row r="26" spans="1:15" s="33" customFormat="1" x14ac:dyDescent="0.25"/>
    <row r="27" spans="1:15" s="33" customFormat="1" x14ac:dyDescent="0.25"/>
    <row r="28" spans="1:15" s="33" customFormat="1" x14ac:dyDescent="0.25"/>
    <row r="29" spans="1:15" s="33" customFormat="1" x14ac:dyDescent="0.25"/>
    <row r="30" spans="1:15" s="33" customFormat="1" x14ac:dyDescent="0.25"/>
    <row r="31" spans="1:15" s="33" customFormat="1" x14ac:dyDescent="0.25"/>
    <row r="32" spans="1:15" s="33" customFormat="1" x14ac:dyDescent="0.25"/>
    <row r="33" s="33" customFormat="1" x14ac:dyDescent="0.25"/>
    <row r="34" s="33" customFormat="1" x14ac:dyDescent="0.25"/>
    <row r="35" s="33" customFormat="1" x14ac:dyDescent="0.25"/>
  </sheetData>
  <mergeCells count="3">
    <mergeCell ref="A3:O11"/>
    <mergeCell ref="A13:O18"/>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3"/>
  <sheetViews>
    <sheetView showRuler="0" topLeftCell="A7" zoomScale="89" zoomScaleNormal="66" workbookViewId="0">
      <selection activeCell="O8" sqref="O8"/>
    </sheetView>
  </sheetViews>
  <sheetFormatPr defaultColWidth="8.85546875" defaultRowHeight="15" x14ac:dyDescent="0.25"/>
  <cols>
    <col min="1" max="1" width="41.28515625" style="1" customWidth="1"/>
    <col min="2" max="2" width="8" style="1" customWidth="1"/>
    <col min="3" max="3" width="103.140625" style="1" customWidth="1"/>
    <col min="4" max="4" width="90" style="1" customWidth="1"/>
    <col min="5" max="5" width="26.140625" style="1" customWidth="1"/>
    <col min="6" max="6" width="26" style="1" customWidth="1"/>
    <col min="7" max="7" width="22.7109375" style="1" customWidth="1"/>
    <col min="8" max="8" width="24.85546875" style="1" hidden="1" customWidth="1"/>
    <col min="9" max="9" width="29.42578125" customWidth="1"/>
    <col min="10" max="10" width="19.42578125" style="84" customWidth="1"/>
    <col min="11" max="11" width="19.42578125" style="84" hidden="1" customWidth="1"/>
    <col min="12" max="13" width="19.42578125" style="84" customWidth="1"/>
    <col min="14" max="15" width="16.7109375" style="84" customWidth="1"/>
    <col min="16" max="16" width="16.7109375" style="84" hidden="1" customWidth="1"/>
    <col min="17" max="17" width="12.85546875" style="102" customWidth="1"/>
    <col min="18" max="18" width="28.7109375" customWidth="1"/>
    <col min="19" max="19" width="11.28515625" customWidth="1"/>
    <col min="20" max="20" width="11.42578125" customWidth="1"/>
  </cols>
  <sheetData>
    <row r="1" spans="1:38" x14ac:dyDescent="0.25">
      <c r="A1" s="24"/>
      <c r="B1" s="24"/>
      <c r="C1" s="43"/>
      <c r="D1" s="43"/>
      <c r="E1" s="43"/>
      <c r="F1" s="43"/>
      <c r="G1" s="43"/>
      <c r="H1" s="43"/>
      <c r="I1" s="16"/>
      <c r="J1" s="99"/>
      <c r="K1" s="99"/>
      <c r="L1" s="99"/>
      <c r="M1" s="99"/>
      <c r="N1" s="99"/>
      <c r="O1" s="99"/>
      <c r="P1" s="99"/>
      <c r="Q1" s="103"/>
      <c r="R1" s="10"/>
      <c r="S1" s="16"/>
      <c r="T1" s="8"/>
      <c r="U1" s="16"/>
      <c r="V1" s="16"/>
      <c r="W1" s="16"/>
      <c r="X1" s="8"/>
      <c r="Y1" s="16"/>
      <c r="Z1" s="20"/>
      <c r="AA1" s="20"/>
      <c r="AB1" s="20"/>
      <c r="AC1" s="20"/>
      <c r="AD1" s="26"/>
      <c r="AE1" s="26"/>
      <c r="AF1" s="6"/>
      <c r="AG1" s="7"/>
      <c r="AH1" s="7"/>
      <c r="AI1" s="7"/>
      <c r="AJ1" s="7"/>
      <c r="AK1" s="7"/>
    </row>
    <row r="2" spans="1:38" s="2" customFormat="1" ht="45" customHeight="1" x14ac:dyDescent="0.25">
      <c r="A2" s="256" t="s">
        <v>3</v>
      </c>
      <c r="B2" s="257"/>
      <c r="C2" s="257"/>
      <c r="D2" s="257"/>
      <c r="E2" s="257"/>
      <c r="F2" s="257"/>
      <c r="G2" s="257"/>
      <c r="H2" s="257"/>
      <c r="I2" s="257"/>
      <c r="J2" s="257"/>
      <c r="K2" s="257"/>
      <c r="L2" s="257"/>
      <c r="M2" s="257"/>
      <c r="N2" s="257"/>
      <c r="O2" s="257"/>
      <c r="P2" s="257"/>
      <c r="Q2" s="257"/>
      <c r="R2" s="257"/>
      <c r="S2" s="257"/>
      <c r="T2" s="257"/>
      <c r="U2" s="257"/>
      <c r="V2" s="257"/>
      <c r="W2" s="257"/>
      <c r="X2" s="258"/>
      <c r="Y2" s="63"/>
      <c r="Z2" s="25"/>
      <c r="AA2" s="25"/>
      <c r="AB2" s="25"/>
      <c r="AC2" s="25"/>
      <c r="AD2" s="25"/>
      <c r="AE2" s="25"/>
      <c r="AF2" s="25"/>
      <c r="AG2" s="18"/>
      <c r="AH2" s="18"/>
      <c r="AI2" s="18"/>
      <c r="AJ2" s="18"/>
      <c r="AK2" s="18"/>
      <c r="AL2" s="25"/>
    </row>
    <row r="3" spans="1:38" ht="124.5" customHeight="1" x14ac:dyDescent="0.25">
      <c r="A3" s="253" t="s">
        <v>4</v>
      </c>
      <c r="B3" s="254"/>
      <c r="C3" s="254"/>
      <c r="D3" s="254"/>
      <c r="E3" s="254"/>
      <c r="F3" s="254"/>
      <c r="G3" s="254"/>
      <c r="H3" s="254"/>
      <c r="I3" s="254"/>
      <c r="J3" s="254"/>
      <c r="K3" s="254"/>
      <c r="L3" s="254"/>
      <c r="M3" s="254"/>
      <c r="N3" s="254"/>
      <c r="O3" s="254"/>
      <c r="P3" s="254"/>
      <c r="Q3" s="254"/>
      <c r="R3" s="254"/>
      <c r="S3" s="254"/>
      <c r="T3" s="254"/>
      <c r="U3" s="254"/>
      <c r="V3" s="254"/>
      <c r="W3" s="254"/>
      <c r="X3" s="255"/>
      <c r="Y3" s="64"/>
      <c r="Z3" s="20"/>
      <c r="AA3" s="5"/>
      <c r="AB3" s="5"/>
      <c r="AC3" s="5"/>
      <c r="AD3" s="5"/>
      <c r="AE3" s="5"/>
      <c r="AF3" s="5"/>
      <c r="AG3" s="5"/>
      <c r="AH3" s="32"/>
      <c r="AI3" s="32"/>
      <c r="AJ3" s="5"/>
      <c r="AK3" s="5"/>
      <c r="AL3" s="5"/>
    </row>
    <row r="4" spans="1:38" ht="7.7" customHeight="1" x14ac:dyDescent="0.25">
      <c r="A4" s="3"/>
      <c r="B4" s="3"/>
      <c r="C4" s="3"/>
      <c r="D4" s="3"/>
      <c r="E4" s="3"/>
      <c r="F4" s="3"/>
      <c r="G4" s="3"/>
      <c r="H4" s="3"/>
      <c r="I4" s="7"/>
      <c r="S4" s="6"/>
      <c r="T4" s="6"/>
      <c r="U4" s="6"/>
      <c r="V4" s="6"/>
      <c r="W4" s="6"/>
      <c r="X4" s="6"/>
      <c r="Y4" s="6"/>
      <c r="Z4" s="5"/>
      <c r="AA4" s="5"/>
      <c r="AB4" s="5"/>
      <c r="AC4" s="5"/>
      <c r="AD4" s="5"/>
      <c r="AE4" s="5"/>
      <c r="AF4" s="5"/>
      <c r="AG4" s="5"/>
      <c r="AH4" s="32"/>
      <c r="AI4" s="32"/>
      <c r="AJ4" s="5"/>
      <c r="AK4" s="5"/>
      <c r="AL4" s="5"/>
    </row>
    <row r="5" spans="1:38" ht="7.7" customHeight="1" x14ac:dyDescent="0.25">
      <c r="A5" s="44"/>
      <c r="B5" s="55"/>
      <c r="C5" s="45"/>
      <c r="D5" s="143"/>
      <c r="E5" s="143"/>
      <c r="F5" s="143"/>
      <c r="G5" s="143"/>
      <c r="H5" s="143"/>
      <c r="I5" s="46"/>
      <c r="J5" s="100"/>
      <c r="K5" s="100"/>
      <c r="L5" s="100"/>
      <c r="M5" s="100"/>
      <c r="N5" s="100"/>
      <c r="O5" s="100"/>
      <c r="P5" s="100"/>
      <c r="Q5" s="104"/>
      <c r="R5" s="8"/>
      <c r="S5" s="5"/>
      <c r="T5" s="5"/>
      <c r="U5" s="5"/>
      <c r="V5" s="5"/>
      <c r="W5" s="5"/>
      <c r="X5" s="5"/>
      <c r="Y5" s="5"/>
      <c r="Z5" s="5"/>
      <c r="AA5" s="5"/>
      <c r="AB5" s="5"/>
      <c r="AC5" s="5"/>
      <c r="AD5" s="5"/>
      <c r="AE5" s="5"/>
      <c r="AF5" s="5"/>
      <c r="AG5" s="5"/>
      <c r="AH5" s="5"/>
      <c r="AI5" s="5"/>
      <c r="AJ5" s="5"/>
      <c r="AK5" s="5"/>
      <c r="AL5" s="5"/>
    </row>
    <row r="6" spans="1:38" ht="7.35" customHeight="1" x14ac:dyDescent="0.25">
      <c r="A6" s="3"/>
      <c r="B6" s="3"/>
      <c r="C6" s="4"/>
      <c r="I6" s="1"/>
      <c r="J6" s="82"/>
      <c r="K6" s="82"/>
      <c r="L6" s="82"/>
      <c r="M6" s="82"/>
      <c r="N6" s="82"/>
      <c r="O6" s="82"/>
      <c r="P6" s="82"/>
      <c r="Q6" s="105"/>
      <c r="R6" s="8"/>
      <c r="S6" s="5"/>
      <c r="T6" s="5"/>
      <c r="U6" s="5"/>
      <c r="V6" s="5"/>
      <c r="W6" s="5"/>
      <c r="X6" s="5"/>
      <c r="Y6" s="5"/>
      <c r="Z6" s="5"/>
      <c r="AA6" s="5"/>
      <c r="AB6" s="5"/>
      <c r="AC6" s="5"/>
      <c r="AD6" s="5"/>
      <c r="AE6" s="5"/>
      <c r="AF6" s="5"/>
      <c r="AG6" s="5"/>
      <c r="AH6" s="5"/>
      <c r="AI6" s="5"/>
      <c r="AJ6" s="5"/>
      <c r="AK6" s="5"/>
      <c r="AL6" s="5"/>
    </row>
    <row r="7" spans="1:38" s="2" customFormat="1" ht="110.1" customHeight="1" x14ac:dyDescent="0.25">
      <c r="A7" s="38" t="s">
        <v>5</v>
      </c>
      <c r="B7" s="360" t="s">
        <v>6</v>
      </c>
      <c r="C7" s="361"/>
      <c r="D7" s="134"/>
      <c r="E7" s="134" t="s">
        <v>7</v>
      </c>
      <c r="F7" s="134" t="s">
        <v>8</v>
      </c>
      <c r="G7" s="133" t="s">
        <v>9</v>
      </c>
      <c r="H7" s="134" t="s">
        <v>10</v>
      </c>
      <c r="I7" s="39" t="s">
        <v>11</v>
      </c>
      <c r="J7" s="133" t="s">
        <v>12</v>
      </c>
      <c r="K7" s="133"/>
      <c r="L7" s="39" t="s">
        <v>13</v>
      </c>
      <c r="M7" s="39" t="s">
        <v>14</v>
      </c>
      <c r="N7" s="179" t="s">
        <v>15</v>
      </c>
      <c r="O7" s="277" t="s">
        <v>16</v>
      </c>
      <c r="P7" s="277"/>
      <c r="Q7" s="179" t="s">
        <v>17</v>
      </c>
      <c r="R7" s="59"/>
      <c r="S7" s="101"/>
      <c r="T7" s="19"/>
      <c r="U7" s="18"/>
      <c r="V7" s="18"/>
      <c r="W7" s="18"/>
      <c r="X7" s="18"/>
      <c r="Y7" s="18"/>
      <c r="Z7" s="18"/>
      <c r="AA7" s="18"/>
      <c r="AB7" s="18"/>
      <c r="AC7" s="18"/>
      <c r="AD7" s="18"/>
      <c r="AE7" s="18"/>
      <c r="AF7" s="18"/>
      <c r="AG7" s="18"/>
      <c r="AH7" s="18"/>
      <c r="AI7" s="18"/>
      <c r="AJ7" s="18"/>
      <c r="AK7" s="18"/>
      <c r="AL7" s="18"/>
    </row>
    <row r="8" spans="1:38" s="2" customFormat="1" ht="30" x14ac:dyDescent="0.25">
      <c r="A8" s="21"/>
      <c r="B8" s="21"/>
      <c r="C8" s="34"/>
      <c r="D8" s="144"/>
      <c r="E8" s="144"/>
      <c r="F8" s="144"/>
      <c r="G8" s="144"/>
      <c r="H8" s="144"/>
      <c r="I8" s="359" t="s">
        <v>380</v>
      </c>
      <c r="J8" s="83"/>
      <c r="K8" s="83"/>
      <c r="L8" s="83"/>
      <c r="M8" s="83"/>
      <c r="N8" s="358" t="s">
        <v>380</v>
      </c>
      <c r="O8" s="358" t="s">
        <v>380</v>
      </c>
      <c r="P8" s="83"/>
      <c r="Q8" s="83"/>
      <c r="R8" s="35"/>
      <c r="S8" s="19"/>
      <c r="T8" s="19"/>
      <c r="U8" s="18"/>
      <c r="V8" s="18"/>
      <c r="W8" s="18"/>
      <c r="X8" s="18"/>
      <c r="Y8" s="18"/>
      <c r="Z8" s="18"/>
      <c r="AA8" s="18"/>
      <c r="AB8" s="18"/>
      <c r="AC8" s="18"/>
      <c r="AD8" s="18"/>
      <c r="AE8" s="18"/>
      <c r="AF8" s="18"/>
      <c r="AG8" s="18"/>
      <c r="AH8" s="18"/>
      <c r="AI8" s="18"/>
      <c r="AJ8" s="18"/>
      <c r="AK8" s="18"/>
      <c r="AL8" s="18"/>
    </row>
    <row r="9" spans="1:38" ht="41.25" customHeight="1" x14ac:dyDescent="0.25">
      <c r="A9" s="259" t="s">
        <v>18</v>
      </c>
      <c r="B9" s="56" t="s">
        <v>19</v>
      </c>
      <c r="C9" s="54" t="s">
        <v>20</v>
      </c>
      <c r="D9" s="212" t="s">
        <v>21</v>
      </c>
      <c r="E9" s="89" t="s">
        <v>22</v>
      </c>
      <c r="F9" s="89" t="s">
        <v>23</v>
      </c>
      <c r="G9" s="89" t="s">
        <v>24</v>
      </c>
      <c r="H9" s="89" t="s">
        <v>25</v>
      </c>
      <c r="I9" s="136">
        <v>5</v>
      </c>
      <c r="J9" s="135">
        <v>1</v>
      </c>
      <c r="K9" s="135">
        <f>I9*J9</f>
        <v>5</v>
      </c>
      <c r="L9" s="135">
        <v>4</v>
      </c>
      <c r="M9" s="135">
        <f t="shared" ref="M9:M18" si="0">I9-L9</f>
        <v>1</v>
      </c>
      <c r="N9" s="84">
        <v>2</v>
      </c>
      <c r="O9" s="84">
        <v>2</v>
      </c>
      <c r="P9" s="122">
        <v>0.9</v>
      </c>
      <c r="Q9" s="102">
        <f t="shared" ref="Q9:Q18" si="1">N9*O9</f>
        <v>4</v>
      </c>
      <c r="R9" s="11"/>
      <c r="S9" s="17"/>
      <c r="T9" s="17"/>
      <c r="U9" s="5"/>
      <c r="V9" s="5"/>
      <c r="W9" s="5"/>
      <c r="X9" s="5"/>
      <c r="Y9" s="5"/>
      <c r="Z9" s="5"/>
      <c r="AA9" s="5"/>
      <c r="AB9" s="5"/>
      <c r="AC9" s="5"/>
      <c r="AD9" s="5"/>
      <c r="AE9" s="5"/>
      <c r="AF9" s="5"/>
      <c r="AG9" s="5"/>
      <c r="AH9" s="5"/>
      <c r="AI9" s="5"/>
      <c r="AJ9" s="5"/>
      <c r="AK9" s="5"/>
      <c r="AL9" s="5"/>
    </row>
    <row r="10" spans="1:38" ht="37.5" customHeight="1" x14ac:dyDescent="0.25">
      <c r="A10" s="260"/>
      <c r="B10" s="56" t="s">
        <v>26</v>
      </c>
      <c r="C10" s="54" t="s">
        <v>27</v>
      </c>
      <c r="D10" s="212" t="s">
        <v>28</v>
      </c>
      <c r="E10" s="89" t="s">
        <v>22</v>
      </c>
      <c r="F10" s="89" t="s">
        <v>23</v>
      </c>
      <c r="G10" s="89" t="s">
        <v>24</v>
      </c>
      <c r="H10" s="89" t="s">
        <v>25</v>
      </c>
      <c r="I10" s="136">
        <v>5</v>
      </c>
      <c r="J10" s="135">
        <v>1</v>
      </c>
      <c r="K10" s="135">
        <f t="shared" ref="K10:K70" si="2">I10*J10</f>
        <v>5</v>
      </c>
      <c r="L10" s="135">
        <v>3</v>
      </c>
      <c r="M10" s="135">
        <f t="shared" si="0"/>
        <v>2</v>
      </c>
      <c r="N10" s="84">
        <v>5</v>
      </c>
      <c r="O10" s="84">
        <v>5</v>
      </c>
      <c r="P10" s="122">
        <v>0.9</v>
      </c>
      <c r="Q10" s="102">
        <f t="shared" si="1"/>
        <v>25</v>
      </c>
      <c r="R10" s="11"/>
      <c r="S10" s="17"/>
      <c r="T10" s="17"/>
      <c r="U10" s="5"/>
      <c r="V10" s="5"/>
      <c r="W10" s="5"/>
      <c r="X10" s="5"/>
      <c r="Y10" s="5"/>
      <c r="Z10" s="5"/>
      <c r="AA10" s="5"/>
      <c r="AB10" s="5"/>
      <c r="AC10" s="5"/>
      <c r="AD10" s="5"/>
      <c r="AE10" s="5"/>
      <c r="AF10" s="5"/>
      <c r="AG10" s="5"/>
      <c r="AH10" s="5"/>
      <c r="AI10" s="5"/>
      <c r="AJ10" s="5"/>
      <c r="AK10" s="5"/>
      <c r="AL10" s="5"/>
    </row>
    <row r="11" spans="1:38" ht="37.5" customHeight="1" x14ac:dyDescent="0.25">
      <c r="A11" s="260"/>
      <c r="B11" s="56" t="s">
        <v>29</v>
      </c>
      <c r="C11" s="54" t="s">
        <v>30</v>
      </c>
      <c r="D11" s="212" t="s">
        <v>31</v>
      </c>
      <c r="E11" s="89"/>
      <c r="F11" s="89"/>
      <c r="G11" s="89"/>
      <c r="H11" s="89" t="s">
        <v>25</v>
      </c>
      <c r="I11" s="136">
        <v>5</v>
      </c>
      <c r="J11" s="135">
        <v>0.8</v>
      </c>
      <c r="K11" s="135">
        <f t="shared" si="2"/>
        <v>4</v>
      </c>
      <c r="L11" s="135">
        <v>3</v>
      </c>
      <c r="M11" s="135">
        <f t="shared" si="0"/>
        <v>2</v>
      </c>
      <c r="N11" s="84">
        <v>4</v>
      </c>
      <c r="O11" s="84">
        <v>3</v>
      </c>
      <c r="P11" s="122">
        <v>0.5</v>
      </c>
      <c r="Q11" s="102">
        <f t="shared" si="1"/>
        <v>12</v>
      </c>
      <c r="R11" s="11"/>
      <c r="S11" s="17"/>
      <c r="T11" s="17"/>
      <c r="U11" s="5"/>
      <c r="V11" s="5"/>
      <c r="W11" s="5"/>
      <c r="X11" s="5"/>
      <c r="Y11" s="5"/>
      <c r="Z11" s="232"/>
      <c r="AA11" s="5"/>
      <c r="AB11" s="5"/>
      <c r="AC11" s="5"/>
      <c r="AD11" s="5"/>
      <c r="AE11" s="5"/>
      <c r="AF11" s="5"/>
      <c r="AG11" s="5"/>
      <c r="AH11" s="5"/>
      <c r="AI11" s="5"/>
      <c r="AJ11" s="5"/>
      <c r="AK11" s="5"/>
      <c r="AL11" s="5"/>
    </row>
    <row r="12" spans="1:38" ht="37.5" customHeight="1" x14ac:dyDescent="0.25">
      <c r="A12" s="260"/>
      <c r="B12" s="56" t="s">
        <v>32</v>
      </c>
      <c r="C12" s="54" t="s">
        <v>33</v>
      </c>
      <c r="D12" s="212" t="s">
        <v>34</v>
      </c>
      <c r="E12" s="89"/>
      <c r="F12" s="89"/>
      <c r="G12" s="89"/>
      <c r="H12" s="89" t="s">
        <v>25</v>
      </c>
      <c r="I12" s="136">
        <v>5</v>
      </c>
      <c r="J12" s="135">
        <v>0.8</v>
      </c>
      <c r="K12" s="135">
        <f t="shared" si="2"/>
        <v>4</v>
      </c>
      <c r="L12" s="135">
        <v>2</v>
      </c>
      <c r="M12" s="135">
        <f t="shared" si="0"/>
        <v>3</v>
      </c>
      <c r="N12" s="84">
        <v>4</v>
      </c>
      <c r="O12" s="84">
        <v>3</v>
      </c>
      <c r="P12" s="122">
        <v>0.5</v>
      </c>
      <c r="Q12" s="102">
        <f t="shared" si="1"/>
        <v>12</v>
      </c>
      <c r="R12" s="11"/>
      <c r="S12" s="17"/>
      <c r="T12" s="17"/>
      <c r="U12" s="5"/>
      <c r="V12" s="5"/>
      <c r="W12" s="5"/>
      <c r="X12" s="5"/>
      <c r="Y12" s="5"/>
      <c r="Z12" s="232"/>
      <c r="AA12" s="5"/>
      <c r="AB12" s="5"/>
      <c r="AC12" s="5"/>
      <c r="AD12" s="5"/>
      <c r="AE12" s="5"/>
      <c r="AF12" s="5"/>
      <c r="AG12" s="5"/>
      <c r="AH12" s="5"/>
      <c r="AI12" s="5"/>
      <c r="AJ12" s="5"/>
      <c r="AK12" s="5"/>
      <c r="AL12" s="5"/>
    </row>
    <row r="13" spans="1:38" ht="37.5" customHeight="1" x14ac:dyDescent="0.25">
      <c r="A13" s="260"/>
      <c r="B13" s="56" t="s">
        <v>35</v>
      </c>
      <c r="C13" s="78" t="s">
        <v>36</v>
      </c>
      <c r="D13" s="212" t="s">
        <v>37</v>
      </c>
      <c r="E13" s="98"/>
      <c r="F13" s="98" t="s">
        <v>38</v>
      </c>
      <c r="G13" s="98"/>
      <c r="H13" s="98"/>
      <c r="I13" s="136">
        <v>5</v>
      </c>
      <c r="J13" s="135">
        <v>0.6</v>
      </c>
      <c r="K13" s="135">
        <f t="shared" si="2"/>
        <v>3</v>
      </c>
      <c r="L13" s="135">
        <v>3</v>
      </c>
      <c r="M13" s="135">
        <f t="shared" si="0"/>
        <v>2</v>
      </c>
      <c r="N13" s="84">
        <v>3</v>
      </c>
      <c r="O13" s="84">
        <v>3</v>
      </c>
      <c r="P13" s="122">
        <v>0.5</v>
      </c>
      <c r="Q13" s="102">
        <f t="shared" si="1"/>
        <v>9</v>
      </c>
      <c r="R13" s="11"/>
      <c r="S13" s="17"/>
      <c r="T13" s="17"/>
      <c r="U13" s="5"/>
      <c r="V13" s="5"/>
      <c r="W13" s="5"/>
      <c r="X13" s="5"/>
      <c r="Y13" s="5"/>
      <c r="Z13" s="5"/>
      <c r="AA13" s="5"/>
      <c r="AB13" s="5"/>
      <c r="AC13" s="5"/>
      <c r="AD13" s="5"/>
      <c r="AE13" s="5"/>
      <c r="AF13" s="5"/>
      <c r="AG13" s="5"/>
      <c r="AH13" s="5"/>
      <c r="AI13" s="5"/>
      <c r="AJ13" s="5"/>
      <c r="AK13" s="5"/>
      <c r="AL13" s="5"/>
    </row>
    <row r="14" spans="1:38" ht="37.5" customHeight="1" x14ac:dyDescent="0.25">
      <c r="A14" s="260"/>
      <c r="B14" s="56" t="s">
        <v>39</v>
      </c>
      <c r="C14" s="54" t="s">
        <v>40</v>
      </c>
      <c r="D14" s="212" t="s">
        <v>41</v>
      </c>
      <c r="E14" s="89" t="s">
        <v>42</v>
      </c>
      <c r="F14" s="89" t="s">
        <v>43</v>
      </c>
      <c r="G14" s="89"/>
      <c r="H14" s="89" t="s">
        <v>44</v>
      </c>
      <c r="I14" s="136">
        <v>5</v>
      </c>
      <c r="J14" s="135">
        <v>1</v>
      </c>
      <c r="K14" s="135">
        <f t="shared" si="2"/>
        <v>5</v>
      </c>
      <c r="L14" s="135">
        <v>4</v>
      </c>
      <c r="M14" s="135">
        <f t="shared" si="0"/>
        <v>1</v>
      </c>
      <c r="N14" s="84">
        <v>3</v>
      </c>
      <c r="O14" s="84">
        <v>4</v>
      </c>
      <c r="P14" s="122">
        <v>0.75</v>
      </c>
      <c r="Q14" s="102">
        <f t="shared" si="1"/>
        <v>12</v>
      </c>
      <c r="R14" s="11"/>
      <c r="S14" s="17"/>
      <c r="T14" s="17"/>
      <c r="U14" s="5"/>
      <c r="V14" s="5"/>
      <c r="W14" s="5"/>
      <c r="X14" s="5"/>
      <c r="Y14" s="5"/>
      <c r="Z14" s="5"/>
      <c r="AA14" s="5"/>
      <c r="AB14" s="5"/>
      <c r="AC14" s="5"/>
      <c r="AD14" s="5"/>
      <c r="AE14" s="5"/>
      <c r="AF14" s="5"/>
      <c r="AG14" s="5"/>
      <c r="AH14" s="5"/>
      <c r="AI14" s="5"/>
      <c r="AJ14" s="5"/>
      <c r="AK14" s="5"/>
      <c r="AL14" s="5"/>
    </row>
    <row r="15" spans="1:38" ht="37.5" customHeight="1" x14ac:dyDescent="0.25">
      <c r="A15" s="260"/>
      <c r="B15" s="56" t="s">
        <v>45</v>
      </c>
      <c r="C15" s="54" t="s">
        <v>46</v>
      </c>
      <c r="D15" s="212" t="s">
        <v>47</v>
      </c>
      <c r="E15" s="89"/>
      <c r="F15" s="89"/>
      <c r="G15" s="89"/>
      <c r="H15" s="89"/>
      <c r="I15" s="136">
        <v>5</v>
      </c>
      <c r="J15" s="135">
        <v>0.6</v>
      </c>
      <c r="K15" s="135">
        <f t="shared" si="2"/>
        <v>3</v>
      </c>
      <c r="L15" s="135">
        <v>4</v>
      </c>
      <c r="M15" s="135">
        <f t="shared" si="0"/>
        <v>1</v>
      </c>
      <c r="N15" s="84">
        <v>3</v>
      </c>
      <c r="O15" s="84">
        <v>3</v>
      </c>
      <c r="P15" s="122">
        <v>0.5</v>
      </c>
      <c r="Q15" s="102">
        <f t="shared" si="1"/>
        <v>9</v>
      </c>
      <c r="R15" s="11"/>
      <c r="S15" s="17"/>
      <c r="T15" s="17"/>
      <c r="U15" s="5"/>
      <c r="V15" s="5"/>
      <c r="W15" s="5"/>
      <c r="X15" s="5"/>
      <c r="Y15" s="5"/>
      <c r="Z15" s="5"/>
      <c r="AA15" s="5"/>
      <c r="AB15" s="5"/>
      <c r="AC15" s="5"/>
      <c r="AD15" s="5"/>
      <c r="AE15" s="5"/>
      <c r="AF15" s="5"/>
      <c r="AG15" s="5"/>
      <c r="AH15" s="5"/>
      <c r="AI15" s="5"/>
      <c r="AJ15" s="5"/>
      <c r="AK15" s="5"/>
      <c r="AL15" s="5"/>
    </row>
    <row r="16" spans="1:38" ht="37.5" customHeight="1" x14ac:dyDescent="0.25">
      <c r="A16" s="260"/>
      <c r="B16" s="72" t="s">
        <v>48</v>
      </c>
      <c r="C16" s="73" t="s">
        <v>49</v>
      </c>
      <c r="D16" s="212" t="s">
        <v>50</v>
      </c>
      <c r="E16" s="93" t="s">
        <v>51</v>
      </c>
      <c r="F16" s="93" t="s">
        <v>52</v>
      </c>
      <c r="G16" s="93" t="s">
        <v>53</v>
      </c>
      <c r="H16" s="93" t="s">
        <v>54</v>
      </c>
      <c r="I16" s="137">
        <v>5</v>
      </c>
      <c r="J16" s="135">
        <v>0.6</v>
      </c>
      <c r="K16" s="135">
        <f t="shared" si="2"/>
        <v>3</v>
      </c>
      <c r="L16" s="135">
        <v>4</v>
      </c>
      <c r="M16" s="135">
        <f t="shared" si="0"/>
        <v>1</v>
      </c>
      <c r="N16" s="84">
        <v>4</v>
      </c>
      <c r="O16" s="84">
        <v>3</v>
      </c>
      <c r="P16" s="122">
        <v>0.5</v>
      </c>
      <c r="Q16" s="102">
        <f t="shared" si="1"/>
        <v>12</v>
      </c>
      <c r="R16" s="11"/>
      <c r="S16" s="17"/>
      <c r="T16" s="17"/>
      <c r="U16" s="5"/>
      <c r="V16" s="5"/>
      <c r="W16" s="5"/>
      <c r="X16" s="5"/>
      <c r="Y16" s="5"/>
      <c r="Z16" s="5"/>
      <c r="AA16" s="5"/>
      <c r="AB16" s="5"/>
      <c r="AC16" s="5"/>
      <c r="AD16" s="5"/>
      <c r="AE16" s="5"/>
      <c r="AF16" s="5"/>
      <c r="AG16" s="5"/>
      <c r="AH16" s="5"/>
      <c r="AI16" s="5"/>
      <c r="AJ16" s="5"/>
      <c r="AK16" s="5"/>
      <c r="AL16" s="5"/>
    </row>
    <row r="17" spans="1:38" ht="39.75" customHeight="1" x14ac:dyDescent="0.25">
      <c r="A17" s="260"/>
      <c r="B17" s="58" t="s">
        <v>55</v>
      </c>
      <c r="C17" s="74" t="s">
        <v>56</v>
      </c>
      <c r="D17" s="212" t="s">
        <v>57</v>
      </c>
      <c r="E17" s="94" t="s">
        <v>51</v>
      </c>
      <c r="F17" s="94" t="s">
        <v>58</v>
      </c>
      <c r="G17" s="94"/>
      <c r="H17" s="94"/>
      <c r="I17" s="138">
        <v>5</v>
      </c>
      <c r="J17" s="135">
        <v>0.8</v>
      </c>
      <c r="K17" s="135">
        <f>I17*J17</f>
        <v>4</v>
      </c>
      <c r="L17" s="135">
        <v>3</v>
      </c>
      <c r="M17" s="135">
        <f t="shared" si="0"/>
        <v>2</v>
      </c>
      <c r="N17" s="84">
        <v>4</v>
      </c>
      <c r="O17" s="84">
        <v>4</v>
      </c>
      <c r="P17" s="122">
        <v>0.75</v>
      </c>
      <c r="Q17" s="102">
        <f t="shared" si="1"/>
        <v>16</v>
      </c>
      <c r="R17" s="11"/>
      <c r="S17" s="17"/>
      <c r="T17" s="17"/>
      <c r="U17" s="5"/>
      <c r="V17" s="5"/>
      <c r="W17" s="5"/>
      <c r="X17" s="5"/>
      <c r="Y17" s="5"/>
      <c r="Z17" s="5"/>
      <c r="AA17" s="5"/>
      <c r="AB17" s="5"/>
      <c r="AC17" s="5"/>
      <c r="AD17" s="5"/>
      <c r="AE17" s="5"/>
      <c r="AF17" s="5"/>
      <c r="AG17" s="5"/>
      <c r="AH17" s="5"/>
      <c r="AI17" s="5"/>
      <c r="AJ17" s="5"/>
      <c r="AK17" s="5"/>
      <c r="AL17" s="5"/>
    </row>
    <row r="18" spans="1:38" ht="39.75" customHeight="1" x14ac:dyDescent="0.25">
      <c r="A18" s="260"/>
      <c r="B18" s="58" t="s">
        <v>59</v>
      </c>
      <c r="C18" s="74" t="s">
        <v>60</v>
      </c>
      <c r="D18" s="212" t="s">
        <v>61</v>
      </c>
      <c r="E18" s="94" t="s">
        <v>22</v>
      </c>
      <c r="F18" s="94"/>
      <c r="G18" s="94"/>
      <c r="H18" s="94" t="s">
        <v>62</v>
      </c>
      <c r="I18" s="138">
        <v>5</v>
      </c>
      <c r="J18" s="135">
        <v>0.8</v>
      </c>
      <c r="K18" s="135">
        <f t="shared" si="2"/>
        <v>4</v>
      </c>
      <c r="L18" s="135">
        <v>3</v>
      </c>
      <c r="M18" s="135">
        <f t="shared" si="0"/>
        <v>2</v>
      </c>
      <c r="N18" s="84">
        <v>4</v>
      </c>
      <c r="O18" s="84">
        <v>4</v>
      </c>
      <c r="P18" s="122">
        <v>0.75</v>
      </c>
      <c r="Q18" s="102">
        <f t="shared" si="1"/>
        <v>16</v>
      </c>
      <c r="R18" s="11"/>
      <c r="S18" s="17"/>
      <c r="T18" s="17"/>
      <c r="U18" s="5"/>
      <c r="V18" s="5"/>
      <c r="W18" s="5"/>
      <c r="X18" s="5"/>
      <c r="Y18" s="5"/>
      <c r="Z18" s="5"/>
      <c r="AB18" s="5"/>
      <c r="AC18" s="5"/>
      <c r="AD18" s="5"/>
      <c r="AE18" s="5"/>
      <c r="AF18" s="5"/>
      <c r="AG18" s="5"/>
      <c r="AH18" s="5"/>
      <c r="AI18" s="5"/>
      <c r="AJ18" s="5"/>
      <c r="AK18" s="5"/>
      <c r="AL18" s="5"/>
    </row>
    <row r="19" spans="1:38" ht="42" customHeight="1" x14ac:dyDescent="0.25">
      <c r="A19" s="36"/>
      <c r="B19" s="37"/>
      <c r="C19" s="22"/>
      <c r="D19" s="145"/>
      <c r="E19" s="145"/>
      <c r="F19" s="145"/>
      <c r="G19" s="145"/>
      <c r="H19" s="145"/>
      <c r="I19" s="23"/>
      <c r="K19" s="135"/>
      <c r="R19" s="11"/>
      <c r="S19" s="17"/>
      <c r="T19" s="17"/>
      <c r="U19" s="5"/>
      <c r="V19" s="5"/>
      <c r="W19" s="5"/>
      <c r="X19" s="5"/>
      <c r="Y19" s="5"/>
      <c r="Z19" s="5"/>
      <c r="AB19" s="5"/>
      <c r="AC19" s="5"/>
      <c r="AD19" s="5"/>
      <c r="AE19" s="5"/>
      <c r="AF19" s="5"/>
      <c r="AG19" s="5"/>
      <c r="AH19" s="5"/>
      <c r="AI19" s="5"/>
      <c r="AJ19" s="5"/>
      <c r="AK19" s="5"/>
      <c r="AL19" s="5"/>
    </row>
    <row r="20" spans="1:38" ht="37.5" customHeight="1" x14ac:dyDescent="0.25">
      <c r="A20" s="261" t="s">
        <v>63</v>
      </c>
      <c r="B20" s="58" t="s">
        <v>64</v>
      </c>
      <c r="C20" s="57" t="s">
        <v>65</v>
      </c>
      <c r="D20" s="213" t="s">
        <v>66</v>
      </c>
      <c r="E20" s="150" t="s">
        <v>67</v>
      </c>
      <c r="F20" s="154"/>
      <c r="G20" s="154"/>
      <c r="H20" s="95" t="s">
        <v>68</v>
      </c>
      <c r="I20" s="136">
        <v>1</v>
      </c>
      <c r="J20" s="135">
        <v>0.6</v>
      </c>
      <c r="K20" s="135">
        <f t="shared" si="2"/>
        <v>0.6</v>
      </c>
      <c r="L20" s="135">
        <v>4</v>
      </c>
      <c r="M20" s="135">
        <f t="shared" ref="M20:M27" si="3">I20-L20</f>
        <v>-3</v>
      </c>
      <c r="N20" s="84">
        <v>4</v>
      </c>
      <c r="O20" s="84">
        <v>4</v>
      </c>
      <c r="P20" s="122">
        <v>0.75</v>
      </c>
      <c r="Q20" s="102">
        <f t="shared" ref="Q20:Q27" si="4">N20*O20</f>
        <v>16</v>
      </c>
      <c r="R20" s="11"/>
      <c r="S20" s="17"/>
      <c r="T20" s="17"/>
      <c r="U20" s="5"/>
      <c r="V20" s="5"/>
      <c r="W20" s="5"/>
      <c r="X20" s="5"/>
      <c r="Y20" s="5"/>
      <c r="Z20" s="5"/>
      <c r="AA20" s="5"/>
      <c r="AB20" s="5"/>
      <c r="AC20" s="5"/>
      <c r="AD20" s="5"/>
      <c r="AE20" s="5"/>
      <c r="AF20" s="5"/>
      <c r="AG20" s="5"/>
      <c r="AH20" s="5"/>
      <c r="AI20" s="5"/>
      <c r="AJ20" s="5"/>
      <c r="AK20" s="5"/>
      <c r="AL20" s="5"/>
    </row>
    <row r="21" spans="1:38" ht="37.5" customHeight="1" x14ac:dyDescent="0.25">
      <c r="A21" s="262"/>
      <c r="B21" s="58" t="s">
        <v>69</v>
      </c>
      <c r="C21" s="57" t="s">
        <v>70</v>
      </c>
      <c r="D21" s="214" t="s">
        <v>71</v>
      </c>
      <c r="E21" s="150" t="s">
        <v>72</v>
      </c>
      <c r="F21" s="154" t="s">
        <v>73</v>
      </c>
      <c r="G21" s="154"/>
      <c r="H21" s="95" t="s">
        <v>68</v>
      </c>
      <c r="I21" s="136">
        <v>3</v>
      </c>
      <c r="J21" s="135">
        <v>0.8</v>
      </c>
      <c r="K21" s="135">
        <f t="shared" si="2"/>
        <v>2.4000000000000004</v>
      </c>
      <c r="L21" s="135">
        <v>3</v>
      </c>
      <c r="M21" s="135">
        <f t="shared" si="3"/>
        <v>0</v>
      </c>
      <c r="N21" s="84">
        <v>4</v>
      </c>
      <c r="O21" s="84">
        <v>4</v>
      </c>
      <c r="P21" s="122">
        <v>0.75</v>
      </c>
      <c r="Q21" s="102">
        <f t="shared" si="4"/>
        <v>16</v>
      </c>
      <c r="R21" s="11"/>
      <c r="S21" s="17"/>
      <c r="T21" s="17"/>
      <c r="U21" s="5"/>
      <c r="V21" s="5"/>
      <c r="W21" s="5"/>
      <c r="X21" s="5"/>
      <c r="Y21" s="5"/>
      <c r="Z21" s="5"/>
      <c r="AA21" s="5"/>
      <c r="AB21" s="5"/>
      <c r="AC21" s="5"/>
      <c r="AD21" s="5"/>
      <c r="AE21" s="5"/>
      <c r="AF21" s="5"/>
      <c r="AG21" s="5"/>
      <c r="AH21" s="5"/>
      <c r="AI21" s="5"/>
      <c r="AJ21" s="5"/>
      <c r="AK21" s="5"/>
      <c r="AL21" s="5"/>
    </row>
    <row r="22" spans="1:38" ht="37.5" customHeight="1" x14ac:dyDescent="0.25">
      <c r="A22" s="262"/>
      <c r="B22" s="58" t="s">
        <v>74</v>
      </c>
      <c r="C22" s="130" t="s">
        <v>75</v>
      </c>
      <c r="D22" s="214" t="s">
        <v>76</v>
      </c>
      <c r="E22" s="151" t="s">
        <v>77</v>
      </c>
      <c r="F22" s="155" t="s">
        <v>38</v>
      </c>
      <c r="G22" s="155"/>
      <c r="H22" s="146" t="s">
        <v>68</v>
      </c>
      <c r="I22" s="136">
        <v>3</v>
      </c>
      <c r="J22" s="135">
        <v>0.8</v>
      </c>
      <c r="K22" s="135">
        <f t="shared" si="2"/>
        <v>2.4000000000000004</v>
      </c>
      <c r="L22" s="135">
        <v>3</v>
      </c>
      <c r="M22" s="135">
        <f t="shared" si="3"/>
        <v>0</v>
      </c>
      <c r="N22" s="84">
        <v>3</v>
      </c>
      <c r="O22" s="84">
        <v>3</v>
      </c>
      <c r="P22" s="122">
        <v>0.5</v>
      </c>
      <c r="Q22" s="102">
        <f t="shared" si="4"/>
        <v>9</v>
      </c>
      <c r="R22" s="11"/>
      <c r="S22" s="17"/>
      <c r="T22" s="17"/>
      <c r="U22" s="5"/>
      <c r="V22" s="5"/>
      <c r="W22" s="5"/>
      <c r="X22" s="5"/>
      <c r="Y22" s="5"/>
      <c r="Z22" s="5"/>
      <c r="AA22" s="5"/>
      <c r="AB22" s="5"/>
      <c r="AC22" s="5"/>
      <c r="AD22" s="5"/>
      <c r="AE22" s="5"/>
      <c r="AF22" s="5"/>
      <c r="AG22" s="5"/>
      <c r="AH22" s="5"/>
      <c r="AI22" s="5"/>
      <c r="AJ22" s="5"/>
      <c r="AK22" s="5"/>
      <c r="AL22" s="5"/>
    </row>
    <row r="23" spans="1:38" ht="37.5" customHeight="1" x14ac:dyDescent="0.25">
      <c r="A23" s="262"/>
      <c r="B23" s="58" t="s">
        <v>78</v>
      </c>
      <c r="C23" s="131" t="s">
        <v>79</v>
      </c>
      <c r="D23" s="214" t="s">
        <v>80</v>
      </c>
      <c r="E23" s="152" t="s">
        <v>81</v>
      </c>
      <c r="F23" s="156"/>
      <c r="G23" s="156"/>
      <c r="H23" s="147" t="s">
        <v>68</v>
      </c>
      <c r="I23" s="136">
        <v>1</v>
      </c>
      <c r="J23" s="135">
        <v>1</v>
      </c>
      <c r="K23" s="135">
        <f t="shared" si="2"/>
        <v>1</v>
      </c>
      <c r="L23" s="135">
        <v>2</v>
      </c>
      <c r="M23" s="135">
        <f t="shared" si="3"/>
        <v>-1</v>
      </c>
      <c r="N23" s="84">
        <v>5</v>
      </c>
      <c r="O23" s="84">
        <v>5</v>
      </c>
      <c r="P23" s="123">
        <v>0.95</v>
      </c>
      <c r="Q23" s="102">
        <f t="shared" si="4"/>
        <v>25</v>
      </c>
      <c r="R23" s="11"/>
      <c r="S23" s="17"/>
      <c r="T23" s="17"/>
      <c r="U23" s="5"/>
      <c r="V23" s="5"/>
      <c r="W23" s="5"/>
      <c r="X23" s="5"/>
      <c r="Y23" s="5"/>
      <c r="Z23" s="5"/>
      <c r="AA23" s="5"/>
      <c r="AB23" s="5"/>
      <c r="AC23" s="5"/>
      <c r="AD23" s="5"/>
      <c r="AE23" s="5"/>
      <c r="AF23" s="5"/>
      <c r="AG23" s="5"/>
      <c r="AH23" s="5"/>
      <c r="AI23" s="5"/>
      <c r="AJ23" s="5"/>
      <c r="AK23" s="5"/>
      <c r="AL23" s="5"/>
    </row>
    <row r="24" spans="1:38" ht="37.5" customHeight="1" x14ac:dyDescent="0.25">
      <c r="A24" s="262"/>
      <c r="B24" s="58" t="s">
        <v>82</v>
      </c>
      <c r="C24" s="57" t="s">
        <v>83</v>
      </c>
      <c r="D24" s="214" t="s">
        <v>84</v>
      </c>
      <c r="E24" s="150"/>
      <c r="F24" s="154" t="s">
        <v>85</v>
      </c>
      <c r="G24" s="154"/>
      <c r="H24" s="95" t="s">
        <v>68</v>
      </c>
      <c r="I24" s="136">
        <v>4</v>
      </c>
      <c r="J24" s="135">
        <v>0.6</v>
      </c>
      <c r="K24" s="135">
        <f t="shared" si="2"/>
        <v>2.4</v>
      </c>
      <c r="L24" s="135">
        <v>3</v>
      </c>
      <c r="M24" s="135">
        <f t="shared" si="3"/>
        <v>1</v>
      </c>
      <c r="N24" s="84">
        <v>4</v>
      </c>
      <c r="O24" s="84">
        <v>4</v>
      </c>
      <c r="P24" s="122">
        <v>0.75</v>
      </c>
      <c r="Q24" s="102">
        <f t="shared" si="4"/>
        <v>16</v>
      </c>
      <c r="R24" s="11"/>
      <c r="S24" s="17"/>
      <c r="T24" s="17"/>
      <c r="U24" s="5"/>
      <c r="V24" s="5"/>
      <c r="W24" s="5"/>
      <c r="X24" s="5"/>
      <c r="Y24" s="5"/>
      <c r="Z24" s="5"/>
      <c r="AA24" s="5"/>
      <c r="AB24" s="5"/>
      <c r="AC24" s="5"/>
      <c r="AD24" s="5"/>
      <c r="AE24" s="5"/>
      <c r="AF24" s="5"/>
      <c r="AG24" s="5"/>
      <c r="AH24" s="5"/>
      <c r="AI24" s="5"/>
      <c r="AJ24" s="5"/>
      <c r="AK24" s="5"/>
      <c r="AL24" s="5"/>
    </row>
    <row r="25" spans="1:38" ht="37.5" customHeight="1" x14ac:dyDescent="0.25">
      <c r="A25" s="262"/>
      <c r="B25" s="58" t="s">
        <v>86</v>
      </c>
      <c r="C25" s="57" t="s">
        <v>87</v>
      </c>
      <c r="D25" s="214" t="s">
        <v>88</v>
      </c>
      <c r="E25" s="150" t="s">
        <v>89</v>
      </c>
      <c r="F25" s="154"/>
      <c r="G25" s="154"/>
      <c r="H25" s="95" t="s">
        <v>68</v>
      </c>
      <c r="I25" s="136">
        <v>5</v>
      </c>
      <c r="J25" s="135">
        <v>0.8</v>
      </c>
      <c r="K25" s="135">
        <f t="shared" si="2"/>
        <v>4</v>
      </c>
      <c r="L25" s="135">
        <v>4</v>
      </c>
      <c r="M25" s="135">
        <f t="shared" si="3"/>
        <v>1</v>
      </c>
      <c r="N25" s="84">
        <v>4</v>
      </c>
      <c r="O25" s="84">
        <v>3</v>
      </c>
      <c r="P25" s="123">
        <v>0.5</v>
      </c>
      <c r="Q25" s="102">
        <f t="shared" si="4"/>
        <v>12</v>
      </c>
      <c r="R25" s="11"/>
      <c r="S25" s="17"/>
      <c r="T25" s="17"/>
      <c r="U25" s="5"/>
      <c r="V25" s="5"/>
      <c r="W25" s="5"/>
      <c r="X25" s="5"/>
      <c r="Y25" s="5"/>
      <c r="Z25" s="5"/>
      <c r="AA25" s="5"/>
      <c r="AB25" s="5"/>
      <c r="AC25" s="5"/>
      <c r="AD25" s="5"/>
      <c r="AE25" s="5"/>
      <c r="AF25" s="5"/>
      <c r="AG25" s="5"/>
      <c r="AH25" s="5"/>
      <c r="AI25" s="5"/>
      <c r="AJ25" s="5"/>
      <c r="AK25" s="5"/>
      <c r="AL25" s="5"/>
    </row>
    <row r="26" spans="1:38" ht="37.5" customHeight="1" x14ac:dyDescent="0.25">
      <c r="A26" s="262"/>
      <c r="B26" s="75" t="s">
        <v>90</v>
      </c>
      <c r="C26" s="76" t="s">
        <v>91</v>
      </c>
      <c r="D26" s="214" t="s">
        <v>92</v>
      </c>
      <c r="E26" s="153"/>
      <c r="F26" s="157" t="s">
        <v>93</v>
      </c>
      <c r="G26" s="157"/>
      <c r="H26" s="96" t="s">
        <v>68</v>
      </c>
      <c r="I26" s="137">
        <v>1</v>
      </c>
      <c r="J26" s="135">
        <v>0.6</v>
      </c>
      <c r="K26" s="135">
        <f t="shared" si="2"/>
        <v>0.6</v>
      </c>
      <c r="L26" s="135">
        <v>4</v>
      </c>
      <c r="M26" s="135">
        <f t="shared" si="3"/>
        <v>-3</v>
      </c>
      <c r="N26" s="84">
        <v>4</v>
      </c>
      <c r="O26" s="84">
        <v>4</v>
      </c>
      <c r="P26" s="122">
        <v>0.75</v>
      </c>
      <c r="Q26" s="102">
        <f t="shared" si="4"/>
        <v>16</v>
      </c>
      <c r="R26" s="11"/>
      <c r="S26" s="17"/>
      <c r="T26" s="17"/>
      <c r="U26" s="5"/>
      <c r="V26" s="5"/>
      <c r="W26" s="5"/>
      <c r="X26" s="5"/>
      <c r="Y26" s="5"/>
      <c r="Z26" s="5"/>
      <c r="AA26" s="5"/>
      <c r="AB26" s="5"/>
      <c r="AC26" s="5"/>
      <c r="AD26" s="5"/>
      <c r="AE26" s="5"/>
      <c r="AF26" s="5"/>
      <c r="AG26" s="5"/>
      <c r="AH26" s="5"/>
      <c r="AI26" s="5"/>
      <c r="AJ26" s="5"/>
      <c r="AK26" s="5"/>
      <c r="AL26" s="5"/>
    </row>
    <row r="27" spans="1:38" ht="37.5" customHeight="1" x14ac:dyDescent="0.25">
      <c r="A27" s="262"/>
      <c r="B27" s="58" t="s">
        <v>94</v>
      </c>
      <c r="C27" s="74" t="s">
        <v>95</v>
      </c>
      <c r="D27" s="214" t="s">
        <v>96</v>
      </c>
      <c r="E27" s="74"/>
      <c r="F27" s="74"/>
      <c r="G27" s="74"/>
      <c r="H27" s="149" t="s">
        <v>68</v>
      </c>
      <c r="I27" s="138">
        <v>5</v>
      </c>
      <c r="J27" s="135">
        <v>0.8</v>
      </c>
      <c r="K27" s="135">
        <f t="shared" si="2"/>
        <v>4</v>
      </c>
      <c r="L27" s="135">
        <v>4</v>
      </c>
      <c r="M27" s="135">
        <f t="shared" si="3"/>
        <v>1</v>
      </c>
      <c r="N27" s="84">
        <v>4</v>
      </c>
      <c r="O27" s="84">
        <v>4</v>
      </c>
      <c r="P27" s="122">
        <v>0.75</v>
      </c>
      <c r="Q27" s="102">
        <f t="shared" si="4"/>
        <v>16</v>
      </c>
      <c r="R27" s="11"/>
      <c r="S27" s="17"/>
      <c r="T27" s="17"/>
      <c r="U27" s="5"/>
      <c r="V27" s="5"/>
      <c r="W27" s="5"/>
      <c r="X27" s="5"/>
      <c r="Y27" s="5"/>
      <c r="Z27" s="5"/>
      <c r="AA27" s="5"/>
      <c r="AB27" s="5"/>
      <c r="AC27" s="5"/>
      <c r="AD27" s="5"/>
      <c r="AE27" s="5"/>
      <c r="AF27" s="5"/>
      <c r="AG27" s="5"/>
      <c r="AH27" s="5"/>
      <c r="AI27" s="5"/>
      <c r="AJ27" s="5"/>
      <c r="AK27" s="5"/>
      <c r="AL27" s="5"/>
    </row>
    <row r="28" spans="1:38" ht="42" customHeight="1" x14ac:dyDescent="0.25">
      <c r="A28" s="37"/>
      <c r="B28" s="37"/>
      <c r="C28" s="22"/>
      <c r="D28" s="145"/>
      <c r="E28" s="145"/>
      <c r="F28" s="145"/>
      <c r="G28" s="145"/>
      <c r="H28" s="145"/>
      <c r="I28" s="61"/>
      <c r="J28" s="87"/>
      <c r="K28" s="135"/>
      <c r="L28" s="87"/>
      <c r="M28" s="87"/>
      <c r="R28" s="11"/>
      <c r="S28" s="17"/>
      <c r="T28" s="17"/>
      <c r="U28" s="5"/>
      <c r="V28" s="5"/>
      <c r="W28" s="5"/>
      <c r="X28" s="5"/>
      <c r="Y28" s="5"/>
      <c r="Z28" s="5"/>
      <c r="AA28" s="5"/>
      <c r="AB28" s="5"/>
      <c r="AC28" s="5"/>
      <c r="AD28" s="5"/>
      <c r="AE28" s="5"/>
      <c r="AF28" s="5"/>
      <c r="AG28" s="5"/>
      <c r="AH28" s="5"/>
      <c r="AI28" s="5"/>
      <c r="AJ28" s="5"/>
      <c r="AK28" s="5"/>
      <c r="AL28" s="5"/>
    </row>
    <row r="29" spans="1:38" ht="38.25" customHeight="1" x14ac:dyDescent="0.25">
      <c r="A29" s="263" t="s">
        <v>97</v>
      </c>
      <c r="B29" s="56" t="s">
        <v>98</v>
      </c>
      <c r="C29" s="54" t="s">
        <v>99</v>
      </c>
      <c r="D29" s="215" t="s">
        <v>100</v>
      </c>
      <c r="E29" s="89"/>
      <c r="F29" s="89"/>
      <c r="G29" s="89"/>
      <c r="H29" s="89"/>
      <c r="I29" s="136">
        <v>1</v>
      </c>
      <c r="J29" s="141">
        <v>0.6</v>
      </c>
      <c r="K29" s="135">
        <f t="shared" si="2"/>
        <v>0.6</v>
      </c>
      <c r="L29" s="135">
        <v>4</v>
      </c>
      <c r="M29" s="135">
        <f t="shared" ref="M29:M36" si="5">I29-L29</f>
        <v>-3</v>
      </c>
      <c r="N29" s="84">
        <v>3</v>
      </c>
      <c r="O29" s="84">
        <v>3</v>
      </c>
      <c r="P29" s="123">
        <v>0.5</v>
      </c>
      <c r="Q29" s="102">
        <f t="shared" ref="Q29:Q36" si="6">N29*O29</f>
        <v>9</v>
      </c>
      <c r="R29" s="11"/>
      <c r="S29" s="17"/>
      <c r="T29" s="17"/>
      <c r="U29" s="5"/>
      <c r="V29" s="5"/>
      <c r="W29" s="5"/>
      <c r="X29" s="5"/>
      <c r="Y29" s="5"/>
      <c r="Z29" s="5"/>
      <c r="AA29" s="5"/>
      <c r="AB29" s="5"/>
      <c r="AC29" s="5"/>
      <c r="AD29" s="5"/>
      <c r="AE29" s="5"/>
      <c r="AF29" s="5"/>
      <c r="AG29" s="5"/>
      <c r="AH29" s="5"/>
      <c r="AI29" s="5"/>
      <c r="AJ29" s="5"/>
      <c r="AK29" s="5"/>
      <c r="AL29" s="5"/>
    </row>
    <row r="30" spans="1:38" ht="38.25" customHeight="1" x14ac:dyDescent="0.25">
      <c r="A30" s="264"/>
      <c r="B30" s="56" t="s">
        <v>101</v>
      </c>
      <c r="C30" s="54" t="s">
        <v>102</v>
      </c>
      <c r="D30" s="215" t="s">
        <v>103</v>
      </c>
      <c r="E30" s="89" t="s">
        <v>104</v>
      </c>
      <c r="F30" s="89" t="s">
        <v>105</v>
      </c>
      <c r="G30" s="89"/>
      <c r="H30" s="89"/>
      <c r="I30" s="136">
        <v>1</v>
      </c>
      <c r="J30" s="141">
        <v>0.8</v>
      </c>
      <c r="K30" s="135">
        <f t="shared" si="2"/>
        <v>0.8</v>
      </c>
      <c r="L30" s="135">
        <v>3</v>
      </c>
      <c r="M30" s="135">
        <f t="shared" si="5"/>
        <v>-2</v>
      </c>
      <c r="N30" s="84">
        <v>4</v>
      </c>
      <c r="O30" s="84">
        <v>4</v>
      </c>
      <c r="P30" s="122">
        <v>0.75</v>
      </c>
      <c r="Q30" s="102">
        <f t="shared" si="6"/>
        <v>16</v>
      </c>
      <c r="R30" s="11"/>
      <c r="S30" s="17"/>
      <c r="T30" s="17"/>
      <c r="U30" s="5"/>
      <c r="V30" s="5"/>
      <c r="W30" s="5"/>
      <c r="X30" s="5"/>
      <c r="Y30" s="5"/>
      <c r="Z30" s="5"/>
      <c r="AA30" s="5"/>
      <c r="AB30" s="5"/>
      <c r="AC30" s="5"/>
      <c r="AD30" s="5"/>
      <c r="AE30" s="5"/>
      <c r="AF30" s="5"/>
      <c r="AG30" s="5"/>
      <c r="AH30" s="5"/>
      <c r="AI30" s="5"/>
      <c r="AJ30" s="5"/>
      <c r="AK30" s="5"/>
      <c r="AL30" s="5"/>
    </row>
    <row r="31" spans="1:38" ht="38.25" customHeight="1" x14ac:dyDescent="0.25">
      <c r="A31" s="264"/>
      <c r="B31" s="56" t="s">
        <v>106</v>
      </c>
      <c r="C31" s="54" t="s">
        <v>107</v>
      </c>
      <c r="D31" s="215" t="s">
        <v>108</v>
      </c>
      <c r="E31" s="93" t="s">
        <v>109</v>
      </c>
      <c r="F31" s="93"/>
      <c r="G31" s="93"/>
      <c r="H31" s="89"/>
      <c r="I31" s="136">
        <v>5</v>
      </c>
      <c r="J31" s="141">
        <v>0.8</v>
      </c>
      <c r="K31" s="135">
        <f t="shared" si="2"/>
        <v>4</v>
      </c>
      <c r="L31" s="135">
        <v>3</v>
      </c>
      <c r="M31" s="135">
        <f t="shared" si="5"/>
        <v>2</v>
      </c>
      <c r="N31" s="84">
        <v>4</v>
      </c>
      <c r="O31" s="84">
        <v>4</v>
      </c>
      <c r="P31" s="122">
        <v>0.75</v>
      </c>
      <c r="Q31" s="102">
        <f t="shared" si="6"/>
        <v>16</v>
      </c>
      <c r="R31" s="11"/>
      <c r="S31" s="17"/>
      <c r="T31" s="17"/>
      <c r="U31" s="5"/>
      <c r="V31" s="5"/>
      <c r="W31" s="5"/>
      <c r="X31" s="5"/>
      <c r="Y31" s="5"/>
      <c r="Z31" s="5"/>
      <c r="AA31" s="5"/>
      <c r="AB31" s="5"/>
      <c r="AC31" s="5"/>
      <c r="AD31" s="5"/>
      <c r="AE31" s="5"/>
      <c r="AF31" s="5"/>
      <c r="AG31" s="5"/>
      <c r="AH31" s="5"/>
      <c r="AI31" s="5"/>
      <c r="AJ31" s="5"/>
      <c r="AK31" s="5"/>
      <c r="AL31" s="5"/>
    </row>
    <row r="32" spans="1:38" ht="38.25" customHeight="1" x14ac:dyDescent="0.25">
      <c r="A32" s="264"/>
      <c r="B32" s="56" t="s">
        <v>110</v>
      </c>
      <c r="C32" s="158" t="s">
        <v>111</v>
      </c>
      <c r="D32" s="215" t="s">
        <v>112</v>
      </c>
      <c r="E32" s="160"/>
      <c r="F32" s="161"/>
      <c r="G32" s="74" t="s">
        <v>53</v>
      </c>
      <c r="H32" s="148"/>
      <c r="I32" s="136">
        <v>1</v>
      </c>
      <c r="J32" s="141">
        <v>0.8</v>
      </c>
      <c r="K32" s="135">
        <f t="shared" si="2"/>
        <v>0.8</v>
      </c>
      <c r="L32" s="135">
        <v>2</v>
      </c>
      <c r="M32" s="135">
        <f t="shared" si="5"/>
        <v>-1</v>
      </c>
      <c r="N32" s="84">
        <v>4</v>
      </c>
      <c r="O32" s="84">
        <v>4</v>
      </c>
      <c r="P32" s="122">
        <v>0.75</v>
      </c>
      <c r="Q32" s="102">
        <f t="shared" si="6"/>
        <v>16</v>
      </c>
      <c r="R32" s="11"/>
      <c r="S32" s="17"/>
      <c r="T32" s="17"/>
      <c r="U32" s="5"/>
      <c r="V32" s="5"/>
      <c r="W32" s="5"/>
      <c r="X32" s="5"/>
      <c r="Y32" s="5"/>
      <c r="Z32" s="5"/>
      <c r="AA32" s="5"/>
      <c r="AB32" s="5"/>
      <c r="AC32" s="5"/>
      <c r="AD32" s="5"/>
      <c r="AE32" s="5"/>
      <c r="AF32" s="5"/>
      <c r="AG32" s="5"/>
      <c r="AH32" s="5"/>
      <c r="AI32" s="5"/>
      <c r="AJ32" s="5"/>
      <c r="AK32" s="5"/>
      <c r="AL32" s="5"/>
    </row>
    <row r="33" spans="1:38" ht="38.25" customHeight="1" x14ac:dyDescent="0.25">
      <c r="A33" s="264"/>
      <c r="B33" s="56" t="s">
        <v>113</v>
      </c>
      <c r="C33" s="54" t="s">
        <v>114</v>
      </c>
      <c r="D33" s="215" t="s">
        <v>115</v>
      </c>
      <c r="E33" s="159" t="s">
        <v>116</v>
      </c>
      <c r="F33" s="159"/>
      <c r="G33" s="74"/>
      <c r="H33" s="95"/>
      <c r="I33" s="136">
        <v>5</v>
      </c>
      <c r="J33" s="141">
        <v>0.6</v>
      </c>
      <c r="K33" s="135">
        <f t="shared" si="2"/>
        <v>3</v>
      </c>
      <c r="L33" s="135">
        <v>3</v>
      </c>
      <c r="M33" s="135">
        <f t="shared" si="5"/>
        <v>2</v>
      </c>
      <c r="N33" s="84">
        <v>3</v>
      </c>
      <c r="O33" s="84">
        <v>3</v>
      </c>
      <c r="P33" s="123">
        <v>0.5</v>
      </c>
      <c r="Q33" s="102">
        <f t="shared" si="6"/>
        <v>9</v>
      </c>
      <c r="R33" s="11"/>
      <c r="S33" s="17"/>
      <c r="T33" s="17"/>
      <c r="U33" s="5"/>
      <c r="V33" s="5"/>
      <c r="W33" s="5"/>
      <c r="X33" s="5"/>
      <c r="Y33" s="5"/>
      <c r="Z33" s="5"/>
      <c r="AA33" s="5"/>
      <c r="AB33" s="5"/>
      <c r="AC33" s="5"/>
      <c r="AD33" s="5"/>
      <c r="AE33" s="5"/>
      <c r="AF33" s="5"/>
      <c r="AG33" s="5"/>
      <c r="AH33" s="5"/>
      <c r="AI33" s="5"/>
      <c r="AJ33" s="5"/>
      <c r="AK33" s="5"/>
      <c r="AL33" s="5"/>
    </row>
    <row r="34" spans="1:38" ht="38.25" customHeight="1" x14ac:dyDescent="0.25">
      <c r="A34" s="264"/>
      <c r="B34" s="56" t="s">
        <v>117</v>
      </c>
      <c r="C34" s="54" t="s">
        <v>118</v>
      </c>
      <c r="D34" s="215" t="s">
        <v>119</v>
      </c>
      <c r="E34" s="89" t="s">
        <v>104</v>
      </c>
      <c r="F34" s="89"/>
      <c r="G34" s="159"/>
      <c r="H34" s="89" t="s">
        <v>120</v>
      </c>
      <c r="I34" s="136">
        <v>5</v>
      </c>
      <c r="J34" s="141">
        <v>0.8</v>
      </c>
      <c r="K34" s="135">
        <f t="shared" si="2"/>
        <v>4</v>
      </c>
      <c r="L34" s="141">
        <v>3</v>
      </c>
      <c r="M34" s="135">
        <f t="shared" si="5"/>
        <v>2</v>
      </c>
      <c r="N34" s="84">
        <v>4</v>
      </c>
      <c r="O34" s="84">
        <v>3</v>
      </c>
      <c r="P34" s="123">
        <v>0.5</v>
      </c>
      <c r="Q34" s="102">
        <f t="shared" si="6"/>
        <v>12</v>
      </c>
      <c r="R34" s="11"/>
      <c r="S34" s="17"/>
      <c r="T34" s="17"/>
      <c r="U34" s="5"/>
      <c r="V34" s="5"/>
      <c r="W34" s="5"/>
      <c r="X34" s="5"/>
      <c r="Y34" s="5"/>
      <c r="Z34" s="5"/>
      <c r="AA34" s="5"/>
      <c r="AB34" s="5"/>
      <c r="AC34" s="5"/>
      <c r="AD34" s="5"/>
      <c r="AE34" s="5"/>
      <c r="AF34" s="5"/>
      <c r="AG34" s="5"/>
      <c r="AH34" s="5"/>
      <c r="AI34" s="5"/>
      <c r="AJ34" s="5"/>
      <c r="AK34" s="5"/>
      <c r="AL34" s="5"/>
    </row>
    <row r="35" spans="1:38" ht="40.5" customHeight="1" x14ac:dyDescent="0.25">
      <c r="A35" s="264"/>
      <c r="B35" s="72" t="s">
        <v>121</v>
      </c>
      <c r="C35" s="73" t="s">
        <v>122</v>
      </c>
      <c r="D35" s="215" t="s">
        <v>123</v>
      </c>
      <c r="E35" s="93"/>
      <c r="F35" s="93"/>
      <c r="G35" s="93"/>
      <c r="H35" s="93"/>
      <c r="I35" s="137">
        <v>3</v>
      </c>
      <c r="J35" s="141">
        <v>0.6</v>
      </c>
      <c r="K35" s="135">
        <f t="shared" si="2"/>
        <v>1.7999999999999998</v>
      </c>
      <c r="L35" s="141">
        <v>4</v>
      </c>
      <c r="M35" s="135">
        <f t="shared" si="5"/>
        <v>-1</v>
      </c>
      <c r="N35" s="84">
        <v>4</v>
      </c>
      <c r="O35" s="84">
        <v>3</v>
      </c>
      <c r="P35" s="123">
        <v>0.5</v>
      </c>
      <c r="Q35" s="102">
        <f t="shared" si="6"/>
        <v>12</v>
      </c>
      <c r="R35" s="11"/>
      <c r="S35" s="17"/>
      <c r="T35" s="17"/>
      <c r="U35" s="5"/>
      <c r="V35" s="5"/>
      <c r="W35" s="5"/>
      <c r="X35" s="5"/>
      <c r="Y35" s="5"/>
      <c r="Z35" s="5"/>
      <c r="AA35" s="5"/>
      <c r="AB35" s="5"/>
      <c r="AC35" s="5"/>
      <c r="AD35" s="5"/>
      <c r="AE35" s="5"/>
      <c r="AF35" s="5"/>
      <c r="AG35" s="5"/>
      <c r="AH35" s="5"/>
      <c r="AI35" s="5"/>
      <c r="AJ35" s="5"/>
      <c r="AK35" s="5"/>
      <c r="AL35" s="5"/>
    </row>
    <row r="36" spans="1:38" ht="40.5" customHeight="1" x14ac:dyDescent="0.25">
      <c r="A36" s="264"/>
      <c r="B36" s="58" t="s">
        <v>124</v>
      </c>
      <c r="C36" s="77" t="s">
        <v>125</v>
      </c>
      <c r="D36" s="215" t="s">
        <v>126</v>
      </c>
      <c r="E36" s="97" t="s">
        <v>127</v>
      </c>
      <c r="F36" s="97"/>
      <c r="G36" s="97"/>
      <c r="H36" s="97"/>
      <c r="I36" s="138">
        <v>1</v>
      </c>
      <c r="J36" s="238">
        <v>0.6</v>
      </c>
      <c r="K36" s="135">
        <f t="shared" si="2"/>
        <v>0.6</v>
      </c>
      <c r="L36" s="141">
        <v>4</v>
      </c>
      <c r="M36" s="135">
        <f t="shared" si="5"/>
        <v>-3</v>
      </c>
      <c r="N36" s="84">
        <v>3</v>
      </c>
      <c r="O36" s="84">
        <v>3</v>
      </c>
      <c r="P36" s="123">
        <v>0.5</v>
      </c>
      <c r="Q36" s="102">
        <f t="shared" si="6"/>
        <v>9</v>
      </c>
      <c r="R36" s="11"/>
      <c r="S36" s="17"/>
      <c r="T36" s="17"/>
      <c r="U36" s="5"/>
      <c r="V36" s="5"/>
      <c r="W36" s="5"/>
      <c r="X36" s="5"/>
      <c r="Y36" s="5"/>
      <c r="Z36" s="5"/>
      <c r="AA36" s="5"/>
      <c r="AB36" s="5"/>
      <c r="AC36" s="5"/>
      <c r="AD36" s="5"/>
      <c r="AE36" s="5"/>
      <c r="AF36" s="5"/>
      <c r="AG36" s="5"/>
      <c r="AH36" s="5"/>
      <c r="AI36" s="5"/>
      <c r="AJ36" s="5"/>
      <c r="AK36" s="5"/>
      <c r="AL36" s="5"/>
    </row>
    <row r="37" spans="1:38" ht="42" customHeight="1" x14ac:dyDescent="0.25">
      <c r="A37" s="37"/>
      <c r="B37" s="37"/>
      <c r="C37" s="22"/>
      <c r="D37" s="145"/>
      <c r="E37" s="145"/>
      <c r="F37" s="145"/>
      <c r="G37" s="145"/>
      <c r="H37" s="145"/>
      <c r="I37" s="61"/>
      <c r="J37" s="87"/>
      <c r="K37" s="135"/>
      <c r="L37" s="87"/>
      <c r="M37" s="87"/>
      <c r="R37" s="11"/>
      <c r="S37" s="17"/>
      <c r="T37" s="17"/>
      <c r="U37" s="5"/>
      <c r="V37" s="5"/>
      <c r="W37" s="5"/>
      <c r="X37" s="5"/>
      <c r="Y37" s="5"/>
      <c r="Z37" s="5"/>
      <c r="AA37" s="5"/>
      <c r="AB37" s="5"/>
      <c r="AC37" s="5"/>
      <c r="AD37" s="5"/>
      <c r="AE37" s="5"/>
      <c r="AF37" s="5"/>
      <c r="AG37" s="5"/>
      <c r="AH37" s="5"/>
      <c r="AI37" s="5"/>
      <c r="AJ37" s="5"/>
      <c r="AK37" s="5"/>
      <c r="AL37" s="5"/>
    </row>
    <row r="38" spans="1:38" ht="37.5" customHeight="1" x14ac:dyDescent="0.25">
      <c r="A38" s="265" t="s">
        <v>128</v>
      </c>
      <c r="B38" s="56" t="s">
        <v>129</v>
      </c>
      <c r="C38" s="54" t="s">
        <v>130</v>
      </c>
      <c r="D38" s="215" t="s">
        <v>131</v>
      </c>
      <c r="E38" s="89"/>
      <c r="F38" s="89"/>
      <c r="G38" s="89"/>
      <c r="H38" s="89" t="s">
        <v>132</v>
      </c>
      <c r="I38" s="136">
        <v>5</v>
      </c>
      <c r="J38" s="141">
        <v>1</v>
      </c>
      <c r="K38" s="135">
        <f t="shared" si="2"/>
        <v>5</v>
      </c>
      <c r="L38" s="135">
        <v>3</v>
      </c>
      <c r="M38" s="141">
        <f t="shared" ref="M38:M44" si="7">I38-L38</f>
        <v>2</v>
      </c>
      <c r="N38" s="84">
        <v>3</v>
      </c>
      <c r="O38" s="84">
        <v>3</v>
      </c>
      <c r="P38" s="123">
        <v>0.5</v>
      </c>
      <c r="Q38" s="102">
        <f>N38*O38</f>
        <v>9</v>
      </c>
      <c r="R38" s="11"/>
      <c r="S38" s="17"/>
      <c r="T38" s="17"/>
      <c r="U38" s="5"/>
      <c r="V38" s="5"/>
      <c r="W38" s="5"/>
      <c r="X38" s="5"/>
      <c r="Y38" s="5"/>
      <c r="Z38" s="5"/>
      <c r="AA38" s="5"/>
      <c r="AB38" s="5"/>
      <c r="AC38" s="5"/>
      <c r="AD38" s="5"/>
      <c r="AE38" s="5"/>
      <c r="AF38" s="5"/>
      <c r="AG38" s="5"/>
      <c r="AH38" s="5"/>
      <c r="AI38" s="5"/>
      <c r="AJ38" s="5"/>
      <c r="AK38" s="5"/>
      <c r="AL38" s="5"/>
    </row>
    <row r="39" spans="1:38" ht="37.5" customHeight="1" x14ac:dyDescent="0.25">
      <c r="A39" s="266"/>
      <c r="B39" s="56" t="s">
        <v>133</v>
      </c>
      <c r="C39" s="54" t="s">
        <v>134</v>
      </c>
      <c r="D39" s="215" t="s">
        <v>135</v>
      </c>
      <c r="E39" s="89" t="s">
        <v>136</v>
      </c>
      <c r="F39" s="89"/>
      <c r="G39" s="89"/>
      <c r="H39" s="89"/>
      <c r="I39" s="136">
        <v>1</v>
      </c>
      <c r="J39" s="141">
        <v>1</v>
      </c>
      <c r="K39" s="135">
        <f t="shared" si="2"/>
        <v>1</v>
      </c>
      <c r="L39" s="135">
        <v>3</v>
      </c>
      <c r="M39" s="141">
        <f t="shared" si="7"/>
        <v>-2</v>
      </c>
      <c r="N39" s="84">
        <v>5</v>
      </c>
      <c r="O39" s="84">
        <v>5</v>
      </c>
      <c r="P39" s="123">
        <v>0.5</v>
      </c>
      <c r="Q39" s="102">
        <f t="shared" ref="Q39:Q44" si="8">N39*O39</f>
        <v>25</v>
      </c>
      <c r="R39" s="11"/>
      <c r="S39" s="17"/>
      <c r="T39" s="17"/>
      <c r="U39" s="5"/>
      <c r="V39" s="5"/>
      <c r="W39" s="5"/>
      <c r="X39" s="5"/>
      <c r="Y39" s="5"/>
      <c r="Z39" s="5"/>
      <c r="AA39" s="5"/>
      <c r="AB39" s="5"/>
      <c r="AC39" s="5"/>
      <c r="AD39" s="5"/>
      <c r="AE39" s="5"/>
      <c r="AF39" s="5"/>
      <c r="AG39" s="5"/>
      <c r="AH39" s="5"/>
      <c r="AI39" s="5"/>
      <c r="AJ39" s="5"/>
      <c r="AK39" s="5"/>
      <c r="AL39" s="5"/>
    </row>
    <row r="40" spans="1:38" ht="37.5" customHeight="1" x14ac:dyDescent="0.25">
      <c r="A40" s="266"/>
      <c r="B40" s="56" t="s">
        <v>137</v>
      </c>
      <c r="C40" s="54" t="s">
        <v>138</v>
      </c>
      <c r="D40" s="215" t="s">
        <v>139</v>
      </c>
      <c r="E40" s="89"/>
      <c r="F40" s="89" t="s">
        <v>140</v>
      </c>
      <c r="G40" s="89"/>
      <c r="H40" s="89"/>
      <c r="I40" s="136">
        <v>5</v>
      </c>
      <c r="J40" s="141">
        <v>0.8</v>
      </c>
      <c r="K40" s="135">
        <f t="shared" si="2"/>
        <v>4</v>
      </c>
      <c r="L40" s="135">
        <v>2</v>
      </c>
      <c r="M40" s="141">
        <f t="shared" si="7"/>
        <v>3</v>
      </c>
      <c r="N40" s="84">
        <v>4</v>
      </c>
      <c r="O40" s="84">
        <v>4</v>
      </c>
      <c r="P40" s="122">
        <v>0.75</v>
      </c>
      <c r="Q40" s="102">
        <f t="shared" si="8"/>
        <v>16</v>
      </c>
      <c r="R40" s="11"/>
      <c r="S40" s="17"/>
      <c r="T40" s="17"/>
      <c r="U40" s="5"/>
      <c r="V40" s="5"/>
      <c r="W40" s="5"/>
      <c r="X40" s="5"/>
      <c r="Y40" s="5"/>
      <c r="Z40" s="5"/>
      <c r="AA40" s="5"/>
      <c r="AB40" s="5"/>
      <c r="AC40" s="5"/>
      <c r="AD40" s="5"/>
      <c r="AE40" s="5"/>
      <c r="AF40" s="5"/>
      <c r="AG40" s="5"/>
      <c r="AH40" s="5"/>
      <c r="AI40" s="5"/>
      <c r="AJ40" s="5"/>
      <c r="AK40" s="5"/>
      <c r="AL40" s="5"/>
    </row>
    <row r="41" spans="1:38" ht="37.5" customHeight="1" x14ac:dyDescent="0.25">
      <c r="A41" s="266"/>
      <c r="B41" s="56" t="s">
        <v>141</v>
      </c>
      <c r="C41" s="54" t="s">
        <v>142</v>
      </c>
      <c r="D41" s="215" t="s">
        <v>143</v>
      </c>
      <c r="E41" s="89" t="s">
        <v>144</v>
      </c>
      <c r="F41" s="89" t="s">
        <v>140</v>
      </c>
      <c r="G41" s="89"/>
      <c r="H41" s="89"/>
      <c r="I41" s="136">
        <v>5</v>
      </c>
      <c r="J41" s="217">
        <v>0.8</v>
      </c>
      <c r="K41" s="135">
        <f t="shared" si="2"/>
        <v>4</v>
      </c>
      <c r="L41" s="135">
        <v>3</v>
      </c>
      <c r="M41" s="141">
        <f t="shared" si="7"/>
        <v>2</v>
      </c>
      <c r="N41" s="84">
        <v>4</v>
      </c>
      <c r="O41" s="84">
        <v>4</v>
      </c>
      <c r="P41" s="122">
        <v>0.75</v>
      </c>
      <c r="Q41" s="102">
        <f t="shared" si="8"/>
        <v>16</v>
      </c>
      <c r="R41" s="11"/>
      <c r="S41" s="17"/>
      <c r="T41" s="17"/>
      <c r="U41" s="5"/>
      <c r="V41" s="5"/>
      <c r="W41" s="5"/>
      <c r="X41" s="5"/>
      <c r="Y41" s="5"/>
      <c r="Z41" s="5"/>
      <c r="AA41" s="5"/>
      <c r="AB41" s="5"/>
      <c r="AC41" s="5"/>
      <c r="AD41" s="5"/>
      <c r="AE41" s="5"/>
      <c r="AF41" s="5"/>
      <c r="AG41" s="5"/>
      <c r="AH41" s="5"/>
      <c r="AI41" s="5"/>
      <c r="AJ41" s="5"/>
      <c r="AK41" s="5"/>
      <c r="AL41" s="5"/>
    </row>
    <row r="42" spans="1:38" ht="37.5" customHeight="1" x14ac:dyDescent="0.25">
      <c r="A42" s="266"/>
      <c r="B42" s="56" t="s">
        <v>145</v>
      </c>
      <c r="C42" s="54" t="s">
        <v>146</v>
      </c>
      <c r="D42" s="215" t="s">
        <v>147</v>
      </c>
      <c r="E42" s="89"/>
      <c r="F42" s="89"/>
      <c r="G42" s="89"/>
      <c r="H42" s="89"/>
      <c r="I42" s="136">
        <v>1</v>
      </c>
      <c r="J42" s="217">
        <v>0.8</v>
      </c>
      <c r="K42" s="135">
        <f t="shared" si="2"/>
        <v>0.8</v>
      </c>
      <c r="L42" s="141">
        <v>3</v>
      </c>
      <c r="M42" s="141">
        <f t="shared" si="7"/>
        <v>-2</v>
      </c>
      <c r="N42" s="84">
        <v>4</v>
      </c>
      <c r="O42" s="84">
        <v>4</v>
      </c>
      <c r="P42" s="122">
        <v>0.75</v>
      </c>
      <c r="Q42" s="102">
        <f t="shared" si="8"/>
        <v>16</v>
      </c>
      <c r="R42" s="11"/>
      <c r="S42" s="17"/>
      <c r="T42" s="17"/>
      <c r="U42" s="5"/>
      <c r="V42" s="5"/>
      <c r="W42" s="5"/>
      <c r="X42" s="5"/>
      <c r="Y42" s="5"/>
      <c r="Z42" s="5"/>
      <c r="AA42" s="5"/>
      <c r="AB42" s="5"/>
      <c r="AC42" s="5"/>
      <c r="AD42" s="5"/>
      <c r="AE42" s="5"/>
      <c r="AF42" s="5"/>
      <c r="AG42" s="5"/>
      <c r="AH42" s="5"/>
      <c r="AI42" s="5"/>
      <c r="AJ42" s="5"/>
      <c r="AK42" s="5"/>
      <c r="AL42" s="5"/>
    </row>
    <row r="43" spans="1:38" ht="37.5" customHeight="1" x14ac:dyDescent="0.25">
      <c r="A43" s="266"/>
      <c r="B43" s="56" t="s">
        <v>148</v>
      </c>
      <c r="C43" s="54" t="s">
        <v>149</v>
      </c>
      <c r="D43" s="215" t="s">
        <v>150</v>
      </c>
      <c r="E43" s="89" t="s">
        <v>127</v>
      </c>
      <c r="F43" s="89"/>
      <c r="G43" s="89"/>
      <c r="H43" s="89"/>
      <c r="I43" s="136">
        <v>1</v>
      </c>
      <c r="J43" s="238">
        <v>0.6</v>
      </c>
      <c r="K43" s="135">
        <f t="shared" si="2"/>
        <v>0.6</v>
      </c>
      <c r="L43" s="141">
        <v>4</v>
      </c>
      <c r="M43" s="141">
        <f t="shared" si="7"/>
        <v>-3</v>
      </c>
      <c r="N43" s="84">
        <v>3</v>
      </c>
      <c r="O43" s="84">
        <v>3</v>
      </c>
      <c r="P43" s="123">
        <v>0.5</v>
      </c>
      <c r="Q43" s="102">
        <f t="shared" si="8"/>
        <v>9</v>
      </c>
      <c r="R43" s="11"/>
      <c r="S43" s="17"/>
      <c r="T43" s="17"/>
      <c r="U43" s="5"/>
      <c r="V43" s="5"/>
      <c r="W43" s="5"/>
      <c r="X43" s="5"/>
      <c r="Y43" s="5"/>
      <c r="Z43" s="5"/>
      <c r="AA43" s="5"/>
      <c r="AB43" s="5"/>
      <c r="AC43" s="5"/>
      <c r="AD43" s="5"/>
      <c r="AE43" s="5"/>
      <c r="AF43" s="5"/>
      <c r="AG43" s="5"/>
      <c r="AH43" s="5"/>
      <c r="AI43" s="5"/>
      <c r="AJ43" s="5"/>
      <c r="AK43" s="5"/>
      <c r="AL43" s="5"/>
    </row>
    <row r="44" spans="1:38" ht="37.5" customHeight="1" x14ac:dyDescent="0.25">
      <c r="A44" s="266"/>
      <c r="B44" s="56" t="s">
        <v>151</v>
      </c>
      <c r="C44" s="54" t="s">
        <v>152</v>
      </c>
      <c r="D44" s="215" t="s">
        <v>153</v>
      </c>
      <c r="E44" s="89"/>
      <c r="F44" s="89"/>
      <c r="G44" s="89"/>
      <c r="H44" s="89"/>
      <c r="I44" s="136">
        <v>1</v>
      </c>
      <c r="J44" s="238">
        <v>0.6</v>
      </c>
      <c r="K44" s="135">
        <f t="shared" si="2"/>
        <v>0.6</v>
      </c>
      <c r="L44" s="141">
        <v>4</v>
      </c>
      <c r="M44" s="141">
        <f t="shared" si="7"/>
        <v>-3</v>
      </c>
      <c r="N44" s="84">
        <v>3</v>
      </c>
      <c r="O44" s="84">
        <v>3</v>
      </c>
      <c r="P44" s="123">
        <v>0.5</v>
      </c>
      <c r="Q44" s="102">
        <f t="shared" si="8"/>
        <v>9</v>
      </c>
      <c r="R44" s="11"/>
      <c r="S44" s="17"/>
      <c r="T44" s="17"/>
      <c r="U44" s="5"/>
      <c r="V44" s="5"/>
      <c r="W44" s="5"/>
      <c r="X44" s="5"/>
      <c r="Y44" s="5"/>
      <c r="Z44" s="5"/>
      <c r="AA44" s="5"/>
      <c r="AB44" s="5"/>
      <c r="AC44" s="5"/>
      <c r="AD44" s="5"/>
      <c r="AE44" s="5"/>
      <c r="AF44" s="5"/>
      <c r="AG44" s="5"/>
      <c r="AH44" s="5"/>
      <c r="AI44" s="5"/>
      <c r="AJ44" s="5"/>
      <c r="AK44" s="5"/>
      <c r="AL44" s="5"/>
    </row>
    <row r="45" spans="1:38" ht="42" customHeight="1" x14ac:dyDescent="0.25">
      <c r="A45" s="37"/>
      <c r="B45" s="37"/>
      <c r="C45" s="22"/>
      <c r="D45" s="145"/>
      <c r="E45" s="145"/>
      <c r="F45" s="145"/>
      <c r="G45" s="145"/>
      <c r="H45" s="145"/>
      <c r="I45" s="61"/>
      <c r="J45" s="87"/>
      <c r="K45" s="135"/>
      <c r="L45" s="87"/>
      <c r="M45" s="87"/>
      <c r="R45" s="11"/>
      <c r="S45" s="17"/>
      <c r="T45" s="17"/>
      <c r="U45" s="5"/>
      <c r="V45" s="5"/>
      <c r="W45" s="5"/>
      <c r="X45" s="5"/>
      <c r="Y45" s="5"/>
      <c r="Z45" s="5"/>
      <c r="AA45" s="5"/>
      <c r="AB45" s="5"/>
      <c r="AC45" s="5"/>
      <c r="AD45" s="5"/>
      <c r="AE45" s="5"/>
      <c r="AF45" s="5"/>
      <c r="AG45" s="5"/>
      <c r="AH45" s="5"/>
      <c r="AI45" s="5"/>
      <c r="AJ45" s="5"/>
      <c r="AK45" s="5"/>
      <c r="AL45" s="5"/>
    </row>
    <row r="46" spans="1:38" ht="37.5" customHeight="1" x14ac:dyDescent="0.25">
      <c r="A46" s="273" t="s">
        <v>154</v>
      </c>
      <c r="B46" s="56" t="s">
        <v>155</v>
      </c>
      <c r="C46" s="54" t="s">
        <v>156</v>
      </c>
      <c r="D46" s="215" t="s">
        <v>157</v>
      </c>
      <c r="E46" s="89" t="s">
        <v>158</v>
      </c>
      <c r="F46" s="89"/>
      <c r="G46" s="89"/>
      <c r="H46" s="89"/>
      <c r="I46" s="136">
        <v>1</v>
      </c>
      <c r="J46" s="141">
        <v>1</v>
      </c>
      <c r="K46" s="135">
        <f t="shared" si="2"/>
        <v>1</v>
      </c>
      <c r="L46" s="217">
        <v>3</v>
      </c>
      <c r="M46" s="141">
        <f t="shared" ref="M46:M52" si="9">I46-L46</f>
        <v>-2</v>
      </c>
      <c r="N46" s="84">
        <v>5</v>
      </c>
      <c r="O46" s="84">
        <v>5</v>
      </c>
      <c r="P46" s="122">
        <v>0.75</v>
      </c>
      <c r="Q46" s="102">
        <f t="shared" ref="Q46:Q52" si="10">N46*O46</f>
        <v>25</v>
      </c>
      <c r="R46" s="11"/>
      <c r="S46" s="17"/>
      <c r="T46" s="17"/>
      <c r="U46" s="5"/>
      <c r="V46" s="5"/>
      <c r="W46" s="5"/>
      <c r="X46" s="5"/>
      <c r="Y46" s="5"/>
      <c r="Z46" s="5"/>
      <c r="AA46" s="5"/>
      <c r="AB46" s="5"/>
      <c r="AC46" s="5"/>
      <c r="AD46" s="5"/>
      <c r="AE46" s="5"/>
      <c r="AF46" s="5"/>
      <c r="AG46" s="5"/>
      <c r="AH46" s="5"/>
      <c r="AI46" s="5"/>
      <c r="AJ46" s="5"/>
      <c r="AK46" s="5"/>
      <c r="AL46" s="5"/>
    </row>
    <row r="47" spans="1:38" ht="37.5" customHeight="1" x14ac:dyDescent="0.25">
      <c r="A47" s="274"/>
      <c r="B47" s="56" t="s">
        <v>159</v>
      </c>
      <c r="C47" s="54" t="s">
        <v>160</v>
      </c>
      <c r="D47" s="215" t="s">
        <v>161</v>
      </c>
      <c r="E47" s="89" t="s">
        <v>158</v>
      </c>
      <c r="F47" s="89" t="s">
        <v>162</v>
      </c>
      <c r="G47" s="89"/>
      <c r="H47" s="89"/>
      <c r="I47" s="136">
        <v>1</v>
      </c>
      <c r="J47" s="141">
        <v>1</v>
      </c>
      <c r="K47" s="135">
        <f t="shared" si="2"/>
        <v>1</v>
      </c>
      <c r="L47" s="218">
        <v>3</v>
      </c>
      <c r="M47" s="141">
        <f t="shared" si="9"/>
        <v>-2</v>
      </c>
      <c r="N47" s="84">
        <v>4</v>
      </c>
      <c r="O47" s="84">
        <v>4</v>
      </c>
      <c r="P47" s="122">
        <v>0.75</v>
      </c>
      <c r="Q47" s="102">
        <f t="shared" si="10"/>
        <v>16</v>
      </c>
      <c r="R47" s="11"/>
      <c r="S47" s="17"/>
      <c r="T47" s="17"/>
      <c r="U47" s="5"/>
      <c r="V47" s="5"/>
      <c r="W47" s="5"/>
      <c r="X47" s="5"/>
      <c r="Y47" s="5"/>
      <c r="Z47" s="5"/>
      <c r="AA47" s="5"/>
      <c r="AB47" s="5"/>
      <c r="AC47" s="5"/>
      <c r="AD47" s="5"/>
      <c r="AE47" s="5"/>
      <c r="AF47" s="5"/>
      <c r="AG47" s="5"/>
      <c r="AH47" s="5"/>
      <c r="AI47" s="5"/>
      <c r="AJ47" s="5"/>
      <c r="AK47" s="5"/>
      <c r="AL47" s="5"/>
    </row>
    <row r="48" spans="1:38" ht="37.5" customHeight="1" x14ac:dyDescent="0.25">
      <c r="A48" s="274"/>
      <c r="B48" s="56" t="s">
        <v>163</v>
      </c>
      <c r="C48" s="54" t="s">
        <v>164</v>
      </c>
      <c r="D48" s="215" t="s">
        <v>165</v>
      </c>
      <c r="E48" s="89"/>
      <c r="F48" s="89" t="s">
        <v>166</v>
      </c>
      <c r="G48" s="89"/>
      <c r="H48" s="89"/>
      <c r="I48" s="136">
        <v>1</v>
      </c>
      <c r="J48" s="141">
        <v>1</v>
      </c>
      <c r="K48" s="135">
        <f t="shared" si="2"/>
        <v>1</v>
      </c>
      <c r="L48" s="218">
        <v>2</v>
      </c>
      <c r="M48" s="141">
        <f t="shared" si="9"/>
        <v>-1</v>
      </c>
      <c r="N48" s="84">
        <v>4</v>
      </c>
      <c r="O48" s="84">
        <v>4</v>
      </c>
      <c r="P48" s="122">
        <v>0.75</v>
      </c>
      <c r="Q48" s="102">
        <f t="shared" si="10"/>
        <v>16</v>
      </c>
      <c r="R48" s="11"/>
      <c r="S48" s="17"/>
      <c r="T48" s="17"/>
      <c r="U48" s="5"/>
      <c r="V48" s="5"/>
      <c r="W48" s="5"/>
      <c r="X48" s="5"/>
      <c r="Y48" s="5"/>
      <c r="Z48" s="5"/>
      <c r="AA48" s="5"/>
      <c r="AB48" s="5"/>
      <c r="AC48" s="5"/>
      <c r="AD48" s="5"/>
      <c r="AE48" s="5"/>
      <c r="AF48" s="5"/>
      <c r="AG48" s="5"/>
      <c r="AH48" s="5"/>
      <c r="AI48" s="5"/>
      <c r="AJ48" s="5"/>
      <c r="AK48" s="5"/>
      <c r="AL48" s="5"/>
    </row>
    <row r="49" spans="1:38" ht="38.25" customHeight="1" x14ac:dyDescent="0.25">
      <c r="A49" s="274"/>
      <c r="B49" s="56" t="s">
        <v>167</v>
      </c>
      <c r="C49" s="78" t="s">
        <v>168</v>
      </c>
      <c r="D49" s="215" t="s">
        <v>169</v>
      </c>
      <c r="E49" s="98"/>
      <c r="F49" s="98"/>
      <c r="G49" s="98"/>
      <c r="H49" s="98"/>
      <c r="I49" s="136">
        <v>5</v>
      </c>
      <c r="J49" s="217">
        <v>0.8</v>
      </c>
      <c r="K49" s="135">
        <f t="shared" si="2"/>
        <v>4</v>
      </c>
      <c r="L49" s="218">
        <v>3</v>
      </c>
      <c r="M49" s="141">
        <f t="shared" si="9"/>
        <v>2</v>
      </c>
      <c r="N49" s="84">
        <v>3</v>
      </c>
      <c r="O49" s="84">
        <v>3</v>
      </c>
      <c r="P49" s="123">
        <v>0.5</v>
      </c>
      <c r="Q49" s="102">
        <f t="shared" si="10"/>
        <v>9</v>
      </c>
      <c r="R49" s="11"/>
      <c r="S49" s="17"/>
      <c r="T49" s="17"/>
      <c r="U49" s="5"/>
      <c r="V49" s="5"/>
      <c r="W49" s="5"/>
      <c r="X49" s="5"/>
      <c r="Y49" s="5"/>
      <c r="Z49" s="5"/>
      <c r="AA49" s="5"/>
      <c r="AB49" s="5"/>
      <c r="AC49" s="5"/>
      <c r="AD49" s="5"/>
      <c r="AE49" s="5"/>
      <c r="AF49" s="5"/>
      <c r="AG49" s="5"/>
      <c r="AH49" s="5"/>
      <c r="AI49" s="5"/>
      <c r="AJ49" s="5"/>
      <c r="AK49" s="5"/>
      <c r="AL49" s="5"/>
    </row>
    <row r="50" spans="1:38" ht="36.75" customHeight="1" x14ac:dyDescent="0.25">
      <c r="A50" s="274"/>
      <c r="B50" s="56" t="s">
        <v>170</v>
      </c>
      <c r="C50" s="54" t="s">
        <v>171</v>
      </c>
      <c r="D50" s="215" t="s">
        <v>172</v>
      </c>
      <c r="E50" s="89" t="s">
        <v>173</v>
      </c>
      <c r="F50" s="89"/>
      <c r="G50" s="89"/>
      <c r="H50" s="89"/>
      <c r="I50" s="136">
        <v>3</v>
      </c>
      <c r="J50" s="141">
        <v>1</v>
      </c>
      <c r="K50" s="135">
        <f t="shared" si="2"/>
        <v>3</v>
      </c>
      <c r="L50" s="219">
        <v>3</v>
      </c>
      <c r="M50" s="141">
        <f t="shared" si="9"/>
        <v>0</v>
      </c>
      <c r="N50" s="84">
        <v>5</v>
      </c>
      <c r="O50" s="84">
        <v>5</v>
      </c>
      <c r="P50" s="122">
        <v>0.95</v>
      </c>
      <c r="Q50" s="102">
        <f t="shared" si="10"/>
        <v>25</v>
      </c>
      <c r="R50" s="11"/>
      <c r="S50" s="17"/>
      <c r="T50" s="17"/>
      <c r="U50" s="5"/>
      <c r="V50" s="5"/>
      <c r="W50" s="5"/>
      <c r="X50" s="5"/>
      <c r="Y50" s="5"/>
      <c r="Z50" s="5"/>
      <c r="AA50" s="5"/>
      <c r="AB50" s="5"/>
      <c r="AC50" s="5"/>
      <c r="AD50" s="5"/>
      <c r="AE50" s="5"/>
      <c r="AF50" s="5"/>
      <c r="AG50" s="5"/>
      <c r="AH50" s="5"/>
      <c r="AI50" s="5"/>
      <c r="AJ50" s="5"/>
      <c r="AK50" s="5"/>
      <c r="AL50" s="5"/>
    </row>
    <row r="51" spans="1:38" ht="36.75" customHeight="1" x14ac:dyDescent="0.25">
      <c r="A51" s="274"/>
      <c r="B51" s="58" t="s">
        <v>174</v>
      </c>
      <c r="C51" s="74" t="s">
        <v>175</v>
      </c>
      <c r="D51" s="215" t="s">
        <v>176</v>
      </c>
      <c r="E51" s="94"/>
      <c r="F51" s="94" t="s">
        <v>166</v>
      </c>
      <c r="G51" s="94"/>
      <c r="H51" s="94"/>
      <c r="I51" s="138">
        <v>3</v>
      </c>
      <c r="J51" s="141">
        <v>1</v>
      </c>
      <c r="K51" s="135">
        <f t="shared" si="2"/>
        <v>3</v>
      </c>
      <c r="L51" s="219">
        <v>4</v>
      </c>
      <c r="M51" s="141">
        <f t="shared" si="9"/>
        <v>-1</v>
      </c>
      <c r="N51" s="84">
        <v>4</v>
      </c>
      <c r="O51" s="84">
        <v>4</v>
      </c>
      <c r="P51" s="122">
        <v>0.75</v>
      </c>
      <c r="Q51" s="102">
        <f t="shared" si="10"/>
        <v>16</v>
      </c>
      <c r="R51" s="11"/>
      <c r="S51" s="17"/>
      <c r="T51" s="17"/>
      <c r="U51" s="5"/>
      <c r="V51" s="5"/>
      <c r="W51" s="5"/>
      <c r="X51" s="5"/>
      <c r="Y51" s="5"/>
      <c r="Z51" s="5"/>
      <c r="AA51" s="5"/>
      <c r="AB51" s="5"/>
      <c r="AC51" s="5"/>
      <c r="AD51" s="5"/>
      <c r="AE51" s="5"/>
      <c r="AF51" s="5"/>
      <c r="AG51" s="5"/>
      <c r="AH51" s="5"/>
      <c r="AI51" s="5"/>
      <c r="AJ51" s="5"/>
      <c r="AK51" s="5"/>
      <c r="AL51" s="5"/>
    </row>
    <row r="52" spans="1:38" ht="36.75" customHeight="1" x14ac:dyDescent="0.25">
      <c r="A52" s="274"/>
      <c r="B52" s="58" t="s">
        <v>177</v>
      </c>
      <c r="C52" s="74" t="s">
        <v>178</v>
      </c>
      <c r="D52" s="215" t="s">
        <v>179</v>
      </c>
      <c r="E52" s="94"/>
      <c r="F52" s="94"/>
      <c r="G52" s="94"/>
      <c r="H52" s="94"/>
      <c r="I52" s="138">
        <v>4</v>
      </c>
      <c r="J52" s="141">
        <v>1</v>
      </c>
      <c r="K52" s="135">
        <f t="shared" si="2"/>
        <v>4</v>
      </c>
      <c r="L52" s="219">
        <v>4</v>
      </c>
      <c r="M52" s="141">
        <f t="shared" si="9"/>
        <v>0</v>
      </c>
      <c r="N52" s="84">
        <v>5</v>
      </c>
      <c r="O52" s="84">
        <v>5</v>
      </c>
      <c r="P52" s="122">
        <v>0.95</v>
      </c>
      <c r="Q52" s="102">
        <f t="shared" si="10"/>
        <v>25</v>
      </c>
      <c r="R52" s="11"/>
      <c r="S52" s="17"/>
      <c r="T52" s="17"/>
      <c r="U52" s="5"/>
      <c r="V52" s="5"/>
      <c r="W52" s="5"/>
      <c r="X52" s="5"/>
      <c r="Y52" s="5"/>
      <c r="Z52" s="5"/>
      <c r="AA52" s="5"/>
      <c r="AB52" s="5"/>
      <c r="AC52" s="5"/>
      <c r="AD52" s="5"/>
      <c r="AE52" s="5"/>
      <c r="AF52" s="5"/>
      <c r="AG52" s="5"/>
      <c r="AH52" s="5"/>
      <c r="AI52" s="5"/>
      <c r="AJ52" s="5"/>
      <c r="AK52" s="5"/>
      <c r="AL52" s="5"/>
    </row>
    <row r="53" spans="1:38" ht="42" customHeight="1" x14ac:dyDescent="0.25">
      <c r="A53" s="37"/>
      <c r="B53" s="37"/>
      <c r="C53" s="22"/>
      <c r="D53" s="145"/>
      <c r="E53" s="145"/>
      <c r="F53" s="145"/>
      <c r="G53" s="145"/>
      <c r="H53" s="145"/>
      <c r="I53" s="61"/>
      <c r="J53" s="87"/>
      <c r="K53" s="135"/>
      <c r="L53" s="87"/>
      <c r="M53" s="87"/>
      <c r="R53" s="11"/>
      <c r="S53" s="17"/>
      <c r="T53" s="17"/>
      <c r="U53" s="5"/>
      <c r="V53" s="5"/>
      <c r="W53" s="5"/>
      <c r="X53" s="5"/>
      <c r="Y53" s="5"/>
      <c r="Z53" s="5"/>
      <c r="AA53" s="5"/>
      <c r="AB53" s="5"/>
      <c r="AC53" s="5"/>
      <c r="AD53" s="5"/>
      <c r="AE53" s="5"/>
      <c r="AF53" s="5"/>
      <c r="AG53" s="5"/>
      <c r="AH53" s="5"/>
      <c r="AI53" s="5"/>
      <c r="AJ53" s="5"/>
      <c r="AK53" s="5"/>
      <c r="AL53" s="5"/>
    </row>
    <row r="54" spans="1:38" ht="36.75" customHeight="1" x14ac:dyDescent="0.25">
      <c r="A54" s="275" t="s">
        <v>180</v>
      </c>
      <c r="B54" s="56" t="s">
        <v>181</v>
      </c>
      <c r="C54" s="78" t="s">
        <v>182</v>
      </c>
      <c r="D54" s="215" t="s">
        <v>183</v>
      </c>
      <c r="E54" s="98"/>
      <c r="F54" s="98"/>
      <c r="G54" s="98"/>
      <c r="H54" s="98"/>
      <c r="I54" s="136">
        <v>2</v>
      </c>
      <c r="J54" s="217">
        <v>0.8</v>
      </c>
      <c r="K54" s="135">
        <f t="shared" si="2"/>
        <v>1.6</v>
      </c>
      <c r="L54" s="217">
        <v>3</v>
      </c>
      <c r="M54" s="141">
        <f t="shared" ref="M54:M59" si="11">I54-L54</f>
        <v>-1</v>
      </c>
      <c r="N54" s="84">
        <v>4</v>
      </c>
      <c r="O54" s="84">
        <v>3</v>
      </c>
      <c r="P54" s="123">
        <v>0.5</v>
      </c>
      <c r="Q54" s="102">
        <f t="shared" ref="Q54:Q59" si="12">N54*O54</f>
        <v>12</v>
      </c>
      <c r="R54" s="12"/>
      <c r="S54" s="5"/>
      <c r="T54" s="5"/>
      <c r="U54" s="5"/>
      <c r="V54" s="5"/>
      <c r="W54" s="5"/>
      <c r="X54" s="5"/>
      <c r="Y54" s="5"/>
      <c r="Z54" s="5"/>
      <c r="AA54" s="5"/>
      <c r="AB54" s="5"/>
      <c r="AC54" s="5"/>
      <c r="AD54" s="5"/>
      <c r="AE54" s="5"/>
      <c r="AF54" s="5"/>
      <c r="AG54" s="5"/>
      <c r="AH54" s="5"/>
      <c r="AI54" s="5"/>
      <c r="AJ54" s="5"/>
      <c r="AK54" s="5"/>
      <c r="AL54" s="5"/>
    </row>
    <row r="55" spans="1:38" ht="36.75" customHeight="1" x14ac:dyDescent="0.25">
      <c r="A55" s="276"/>
      <c r="B55" s="56" t="s">
        <v>184</v>
      </c>
      <c r="C55" s="54" t="s">
        <v>185</v>
      </c>
      <c r="D55" s="215" t="s">
        <v>186</v>
      </c>
      <c r="E55" s="89"/>
      <c r="F55" s="89" t="s">
        <v>187</v>
      </c>
      <c r="G55" s="89"/>
      <c r="H55" s="89"/>
      <c r="I55" s="136">
        <v>3</v>
      </c>
      <c r="J55" s="217">
        <v>0.8</v>
      </c>
      <c r="K55" s="135">
        <f t="shared" si="2"/>
        <v>2.4000000000000004</v>
      </c>
      <c r="L55" s="218">
        <v>2</v>
      </c>
      <c r="M55" s="141">
        <f t="shared" si="11"/>
        <v>1</v>
      </c>
      <c r="N55" s="84">
        <v>4</v>
      </c>
      <c r="O55" s="84">
        <v>4</v>
      </c>
      <c r="P55" s="122">
        <v>0.75</v>
      </c>
      <c r="Q55" s="102">
        <f t="shared" si="12"/>
        <v>16</v>
      </c>
      <c r="R55" s="12"/>
      <c r="S55" s="5"/>
      <c r="T55" s="5"/>
      <c r="U55" s="5"/>
      <c r="V55" s="5"/>
      <c r="W55" s="5"/>
      <c r="X55" s="5"/>
      <c r="Y55" s="5"/>
      <c r="Z55" s="5"/>
      <c r="AA55" s="5"/>
      <c r="AB55" s="5"/>
      <c r="AC55" s="5"/>
      <c r="AD55" s="5"/>
      <c r="AE55" s="5"/>
      <c r="AF55" s="5"/>
      <c r="AG55" s="5"/>
      <c r="AH55" s="5"/>
      <c r="AI55" s="5"/>
      <c r="AJ55" s="5"/>
      <c r="AK55" s="5"/>
      <c r="AL55" s="5"/>
    </row>
    <row r="56" spans="1:38" ht="36.75" customHeight="1" x14ac:dyDescent="0.25">
      <c r="A56" s="276"/>
      <c r="B56" s="56" t="s">
        <v>188</v>
      </c>
      <c r="C56" s="54" t="s">
        <v>189</v>
      </c>
      <c r="D56" s="215" t="s">
        <v>157</v>
      </c>
      <c r="E56" s="89"/>
      <c r="F56" s="89" t="s">
        <v>190</v>
      </c>
      <c r="G56" s="89"/>
      <c r="H56" s="89"/>
      <c r="I56" s="136">
        <v>1</v>
      </c>
      <c r="J56" s="142">
        <v>1</v>
      </c>
      <c r="K56" s="135">
        <f t="shared" si="2"/>
        <v>1</v>
      </c>
      <c r="L56" s="218">
        <v>3</v>
      </c>
      <c r="M56" s="141">
        <f t="shared" si="11"/>
        <v>-2</v>
      </c>
      <c r="N56" s="84">
        <v>3</v>
      </c>
      <c r="O56" s="84">
        <v>3</v>
      </c>
      <c r="P56" s="122">
        <v>0.5</v>
      </c>
      <c r="Q56" s="102">
        <f t="shared" si="12"/>
        <v>9</v>
      </c>
      <c r="R56" s="12"/>
      <c r="S56" s="5"/>
      <c r="T56" s="5"/>
      <c r="U56" s="5"/>
      <c r="V56" s="5"/>
      <c r="W56" s="5"/>
      <c r="X56" s="5"/>
      <c r="Y56" s="5"/>
      <c r="Z56" s="5"/>
      <c r="AA56" s="5"/>
      <c r="AB56" s="5"/>
      <c r="AC56" s="5"/>
      <c r="AD56" s="5"/>
      <c r="AE56" s="5"/>
      <c r="AF56" s="5"/>
      <c r="AG56" s="5"/>
      <c r="AH56" s="5"/>
      <c r="AI56" s="5"/>
      <c r="AJ56" s="5"/>
      <c r="AK56" s="5"/>
      <c r="AL56" s="5"/>
    </row>
    <row r="57" spans="1:38" ht="36.75" customHeight="1" x14ac:dyDescent="0.25">
      <c r="A57" s="276"/>
      <c r="B57" s="58" t="s">
        <v>191</v>
      </c>
      <c r="C57" s="77" t="s">
        <v>192</v>
      </c>
      <c r="D57" s="215" t="s">
        <v>193</v>
      </c>
      <c r="E57" s="97" t="s">
        <v>194</v>
      </c>
      <c r="F57" s="97"/>
      <c r="G57" s="97"/>
      <c r="H57" s="97"/>
      <c r="I57" s="138">
        <v>5</v>
      </c>
      <c r="J57" s="217">
        <v>0.8</v>
      </c>
      <c r="K57" s="135">
        <f t="shared" si="2"/>
        <v>4</v>
      </c>
      <c r="L57" s="219">
        <v>3</v>
      </c>
      <c r="M57" s="141">
        <f t="shared" si="11"/>
        <v>2</v>
      </c>
      <c r="N57" s="84">
        <v>4</v>
      </c>
      <c r="O57" s="84">
        <v>4</v>
      </c>
      <c r="P57" s="122">
        <v>0.75</v>
      </c>
      <c r="Q57" s="102">
        <f t="shared" si="12"/>
        <v>16</v>
      </c>
      <c r="R57" s="12"/>
      <c r="S57" s="5"/>
      <c r="T57" s="5"/>
      <c r="U57" s="5"/>
      <c r="V57" s="5"/>
      <c r="W57" s="5"/>
      <c r="X57" s="5"/>
      <c r="Y57" s="5"/>
      <c r="Z57" s="5"/>
      <c r="AA57" s="5"/>
      <c r="AB57" s="5"/>
      <c r="AC57" s="5"/>
      <c r="AD57" s="5"/>
      <c r="AE57" s="5"/>
      <c r="AF57" s="5"/>
      <c r="AG57" s="5"/>
      <c r="AH57" s="5"/>
      <c r="AI57" s="5"/>
      <c r="AJ57" s="5"/>
      <c r="AK57" s="5"/>
      <c r="AL57" s="5"/>
    </row>
    <row r="58" spans="1:38" ht="36.75" customHeight="1" x14ac:dyDescent="0.25">
      <c r="A58" s="276"/>
      <c r="B58" s="58" t="s">
        <v>195</v>
      </c>
      <c r="C58" s="74" t="s">
        <v>196</v>
      </c>
      <c r="D58" s="215" t="s">
        <v>197</v>
      </c>
      <c r="E58" s="94"/>
      <c r="F58" s="94"/>
      <c r="G58" s="94"/>
      <c r="H58" s="94"/>
      <c r="I58" s="138">
        <v>3</v>
      </c>
      <c r="J58" s="217">
        <v>0.8</v>
      </c>
      <c r="K58" s="135">
        <f t="shared" si="2"/>
        <v>2.4000000000000004</v>
      </c>
      <c r="L58" s="219">
        <v>4</v>
      </c>
      <c r="M58" s="141">
        <f t="shared" si="11"/>
        <v>-1</v>
      </c>
      <c r="N58" s="84">
        <v>4</v>
      </c>
      <c r="O58" s="84">
        <v>3</v>
      </c>
      <c r="P58" s="123">
        <v>0.5</v>
      </c>
      <c r="Q58" s="102">
        <f t="shared" si="12"/>
        <v>12</v>
      </c>
      <c r="R58" s="12"/>
      <c r="S58" s="5"/>
      <c r="T58" s="5"/>
      <c r="U58" s="5"/>
      <c r="V58" s="5"/>
      <c r="W58" s="5"/>
      <c r="X58" s="5"/>
      <c r="Y58" s="5"/>
      <c r="Z58" s="5"/>
      <c r="AA58" s="5"/>
      <c r="AB58" s="5"/>
      <c r="AC58" s="5"/>
      <c r="AD58" s="5"/>
      <c r="AE58" s="5"/>
      <c r="AF58" s="5"/>
      <c r="AG58" s="5"/>
      <c r="AH58" s="5"/>
      <c r="AI58" s="5"/>
      <c r="AJ58" s="5"/>
      <c r="AK58" s="5"/>
      <c r="AL58" s="5"/>
    </row>
    <row r="59" spans="1:38" ht="36.75" customHeight="1" x14ac:dyDescent="0.25">
      <c r="A59" s="276"/>
      <c r="B59" s="58" t="s">
        <v>198</v>
      </c>
      <c r="C59" s="77" t="s">
        <v>199</v>
      </c>
      <c r="D59" s="215" t="s">
        <v>200</v>
      </c>
      <c r="E59" s="97" t="s">
        <v>201</v>
      </c>
      <c r="F59" s="97"/>
      <c r="G59" s="97" t="s">
        <v>202</v>
      </c>
      <c r="H59" s="97"/>
      <c r="I59" s="138">
        <v>3</v>
      </c>
      <c r="J59" s="141">
        <v>1</v>
      </c>
      <c r="K59" s="135">
        <f t="shared" si="2"/>
        <v>3</v>
      </c>
      <c r="L59" s="219">
        <v>4</v>
      </c>
      <c r="M59" s="141">
        <f t="shared" si="11"/>
        <v>-1</v>
      </c>
      <c r="N59" s="84">
        <v>5</v>
      </c>
      <c r="O59" s="84">
        <v>5</v>
      </c>
      <c r="P59" s="122">
        <v>0.95</v>
      </c>
      <c r="Q59" s="102">
        <f t="shared" si="12"/>
        <v>25</v>
      </c>
      <c r="R59" s="12"/>
      <c r="S59" s="5"/>
      <c r="T59" s="5"/>
      <c r="U59" s="5"/>
      <c r="V59" s="5"/>
      <c r="W59" s="5"/>
      <c r="X59" s="5"/>
      <c r="Y59" s="5"/>
      <c r="Z59" s="5"/>
      <c r="AA59" s="5"/>
      <c r="AB59" s="5"/>
      <c r="AC59" s="5"/>
      <c r="AD59" s="5"/>
      <c r="AE59" s="5"/>
      <c r="AF59" s="5"/>
      <c r="AG59" s="5"/>
      <c r="AH59" s="5"/>
      <c r="AI59" s="5"/>
      <c r="AJ59" s="5"/>
      <c r="AK59" s="5"/>
      <c r="AL59" s="5"/>
    </row>
    <row r="60" spans="1:38" ht="42" customHeight="1" x14ac:dyDescent="0.25">
      <c r="A60" s="14"/>
      <c r="B60" s="14"/>
      <c r="C60" s="15"/>
      <c r="D60" s="15"/>
      <c r="E60" s="15"/>
      <c r="F60" s="15"/>
      <c r="G60" s="15"/>
      <c r="H60" s="15"/>
      <c r="I60" s="139"/>
      <c r="J60" s="87"/>
      <c r="K60" s="135"/>
      <c r="L60" s="87"/>
      <c r="M60" s="87"/>
      <c r="R60" s="12"/>
      <c r="S60" s="5"/>
      <c r="T60" s="5"/>
      <c r="U60" s="5"/>
      <c r="V60" s="5"/>
      <c r="W60" s="5"/>
      <c r="X60" s="5"/>
      <c r="Y60" s="5"/>
      <c r="Z60" s="5"/>
      <c r="AA60" s="5"/>
      <c r="AB60" s="5"/>
      <c r="AC60" s="5"/>
      <c r="AD60" s="5"/>
      <c r="AE60" s="5"/>
      <c r="AF60" s="5"/>
      <c r="AG60" s="5"/>
      <c r="AH60" s="5"/>
      <c r="AI60" s="5"/>
      <c r="AJ60" s="5"/>
      <c r="AK60" s="5"/>
      <c r="AL60" s="5"/>
    </row>
    <row r="61" spans="1:38" ht="42.75" customHeight="1" x14ac:dyDescent="0.25">
      <c r="A61" s="270" t="s">
        <v>203</v>
      </c>
      <c r="B61" s="56" t="s">
        <v>204</v>
      </c>
      <c r="C61" s="54" t="s">
        <v>205</v>
      </c>
      <c r="D61" s="215" t="s">
        <v>206</v>
      </c>
      <c r="E61" s="89"/>
      <c r="F61" s="89"/>
      <c r="G61" s="89"/>
      <c r="H61" s="89"/>
      <c r="I61" s="136">
        <v>4</v>
      </c>
      <c r="J61" s="217">
        <v>0.8</v>
      </c>
      <c r="K61" s="135">
        <f t="shared" si="2"/>
        <v>3.2</v>
      </c>
      <c r="L61" s="141">
        <v>3</v>
      </c>
      <c r="M61" s="141">
        <f>I61-L61</f>
        <v>1</v>
      </c>
      <c r="N61" s="84">
        <v>3</v>
      </c>
      <c r="O61" s="84">
        <v>3</v>
      </c>
      <c r="P61" s="123">
        <v>0.5</v>
      </c>
      <c r="Q61" s="102">
        <f t="shared" ref="Q61:Q64" si="13">N61*O61</f>
        <v>9</v>
      </c>
      <c r="R61" s="13"/>
      <c r="S61" s="16"/>
      <c r="T61" s="16"/>
      <c r="U61" s="16"/>
      <c r="V61" s="16"/>
      <c r="W61" s="16"/>
      <c r="X61" s="16"/>
      <c r="Y61" s="16"/>
      <c r="Z61" s="16"/>
      <c r="AA61" s="16"/>
      <c r="AB61" s="16"/>
      <c r="AC61" s="16"/>
      <c r="AD61" s="16"/>
      <c r="AE61" s="16"/>
      <c r="AF61" s="16"/>
      <c r="AG61" s="16"/>
      <c r="AH61" s="16"/>
      <c r="AI61" s="16"/>
      <c r="AJ61" s="16"/>
      <c r="AK61" s="16"/>
      <c r="AL61" s="16"/>
    </row>
    <row r="62" spans="1:38" ht="42.75" customHeight="1" x14ac:dyDescent="0.25">
      <c r="A62" s="271"/>
      <c r="B62" s="56" t="s">
        <v>207</v>
      </c>
      <c r="C62" s="54" t="s">
        <v>208</v>
      </c>
      <c r="D62" s="215" t="s">
        <v>209</v>
      </c>
      <c r="E62" s="89" t="s">
        <v>210</v>
      </c>
      <c r="F62" s="89" t="s">
        <v>211</v>
      </c>
      <c r="G62" s="89"/>
      <c r="H62" s="89"/>
      <c r="I62" s="136">
        <v>5</v>
      </c>
      <c r="J62" s="141">
        <v>0.8</v>
      </c>
      <c r="K62" s="135">
        <f t="shared" si="2"/>
        <v>4</v>
      </c>
      <c r="L62" s="141">
        <v>4</v>
      </c>
      <c r="M62" s="141">
        <f>I62-L62</f>
        <v>1</v>
      </c>
      <c r="N62" s="84">
        <v>3</v>
      </c>
      <c r="O62" s="84">
        <v>3</v>
      </c>
      <c r="P62" s="123">
        <v>0.5</v>
      </c>
      <c r="Q62" s="102">
        <f t="shared" si="13"/>
        <v>9</v>
      </c>
      <c r="R62" s="5"/>
      <c r="S62" s="5"/>
      <c r="T62" s="5"/>
      <c r="U62" s="5"/>
      <c r="V62" s="5"/>
      <c r="W62" s="5"/>
      <c r="X62" s="5"/>
      <c r="Y62" s="5"/>
      <c r="Z62" s="5"/>
      <c r="AA62" s="5"/>
      <c r="AB62" s="5"/>
      <c r="AC62" s="5"/>
      <c r="AD62" s="5"/>
      <c r="AE62" s="5"/>
      <c r="AF62" s="5"/>
      <c r="AG62" s="5"/>
      <c r="AH62" s="5"/>
      <c r="AI62" s="5"/>
      <c r="AJ62" s="5"/>
      <c r="AK62" s="5"/>
      <c r="AL62" s="5"/>
    </row>
    <row r="63" spans="1:38" ht="42.75" customHeight="1" x14ac:dyDescent="0.25">
      <c r="A63" s="271"/>
      <c r="B63" s="56" t="s">
        <v>212</v>
      </c>
      <c r="C63" s="54" t="s">
        <v>213</v>
      </c>
      <c r="D63" s="215" t="s">
        <v>214</v>
      </c>
      <c r="E63" s="89"/>
      <c r="F63" s="89" t="s">
        <v>215</v>
      </c>
      <c r="G63" s="89"/>
      <c r="H63" s="89"/>
      <c r="I63" s="136">
        <v>3</v>
      </c>
      <c r="J63" s="141">
        <v>1</v>
      </c>
      <c r="K63" s="135">
        <f t="shared" si="2"/>
        <v>3</v>
      </c>
      <c r="L63" s="141">
        <v>4</v>
      </c>
      <c r="M63" s="141">
        <f>I63-L63</f>
        <v>-1</v>
      </c>
      <c r="N63" s="84">
        <v>4</v>
      </c>
      <c r="O63" s="84">
        <v>3</v>
      </c>
      <c r="P63" s="123">
        <v>0.5</v>
      </c>
      <c r="Q63" s="102">
        <f t="shared" si="13"/>
        <v>12</v>
      </c>
      <c r="R63" s="5"/>
      <c r="S63" s="5"/>
      <c r="T63" s="5"/>
      <c r="U63" s="5"/>
      <c r="V63" s="5"/>
      <c r="W63" s="5"/>
      <c r="X63" s="5"/>
      <c r="Y63" s="5"/>
      <c r="Z63" s="5"/>
      <c r="AA63" s="5"/>
      <c r="AB63" s="5"/>
      <c r="AC63" s="5"/>
      <c r="AD63" s="5"/>
      <c r="AE63" s="5"/>
      <c r="AF63" s="5"/>
      <c r="AG63" s="5"/>
      <c r="AH63" s="5"/>
      <c r="AI63" s="5"/>
      <c r="AJ63" s="5"/>
      <c r="AK63" s="5"/>
      <c r="AL63" s="5"/>
    </row>
    <row r="64" spans="1:38" ht="42.75" customHeight="1" x14ac:dyDescent="0.25">
      <c r="A64" s="272"/>
      <c r="B64" s="56" t="s">
        <v>216</v>
      </c>
      <c r="C64" s="54" t="s">
        <v>217</v>
      </c>
      <c r="D64" s="215" t="s">
        <v>218</v>
      </c>
      <c r="E64" s="89"/>
      <c r="F64" s="89"/>
      <c r="G64" s="89"/>
      <c r="H64" s="89"/>
      <c r="I64" s="136">
        <v>1</v>
      </c>
      <c r="J64" s="217">
        <v>0.8</v>
      </c>
      <c r="K64" s="135">
        <f t="shared" si="2"/>
        <v>0.8</v>
      </c>
      <c r="L64" s="141">
        <v>2</v>
      </c>
      <c r="M64" s="141">
        <f>I64-L64</f>
        <v>-1</v>
      </c>
      <c r="N64" s="84">
        <v>5</v>
      </c>
      <c r="O64" s="84">
        <v>5</v>
      </c>
      <c r="P64" s="122">
        <v>0.95</v>
      </c>
      <c r="Q64" s="102">
        <f t="shared" si="13"/>
        <v>25</v>
      </c>
      <c r="R64" s="5"/>
      <c r="S64" s="5"/>
      <c r="T64" s="5"/>
      <c r="U64" s="5"/>
      <c r="V64" s="5"/>
      <c r="W64" s="5"/>
      <c r="X64" s="5"/>
      <c r="Y64" s="5"/>
      <c r="Z64" s="5"/>
      <c r="AA64" s="5"/>
      <c r="AB64" s="5"/>
      <c r="AC64" s="5"/>
      <c r="AD64" s="5"/>
      <c r="AE64" s="5"/>
      <c r="AF64" s="5"/>
      <c r="AG64" s="5"/>
      <c r="AH64" s="5"/>
      <c r="AI64" s="5"/>
      <c r="AJ64" s="5"/>
      <c r="AK64" s="5"/>
      <c r="AL64" s="5"/>
    </row>
    <row r="65" spans="1:38" ht="42" customHeight="1" x14ac:dyDescent="0.25">
      <c r="A65" s="127"/>
      <c r="B65" s="17"/>
      <c r="C65" s="17"/>
      <c r="D65" s="17"/>
      <c r="E65" s="17"/>
      <c r="F65" s="17"/>
      <c r="G65" s="17"/>
      <c r="H65" s="17"/>
      <c r="I65" s="32"/>
      <c r="J65" s="87"/>
      <c r="K65" s="135"/>
      <c r="L65" s="87"/>
      <c r="M65" s="87"/>
      <c r="R65" s="5"/>
      <c r="S65" s="5"/>
      <c r="T65" s="5"/>
      <c r="U65" s="5"/>
      <c r="V65" s="5"/>
      <c r="W65" s="5"/>
      <c r="X65" s="5"/>
      <c r="Y65" s="5"/>
      <c r="Z65" s="5"/>
      <c r="AA65" s="5"/>
      <c r="AB65" s="5"/>
      <c r="AC65" s="5"/>
      <c r="AD65" s="5"/>
      <c r="AE65" s="5"/>
      <c r="AF65" s="5"/>
      <c r="AG65" s="5"/>
      <c r="AH65" s="5"/>
      <c r="AI65" s="5"/>
      <c r="AJ65" s="5"/>
      <c r="AK65" s="5"/>
      <c r="AL65" s="5"/>
    </row>
    <row r="66" spans="1:38" ht="42.75" customHeight="1" x14ac:dyDescent="0.25">
      <c r="A66" s="267" t="s">
        <v>219</v>
      </c>
      <c r="B66" s="126" t="s">
        <v>220</v>
      </c>
      <c r="C66" s="54" t="s">
        <v>221</v>
      </c>
      <c r="D66" s="215" t="s">
        <v>222</v>
      </c>
      <c r="E66" s="89"/>
      <c r="F66" s="89" t="s">
        <v>215</v>
      </c>
      <c r="G66" s="89"/>
      <c r="H66" s="89"/>
      <c r="I66" s="136">
        <v>5</v>
      </c>
      <c r="J66" s="141">
        <v>0.8</v>
      </c>
      <c r="K66" s="135">
        <f t="shared" si="2"/>
        <v>4</v>
      </c>
      <c r="L66" s="141">
        <v>3</v>
      </c>
      <c r="M66" s="141">
        <f>I66-L66</f>
        <v>2</v>
      </c>
      <c r="N66" s="84">
        <v>3</v>
      </c>
      <c r="O66" s="84">
        <v>3</v>
      </c>
      <c r="P66" s="123">
        <v>0.5</v>
      </c>
      <c r="Q66" s="102">
        <f>N66*O66</f>
        <v>9</v>
      </c>
      <c r="R66" s="5"/>
      <c r="S66" s="5"/>
      <c r="T66" s="5"/>
      <c r="U66" s="5"/>
      <c r="V66" s="5"/>
      <c r="W66" s="5"/>
      <c r="X66" s="5"/>
      <c r="Y66" s="5"/>
      <c r="Z66" s="5"/>
      <c r="AA66" s="5"/>
      <c r="AB66" s="5"/>
      <c r="AC66" s="5"/>
      <c r="AD66" s="5"/>
      <c r="AE66" s="5"/>
      <c r="AF66" s="5"/>
      <c r="AG66" s="5"/>
      <c r="AH66" s="5"/>
      <c r="AI66" s="5"/>
      <c r="AJ66" s="5"/>
      <c r="AK66" s="5"/>
      <c r="AL66" s="5"/>
    </row>
    <row r="67" spans="1:38" ht="42.75" customHeight="1" x14ac:dyDescent="0.25">
      <c r="A67" s="268"/>
      <c r="B67" s="126" t="s">
        <v>223</v>
      </c>
      <c r="C67" s="54" t="s">
        <v>224</v>
      </c>
      <c r="D67" s="215" t="s">
        <v>225</v>
      </c>
      <c r="E67" s="89"/>
      <c r="F67" s="89" t="s">
        <v>226</v>
      </c>
      <c r="G67" s="89"/>
      <c r="H67" s="89"/>
      <c r="I67" s="136">
        <v>3</v>
      </c>
      <c r="J67" s="141">
        <v>0.8</v>
      </c>
      <c r="K67" s="135">
        <f t="shared" si="2"/>
        <v>2.4000000000000004</v>
      </c>
      <c r="L67" s="141">
        <v>2</v>
      </c>
      <c r="M67" s="141">
        <f>I67-L67</f>
        <v>1</v>
      </c>
      <c r="N67" s="84">
        <v>3</v>
      </c>
      <c r="O67" s="84">
        <v>3</v>
      </c>
      <c r="P67" s="123">
        <v>0.5</v>
      </c>
      <c r="Q67" s="102">
        <f>N67*O67</f>
        <v>9</v>
      </c>
      <c r="R67" s="5"/>
      <c r="S67" s="5"/>
      <c r="T67" s="5"/>
      <c r="U67" s="5"/>
      <c r="V67" s="5"/>
      <c r="W67" s="5"/>
      <c r="X67" s="5"/>
      <c r="Y67" s="5"/>
      <c r="Z67" s="5"/>
      <c r="AA67" s="5"/>
      <c r="AB67" s="5"/>
      <c r="AC67" s="5"/>
      <c r="AD67" s="5"/>
      <c r="AE67" s="5"/>
      <c r="AF67" s="5"/>
      <c r="AG67" s="5"/>
      <c r="AH67" s="5"/>
      <c r="AI67" s="5"/>
      <c r="AJ67" s="5"/>
      <c r="AK67" s="5"/>
      <c r="AL67" s="5"/>
    </row>
    <row r="68" spans="1:38" ht="42.75" customHeight="1" x14ac:dyDescent="0.25">
      <c r="A68" s="268"/>
      <c r="B68" s="126" t="s">
        <v>227</v>
      </c>
      <c r="C68" s="54" t="s">
        <v>228</v>
      </c>
      <c r="D68" s="215" t="s">
        <v>229</v>
      </c>
      <c r="E68" s="89" t="s">
        <v>230</v>
      </c>
      <c r="F68" s="89"/>
      <c r="G68" s="89"/>
      <c r="H68" s="89"/>
      <c r="I68" s="136">
        <v>4</v>
      </c>
      <c r="J68" s="141">
        <v>1</v>
      </c>
      <c r="K68" s="135">
        <f t="shared" si="2"/>
        <v>4</v>
      </c>
      <c r="L68" s="141">
        <v>3</v>
      </c>
      <c r="M68" s="141">
        <f>I68-L68</f>
        <v>1</v>
      </c>
      <c r="N68" s="84">
        <v>3</v>
      </c>
      <c r="O68" s="84">
        <v>3</v>
      </c>
      <c r="P68" s="123">
        <v>0.5</v>
      </c>
      <c r="Q68" s="102">
        <f>N68*O68</f>
        <v>9</v>
      </c>
      <c r="R68" s="5"/>
      <c r="S68" s="5"/>
      <c r="T68" s="5"/>
      <c r="U68" s="5"/>
      <c r="V68" s="5"/>
      <c r="W68" s="5"/>
      <c r="X68" s="5"/>
      <c r="Y68" s="5"/>
      <c r="Z68" s="5"/>
      <c r="AA68" s="5"/>
      <c r="AB68" s="5"/>
      <c r="AC68" s="5"/>
      <c r="AD68" s="5"/>
      <c r="AE68" s="5"/>
      <c r="AF68" s="5"/>
      <c r="AG68" s="5"/>
      <c r="AH68" s="5"/>
      <c r="AI68" s="5"/>
      <c r="AJ68" s="5"/>
      <c r="AK68" s="5"/>
      <c r="AL68" s="5"/>
    </row>
    <row r="69" spans="1:38" ht="42.75" customHeight="1" x14ac:dyDescent="0.25">
      <c r="A69" s="268"/>
      <c r="B69" s="128" t="s">
        <v>231</v>
      </c>
      <c r="C69" s="73" t="s">
        <v>232</v>
      </c>
      <c r="D69" s="216" t="s">
        <v>233</v>
      </c>
      <c r="E69" s="93" t="s">
        <v>234</v>
      </c>
      <c r="F69" s="93" t="s">
        <v>235</v>
      </c>
      <c r="G69" s="93"/>
      <c r="H69" s="93"/>
      <c r="I69" s="137">
        <v>5</v>
      </c>
      <c r="J69" s="217">
        <v>0.8</v>
      </c>
      <c r="K69" s="135">
        <f t="shared" si="2"/>
        <v>4</v>
      </c>
      <c r="L69" s="141">
        <v>4</v>
      </c>
      <c r="M69" s="141">
        <f>I69-L69</f>
        <v>1</v>
      </c>
      <c r="N69" s="84">
        <v>4</v>
      </c>
      <c r="O69" s="84">
        <v>4</v>
      </c>
      <c r="P69" s="122">
        <v>0.75</v>
      </c>
      <c r="Q69" s="102">
        <f>N69*O69</f>
        <v>16</v>
      </c>
      <c r="R69" s="5"/>
      <c r="S69" s="5"/>
      <c r="T69" s="5"/>
      <c r="U69" s="5"/>
      <c r="V69" s="5"/>
      <c r="W69" s="5"/>
      <c r="X69" s="5"/>
      <c r="Y69" s="5"/>
      <c r="Z69" s="5"/>
      <c r="AA69" s="5"/>
      <c r="AB69" s="5"/>
      <c r="AC69" s="5"/>
      <c r="AD69" s="5"/>
      <c r="AE69" s="5"/>
      <c r="AF69" s="5"/>
      <c r="AG69" s="5"/>
      <c r="AH69" s="5"/>
      <c r="AI69" s="5"/>
      <c r="AJ69" s="5"/>
      <c r="AK69" s="5"/>
      <c r="AL69" s="5"/>
    </row>
    <row r="70" spans="1:38" ht="42.75" customHeight="1" x14ac:dyDescent="0.25">
      <c r="A70" s="269"/>
      <c r="B70" s="58" t="s">
        <v>236</v>
      </c>
      <c r="C70" s="74" t="s">
        <v>237</v>
      </c>
      <c r="D70" s="215" t="s">
        <v>238</v>
      </c>
      <c r="E70" s="74"/>
      <c r="F70" s="74"/>
      <c r="G70" s="74"/>
      <c r="H70" s="74"/>
      <c r="I70" s="140">
        <v>1</v>
      </c>
      <c r="J70" s="141">
        <v>1</v>
      </c>
      <c r="K70" s="135">
        <f t="shared" si="2"/>
        <v>1</v>
      </c>
      <c r="L70" s="141">
        <v>4</v>
      </c>
      <c r="M70" s="141">
        <f>I70-L70</f>
        <v>-3</v>
      </c>
      <c r="N70" s="84">
        <v>4</v>
      </c>
      <c r="O70" s="84">
        <v>4</v>
      </c>
      <c r="P70" s="122">
        <v>0.75</v>
      </c>
      <c r="Q70" s="102">
        <f>N70*O70</f>
        <v>16</v>
      </c>
      <c r="R70" s="5"/>
      <c r="S70" s="5"/>
      <c r="T70" s="5"/>
      <c r="U70" s="5"/>
      <c r="V70" s="5"/>
      <c r="W70" s="5"/>
      <c r="X70" s="5"/>
      <c r="Y70" s="5"/>
      <c r="Z70" s="5"/>
      <c r="AA70" s="5"/>
      <c r="AB70" s="5"/>
      <c r="AC70" s="5"/>
      <c r="AD70" s="5"/>
      <c r="AE70" s="5"/>
      <c r="AF70" s="5"/>
      <c r="AG70" s="5"/>
      <c r="AH70" s="5"/>
      <c r="AI70" s="5"/>
      <c r="AJ70" s="5"/>
      <c r="AK70" s="5"/>
      <c r="AL70" s="5"/>
    </row>
    <row r="71" spans="1:38" x14ac:dyDescent="0.25">
      <c r="A71" s="71"/>
      <c r="B71" s="129"/>
      <c r="C71" s="129"/>
      <c r="D71" s="129"/>
      <c r="E71" s="129"/>
      <c r="F71" s="129"/>
      <c r="G71" s="129"/>
      <c r="H71" s="129"/>
      <c r="I71" s="6"/>
      <c r="J71" s="90"/>
      <c r="K71" s="90"/>
      <c r="L71" s="90"/>
      <c r="M71" s="90"/>
      <c r="N71" s="85"/>
      <c r="O71" s="85"/>
      <c r="P71" s="85"/>
      <c r="Q71" s="106"/>
      <c r="R71" s="5"/>
      <c r="S71" s="5"/>
      <c r="T71" s="5"/>
      <c r="U71" s="5"/>
      <c r="V71" s="5"/>
      <c r="W71" s="5"/>
      <c r="X71" s="5"/>
      <c r="Y71" s="5"/>
      <c r="Z71" s="5"/>
      <c r="AA71" s="5"/>
      <c r="AB71" s="5"/>
      <c r="AC71" s="5"/>
      <c r="AD71" s="5"/>
      <c r="AE71" s="5"/>
      <c r="AF71" s="5"/>
      <c r="AG71" s="5"/>
      <c r="AH71" s="5"/>
      <c r="AI71" s="5"/>
      <c r="AJ71" s="5"/>
      <c r="AK71" s="5"/>
      <c r="AL71" s="5"/>
    </row>
    <row r="72" spans="1:38" x14ac:dyDescent="0.25">
      <c r="A72" s="17"/>
      <c r="B72" s="17"/>
      <c r="C72" s="17"/>
      <c r="D72" s="17"/>
      <c r="E72" s="17"/>
      <c r="F72" s="17"/>
      <c r="G72" s="17"/>
      <c r="H72" s="17"/>
      <c r="I72" s="5"/>
      <c r="J72" s="85"/>
      <c r="K72" s="85"/>
      <c r="L72" s="85"/>
      <c r="M72" s="85"/>
      <c r="N72" s="85"/>
      <c r="O72" s="85"/>
      <c r="P72" s="85"/>
      <c r="Q72" s="106"/>
      <c r="R72" s="5"/>
      <c r="S72" s="5"/>
      <c r="T72" s="5"/>
      <c r="U72" s="5"/>
      <c r="V72" s="5"/>
      <c r="W72" s="5"/>
      <c r="X72" s="5"/>
      <c r="Y72" s="5"/>
      <c r="Z72" s="5"/>
      <c r="AA72" s="5"/>
      <c r="AB72" s="5"/>
      <c r="AC72" s="5"/>
      <c r="AD72" s="5"/>
      <c r="AE72" s="5"/>
      <c r="AF72" s="5"/>
      <c r="AG72" s="5"/>
      <c r="AH72" s="5"/>
      <c r="AI72" s="5"/>
      <c r="AJ72" s="5"/>
      <c r="AK72" s="5"/>
      <c r="AL72" s="5"/>
    </row>
    <row r="73" spans="1:38" x14ac:dyDescent="0.25">
      <c r="A73" s="17"/>
      <c r="B73" s="17"/>
      <c r="C73" s="17"/>
      <c r="D73" s="17"/>
      <c r="E73" s="17"/>
      <c r="F73" s="17"/>
      <c r="G73" s="17"/>
      <c r="H73" s="17"/>
      <c r="I73" s="5"/>
      <c r="J73" s="85"/>
      <c r="K73" s="85"/>
      <c r="L73" s="85"/>
      <c r="M73" s="85"/>
      <c r="N73" s="85"/>
      <c r="O73" s="85"/>
      <c r="P73" s="85"/>
      <c r="Q73" s="106"/>
      <c r="R73" s="5"/>
      <c r="S73" s="5"/>
      <c r="T73" s="5"/>
      <c r="U73" s="5"/>
      <c r="V73" s="5"/>
      <c r="W73" s="5"/>
      <c r="X73" s="5"/>
      <c r="Y73" s="5"/>
      <c r="Z73" s="5"/>
      <c r="AA73" s="5"/>
      <c r="AB73" s="5"/>
      <c r="AC73" s="5"/>
      <c r="AD73" s="5"/>
      <c r="AE73" s="5"/>
      <c r="AF73" s="5"/>
      <c r="AG73" s="5"/>
      <c r="AH73" s="5"/>
      <c r="AI73" s="5"/>
      <c r="AJ73" s="5"/>
      <c r="AK73" s="5"/>
      <c r="AL73" s="5"/>
    </row>
    <row r="74" spans="1:38" x14ac:dyDescent="0.25">
      <c r="A74" s="17"/>
      <c r="B74" s="17"/>
      <c r="C74" s="17"/>
      <c r="D74" s="17"/>
      <c r="E74" s="17"/>
      <c r="F74" s="17"/>
      <c r="G74" s="17"/>
      <c r="H74" s="17"/>
      <c r="I74" s="5"/>
      <c r="J74" s="85"/>
      <c r="K74" s="85"/>
      <c r="L74" s="85"/>
      <c r="M74" s="85"/>
      <c r="N74" s="85"/>
      <c r="O74" s="85"/>
      <c r="P74" s="85"/>
      <c r="Q74" s="106"/>
      <c r="R74" s="5"/>
      <c r="S74" s="5"/>
      <c r="T74" s="5"/>
      <c r="U74" s="5"/>
      <c r="V74" s="5"/>
      <c r="W74" s="5"/>
      <c r="X74" s="5"/>
      <c r="Y74" s="5"/>
      <c r="Z74" s="5"/>
      <c r="AA74" s="5"/>
      <c r="AB74" s="5"/>
      <c r="AC74" s="5"/>
      <c r="AD74" s="5"/>
      <c r="AE74" s="5"/>
      <c r="AF74" s="5"/>
      <c r="AG74" s="5"/>
      <c r="AH74" s="5"/>
      <c r="AI74" s="5"/>
      <c r="AJ74" s="5"/>
      <c r="AK74" s="5"/>
      <c r="AL74" s="5"/>
    </row>
    <row r="75" spans="1:38" ht="7.35" customHeight="1" x14ac:dyDescent="0.25">
      <c r="A75" s="17"/>
      <c r="B75" s="17"/>
      <c r="C75" s="17"/>
      <c r="D75" s="17"/>
      <c r="E75" s="17"/>
      <c r="F75" s="17"/>
      <c r="G75" s="17"/>
      <c r="H75" s="17"/>
      <c r="I75" s="5"/>
      <c r="J75" s="85"/>
      <c r="K75" s="85"/>
      <c r="L75" s="85"/>
      <c r="M75" s="85"/>
      <c r="N75" s="85"/>
      <c r="O75" s="85"/>
      <c r="P75" s="85"/>
      <c r="Q75" s="106"/>
      <c r="R75" s="5"/>
      <c r="S75" s="5"/>
      <c r="T75" s="5"/>
      <c r="U75" s="5"/>
      <c r="V75" s="5"/>
      <c r="W75" s="5"/>
      <c r="X75" s="5"/>
      <c r="Y75" s="5"/>
      <c r="Z75" s="5"/>
      <c r="AA75" s="5"/>
      <c r="AB75" s="5"/>
      <c r="AC75" s="5"/>
      <c r="AD75" s="5"/>
      <c r="AE75" s="5"/>
      <c r="AF75" s="5"/>
      <c r="AG75" s="5"/>
      <c r="AH75" s="5"/>
      <c r="AI75" s="5"/>
      <c r="AJ75" s="5"/>
      <c r="AK75" s="5"/>
      <c r="AL75" s="5"/>
    </row>
    <row r="76" spans="1:38" ht="14.45" hidden="1" customHeight="1" x14ac:dyDescent="0.25">
      <c r="A76" s="53"/>
      <c r="B76" s="53"/>
      <c r="C76" s="53"/>
      <c r="D76" s="53"/>
      <c r="E76" s="53"/>
      <c r="F76" s="53"/>
      <c r="G76" s="53"/>
      <c r="H76" s="53"/>
      <c r="I76" s="53"/>
      <c r="J76" s="61"/>
      <c r="K76" s="61"/>
      <c r="L76" s="61"/>
      <c r="M76" s="61"/>
      <c r="N76" s="61"/>
      <c r="O76" s="61"/>
      <c r="P76" s="61"/>
      <c r="Q76" s="107"/>
      <c r="R76" s="53"/>
      <c r="S76" s="53"/>
      <c r="T76" s="53"/>
      <c r="U76" s="53"/>
      <c r="V76" s="16"/>
      <c r="W76" s="16"/>
      <c r="X76" s="16"/>
      <c r="Y76" s="16"/>
      <c r="Z76" s="16"/>
      <c r="AA76" s="16"/>
      <c r="AB76" s="16"/>
      <c r="AC76" s="16"/>
      <c r="AD76" s="16"/>
      <c r="AE76" s="16"/>
      <c r="AF76" s="16"/>
      <c r="AG76" s="16"/>
      <c r="AH76" s="16"/>
      <c r="AI76" s="16"/>
      <c r="AJ76" s="16"/>
      <c r="AK76" s="16"/>
      <c r="AL76" s="16"/>
    </row>
    <row r="77" spans="1:38" s="33" customFormat="1" x14ac:dyDescent="0.25">
      <c r="A77" s="249"/>
      <c r="B77" s="249"/>
      <c r="C77" s="249"/>
      <c r="D77" s="249"/>
      <c r="E77" s="249"/>
      <c r="F77" s="249"/>
      <c r="G77" s="249"/>
      <c r="H77" s="249"/>
      <c r="I77" s="249"/>
      <c r="J77" s="249"/>
      <c r="K77" s="249"/>
      <c r="L77" s="249"/>
      <c r="M77" s="249"/>
      <c r="N77" s="249"/>
      <c r="O77" s="249"/>
      <c r="P77" s="249"/>
      <c r="Q77" s="249"/>
      <c r="R77" s="249"/>
      <c r="S77" s="249"/>
      <c r="T77" s="249"/>
      <c r="U77" s="249"/>
    </row>
    <row r="78" spans="1:38" s="33" customFormat="1" ht="54" customHeight="1" x14ac:dyDescent="0.25">
      <c r="A78" s="250"/>
      <c r="B78" s="250"/>
      <c r="C78" s="250"/>
      <c r="D78" s="250"/>
      <c r="E78" s="250"/>
      <c r="F78" s="250"/>
      <c r="G78" s="250"/>
      <c r="H78" s="250"/>
      <c r="I78" s="250"/>
      <c r="J78" s="250"/>
      <c r="K78" s="250"/>
      <c r="L78" s="250"/>
      <c r="M78" s="250"/>
      <c r="N78" s="250"/>
      <c r="O78" s="250"/>
      <c r="P78" s="250"/>
      <c r="Q78" s="250"/>
      <c r="R78" s="250"/>
      <c r="S78" s="250"/>
      <c r="T78" s="250"/>
      <c r="U78" s="250"/>
    </row>
    <row r="79" spans="1:38" s="33" customFormat="1" ht="14.45" customHeight="1" x14ac:dyDescent="0.25">
      <c r="A79" s="60"/>
      <c r="B79" s="60"/>
      <c r="C79" s="60"/>
      <c r="D79" s="60"/>
      <c r="E79" s="60"/>
      <c r="F79" s="60"/>
      <c r="G79" s="60"/>
      <c r="H79" s="60"/>
      <c r="I79" s="60"/>
      <c r="J79" s="86"/>
      <c r="K79" s="86"/>
      <c r="L79" s="86"/>
      <c r="M79" s="86"/>
      <c r="N79" s="86"/>
      <c r="O79" s="86"/>
      <c r="P79" s="86"/>
      <c r="Q79" s="108"/>
      <c r="R79" s="60"/>
      <c r="S79" s="60"/>
      <c r="T79" s="60"/>
      <c r="U79" s="60"/>
    </row>
    <row r="80" spans="1:38" s="33" customFormat="1" x14ac:dyDescent="0.25">
      <c r="A80" s="249"/>
      <c r="B80" s="249"/>
      <c r="C80" s="249"/>
      <c r="D80" s="249"/>
      <c r="E80" s="249"/>
      <c r="F80" s="249"/>
      <c r="G80" s="249"/>
      <c r="H80" s="249"/>
      <c r="I80" s="249"/>
      <c r="J80" s="249"/>
      <c r="K80" s="249"/>
      <c r="L80" s="249"/>
      <c r="M80" s="249"/>
      <c r="N80" s="249"/>
      <c r="O80" s="249"/>
      <c r="P80" s="249"/>
      <c r="Q80" s="249"/>
      <c r="R80" s="249"/>
      <c r="S80" s="249"/>
      <c r="T80" s="249"/>
      <c r="U80" s="249"/>
    </row>
    <row r="81" spans="1:39" s="33" customFormat="1" ht="54" customHeight="1" x14ac:dyDescent="0.25">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c r="AE81" s="250"/>
      <c r="AF81" s="250"/>
      <c r="AG81" s="250"/>
      <c r="AH81" s="250"/>
      <c r="AI81" s="250"/>
      <c r="AJ81" s="250"/>
      <c r="AK81" s="250"/>
      <c r="AL81" s="250"/>
      <c r="AM81" s="250"/>
    </row>
    <row r="82" spans="1:39" s="33" customFormat="1" ht="14.45" customHeight="1" x14ac:dyDescent="0.25">
      <c r="A82" s="61"/>
      <c r="B82" s="61"/>
      <c r="C82" s="61"/>
      <c r="D82" s="61"/>
      <c r="E82" s="61"/>
      <c r="F82" s="61"/>
      <c r="G82" s="61"/>
      <c r="H82" s="61"/>
      <c r="I82" s="61"/>
      <c r="J82" s="61"/>
      <c r="K82" s="61"/>
      <c r="L82" s="61"/>
      <c r="M82" s="61"/>
      <c r="N82" s="61"/>
      <c r="O82" s="61"/>
      <c r="P82" s="61"/>
      <c r="Q82" s="107"/>
      <c r="R82" s="61"/>
      <c r="S82" s="61"/>
      <c r="T82" s="61"/>
      <c r="U82" s="61"/>
    </row>
    <row r="83" spans="1:39" s="33" customFormat="1" x14ac:dyDescent="0.25">
      <c r="A83" s="249"/>
      <c r="B83" s="249"/>
      <c r="C83" s="249"/>
      <c r="D83" s="249"/>
      <c r="E83" s="249"/>
      <c r="F83" s="249"/>
      <c r="G83" s="249"/>
      <c r="H83" s="249"/>
      <c r="I83" s="249"/>
      <c r="J83" s="249"/>
      <c r="K83" s="249"/>
      <c r="L83" s="249"/>
      <c r="M83" s="249"/>
      <c r="N83" s="249"/>
      <c r="O83" s="249"/>
      <c r="P83" s="249"/>
      <c r="Q83" s="249"/>
      <c r="R83" s="249"/>
      <c r="S83" s="249"/>
      <c r="T83" s="249"/>
      <c r="U83" s="249"/>
    </row>
    <row r="84" spans="1:39" s="33" customFormat="1" ht="14.45" customHeight="1" x14ac:dyDescent="0.25">
      <c r="A84" s="250"/>
      <c r="B84" s="250"/>
      <c r="C84" s="250"/>
      <c r="D84" s="250"/>
      <c r="E84" s="250"/>
      <c r="F84" s="250"/>
      <c r="G84" s="250"/>
      <c r="H84" s="250"/>
      <c r="I84" s="250"/>
      <c r="J84" s="250"/>
      <c r="K84" s="250"/>
      <c r="L84" s="250"/>
      <c r="M84" s="250"/>
      <c r="N84" s="250"/>
      <c r="O84" s="250"/>
      <c r="P84" s="250"/>
      <c r="Q84" s="250"/>
      <c r="R84" s="250"/>
      <c r="S84" s="250"/>
      <c r="T84" s="250"/>
      <c r="U84" s="250"/>
    </row>
    <row r="85" spans="1:39" s="33" customFormat="1" ht="14.45" customHeight="1" x14ac:dyDescent="0.25">
      <c r="A85" s="61"/>
      <c r="B85" s="61"/>
      <c r="C85" s="61"/>
      <c r="D85" s="61"/>
      <c r="E85" s="61"/>
      <c r="F85" s="61"/>
      <c r="G85" s="61"/>
      <c r="H85" s="61"/>
      <c r="I85" s="61"/>
      <c r="J85" s="61"/>
      <c r="K85" s="61"/>
      <c r="L85" s="61"/>
      <c r="M85" s="61"/>
      <c r="N85" s="61"/>
      <c r="O85" s="61"/>
      <c r="P85" s="61"/>
      <c r="Q85" s="107"/>
      <c r="R85" s="61"/>
      <c r="S85" s="61"/>
      <c r="T85" s="61"/>
      <c r="U85" s="61"/>
    </row>
    <row r="86" spans="1:39" s="33" customFormat="1" x14ac:dyDescent="0.25">
      <c r="A86" s="249"/>
      <c r="B86" s="249"/>
      <c r="C86" s="249"/>
      <c r="D86" s="249"/>
      <c r="E86" s="249"/>
      <c r="F86" s="249"/>
      <c r="G86" s="249"/>
      <c r="H86" s="249"/>
      <c r="I86" s="249"/>
      <c r="J86" s="249"/>
      <c r="K86" s="249"/>
      <c r="L86" s="249"/>
      <c r="M86" s="249"/>
      <c r="N86" s="249"/>
      <c r="O86" s="249"/>
      <c r="P86" s="249"/>
      <c r="Q86" s="249"/>
      <c r="R86" s="249"/>
      <c r="S86" s="249"/>
      <c r="T86" s="249"/>
      <c r="U86" s="249"/>
    </row>
    <row r="87" spans="1:39" s="33" customFormat="1" ht="14.45" customHeight="1" x14ac:dyDescent="0.25">
      <c r="A87" s="250"/>
      <c r="B87" s="250"/>
      <c r="C87" s="250"/>
      <c r="D87" s="250"/>
      <c r="E87" s="250"/>
      <c r="F87" s="250"/>
      <c r="G87" s="250"/>
      <c r="H87" s="250"/>
      <c r="I87" s="250"/>
      <c r="J87" s="250"/>
      <c r="K87" s="250"/>
      <c r="L87" s="250"/>
      <c r="M87" s="250"/>
      <c r="N87" s="250"/>
      <c r="O87" s="250"/>
      <c r="P87" s="250"/>
      <c r="Q87" s="250"/>
      <c r="R87" s="250"/>
      <c r="S87" s="250"/>
      <c r="T87" s="250"/>
      <c r="U87" s="250"/>
    </row>
    <row r="88" spans="1:39" s="33" customFormat="1" ht="14.45" customHeight="1" x14ac:dyDescent="0.25">
      <c r="A88" s="61"/>
      <c r="B88" s="61"/>
      <c r="C88" s="61"/>
      <c r="D88" s="61"/>
      <c r="E88" s="61"/>
      <c r="F88" s="61"/>
      <c r="G88" s="61"/>
      <c r="H88" s="61"/>
      <c r="I88" s="61"/>
      <c r="J88" s="61"/>
      <c r="K88" s="61"/>
      <c r="L88" s="61"/>
      <c r="M88" s="61"/>
      <c r="N88" s="61"/>
      <c r="O88" s="61"/>
      <c r="P88" s="61"/>
      <c r="Q88" s="107"/>
      <c r="R88" s="61"/>
      <c r="S88" s="61"/>
      <c r="T88" s="61"/>
      <c r="U88" s="61"/>
    </row>
    <row r="89" spans="1:39" s="33" customFormat="1" x14ac:dyDescent="0.25">
      <c r="A89" s="249"/>
      <c r="B89" s="249"/>
      <c r="C89" s="249"/>
      <c r="D89" s="249"/>
      <c r="E89" s="249"/>
      <c r="F89" s="249"/>
      <c r="G89" s="249"/>
      <c r="H89" s="249"/>
      <c r="I89" s="249"/>
      <c r="J89" s="249"/>
      <c r="K89" s="249"/>
      <c r="L89" s="249"/>
      <c r="M89" s="249"/>
      <c r="N89" s="249"/>
      <c r="O89" s="249"/>
      <c r="P89" s="249"/>
      <c r="Q89" s="249"/>
      <c r="R89" s="249"/>
      <c r="S89" s="249"/>
      <c r="T89" s="249"/>
      <c r="U89" s="249"/>
    </row>
    <row r="90" spans="1:39" s="33" customFormat="1" ht="14.45" customHeight="1" x14ac:dyDescent="0.25">
      <c r="A90" s="250"/>
      <c r="B90" s="250"/>
      <c r="C90" s="250"/>
      <c r="D90" s="250"/>
      <c r="E90" s="250"/>
      <c r="F90" s="250"/>
      <c r="G90" s="250"/>
      <c r="H90" s="250"/>
      <c r="I90" s="250"/>
      <c r="J90" s="250"/>
      <c r="K90" s="250"/>
      <c r="L90" s="250"/>
      <c r="M90" s="250"/>
      <c r="N90" s="250"/>
      <c r="O90" s="250"/>
      <c r="P90" s="250"/>
      <c r="Q90" s="250"/>
      <c r="R90" s="250"/>
      <c r="S90" s="250"/>
      <c r="T90" s="250"/>
      <c r="U90" s="250"/>
    </row>
    <row r="91" spans="1:39" s="33" customFormat="1" ht="14.45" customHeight="1" x14ac:dyDescent="0.25">
      <c r="A91" s="61"/>
      <c r="B91" s="61"/>
      <c r="C91" s="61"/>
      <c r="D91" s="61"/>
      <c r="E91" s="61"/>
      <c r="F91" s="61"/>
      <c r="G91" s="61"/>
      <c r="H91" s="61"/>
      <c r="I91" s="61"/>
      <c r="J91" s="61"/>
      <c r="K91" s="61"/>
      <c r="L91" s="61"/>
      <c r="M91" s="61"/>
      <c r="N91" s="61"/>
      <c r="O91" s="61"/>
      <c r="P91" s="61"/>
      <c r="Q91" s="107"/>
      <c r="R91" s="61"/>
      <c r="S91" s="61"/>
      <c r="T91" s="61"/>
      <c r="U91" s="61"/>
    </row>
    <row r="92" spans="1:39" s="33" customFormat="1" x14ac:dyDescent="0.25">
      <c r="A92" s="249"/>
      <c r="B92" s="249"/>
      <c r="C92" s="249"/>
      <c r="D92" s="249"/>
      <c r="E92" s="249"/>
      <c r="F92" s="249"/>
      <c r="G92" s="249"/>
      <c r="H92" s="249"/>
      <c r="I92" s="249"/>
      <c r="J92" s="249"/>
      <c r="K92" s="249"/>
      <c r="L92" s="249"/>
      <c r="M92" s="249"/>
      <c r="N92" s="249"/>
      <c r="O92" s="249"/>
      <c r="P92" s="249"/>
      <c r="Q92" s="249"/>
      <c r="R92" s="249"/>
      <c r="S92" s="249"/>
      <c r="T92" s="249"/>
      <c r="U92" s="249"/>
    </row>
    <row r="93" spans="1:39" s="33" customFormat="1" ht="14.45" customHeight="1" x14ac:dyDescent="0.25">
      <c r="A93" s="250"/>
      <c r="B93" s="250"/>
      <c r="C93" s="250"/>
      <c r="D93" s="250"/>
      <c r="E93" s="250"/>
      <c r="F93" s="250"/>
      <c r="G93" s="250"/>
      <c r="H93" s="250"/>
      <c r="I93" s="250"/>
      <c r="J93" s="250"/>
      <c r="K93" s="250"/>
      <c r="L93" s="250"/>
      <c r="M93" s="250"/>
      <c r="N93" s="250"/>
      <c r="O93" s="250"/>
      <c r="P93" s="250"/>
      <c r="Q93" s="250"/>
      <c r="R93" s="250"/>
      <c r="S93" s="250"/>
      <c r="T93" s="250"/>
      <c r="U93" s="250"/>
    </row>
    <row r="94" spans="1:39" s="33" customFormat="1" ht="14.45" customHeight="1" x14ac:dyDescent="0.25">
      <c r="A94" s="61"/>
      <c r="B94" s="61"/>
      <c r="C94" s="61"/>
      <c r="D94" s="61"/>
      <c r="E94" s="61"/>
      <c r="F94" s="61"/>
      <c r="G94" s="61"/>
      <c r="H94" s="61"/>
      <c r="I94" s="61"/>
      <c r="J94" s="61"/>
      <c r="K94" s="61"/>
      <c r="L94" s="61"/>
      <c r="M94" s="61"/>
      <c r="N94" s="61"/>
      <c r="O94" s="61"/>
      <c r="P94" s="61"/>
      <c r="Q94" s="107"/>
      <c r="R94" s="61"/>
      <c r="S94" s="61"/>
      <c r="T94" s="61"/>
      <c r="U94" s="61"/>
    </row>
    <row r="95" spans="1:39" s="33" customFormat="1" x14ac:dyDescent="0.25">
      <c r="A95" s="249"/>
      <c r="B95" s="249"/>
      <c r="C95" s="249"/>
      <c r="D95" s="249"/>
      <c r="E95" s="249"/>
      <c r="F95" s="249"/>
      <c r="G95" s="249"/>
      <c r="H95" s="249"/>
      <c r="I95" s="249"/>
      <c r="J95" s="249"/>
      <c r="K95" s="249"/>
      <c r="L95" s="249"/>
      <c r="M95" s="249"/>
      <c r="N95" s="249"/>
      <c r="O95" s="249"/>
      <c r="P95" s="249"/>
      <c r="Q95" s="249"/>
      <c r="R95" s="249"/>
      <c r="S95" s="249"/>
      <c r="T95" s="249"/>
      <c r="U95" s="249"/>
    </row>
    <row r="96" spans="1:39" s="33" customFormat="1" ht="14.45" customHeight="1" x14ac:dyDescent="0.25">
      <c r="A96" s="250"/>
      <c r="B96" s="250"/>
      <c r="C96" s="250"/>
      <c r="D96" s="250"/>
      <c r="E96" s="250"/>
      <c r="F96" s="250"/>
      <c r="G96" s="250"/>
      <c r="H96" s="250"/>
      <c r="I96" s="250"/>
      <c r="J96" s="250"/>
      <c r="K96" s="250"/>
      <c r="L96" s="250"/>
      <c r="M96" s="250"/>
      <c r="N96" s="250"/>
      <c r="O96" s="250"/>
      <c r="P96" s="250"/>
      <c r="Q96" s="250"/>
      <c r="R96" s="250"/>
      <c r="S96" s="250"/>
      <c r="T96" s="250"/>
      <c r="U96" s="250"/>
    </row>
    <row r="97" spans="1:38" s="33" customFormat="1" ht="14.45" customHeight="1" x14ac:dyDescent="0.25">
      <c r="J97" s="87"/>
      <c r="K97" s="87"/>
      <c r="L97" s="87"/>
      <c r="M97" s="87"/>
      <c r="N97" s="87"/>
      <c r="O97" s="87"/>
      <c r="P97" s="87"/>
      <c r="Q97" s="109"/>
    </row>
    <row r="98" spans="1:38" s="33" customFormat="1" x14ac:dyDescent="0.25">
      <c r="A98" s="249"/>
      <c r="B98" s="249"/>
      <c r="C98" s="249"/>
      <c r="D98" s="249"/>
      <c r="E98" s="249"/>
      <c r="F98" s="249"/>
      <c r="G98" s="249"/>
      <c r="H98" s="249"/>
      <c r="I98" s="249"/>
      <c r="J98" s="249"/>
      <c r="K98" s="249"/>
      <c r="L98" s="249"/>
      <c r="M98" s="249"/>
      <c r="N98" s="249"/>
      <c r="O98" s="249"/>
      <c r="P98" s="249"/>
      <c r="Q98" s="249"/>
      <c r="R98" s="249"/>
      <c r="S98" s="249"/>
      <c r="T98" s="249"/>
      <c r="U98" s="249"/>
    </row>
    <row r="99" spans="1:38" s="33" customFormat="1" ht="14.45" customHeight="1" x14ac:dyDescent="0.25">
      <c r="A99" s="250"/>
      <c r="B99" s="250"/>
      <c r="C99" s="250"/>
      <c r="D99" s="250"/>
      <c r="E99" s="250"/>
      <c r="F99" s="250"/>
      <c r="G99" s="250"/>
      <c r="H99" s="250"/>
      <c r="I99" s="250"/>
      <c r="J99" s="250"/>
      <c r="K99" s="250"/>
      <c r="L99" s="250"/>
      <c r="M99" s="250"/>
      <c r="N99" s="250"/>
      <c r="O99" s="250"/>
      <c r="P99" s="250"/>
      <c r="Q99" s="250"/>
      <c r="R99" s="250"/>
      <c r="S99" s="250"/>
      <c r="T99" s="250"/>
      <c r="U99" s="250"/>
    </row>
    <row r="100" spans="1:38" s="33" customFormat="1" ht="14.45" customHeight="1" x14ac:dyDescent="0.25">
      <c r="J100" s="87"/>
      <c r="K100" s="87"/>
      <c r="L100" s="87"/>
      <c r="M100" s="87"/>
      <c r="N100" s="87"/>
      <c r="O100" s="87"/>
      <c r="P100" s="87"/>
      <c r="Q100" s="109"/>
    </row>
    <row r="101" spans="1:38" s="33" customFormat="1" x14ac:dyDescent="0.25">
      <c r="A101" s="249"/>
      <c r="B101" s="249"/>
      <c r="C101" s="249"/>
      <c r="D101" s="249"/>
      <c r="E101" s="249"/>
      <c r="F101" s="249"/>
      <c r="G101" s="249"/>
      <c r="H101" s="249"/>
      <c r="I101" s="249"/>
      <c r="J101" s="249"/>
      <c r="K101" s="249"/>
      <c r="L101" s="249"/>
      <c r="M101" s="249"/>
      <c r="N101" s="249"/>
      <c r="O101" s="249"/>
      <c r="P101" s="249"/>
      <c r="Q101" s="249"/>
      <c r="R101" s="249"/>
      <c r="S101" s="249"/>
      <c r="T101" s="249"/>
      <c r="U101" s="249"/>
    </row>
    <row r="102" spans="1:38" s="33" customFormat="1" x14ac:dyDescent="0.25">
      <c r="A102" s="250"/>
      <c r="B102" s="250"/>
      <c r="C102" s="250"/>
      <c r="D102" s="250"/>
      <c r="E102" s="250"/>
      <c r="F102" s="250"/>
      <c r="G102" s="250"/>
      <c r="H102" s="250"/>
      <c r="I102" s="250"/>
      <c r="J102" s="250"/>
      <c r="K102" s="250"/>
      <c r="L102" s="250"/>
      <c r="M102" s="250"/>
      <c r="N102" s="250"/>
      <c r="O102" s="250"/>
      <c r="P102" s="250"/>
      <c r="Q102" s="250"/>
      <c r="R102" s="250"/>
      <c r="S102" s="250"/>
      <c r="T102" s="250"/>
      <c r="U102" s="250"/>
    </row>
    <row r="103" spans="1:38" x14ac:dyDescent="0.25">
      <c r="A103" s="49"/>
      <c r="B103" s="49"/>
      <c r="C103" s="49"/>
      <c r="D103" s="49"/>
      <c r="E103" s="49"/>
      <c r="F103" s="49"/>
      <c r="G103" s="49"/>
      <c r="H103" s="49"/>
      <c r="I103" s="49"/>
      <c r="J103" s="88"/>
      <c r="K103" s="88"/>
      <c r="L103" s="88"/>
      <c r="M103" s="88"/>
      <c r="N103" s="88"/>
      <c r="O103" s="88"/>
      <c r="P103" s="88"/>
      <c r="Q103" s="110"/>
      <c r="R103" s="49"/>
      <c r="S103" s="49"/>
      <c r="T103" s="49"/>
      <c r="U103" s="49"/>
      <c r="V103" s="6"/>
      <c r="W103" s="6"/>
      <c r="X103" s="6"/>
      <c r="Y103" s="6"/>
      <c r="Z103" s="6"/>
      <c r="AA103" s="6"/>
      <c r="AB103" s="6"/>
      <c r="AC103" s="6"/>
      <c r="AD103" s="6"/>
      <c r="AE103" s="6"/>
      <c r="AF103" s="6"/>
      <c r="AG103" s="6"/>
      <c r="AH103" s="6"/>
      <c r="AI103" s="6"/>
      <c r="AJ103" s="6"/>
      <c r="AK103" s="6"/>
      <c r="AL103" s="6"/>
    </row>
    <row r="104" spans="1:38" x14ac:dyDescent="0.25">
      <c r="A104" s="17"/>
      <c r="B104" s="17"/>
      <c r="C104" s="17"/>
      <c r="D104" s="17"/>
      <c r="E104" s="17"/>
      <c r="F104" s="17"/>
      <c r="G104" s="17"/>
      <c r="H104" s="17"/>
      <c r="I104" s="5"/>
      <c r="J104" s="85"/>
      <c r="K104" s="85"/>
      <c r="L104" s="85"/>
      <c r="M104" s="85"/>
      <c r="N104" s="85"/>
      <c r="O104" s="85"/>
      <c r="P104" s="85"/>
      <c r="Q104" s="106"/>
      <c r="R104" s="5"/>
      <c r="S104" s="5"/>
      <c r="T104" s="5"/>
      <c r="U104" s="5"/>
      <c r="V104" s="5"/>
      <c r="W104" s="5"/>
      <c r="X104" s="5"/>
      <c r="Y104" s="5"/>
      <c r="Z104" s="5"/>
      <c r="AA104" s="5"/>
      <c r="AB104" s="5"/>
      <c r="AC104" s="5"/>
      <c r="AD104" s="5"/>
      <c r="AE104" s="5"/>
      <c r="AF104" s="5"/>
      <c r="AG104" s="5"/>
      <c r="AH104" s="5"/>
      <c r="AI104" s="5"/>
      <c r="AJ104" s="5"/>
      <c r="AK104" s="5"/>
      <c r="AL104" s="5"/>
    </row>
    <row r="105" spans="1:38" x14ac:dyDescent="0.25">
      <c r="A105" s="17"/>
      <c r="B105" s="17"/>
      <c r="C105" s="17"/>
      <c r="D105" s="17"/>
      <c r="E105" s="17"/>
      <c r="F105" s="17"/>
      <c r="G105" s="17"/>
      <c r="H105" s="17"/>
      <c r="I105" s="5"/>
      <c r="J105" s="85"/>
      <c r="K105" s="85"/>
      <c r="L105" s="85"/>
      <c r="M105" s="85"/>
      <c r="N105" s="85"/>
      <c r="O105" s="85"/>
      <c r="P105" s="85"/>
      <c r="Q105" s="106"/>
      <c r="R105" s="5"/>
      <c r="S105" s="5"/>
      <c r="T105" s="5"/>
      <c r="U105" s="5"/>
      <c r="V105" s="5"/>
      <c r="W105" s="5"/>
      <c r="X105" s="5"/>
      <c r="Y105" s="5"/>
      <c r="Z105" s="5"/>
      <c r="AA105" s="5"/>
      <c r="AB105" s="5"/>
      <c r="AC105" s="5"/>
      <c r="AD105" s="5"/>
      <c r="AE105" s="5"/>
      <c r="AF105" s="5"/>
      <c r="AG105" s="5"/>
      <c r="AH105" s="5"/>
      <c r="AI105" s="5"/>
      <c r="AJ105" s="5"/>
      <c r="AK105" s="5"/>
      <c r="AL105" s="5"/>
    </row>
    <row r="106" spans="1:38" x14ac:dyDescent="0.25">
      <c r="A106" s="17"/>
      <c r="B106" s="17"/>
      <c r="C106" s="17"/>
      <c r="D106" s="17"/>
      <c r="E106" s="17"/>
      <c r="F106" s="17"/>
      <c r="G106" s="17"/>
      <c r="H106" s="17"/>
      <c r="I106" s="5"/>
      <c r="J106" s="85"/>
      <c r="K106" s="85"/>
      <c r="L106" s="85"/>
      <c r="M106" s="85"/>
      <c r="N106" s="85"/>
      <c r="O106" s="85"/>
      <c r="P106" s="85"/>
      <c r="Q106" s="106"/>
      <c r="R106" s="5"/>
      <c r="S106" s="5"/>
      <c r="T106" s="5"/>
      <c r="U106" s="5"/>
      <c r="V106" s="5"/>
      <c r="W106" s="5"/>
      <c r="X106" s="5"/>
      <c r="Y106" s="5"/>
      <c r="Z106" s="5"/>
      <c r="AA106" s="5"/>
      <c r="AB106" s="5"/>
      <c r="AC106" s="5"/>
      <c r="AD106" s="5"/>
      <c r="AE106" s="5"/>
      <c r="AF106" s="5"/>
      <c r="AG106" s="5"/>
      <c r="AH106" s="5"/>
      <c r="AI106" s="5"/>
      <c r="AJ106" s="5"/>
      <c r="AK106" s="5"/>
      <c r="AL106" s="5"/>
    </row>
    <row r="107" spans="1:38" x14ac:dyDescent="0.25">
      <c r="A107" s="17"/>
      <c r="B107" s="17"/>
      <c r="C107" s="17"/>
      <c r="D107" s="17"/>
      <c r="E107" s="17"/>
      <c r="F107" s="17"/>
      <c r="G107" s="17"/>
      <c r="H107" s="17"/>
      <c r="I107" s="5"/>
      <c r="J107" s="85"/>
      <c r="K107" s="85"/>
      <c r="L107" s="85"/>
      <c r="M107" s="85"/>
      <c r="N107" s="85"/>
      <c r="O107" s="85"/>
      <c r="P107" s="85"/>
      <c r="Q107" s="106"/>
      <c r="R107" s="5"/>
      <c r="S107" s="5"/>
      <c r="T107" s="5"/>
      <c r="U107" s="5"/>
      <c r="V107" s="5"/>
      <c r="W107" s="5"/>
      <c r="X107" s="5"/>
      <c r="Y107" s="5"/>
      <c r="Z107" s="5"/>
      <c r="AA107" s="5"/>
      <c r="AB107" s="5"/>
      <c r="AC107" s="5"/>
      <c r="AD107" s="5"/>
      <c r="AE107" s="5"/>
      <c r="AF107" s="5"/>
      <c r="AG107" s="5"/>
      <c r="AH107" s="5"/>
      <c r="AI107" s="5"/>
      <c r="AJ107" s="5"/>
      <c r="AK107" s="5"/>
      <c r="AL107" s="5"/>
    </row>
    <row r="108" spans="1:38" x14ac:dyDescent="0.25">
      <c r="A108" s="17"/>
      <c r="B108" s="17"/>
      <c r="C108" s="17"/>
      <c r="D108" s="17"/>
      <c r="E108" s="17"/>
      <c r="F108" s="17"/>
      <c r="G108" s="17"/>
      <c r="H108" s="17"/>
      <c r="I108" s="5"/>
      <c r="J108" s="85"/>
      <c r="K108" s="85"/>
      <c r="L108" s="85"/>
      <c r="M108" s="85"/>
      <c r="N108" s="85"/>
      <c r="O108" s="85"/>
      <c r="P108" s="85"/>
      <c r="Q108" s="106"/>
      <c r="R108" s="5"/>
      <c r="S108" s="5"/>
      <c r="T108" s="5"/>
      <c r="U108" s="5"/>
      <c r="V108" s="5"/>
      <c r="W108" s="5"/>
      <c r="X108" s="5"/>
      <c r="Y108" s="5"/>
      <c r="Z108" s="5"/>
      <c r="AA108" s="5"/>
      <c r="AB108" s="5"/>
      <c r="AC108" s="5"/>
      <c r="AD108" s="5"/>
      <c r="AE108" s="5"/>
      <c r="AF108" s="5"/>
      <c r="AG108" s="5"/>
      <c r="AH108" s="5"/>
      <c r="AI108" s="5"/>
      <c r="AJ108" s="5"/>
      <c r="AK108" s="5"/>
      <c r="AL108" s="5"/>
    </row>
    <row r="109" spans="1:38" x14ac:dyDescent="0.25">
      <c r="A109" s="17"/>
      <c r="B109" s="17"/>
      <c r="C109" s="17"/>
      <c r="D109" s="17"/>
      <c r="E109" s="17"/>
      <c r="F109" s="17"/>
      <c r="G109" s="17"/>
      <c r="H109" s="17"/>
      <c r="I109" s="5"/>
      <c r="J109" s="85"/>
      <c r="K109" s="85"/>
      <c r="L109" s="85"/>
      <c r="M109" s="85"/>
      <c r="N109" s="85"/>
      <c r="O109" s="85"/>
      <c r="P109" s="85"/>
      <c r="Q109" s="106"/>
      <c r="R109" s="5"/>
      <c r="S109" s="5"/>
      <c r="T109" s="5"/>
      <c r="U109" s="5"/>
      <c r="V109" s="5"/>
      <c r="W109" s="5"/>
      <c r="X109" s="5"/>
      <c r="Y109" s="5"/>
      <c r="Z109" s="5"/>
      <c r="AA109" s="5"/>
      <c r="AB109" s="5"/>
      <c r="AC109" s="5"/>
      <c r="AD109" s="5"/>
      <c r="AE109" s="5"/>
      <c r="AF109" s="5"/>
      <c r="AG109" s="5"/>
      <c r="AH109" s="5"/>
      <c r="AI109" s="5"/>
      <c r="AJ109" s="5"/>
      <c r="AK109" s="5"/>
      <c r="AL109" s="5"/>
    </row>
    <row r="110" spans="1:38" x14ac:dyDescent="0.25">
      <c r="A110" s="17"/>
      <c r="B110" s="17"/>
      <c r="C110" s="17"/>
      <c r="D110" s="17"/>
      <c r="E110" s="17"/>
      <c r="F110" s="17"/>
      <c r="G110" s="17"/>
      <c r="H110" s="17"/>
      <c r="I110" s="5"/>
      <c r="J110" s="85"/>
      <c r="K110" s="85"/>
      <c r="L110" s="85"/>
      <c r="M110" s="85"/>
      <c r="N110" s="85"/>
      <c r="O110" s="85"/>
      <c r="P110" s="85"/>
      <c r="Q110" s="106"/>
      <c r="R110" s="5"/>
      <c r="S110" s="5"/>
      <c r="T110" s="5"/>
      <c r="U110" s="5"/>
      <c r="V110" s="5"/>
      <c r="W110" s="5"/>
      <c r="X110" s="5"/>
      <c r="Y110" s="5"/>
      <c r="Z110" s="5"/>
      <c r="AA110" s="5"/>
      <c r="AB110" s="5"/>
      <c r="AC110" s="5"/>
      <c r="AD110" s="5"/>
      <c r="AE110" s="5"/>
      <c r="AF110" s="5"/>
      <c r="AG110" s="5"/>
      <c r="AH110" s="5"/>
      <c r="AI110" s="5"/>
      <c r="AJ110" s="5"/>
      <c r="AK110" s="5"/>
      <c r="AL110" s="5"/>
    </row>
    <row r="111" spans="1:38" x14ac:dyDescent="0.25">
      <c r="A111" s="17"/>
      <c r="B111" s="17"/>
      <c r="C111" s="17"/>
      <c r="D111" s="17"/>
      <c r="E111" s="17"/>
      <c r="F111" s="17"/>
      <c r="G111" s="17"/>
      <c r="H111" s="17"/>
      <c r="I111" s="5"/>
      <c r="J111" s="85"/>
      <c r="K111" s="85"/>
      <c r="L111" s="85"/>
      <c r="M111" s="85"/>
      <c r="N111" s="85"/>
      <c r="O111" s="85"/>
      <c r="P111" s="85"/>
      <c r="Q111" s="106"/>
      <c r="R111" s="5"/>
      <c r="S111" s="5"/>
      <c r="T111" s="5"/>
      <c r="U111" s="5"/>
      <c r="V111" s="5"/>
      <c r="W111" s="5"/>
      <c r="X111" s="5"/>
      <c r="Y111" s="5"/>
      <c r="Z111" s="5"/>
      <c r="AA111" s="5"/>
      <c r="AB111" s="5"/>
      <c r="AC111" s="5"/>
      <c r="AD111" s="5"/>
      <c r="AE111" s="5"/>
      <c r="AF111" s="5"/>
      <c r="AG111" s="5"/>
      <c r="AH111" s="5"/>
      <c r="AI111" s="5"/>
      <c r="AJ111" s="5"/>
      <c r="AK111" s="5"/>
      <c r="AL111" s="5"/>
    </row>
    <row r="112" spans="1:38" x14ac:dyDescent="0.25">
      <c r="A112" s="17"/>
      <c r="B112" s="17"/>
      <c r="C112" s="17"/>
      <c r="D112" s="17"/>
      <c r="E112" s="17"/>
      <c r="F112" s="17"/>
      <c r="G112" s="17"/>
      <c r="H112" s="17"/>
      <c r="I112" s="5"/>
      <c r="J112" s="85"/>
      <c r="K112" s="85"/>
      <c r="L112" s="85"/>
      <c r="M112" s="85"/>
      <c r="N112" s="85"/>
      <c r="O112" s="85"/>
      <c r="P112" s="85"/>
      <c r="Q112" s="106"/>
      <c r="R112" s="5"/>
      <c r="S112" s="5"/>
      <c r="T112" s="5"/>
      <c r="U112" s="5"/>
      <c r="V112" s="5"/>
      <c r="W112" s="5"/>
      <c r="X112" s="5"/>
      <c r="Y112" s="5"/>
      <c r="Z112" s="5"/>
      <c r="AA112" s="5"/>
      <c r="AB112" s="5"/>
      <c r="AC112" s="5"/>
      <c r="AD112" s="5"/>
      <c r="AE112" s="5"/>
      <c r="AF112" s="5"/>
      <c r="AG112" s="5"/>
      <c r="AH112" s="5"/>
      <c r="AI112" s="5"/>
      <c r="AJ112" s="5"/>
      <c r="AK112" s="5"/>
      <c r="AL112" s="5"/>
    </row>
    <row r="113" spans="1:38" x14ac:dyDescent="0.25">
      <c r="A113" s="17"/>
      <c r="B113" s="17"/>
      <c r="C113" s="17"/>
      <c r="D113" s="17"/>
      <c r="E113" s="17"/>
      <c r="F113" s="17"/>
      <c r="G113" s="17"/>
      <c r="H113" s="17"/>
      <c r="I113" s="5"/>
      <c r="J113" s="85"/>
      <c r="K113" s="85"/>
      <c r="L113" s="85"/>
      <c r="M113" s="85"/>
      <c r="N113" s="85"/>
      <c r="O113" s="85"/>
      <c r="P113" s="85"/>
      <c r="Q113" s="106"/>
      <c r="R113" s="5"/>
      <c r="S113" s="5"/>
      <c r="T113" s="5"/>
      <c r="U113" s="5"/>
      <c r="V113" s="5"/>
      <c r="W113" s="5"/>
      <c r="X113" s="5"/>
      <c r="Y113" s="5"/>
      <c r="Z113" s="5"/>
      <c r="AA113" s="5"/>
      <c r="AB113" s="5"/>
      <c r="AC113" s="5"/>
      <c r="AD113" s="5"/>
      <c r="AE113" s="5"/>
      <c r="AF113" s="5"/>
      <c r="AG113" s="5"/>
      <c r="AH113" s="5"/>
      <c r="AI113" s="5"/>
      <c r="AJ113" s="5"/>
      <c r="AK113" s="5"/>
      <c r="AL113" s="5"/>
    </row>
  </sheetData>
  <sheetProtection formatCells="0" formatColumns="0" formatRows="0" insertColumns="0" insertRows="0" insertHyperlinks="0" deleteColumns="0" deleteRows="0" sort="0" autoFilter="0" pivotTables="0"/>
  <mergeCells count="33">
    <mergeCell ref="AD81:AK81"/>
    <mergeCell ref="AL81:AM81"/>
    <mergeCell ref="A77:U77"/>
    <mergeCell ref="A78:U78"/>
    <mergeCell ref="A80:U80"/>
    <mergeCell ref="B7:C7"/>
    <mergeCell ref="A81:U81"/>
    <mergeCell ref="A3:X3"/>
    <mergeCell ref="A2:X2"/>
    <mergeCell ref="A83:U83"/>
    <mergeCell ref="A9:A18"/>
    <mergeCell ref="A20:A27"/>
    <mergeCell ref="A29:A36"/>
    <mergeCell ref="A38:A44"/>
    <mergeCell ref="A66:A70"/>
    <mergeCell ref="A61:A64"/>
    <mergeCell ref="V81:AC81"/>
    <mergeCell ref="A46:A52"/>
    <mergeCell ref="A54:A59"/>
    <mergeCell ref="O7:P7"/>
    <mergeCell ref="A84:U84"/>
    <mergeCell ref="A86:U86"/>
    <mergeCell ref="A87:U87"/>
    <mergeCell ref="A89:U89"/>
    <mergeCell ref="A90:U90"/>
    <mergeCell ref="A92:U92"/>
    <mergeCell ref="A93:U93"/>
    <mergeCell ref="A95:U95"/>
    <mergeCell ref="A101:U101"/>
    <mergeCell ref="A102:U102"/>
    <mergeCell ref="A96:U96"/>
    <mergeCell ref="A98:U98"/>
    <mergeCell ref="A99:U99"/>
  </mergeCells>
  <phoneticPr fontId="15" type="noConversion"/>
  <conditionalFormatting sqref="M9:M18">
    <cfRule type="iconSet" priority="1">
      <iconSet>
        <cfvo type="percent" val="0"/>
        <cfvo type="percent" val="33"/>
        <cfvo type="percent" val="67"/>
      </iconSet>
    </cfRule>
    <cfRule type="iconSet" priority="3">
      <iconSet iconSet="4RedToBlack">
        <cfvo type="percent" val="0"/>
        <cfvo type="percent" val="25"/>
        <cfvo type="percent" val="50"/>
        <cfvo type="percent" val="75"/>
      </iconSet>
    </cfRule>
  </conditionalFormatting>
  <conditionalFormatting sqref="M20:M36">
    <cfRule type="iconSet" priority="9">
      <iconSet>
        <cfvo type="percent" val="0"/>
        <cfvo type="percent" val="33"/>
        <cfvo type="percent" val="67"/>
      </iconSet>
    </cfRule>
  </conditionalFormatting>
  <conditionalFormatting sqref="M38:M70">
    <cfRule type="iconSet" priority="8">
      <iconSet>
        <cfvo type="percent" val="0"/>
        <cfvo type="percent" val="33"/>
        <cfvo type="percent" val="67"/>
      </iconSet>
    </cfRule>
  </conditionalFormatting>
  <conditionalFormatting sqref="Q9:Q70">
    <cfRule type="colorScale" priority="27">
      <colorScale>
        <cfvo type="min"/>
        <cfvo type="percentile" val="50"/>
        <cfvo type="max"/>
        <color rgb="FF63BE7B"/>
        <color rgb="FFFFEB84"/>
        <color rgb="FFF8696B"/>
      </colorScale>
    </cfRule>
  </conditionalFormatting>
  <dataValidations disablePrompts="1" count="1">
    <dataValidation type="list" allowBlank="1" showInputMessage="1" showErrorMessage="1" sqref="I20:I27 I66:I70 I9:I18 I29:I36 I38:I44 I54:I59 I46:I52 I61:I64" xr:uid="{00000000-0002-0000-0000-000000000000}">
      <formula1>"1,2,3,4,5"</formula1>
    </dataValidation>
  </dataValidations>
  <pageMargins left="0.7" right="0.7"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B5DB-B921-4BD6-B1AF-2E69D60BA67E}">
  <dimension ref="A1:AJ112"/>
  <sheetViews>
    <sheetView zoomScale="75" zoomScaleNormal="50" workbookViewId="0">
      <selection activeCell="I9" sqref="I9"/>
    </sheetView>
  </sheetViews>
  <sheetFormatPr defaultColWidth="8.85546875" defaultRowHeight="15" x14ac:dyDescent="0.25"/>
  <cols>
    <col min="1" max="1" width="41.28515625" style="1" customWidth="1"/>
    <col min="2" max="2" width="8" style="1" customWidth="1"/>
    <col min="3" max="3" width="103.140625" style="1" customWidth="1"/>
    <col min="4" max="14" width="29.42578125" style="84" customWidth="1"/>
    <col min="15" max="15" width="4.140625" customWidth="1"/>
    <col min="16" max="16" width="11.28515625" customWidth="1"/>
    <col min="17" max="17" width="11.42578125" customWidth="1"/>
  </cols>
  <sheetData>
    <row r="1" spans="1:35" x14ac:dyDescent="0.25">
      <c r="A1" s="24"/>
      <c r="B1" s="24"/>
      <c r="C1" s="43"/>
      <c r="D1" s="79"/>
      <c r="E1" s="99"/>
      <c r="F1" s="99"/>
      <c r="G1" s="99"/>
      <c r="H1" s="99"/>
      <c r="I1" s="99"/>
      <c r="J1" s="99"/>
      <c r="K1" s="99"/>
      <c r="L1" s="99"/>
      <c r="M1" s="99"/>
      <c r="N1" s="99"/>
      <c r="O1" s="10"/>
      <c r="P1" s="16"/>
      <c r="Q1" s="8"/>
      <c r="R1" s="16"/>
      <c r="S1" s="16"/>
      <c r="T1" s="16"/>
      <c r="U1" s="8"/>
      <c r="V1" s="16"/>
      <c r="W1" s="20"/>
      <c r="X1" s="20"/>
      <c r="Y1" s="20"/>
      <c r="Z1" s="20"/>
      <c r="AA1" s="26"/>
      <c r="AB1" s="26"/>
      <c r="AC1" s="6"/>
      <c r="AD1" s="7"/>
      <c r="AE1" s="7"/>
      <c r="AF1" s="7"/>
      <c r="AG1" s="7"/>
      <c r="AH1" s="7"/>
    </row>
    <row r="2" spans="1:35" s="2" customFormat="1" ht="45" customHeight="1" x14ac:dyDescent="0.25">
      <c r="A2" s="288" t="s">
        <v>239</v>
      </c>
      <c r="B2" s="289"/>
      <c r="C2" s="289"/>
      <c r="D2" s="289"/>
      <c r="E2" s="289"/>
      <c r="F2" s="289"/>
      <c r="G2" s="289"/>
      <c r="H2" s="289"/>
      <c r="I2" s="289"/>
      <c r="J2" s="289"/>
      <c r="K2" s="289"/>
      <c r="L2" s="289"/>
      <c r="M2" s="289"/>
      <c r="N2" s="289"/>
      <c r="O2" s="289"/>
      <c r="P2" s="289"/>
      <c r="Q2" s="289"/>
      <c r="R2" s="289"/>
      <c r="S2" s="289"/>
      <c r="T2" s="289"/>
      <c r="U2" s="290"/>
      <c r="V2" s="63"/>
      <c r="W2" s="25"/>
      <c r="X2" s="25"/>
      <c r="Y2" s="25"/>
      <c r="Z2" s="25"/>
      <c r="AA2" s="25"/>
      <c r="AB2" s="25"/>
      <c r="AC2" s="25"/>
      <c r="AD2" s="18"/>
      <c r="AE2" s="18"/>
      <c r="AF2" s="18"/>
      <c r="AG2" s="18"/>
      <c r="AH2" s="18"/>
      <c r="AI2" s="25"/>
    </row>
    <row r="3" spans="1:35" ht="108.95" customHeight="1" x14ac:dyDescent="0.25">
      <c r="A3" s="291" t="s">
        <v>240</v>
      </c>
      <c r="B3" s="292"/>
      <c r="C3" s="292"/>
      <c r="D3" s="292"/>
      <c r="E3" s="292"/>
      <c r="F3" s="292"/>
      <c r="G3" s="292"/>
      <c r="H3" s="292"/>
      <c r="I3" s="292"/>
      <c r="J3" s="292"/>
      <c r="K3" s="292"/>
      <c r="L3" s="292"/>
      <c r="M3" s="292"/>
      <c r="N3" s="292"/>
      <c r="O3" s="292"/>
      <c r="P3" s="292"/>
      <c r="Q3" s="292"/>
      <c r="R3" s="292"/>
      <c r="S3" s="292"/>
      <c r="T3" s="292"/>
      <c r="U3" s="293"/>
      <c r="V3" s="64"/>
      <c r="W3" s="20"/>
      <c r="X3" s="5"/>
      <c r="Y3" s="5"/>
      <c r="Z3" s="5"/>
      <c r="AA3" s="5"/>
      <c r="AB3" s="5"/>
      <c r="AC3" s="5"/>
      <c r="AD3" s="5"/>
      <c r="AE3" s="32"/>
      <c r="AF3" s="32"/>
      <c r="AG3" s="5"/>
      <c r="AH3" s="5"/>
      <c r="AI3" s="5"/>
    </row>
    <row r="4" spans="1:35" ht="7.7" customHeight="1" x14ac:dyDescent="0.25">
      <c r="A4" s="3"/>
      <c r="B4" s="3"/>
      <c r="C4" s="3"/>
      <c r="D4" s="80"/>
      <c r="P4" s="6"/>
      <c r="Q4" s="6"/>
      <c r="R4" s="6"/>
      <c r="S4" s="6"/>
      <c r="T4" s="6"/>
      <c r="U4" s="6"/>
      <c r="V4" s="6"/>
      <c r="W4" s="5"/>
      <c r="X4" s="5"/>
      <c r="Y4" s="5"/>
      <c r="Z4" s="5"/>
      <c r="AA4" s="5"/>
      <c r="AB4" s="5"/>
      <c r="AC4" s="5"/>
      <c r="AD4" s="5"/>
      <c r="AE4" s="32"/>
      <c r="AF4" s="32"/>
      <c r="AG4" s="5"/>
      <c r="AH4" s="5"/>
      <c r="AI4" s="5"/>
    </row>
    <row r="5" spans="1:35" ht="7.7" customHeight="1" x14ac:dyDescent="0.25">
      <c r="A5" s="44"/>
      <c r="B5" s="55"/>
      <c r="C5" s="45"/>
      <c r="D5" s="81"/>
      <c r="E5" s="100"/>
      <c r="F5" s="100"/>
      <c r="G5" s="100"/>
      <c r="H5" s="100"/>
      <c r="I5" s="100"/>
      <c r="J5" s="100"/>
      <c r="K5" s="100"/>
      <c r="L5" s="100"/>
      <c r="M5" s="100"/>
      <c r="N5" s="100"/>
      <c r="O5" s="8"/>
      <c r="P5" s="5"/>
      <c r="Q5" s="5"/>
      <c r="R5" s="5"/>
      <c r="S5" s="5"/>
      <c r="T5" s="5"/>
      <c r="U5" s="5"/>
      <c r="V5" s="5"/>
      <c r="W5" s="5"/>
      <c r="X5" s="5"/>
      <c r="Y5" s="5"/>
      <c r="Z5" s="5"/>
      <c r="AA5" s="5"/>
      <c r="AB5" s="5"/>
      <c r="AC5" s="5"/>
      <c r="AD5" s="5"/>
      <c r="AE5" s="5"/>
      <c r="AF5" s="5"/>
      <c r="AG5" s="5"/>
      <c r="AH5" s="5"/>
      <c r="AI5" s="5"/>
    </row>
    <row r="6" spans="1:35" ht="7.35" customHeight="1" x14ac:dyDescent="0.25">
      <c r="A6" s="3"/>
      <c r="B6" s="3"/>
      <c r="C6" s="4"/>
      <c r="D6" s="82"/>
      <c r="E6" s="82"/>
      <c r="F6" s="82"/>
      <c r="G6" s="82"/>
      <c r="H6" s="82"/>
      <c r="I6" s="82"/>
      <c r="J6" s="82"/>
      <c r="K6" s="82"/>
      <c r="L6" s="82"/>
      <c r="M6" s="82"/>
      <c r="N6" s="82"/>
      <c r="O6" s="8"/>
      <c r="P6" s="5"/>
      <c r="Q6" s="5"/>
      <c r="R6" s="5"/>
      <c r="S6" s="5"/>
      <c r="T6" s="5"/>
      <c r="U6" s="5"/>
      <c r="V6" s="5"/>
      <c r="W6" s="5"/>
      <c r="X6" s="5"/>
      <c r="Y6" s="5"/>
      <c r="Z6" s="5"/>
      <c r="AA6" s="5"/>
      <c r="AB6" s="5"/>
      <c r="AC6" s="5"/>
      <c r="AD6" s="5"/>
      <c r="AE6" s="5"/>
      <c r="AF6" s="5"/>
      <c r="AG6" s="5"/>
      <c r="AH6" s="5"/>
      <c r="AI6" s="5"/>
    </row>
    <row r="7" spans="1:35" s="2" customFormat="1" ht="110.1" customHeight="1" x14ac:dyDescent="0.25">
      <c r="A7" s="38" t="s">
        <v>5</v>
      </c>
      <c r="B7" s="251" t="s">
        <v>241</v>
      </c>
      <c r="C7" s="252"/>
      <c r="D7" s="39" t="s">
        <v>242</v>
      </c>
      <c r="E7" s="39" t="s">
        <v>243</v>
      </c>
      <c r="F7" s="39" t="s">
        <v>244</v>
      </c>
      <c r="G7" s="39" t="s">
        <v>245</v>
      </c>
      <c r="H7" s="39" t="s">
        <v>246</v>
      </c>
      <c r="I7" s="39" t="s">
        <v>247</v>
      </c>
      <c r="J7" s="39" t="s">
        <v>248</v>
      </c>
      <c r="K7" s="39" t="s">
        <v>249</v>
      </c>
      <c r="L7" s="39" t="s">
        <v>250</v>
      </c>
      <c r="M7" s="39" t="s">
        <v>251</v>
      </c>
      <c r="N7" s="39" t="s">
        <v>252</v>
      </c>
      <c r="O7" s="59"/>
      <c r="P7" s="306" t="s">
        <v>253</v>
      </c>
      <c r="Q7" s="307"/>
      <c r="R7" s="307"/>
      <c r="S7" s="307"/>
      <c r="T7" s="307"/>
      <c r="U7" s="308"/>
      <c r="V7" s="18"/>
      <c r="W7" s="18"/>
      <c r="X7" s="18"/>
      <c r="Y7" s="18"/>
      <c r="Z7" s="18"/>
      <c r="AA7" s="18"/>
      <c r="AB7" s="18"/>
      <c r="AC7" s="18"/>
      <c r="AD7" s="18"/>
      <c r="AE7" s="18"/>
      <c r="AF7" s="18"/>
      <c r="AG7" s="18"/>
      <c r="AH7" s="18"/>
      <c r="AI7" s="18"/>
    </row>
    <row r="8" spans="1:35" s="2" customFormat="1" x14ac:dyDescent="0.25">
      <c r="A8" s="21"/>
      <c r="B8" s="21"/>
      <c r="C8" s="34"/>
      <c r="D8" s="83"/>
      <c r="E8" s="83"/>
      <c r="F8" s="83"/>
      <c r="G8" s="83"/>
      <c r="H8" s="83"/>
      <c r="I8" s="83"/>
      <c r="J8" s="83"/>
      <c r="K8" s="83"/>
      <c r="L8" s="83"/>
      <c r="M8" s="83"/>
      <c r="N8" s="83"/>
      <c r="O8" s="35"/>
      <c r="P8" s="19"/>
      <c r="Q8" s="19"/>
      <c r="R8" s="18"/>
      <c r="S8" s="18"/>
      <c r="T8" s="18"/>
      <c r="U8" s="18"/>
      <c r="V8" s="18"/>
      <c r="W8" s="18"/>
      <c r="X8" s="18"/>
      <c r="Y8" s="18"/>
      <c r="Z8" s="18"/>
      <c r="AA8" s="18"/>
      <c r="AB8" s="18"/>
      <c r="AC8" s="18"/>
      <c r="AD8" s="18"/>
      <c r="AE8" s="18"/>
      <c r="AF8" s="18"/>
      <c r="AG8" s="18"/>
      <c r="AH8" s="18"/>
      <c r="AI8" s="18"/>
    </row>
    <row r="9" spans="1:35" ht="41.25" customHeight="1" x14ac:dyDescent="0.25">
      <c r="A9" s="259" t="s">
        <v>18</v>
      </c>
      <c r="B9" s="56" t="s">
        <v>19</v>
      </c>
      <c r="C9" s="89" t="s">
        <v>254</v>
      </c>
      <c r="D9" s="92">
        <f>'Maturity Level Questionnaire'!N9*'Maturity Level Questionnaire'!O9/'Maturity Level Questionnaire'!I9</f>
        <v>0.8</v>
      </c>
      <c r="E9" s="180">
        <f>'Maturity Level Questionnaire'!I9*0.4*'Risk Relevance'!B2</f>
        <v>2</v>
      </c>
      <c r="F9" s="182">
        <f>'Risk Relevance'!F2</f>
        <v>2</v>
      </c>
      <c r="G9" s="305">
        <f>SUM(E9/F9+E10/F10+E11/F11+E12/F12+E13/F13+E14/F14+E15/F15+E16/F16+E17/F17+E18/F18)/10</f>
        <v>1</v>
      </c>
      <c r="H9" s="180">
        <f>'Maturity Level Questionnaire'!I9*0.4*'Risk Relevance'!C2</f>
        <v>6</v>
      </c>
      <c r="I9" s="182">
        <f>'Risk Relevance'!G2</f>
        <v>6</v>
      </c>
      <c r="J9" s="279">
        <f>SUM(H9/I9+H11/I11+H12/I12+H14/I14+H15/I15+H16/I16+H17/I17+H18/I18)/9</f>
        <v>0.88888888888888884</v>
      </c>
      <c r="K9" s="180">
        <f>'Maturity Level Questionnaire'!I9*0.4*'Risk Relevance'!D2</f>
        <v>2</v>
      </c>
      <c r="L9" s="182">
        <f>'Risk Relevance'!H2</f>
        <v>2</v>
      </c>
      <c r="M9" s="279">
        <f>SUM(K9/L9+K10/L10+K11/L11+K13/L13+K14/L14+K15/L15+K16/L16+K17/L17+K18/L18)/9</f>
        <v>1</v>
      </c>
      <c r="N9" s="304">
        <f>SUM(G9+J9+M9)/3</f>
        <v>0.96296296296296291</v>
      </c>
      <c r="O9" s="11"/>
      <c r="P9" s="17"/>
      <c r="Q9" s="17"/>
      <c r="R9" s="5"/>
      <c r="S9" s="5"/>
      <c r="T9" s="5"/>
      <c r="U9" s="5"/>
      <c r="V9" s="5"/>
      <c r="W9" s="5"/>
      <c r="X9" s="5"/>
      <c r="Y9" s="5"/>
      <c r="Z9" s="5"/>
      <c r="AA9" s="5"/>
      <c r="AB9" s="5"/>
      <c r="AC9" s="5"/>
      <c r="AD9" s="5"/>
      <c r="AE9" s="5"/>
      <c r="AF9" s="5"/>
      <c r="AG9" s="5"/>
      <c r="AH9" s="5"/>
      <c r="AI9" s="5"/>
    </row>
    <row r="10" spans="1:35" ht="37.5" customHeight="1" x14ac:dyDescent="0.25">
      <c r="A10" s="260"/>
      <c r="B10" s="56" t="s">
        <v>26</v>
      </c>
      <c r="C10" s="89" t="s">
        <v>27</v>
      </c>
      <c r="D10" s="92">
        <f>'Maturity Level Questionnaire'!N10*'Maturity Level Questionnaire'!O10/'Maturity Level Questionnaire'!I10</f>
        <v>5</v>
      </c>
      <c r="E10" s="180">
        <f>'Maturity Level Questionnaire'!I10*0.4*'Risk Relevance'!B3</f>
        <v>6</v>
      </c>
      <c r="F10" s="182">
        <f>'Risk Relevance'!F3</f>
        <v>6</v>
      </c>
      <c r="G10" s="280"/>
      <c r="H10" s="181" t="s">
        <v>255</v>
      </c>
      <c r="I10" s="186" t="s">
        <v>255</v>
      </c>
      <c r="J10" s="280"/>
      <c r="K10" s="180">
        <f>'Maturity Level Questionnaire'!I10*0.4*'Risk Relevance'!D3</f>
        <v>6</v>
      </c>
      <c r="L10" s="182">
        <f>'Risk Relevance'!H3</f>
        <v>6</v>
      </c>
      <c r="M10" s="280"/>
      <c r="N10" s="304"/>
      <c r="O10" s="11"/>
      <c r="P10" s="17"/>
      <c r="Q10" s="17"/>
      <c r="R10" s="5"/>
      <c r="S10" s="5"/>
      <c r="T10" s="5"/>
      <c r="U10" s="5"/>
      <c r="V10" s="5"/>
      <c r="W10" s="5"/>
      <c r="X10" s="5"/>
      <c r="Y10" s="5"/>
      <c r="Z10" s="5"/>
      <c r="AA10" s="5"/>
      <c r="AB10" s="5"/>
      <c r="AC10" s="5"/>
      <c r="AD10" s="5"/>
      <c r="AE10" s="5"/>
      <c r="AF10" s="5"/>
      <c r="AG10" s="5"/>
      <c r="AH10" s="5"/>
      <c r="AI10" s="5"/>
    </row>
    <row r="11" spans="1:35" ht="37.5" customHeight="1" x14ac:dyDescent="0.25">
      <c r="A11" s="260"/>
      <c r="B11" s="56" t="s">
        <v>29</v>
      </c>
      <c r="C11" s="89" t="s">
        <v>256</v>
      </c>
      <c r="D11" s="92">
        <f>'Maturity Level Questionnaire'!N11*'Maturity Level Questionnaire'!O11/'Maturity Level Questionnaire'!I11</f>
        <v>2.4</v>
      </c>
      <c r="E11" s="180">
        <f>'Maturity Level Questionnaire'!I11*0.4*'Risk Relevance'!B4</f>
        <v>4</v>
      </c>
      <c r="F11" s="182">
        <f>'Risk Relevance'!F4</f>
        <v>4</v>
      </c>
      <c r="G11" s="280"/>
      <c r="H11" s="180">
        <f>'Maturity Level Questionnaire'!I11*0.4*'Risk Relevance'!C4</f>
        <v>4</v>
      </c>
      <c r="I11" s="182">
        <f>'Risk Relevance'!G4</f>
        <v>4</v>
      </c>
      <c r="J11" s="280"/>
      <c r="K11" s="180">
        <f>'Maturity Level Questionnaire'!I11*0.4*'Risk Relevance'!D4</f>
        <v>2</v>
      </c>
      <c r="L11" s="182">
        <f>'Risk Relevance'!H4</f>
        <v>2</v>
      </c>
      <c r="M11" s="280"/>
      <c r="N11" s="304"/>
      <c r="O11" s="11"/>
      <c r="P11" s="17"/>
      <c r="Q11" s="17"/>
      <c r="R11" s="5"/>
      <c r="S11" s="5"/>
      <c r="T11" s="5"/>
      <c r="U11" s="5"/>
      <c r="V11" s="5"/>
      <c r="W11" s="5"/>
      <c r="X11" s="5"/>
      <c r="Y11" s="5"/>
      <c r="Z11" s="5"/>
      <c r="AA11" s="5"/>
      <c r="AB11" s="5"/>
      <c r="AC11" s="5"/>
      <c r="AD11" s="5"/>
      <c r="AE11" s="5"/>
      <c r="AF11" s="5"/>
      <c r="AG11" s="5"/>
      <c r="AH11" s="5"/>
      <c r="AI11" s="5"/>
    </row>
    <row r="12" spans="1:35" ht="37.5" customHeight="1" x14ac:dyDescent="0.25">
      <c r="A12" s="260"/>
      <c r="B12" s="56" t="s">
        <v>32</v>
      </c>
      <c r="C12" s="89" t="s">
        <v>33</v>
      </c>
      <c r="D12" s="92">
        <f>'Maturity Level Questionnaire'!N12*'Maturity Level Questionnaire'!O12/'Maturity Level Questionnaire'!I12</f>
        <v>2.4</v>
      </c>
      <c r="E12" s="180">
        <f>'Maturity Level Questionnaire'!I12*0.4*'Risk Relevance'!B5</f>
        <v>4</v>
      </c>
      <c r="F12" s="182">
        <f>'Risk Relevance'!F5</f>
        <v>4</v>
      </c>
      <c r="G12" s="280"/>
      <c r="H12" s="180">
        <f>'Maturity Level Questionnaire'!I12*0.4*'Risk Relevance'!C5</f>
        <v>2</v>
      </c>
      <c r="I12" s="182">
        <f>'Risk Relevance'!G5</f>
        <v>2</v>
      </c>
      <c r="J12" s="280"/>
      <c r="K12" s="181" t="s">
        <v>255</v>
      </c>
      <c r="L12" s="186" t="s">
        <v>255</v>
      </c>
      <c r="M12" s="280"/>
      <c r="N12" s="304"/>
      <c r="O12" s="11"/>
      <c r="P12" s="17"/>
      <c r="Q12" s="17"/>
      <c r="R12" s="5"/>
      <c r="S12" s="5"/>
      <c r="T12" s="5"/>
      <c r="U12" s="5"/>
      <c r="V12" s="5"/>
      <c r="W12" s="5"/>
      <c r="X12" s="5"/>
      <c r="Y12" s="5"/>
      <c r="Z12" s="5"/>
      <c r="AA12" s="5"/>
      <c r="AB12" s="5"/>
      <c r="AC12" s="5"/>
      <c r="AD12" s="5"/>
      <c r="AE12" s="5"/>
      <c r="AF12" s="5"/>
      <c r="AG12" s="5"/>
      <c r="AH12" s="5"/>
      <c r="AI12" s="5"/>
    </row>
    <row r="13" spans="1:35" ht="37.5" customHeight="1" x14ac:dyDescent="0.25">
      <c r="A13" s="260"/>
      <c r="B13" s="56" t="s">
        <v>35</v>
      </c>
      <c r="C13" s="89" t="s">
        <v>36</v>
      </c>
      <c r="D13" s="92">
        <f>'Maturity Level Questionnaire'!N13*'Maturity Level Questionnaire'!O13/'Maturity Level Questionnaire'!I13</f>
        <v>1.8</v>
      </c>
      <c r="E13" s="180">
        <f>'Maturity Level Questionnaire'!I13*0.4*'Risk Relevance'!B6</f>
        <v>6</v>
      </c>
      <c r="F13" s="182">
        <f>'Risk Relevance'!F6</f>
        <v>6</v>
      </c>
      <c r="G13" s="280"/>
      <c r="H13" s="181" t="s">
        <v>255</v>
      </c>
      <c r="I13" s="186" t="s">
        <v>255</v>
      </c>
      <c r="J13" s="280"/>
      <c r="K13" s="180">
        <f>'Maturity Level Questionnaire'!I13*0.4*'Risk Relevance'!D6</f>
        <v>2</v>
      </c>
      <c r="L13" s="182">
        <f>'Risk Relevance'!H6</f>
        <v>2</v>
      </c>
      <c r="M13" s="280"/>
      <c r="N13" s="304"/>
      <c r="O13" s="11"/>
      <c r="P13" s="17"/>
      <c r="Q13" s="17"/>
      <c r="R13" s="5"/>
      <c r="S13" s="5"/>
      <c r="T13" s="5"/>
      <c r="U13" s="5"/>
      <c r="V13" s="5"/>
      <c r="W13" s="5"/>
      <c r="X13" s="5"/>
      <c r="Y13" s="5"/>
      <c r="Z13" s="5"/>
      <c r="AA13" s="5"/>
      <c r="AB13" s="5"/>
      <c r="AC13" s="5"/>
      <c r="AD13" s="5"/>
      <c r="AE13" s="5"/>
      <c r="AF13" s="5"/>
      <c r="AG13" s="5"/>
      <c r="AH13" s="5"/>
      <c r="AI13" s="5"/>
    </row>
    <row r="14" spans="1:35" ht="42.75" x14ac:dyDescent="0.25">
      <c r="A14" s="260"/>
      <c r="B14" s="56" t="s">
        <v>39</v>
      </c>
      <c r="C14" s="89" t="s">
        <v>40</v>
      </c>
      <c r="D14" s="92">
        <f>'Maturity Level Questionnaire'!N14*'Maturity Level Questionnaire'!O14/'Maturity Level Questionnaire'!I14</f>
        <v>2.4</v>
      </c>
      <c r="E14" s="180">
        <f>'Maturity Level Questionnaire'!I14*0.4*'Risk Relevance'!B7</f>
        <v>2</v>
      </c>
      <c r="F14" s="182">
        <f>'Risk Relevance'!F7</f>
        <v>2</v>
      </c>
      <c r="G14" s="280"/>
      <c r="H14" s="180">
        <f>'Maturity Level Questionnaire'!I14*0.4*'Risk Relevance'!C7</f>
        <v>2</v>
      </c>
      <c r="I14" s="182">
        <f>'Risk Relevance'!G7</f>
        <v>2</v>
      </c>
      <c r="J14" s="280"/>
      <c r="K14" s="180">
        <f>'Maturity Level Questionnaire'!I14*0.4*'Risk Relevance'!D7</f>
        <v>6</v>
      </c>
      <c r="L14" s="182">
        <f>'Risk Relevance'!H7</f>
        <v>6</v>
      </c>
      <c r="M14" s="280"/>
      <c r="N14" s="304"/>
      <c r="O14" s="11"/>
      <c r="P14" s="17"/>
      <c r="Q14" s="17"/>
      <c r="R14" s="5"/>
      <c r="S14" s="5"/>
      <c r="T14" s="5"/>
      <c r="U14" s="5"/>
      <c r="V14" s="5"/>
      <c r="W14" s="5"/>
      <c r="X14" s="5"/>
      <c r="Y14" s="5"/>
      <c r="Z14" s="5"/>
      <c r="AA14" s="5"/>
      <c r="AB14" s="5"/>
      <c r="AC14" s="5"/>
      <c r="AD14" s="5"/>
      <c r="AE14" s="5"/>
      <c r="AF14" s="5"/>
      <c r="AG14" s="5"/>
      <c r="AH14" s="5"/>
      <c r="AI14" s="5"/>
    </row>
    <row r="15" spans="1:35" ht="37.5" customHeight="1" x14ac:dyDescent="0.25">
      <c r="A15" s="260"/>
      <c r="B15" s="56" t="s">
        <v>45</v>
      </c>
      <c r="C15" s="89" t="s">
        <v>257</v>
      </c>
      <c r="D15" s="92">
        <f>'Maturity Level Questionnaire'!N15*'Maturity Level Questionnaire'!O15/'Maturity Level Questionnaire'!I15</f>
        <v>1.8</v>
      </c>
      <c r="E15" s="180">
        <f>'Maturity Level Questionnaire'!I15*0.4*'Risk Relevance'!B8</f>
        <v>6</v>
      </c>
      <c r="F15" s="182">
        <f>'Risk Relevance'!F8</f>
        <v>6</v>
      </c>
      <c r="G15" s="280"/>
      <c r="H15" s="180">
        <f>'Maturity Level Questionnaire'!I15*0.4*'Risk Relevance'!C8</f>
        <v>6</v>
      </c>
      <c r="I15" s="182">
        <f>'Risk Relevance'!G8</f>
        <v>6</v>
      </c>
      <c r="J15" s="280"/>
      <c r="K15" s="180">
        <f>'Maturity Level Questionnaire'!I15*0.4*'Risk Relevance'!D8</f>
        <v>4</v>
      </c>
      <c r="L15" s="182">
        <f>'Risk Relevance'!H8</f>
        <v>4</v>
      </c>
      <c r="M15" s="280"/>
      <c r="N15" s="304"/>
      <c r="O15" s="11"/>
      <c r="P15" s="17"/>
      <c r="Q15" s="17"/>
      <c r="R15" s="5"/>
      <c r="S15" s="5"/>
      <c r="T15" s="5"/>
      <c r="U15" s="5"/>
      <c r="V15" s="5"/>
      <c r="W15" s="5"/>
      <c r="X15" s="5"/>
      <c r="Y15" s="5"/>
      <c r="Z15" s="5"/>
      <c r="AA15" s="5"/>
      <c r="AB15" s="5"/>
      <c r="AC15" s="5"/>
      <c r="AD15" s="5"/>
      <c r="AE15" s="5"/>
      <c r="AF15" s="5"/>
      <c r="AG15" s="5"/>
      <c r="AH15" s="5"/>
      <c r="AI15" s="5"/>
    </row>
    <row r="16" spans="1:35" ht="37.5" customHeight="1" x14ac:dyDescent="0.25">
      <c r="A16" s="260"/>
      <c r="B16" s="72" t="s">
        <v>48</v>
      </c>
      <c r="C16" s="93" t="s">
        <v>49</v>
      </c>
      <c r="D16" s="92">
        <f>'Maturity Level Questionnaire'!N16*'Maturity Level Questionnaire'!O16/'Maturity Level Questionnaire'!I16</f>
        <v>2.4</v>
      </c>
      <c r="E16" s="180">
        <f>'Maturity Level Questionnaire'!I16*0.4*'Risk Relevance'!B9</f>
        <v>4</v>
      </c>
      <c r="F16" s="182">
        <f>'Risk Relevance'!F9</f>
        <v>4</v>
      </c>
      <c r="G16" s="280"/>
      <c r="H16" s="180">
        <f>'Maturity Level Questionnaire'!I16*0.4*'Risk Relevance'!C9</f>
        <v>2</v>
      </c>
      <c r="I16" s="182">
        <f>'Risk Relevance'!G9</f>
        <v>2</v>
      </c>
      <c r="J16" s="280"/>
      <c r="K16" s="180">
        <f>'Maturity Level Questionnaire'!I16*0.4*'Risk Relevance'!D9</f>
        <v>4</v>
      </c>
      <c r="L16" s="182">
        <f>'Risk Relevance'!H9</f>
        <v>4</v>
      </c>
      <c r="M16" s="280"/>
      <c r="N16" s="304"/>
      <c r="O16" s="11"/>
      <c r="P16" s="17"/>
      <c r="Q16" s="17"/>
      <c r="R16" s="5"/>
      <c r="S16" s="5"/>
      <c r="T16" s="5"/>
      <c r="U16" s="5"/>
      <c r="V16" s="5"/>
      <c r="W16" s="5"/>
      <c r="X16" s="5"/>
      <c r="Y16" s="5"/>
      <c r="Z16" s="5"/>
      <c r="AA16" s="5"/>
      <c r="AB16" s="5"/>
      <c r="AC16" s="5"/>
      <c r="AD16" s="5"/>
      <c r="AE16" s="5"/>
      <c r="AF16" s="5"/>
      <c r="AG16" s="5"/>
      <c r="AH16" s="5"/>
      <c r="AI16" s="5"/>
    </row>
    <row r="17" spans="1:35" ht="39.75" customHeight="1" x14ac:dyDescent="0.25">
      <c r="A17" s="260"/>
      <c r="B17" s="58" t="s">
        <v>55</v>
      </c>
      <c r="C17" s="94" t="s">
        <v>56</v>
      </c>
      <c r="D17" s="92">
        <f>'Maturity Level Questionnaire'!N17*'Maturity Level Questionnaire'!O17/'Maturity Level Questionnaire'!I17</f>
        <v>3.2</v>
      </c>
      <c r="E17" s="180">
        <f>'Maturity Level Questionnaire'!I17*0.4*'Risk Relevance'!B10</f>
        <v>4</v>
      </c>
      <c r="F17" s="182">
        <f>'Risk Relevance'!F10</f>
        <v>4</v>
      </c>
      <c r="G17" s="280"/>
      <c r="H17" s="180">
        <f>'Maturity Level Questionnaire'!I17*0.4*'Risk Relevance'!C10</f>
        <v>2</v>
      </c>
      <c r="I17" s="182">
        <f>'Risk Relevance'!G10</f>
        <v>2</v>
      </c>
      <c r="J17" s="280"/>
      <c r="K17" s="180">
        <f>'Maturity Level Questionnaire'!I17*0.4*'Risk Relevance'!D10</f>
        <v>6</v>
      </c>
      <c r="L17" s="182">
        <f>'Risk Relevance'!H10</f>
        <v>6</v>
      </c>
      <c r="M17" s="280"/>
      <c r="N17" s="304"/>
      <c r="O17" s="11"/>
      <c r="P17" s="17"/>
      <c r="Q17" s="17"/>
      <c r="R17" s="5"/>
      <c r="S17" s="5"/>
      <c r="T17" s="5"/>
      <c r="U17" s="5"/>
      <c r="V17" s="5"/>
      <c r="W17" s="5"/>
      <c r="X17" s="5"/>
      <c r="Y17" s="5"/>
      <c r="Z17" s="5"/>
      <c r="AA17" s="5"/>
      <c r="AB17" s="5"/>
      <c r="AC17" s="5"/>
      <c r="AD17" s="5"/>
      <c r="AE17" s="5"/>
      <c r="AF17" s="5"/>
      <c r="AG17" s="5"/>
      <c r="AH17" s="5"/>
      <c r="AI17" s="5"/>
    </row>
    <row r="18" spans="1:35" ht="39.75" customHeight="1" x14ac:dyDescent="0.25">
      <c r="A18" s="260"/>
      <c r="B18" s="58" t="s">
        <v>59</v>
      </c>
      <c r="C18" s="94" t="s">
        <v>258</v>
      </c>
      <c r="D18" s="92">
        <f>'Maturity Level Questionnaire'!N18*'Maturity Level Questionnaire'!O18/'Maturity Level Questionnaire'!I18</f>
        <v>3.2</v>
      </c>
      <c r="E18" s="180">
        <f>'Maturity Level Questionnaire'!I18*0.4*'Risk Relevance'!B11</f>
        <v>4</v>
      </c>
      <c r="F18" s="183">
        <f>'Risk Relevance'!F11</f>
        <v>4</v>
      </c>
      <c r="G18" s="281"/>
      <c r="H18" s="180">
        <f>'Maturity Level Questionnaire'!I18*0.4*'Risk Relevance'!C11</f>
        <v>4</v>
      </c>
      <c r="I18" s="183">
        <f>'Risk Relevance'!G11</f>
        <v>4</v>
      </c>
      <c r="J18" s="281"/>
      <c r="K18" s="180">
        <f>'Maturity Level Questionnaire'!I18*0.4*'Risk Relevance'!D11</f>
        <v>2</v>
      </c>
      <c r="L18" s="182">
        <f>'Risk Relevance'!H11</f>
        <v>2</v>
      </c>
      <c r="M18" s="281"/>
      <c r="N18" s="304"/>
      <c r="O18" s="11"/>
      <c r="P18" s="17"/>
      <c r="Q18" s="17"/>
      <c r="R18" s="5"/>
      <c r="S18" s="5"/>
      <c r="T18" s="5"/>
      <c r="U18" s="5"/>
      <c r="V18" s="5"/>
      <c r="W18" s="5"/>
      <c r="Y18" s="5"/>
      <c r="Z18" s="5"/>
      <c r="AA18" s="5"/>
      <c r="AB18" s="5"/>
      <c r="AC18" s="5"/>
      <c r="AD18" s="5"/>
      <c r="AE18" s="5"/>
      <c r="AF18" s="5"/>
      <c r="AG18" s="5"/>
      <c r="AH18" s="5"/>
      <c r="AI18" s="5"/>
    </row>
    <row r="19" spans="1:35" ht="42" customHeight="1" x14ac:dyDescent="0.25">
      <c r="A19" s="36"/>
      <c r="B19" s="37"/>
      <c r="C19" s="132"/>
      <c r="D19" s="92"/>
      <c r="E19" s="180"/>
      <c r="F19" s="207"/>
      <c r="G19" s="173"/>
      <c r="H19" s="180">
        <f>SUM(H9:H18)</f>
        <v>28</v>
      </c>
      <c r="I19" s="183">
        <f>SUM(I9:I18)</f>
        <v>28</v>
      </c>
      <c r="J19" s="173"/>
      <c r="K19" s="180"/>
      <c r="L19" s="182"/>
      <c r="M19" s="173"/>
      <c r="N19" s="198"/>
      <c r="O19" s="11"/>
      <c r="P19" s="17"/>
      <c r="Q19" s="17"/>
      <c r="R19" s="5"/>
      <c r="S19" s="5"/>
      <c r="T19" s="5"/>
      <c r="U19" s="5"/>
      <c r="V19" s="5"/>
      <c r="W19" s="5"/>
      <c r="Y19" s="5"/>
      <c r="Z19" s="5"/>
      <c r="AA19" s="5"/>
      <c r="AB19" s="5"/>
      <c r="AC19" s="5"/>
      <c r="AD19" s="5"/>
      <c r="AE19" s="5"/>
      <c r="AF19" s="5"/>
      <c r="AG19" s="5"/>
      <c r="AH19" s="5"/>
      <c r="AI19" s="5"/>
    </row>
    <row r="20" spans="1:35" ht="37.5" customHeight="1" x14ac:dyDescent="0.25">
      <c r="A20" s="294" t="s">
        <v>63</v>
      </c>
      <c r="B20" s="58" t="s">
        <v>64</v>
      </c>
      <c r="C20" s="95" t="s">
        <v>259</v>
      </c>
      <c r="D20" s="92">
        <f>'Maturity Level Questionnaire'!N20*'Maturity Level Questionnaire'!O20/'Maturity Level Questionnaire'!I20</f>
        <v>16</v>
      </c>
      <c r="E20" s="180">
        <f>'Maturity Level Questionnaire'!I20*0.4*'Risk Relevance'!B12</f>
        <v>0.4</v>
      </c>
      <c r="F20" s="182">
        <f>'Risk Relevance'!F12</f>
        <v>2</v>
      </c>
      <c r="G20" s="279">
        <f>SUM(E20/F20+E21/F21+E23/F23+E26/F26+E27/F27)/5</f>
        <v>0.44000000000000006</v>
      </c>
      <c r="H20" s="180">
        <f>'Maturity Level Questionnaire'!I20*0.4*'Risk Relevance'!C12</f>
        <v>0.4</v>
      </c>
      <c r="I20" s="183">
        <f>'Risk Relevance'!G12</f>
        <v>2</v>
      </c>
      <c r="J20" s="282">
        <v>0.46</v>
      </c>
      <c r="K20" s="180">
        <f>'Maturity Level Questionnaire'!I20*0.4*'Risk Relevance'!D12</f>
        <v>1.2000000000000002</v>
      </c>
      <c r="L20" s="182">
        <f>'Risk Relevance'!H12</f>
        <v>6</v>
      </c>
      <c r="M20" s="282">
        <v>0.41</v>
      </c>
      <c r="N20" s="304">
        <f>SUM(G20+J20+M20)/3</f>
        <v>0.4366666666666667</v>
      </c>
      <c r="O20" s="11"/>
      <c r="P20" s="17"/>
      <c r="Q20" s="17"/>
      <c r="R20" s="5"/>
      <c r="S20" s="5"/>
      <c r="T20" s="5"/>
      <c r="U20" s="5"/>
      <c r="V20" s="5"/>
      <c r="W20" s="5"/>
      <c r="X20" s="5"/>
      <c r="Y20" s="5"/>
      <c r="Z20" s="5"/>
      <c r="AA20" s="5"/>
      <c r="AB20" s="5"/>
      <c r="AC20" s="5"/>
      <c r="AD20" s="5"/>
      <c r="AE20" s="5"/>
      <c r="AF20" s="5"/>
      <c r="AG20" s="5"/>
      <c r="AH20" s="5"/>
      <c r="AI20" s="5"/>
    </row>
    <row r="21" spans="1:35" ht="37.5" customHeight="1" x14ac:dyDescent="0.25">
      <c r="A21" s="295"/>
      <c r="B21" s="58" t="s">
        <v>69</v>
      </c>
      <c r="C21" s="95" t="s">
        <v>70</v>
      </c>
      <c r="D21" s="92">
        <f>'Maturity Level Questionnaire'!N21*'Maturity Level Questionnaire'!O21/'Maturity Level Questionnaire'!I21</f>
        <v>5.333333333333333</v>
      </c>
      <c r="E21" s="180">
        <f>'Maturity Level Questionnaire'!I21*0.4*'Risk Relevance'!B13</f>
        <v>2.4000000000000004</v>
      </c>
      <c r="F21" s="182">
        <f>'Risk Relevance'!F13</f>
        <v>4</v>
      </c>
      <c r="G21" s="280"/>
      <c r="H21" s="180">
        <f>'Maturity Level Questionnaire'!I21*0.4*'Risk Relevance'!C13</f>
        <v>1.2000000000000002</v>
      </c>
      <c r="I21" s="183">
        <f>'Risk Relevance'!G13</f>
        <v>2</v>
      </c>
      <c r="J21" s="283"/>
      <c r="K21" s="180">
        <f>'Maturity Level Questionnaire'!I21*0.4*'Risk Relevance'!D13</f>
        <v>2.4000000000000004</v>
      </c>
      <c r="L21" s="182">
        <f>'Risk Relevance'!H13</f>
        <v>4</v>
      </c>
      <c r="M21" s="283"/>
      <c r="N21" s="304"/>
      <c r="O21" s="11"/>
      <c r="P21" s="17"/>
      <c r="Q21" s="17"/>
      <c r="R21" s="5"/>
      <c r="S21" s="5"/>
      <c r="T21" s="5"/>
      <c r="U21" s="5"/>
      <c r="V21" s="5"/>
      <c r="W21" s="5"/>
      <c r="X21" s="5"/>
      <c r="Y21" s="5"/>
      <c r="Z21" s="5"/>
      <c r="AA21" s="5"/>
      <c r="AB21" s="5"/>
      <c r="AC21" s="5"/>
      <c r="AD21" s="5"/>
      <c r="AE21" s="5"/>
      <c r="AF21" s="5"/>
      <c r="AG21" s="5"/>
      <c r="AH21" s="5"/>
      <c r="AI21" s="5"/>
    </row>
    <row r="22" spans="1:35" ht="37.5" customHeight="1" x14ac:dyDescent="0.25">
      <c r="A22" s="295"/>
      <c r="B22" s="58" t="s">
        <v>74</v>
      </c>
      <c r="C22" s="95" t="s">
        <v>75</v>
      </c>
      <c r="D22" s="92">
        <f>'Maturity Level Questionnaire'!N22*'Maturity Level Questionnaire'!O22/'Maturity Level Questionnaire'!I22</f>
        <v>3</v>
      </c>
      <c r="E22" s="181" t="s">
        <v>255</v>
      </c>
      <c r="F22" s="186" t="s">
        <v>255</v>
      </c>
      <c r="G22" s="280"/>
      <c r="H22" s="180">
        <f>'Maturity Level Questionnaire'!I22*0.4*'Risk Relevance'!C14</f>
        <v>3.6000000000000005</v>
      </c>
      <c r="I22" s="183">
        <f>'Risk Relevance'!G14</f>
        <v>6</v>
      </c>
      <c r="J22" s="283"/>
      <c r="K22" s="180">
        <f>'Maturity Level Questionnaire'!I22*0.4*'Risk Relevance'!D14</f>
        <v>2.4000000000000004</v>
      </c>
      <c r="L22" s="182">
        <f>'Risk Relevance'!H14</f>
        <v>4</v>
      </c>
      <c r="M22" s="283"/>
      <c r="N22" s="304"/>
      <c r="O22" s="11"/>
      <c r="P22" s="17"/>
      <c r="Q22" s="17"/>
      <c r="R22" s="5"/>
      <c r="S22" s="5"/>
      <c r="T22" s="5"/>
      <c r="U22" s="5"/>
      <c r="V22" s="5"/>
      <c r="W22" s="5"/>
      <c r="X22" s="5"/>
      <c r="Y22" s="5"/>
      <c r="Z22" s="5"/>
      <c r="AA22" s="5"/>
      <c r="AB22" s="5"/>
      <c r="AC22" s="5"/>
      <c r="AD22" s="5"/>
      <c r="AE22" s="5"/>
      <c r="AF22" s="5"/>
      <c r="AG22" s="5"/>
      <c r="AH22" s="5"/>
      <c r="AI22" s="5"/>
    </row>
    <row r="23" spans="1:35" ht="37.5" customHeight="1" x14ac:dyDescent="0.25">
      <c r="A23" s="295"/>
      <c r="B23" s="58" t="s">
        <v>78</v>
      </c>
      <c r="C23" s="95" t="s">
        <v>79</v>
      </c>
      <c r="D23" s="92">
        <f>'Maturity Level Questionnaire'!N23*'Maturity Level Questionnaire'!O23/'Maturity Level Questionnaire'!I23</f>
        <v>25</v>
      </c>
      <c r="E23" s="180">
        <f>'Maturity Level Questionnaire'!I23*0.4*'Risk Relevance'!B15</f>
        <v>1.2000000000000002</v>
      </c>
      <c r="F23" s="182">
        <f>'Risk Relevance'!F15</f>
        <v>6</v>
      </c>
      <c r="G23" s="280"/>
      <c r="H23" s="180">
        <f>'Maturity Level Questionnaire'!I23*0.4*'Risk Relevance'!C15</f>
        <v>0.8</v>
      </c>
      <c r="I23" s="183">
        <f>'Risk Relevance'!G15</f>
        <v>4</v>
      </c>
      <c r="J23" s="283"/>
      <c r="K23" s="180">
        <f>'Maturity Level Questionnaire'!I23*0.4*'Risk Relevance'!D15</f>
        <v>0.8</v>
      </c>
      <c r="L23" s="182">
        <f>'Risk Relevance'!H15</f>
        <v>4</v>
      </c>
      <c r="M23" s="283"/>
      <c r="N23" s="304"/>
      <c r="O23" s="11"/>
      <c r="P23" s="17"/>
      <c r="Q23" s="17"/>
      <c r="R23" s="5"/>
      <c r="S23" s="5"/>
      <c r="T23" s="5"/>
      <c r="U23" s="5"/>
      <c r="V23" s="5"/>
      <c r="W23" s="5"/>
      <c r="X23" s="5"/>
      <c r="Y23" s="5"/>
      <c r="Z23" s="5"/>
      <c r="AA23" s="5"/>
      <c r="AB23" s="5"/>
      <c r="AC23" s="5"/>
      <c r="AD23" s="5"/>
      <c r="AE23" s="5"/>
      <c r="AF23" s="5"/>
      <c r="AG23" s="5"/>
      <c r="AH23" s="5"/>
      <c r="AI23" s="5"/>
    </row>
    <row r="24" spans="1:35" ht="37.5" customHeight="1" x14ac:dyDescent="0.25">
      <c r="A24" s="295"/>
      <c r="B24" s="58" t="s">
        <v>82</v>
      </c>
      <c r="C24" s="95" t="s">
        <v>83</v>
      </c>
      <c r="D24" s="92">
        <f>'Maturity Level Questionnaire'!N24*'Maturity Level Questionnaire'!O24/'Maturity Level Questionnaire'!I24</f>
        <v>4</v>
      </c>
      <c r="E24" s="181" t="s">
        <v>255</v>
      </c>
      <c r="F24" s="186" t="s">
        <v>255</v>
      </c>
      <c r="G24" s="280"/>
      <c r="H24" s="180">
        <f>'Maturity Level Questionnaire'!I24*0.4*'Risk Relevance'!C16</f>
        <v>3.2</v>
      </c>
      <c r="I24" s="183">
        <f>'Risk Relevance'!G16</f>
        <v>4</v>
      </c>
      <c r="J24" s="283"/>
      <c r="K24" s="180">
        <f>'Maturity Level Questionnaire'!I24*0.4*'Risk Relevance'!D16</f>
        <v>1.6</v>
      </c>
      <c r="L24" s="182">
        <f>'Risk Relevance'!H16</f>
        <v>2</v>
      </c>
      <c r="M24" s="283"/>
      <c r="N24" s="304"/>
      <c r="O24" s="11"/>
      <c r="P24" s="17"/>
      <c r="Q24" s="17"/>
      <c r="R24" s="5"/>
      <c r="S24" s="5"/>
      <c r="T24" s="5"/>
      <c r="U24" s="5"/>
      <c r="V24" s="5"/>
      <c r="W24" s="5"/>
      <c r="X24" s="5"/>
      <c r="Y24" s="5"/>
      <c r="Z24" s="5"/>
      <c r="AA24" s="5"/>
      <c r="AB24" s="5"/>
      <c r="AC24" s="5"/>
      <c r="AD24" s="5"/>
      <c r="AE24" s="5"/>
      <c r="AF24" s="5"/>
      <c r="AG24" s="5"/>
      <c r="AH24" s="5"/>
      <c r="AI24" s="5"/>
    </row>
    <row r="25" spans="1:35" ht="37.5" customHeight="1" x14ac:dyDescent="0.25">
      <c r="A25" s="295"/>
      <c r="B25" s="58" t="s">
        <v>86</v>
      </c>
      <c r="C25" s="95" t="s">
        <v>87</v>
      </c>
      <c r="D25" s="92">
        <f>'Maturity Level Questionnaire'!N25*'Maturity Level Questionnaire'!O25/'Maturity Level Questionnaire'!I25</f>
        <v>2.4</v>
      </c>
      <c r="E25" s="181" t="s">
        <v>255</v>
      </c>
      <c r="F25" s="186" t="s">
        <v>255</v>
      </c>
      <c r="G25" s="280"/>
      <c r="H25" s="180">
        <f>'Maturity Level Questionnaire'!I25*0.4*'Risk Relevance'!C17</f>
        <v>6</v>
      </c>
      <c r="I25" s="183">
        <f>'Risk Relevance'!G17</f>
        <v>6</v>
      </c>
      <c r="J25" s="283"/>
      <c r="K25" s="180">
        <f>'Maturity Level Questionnaire'!I25*0.4*'Risk Relevance'!D17</f>
        <v>4</v>
      </c>
      <c r="L25" s="182">
        <f>'Risk Relevance'!H17</f>
        <v>4</v>
      </c>
      <c r="M25" s="283"/>
      <c r="N25" s="304"/>
      <c r="O25" s="11"/>
      <c r="P25" s="17"/>
      <c r="Q25" s="17"/>
      <c r="R25" s="5"/>
      <c r="S25" s="5"/>
      <c r="T25" s="5"/>
      <c r="U25" s="5"/>
      <c r="V25" s="5"/>
      <c r="W25" s="5"/>
      <c r="X25" s="5"/>
      <c r="Y25" s="5"/>
      <c r="Z25" s="5"/>
      <c r="AA25" s="5"/>
      <c r="AB25" s="5"/>
      <c r="AC25" s="5"/>
      <c r="AD25" s="5"/>
      <c r="AE25" s="5"/>
      <c r="AF25" s="5"/>
      <c r="AG25" s="5"/>
      <c r="AH25" s="5"/>
      <c r="AI25" s="5"/>
    </row>
    <row r="26" spans="1:35" ht="37.5" customHeight="1" x14ac:dyDescent="0.25">
      <c r="A26" s="295"/>
      <c r="B26" s="75" t="s">
        <v>90</v>
      </c>
      <c r="C26" s="96" t="s">
        <v>91</v>
      </c>
      <c r="D26" s="92">
        <f>'Maturity Level Questionnaire'!N26*'Maturity Level Questionnaire'!O26/'Maturity Level Questionnaire'!I26</f>
        <v>16</v>
      </c>
      <c r="E26" s="180">
        <f>'Maturity Level Questionnaire'!I26*0.4*'Risk Relevance'!B18</f>
        <v>0.4</v>
      </c>
      <c r="F26" s="182">
        <f>'Risk Relevance'!F18</f>
        <v>2</v>
      </c>
      <c r="G26" s="280"/>
      <c r="H26" s="180">
        <f>'Maturity Level Questionnaire'!I26*0.4*'Risk Relevance'!C18</f>
        <v>0.4</v>
      </c>
      <c r="I26" s="183">
        <f>'Risk Relevance'!G18</f>
        <v>2</v>
      </c>
      <c r="J26" s="283"/>
      <c r="K26" s="180">
        <f>'Maturity Level Questionnaire'!I26*0.4*'Risk Relevance'!D18</f>
        <v>0</v>
      </c>
      <c r="L26" s="182">
        <f>'Risk Relevance'!H18</f>
        <v>0</v>
      </c>
      <c r="M26" s="283"/>
      <c r="N26" s="304"/>
      <c r="O26" s="11"/>
      <c r="P26" s="17"/>
      <c r="Q26" s="17"/>
      <c r="R26" s="5"/>
      <c r="S26" s="5"/>
      <c r="T26" s="5"/>
      <c r="U26" s="5"/>
      <c r="V26" s="5"/>
      <c r="W26" s="5"/>
      <c r="X26" s="5"/>
      <c r="Y26" s="5"/>
      <c r="Z26" s="5"/>
      <c r="AA26" s="5"/>
      <c r="AB26" s="5"/>
      <c r="AC26" s="5"/>
      <c r="AD26" s="5"/>
      <c r="AE26" s="5"/>
      <c r="AF26" s="5"/>
      <c r="AG26" s="5"/>
      <c r="AH26" s="5"/>
      <c r="AI26" s="5"/>
    </row>
    <row r="27" spans="1:35" ht="37.5" customHeight="1" x14ac:dyDescent="0.25">
      <c r="A27" s="295"/>
      <c r="B27" s="58" t="s">
        <v>94</v>
      </c>
      <c r="C27" s="94" t="s">
        <v>95</v>
      </c>
      <c r="D27" s="92">
        <f>'Maturity Level Questionnaire'!N27*'Maturity Level Questionnaire'!O27/'Maturity Level Questionnaire'!I27</f>
        <v>3.2</v>
      </c>
      <c r="E27" s="180">
        <f>'Maturity Level Questionnaire'!I27*0.4*'Risk Relevance'!B19</f>
        <v>2</v>
      </c>
      <c r="F27" s="183">
        <f>'Risk Relevance'!F19</f>
        <v>2</v>
      </c>
      <c r="G27" s="281"/>
      <c r="H27" s="180">
        <f>'Maturity Level Questionnaire'!I27*0.4*'Risk Relevance'!C19</f>
        <v>6</v>
      </c>
      <c r="I27" s="183">
        <f>'Risk Relevance'!G19</f>
        <v>6</v>
      </c>
      <c r="J27" s="284"/>
      <c r="K27" s="180">
        <f>'Maturity Level Questionnaire'!I27*0.4*'Risk Relevance'!D19</f>
        <v>6</v>
      </c>
      <c r="L27" s="182">
        <f>'Risk Relevance'!H19</f>
        <v>6</v>
      </c>
      <c r="M27" s="284"/>
      <c r="N27" s="304"/>
      <c r="O27" s="11"/>
      <c r="P27" s="17"/>
      <c r="Q27" s="17"/>
      <c r="R27" s="5"/>
      <c r="S27" s="5"/>
      <c r="T27" s="5"/>
      <c r="U27" s="5"/>
      <c r="V27" s="5"/>
      <c r="W27" s="5"/>
      <c r="X27" s="5"/>
      <c r="Y27" s="5"/>
      <c r="Z27" s="5"/>
      <c r="AA27" s="5"/>
      <c r="AB27" s="5"/>
      <c r="AC27" s="5"/>
      <c r="AD27" s="5"/>
      <c r="AE27" s="5"/>
      <c r="AF27" s="5"/>
      <c r="AG27" s="5"/>
      <c r="AH27" s="5"/>
      <c r="AI27" s="5"/>
    </row>
    <row r="28" spans="1:35" ht="42" customHeight="1" x14ac:dyDescent="0.25">
      <c r="A28" s="37"/>
      <c r="B28" s="37"/>
      <c r="C28" s="132"/>
      <c r="D28" s="92"/>
      <c r="E28" s="180"/>
      <c r="F28" s="184"/>
      <c r="G28" s="173"/>
      <c r="H28" s="180"/>
      <c r="I28" s="183"/>
      <c r="J28" s="193"/>
      <c r="K28" s="180"/>
      <c r="L28" s="182"/>
      <c r="M28" s="193"/>
      <c r="N28" s="199"/>
      <c r="O28" s="11"/>
      <c r="P28" s="17"/>
      <c r="Q28" s="17"/>
      <c r="R28" s="5"/>
      <c r="S28" s="5"/>
      <c r="T28" s="5"/>
      <c r="U28" s="5"/>
      <c r="V28" s="5"/>
      <c r="W28" s="5"/>
      <c r="X28" s="5"/>
      <c r="Y28" s="5"/>
      <c r="Z28" s="5"/>
      <c r="AA28" s="5"/>
      <c r="AB28" s="5"/>
      <c r="AC28" s="5"/>
      <c r="AD28" s="5"/>
      <c r="AE28" s="5"/>
      <c r="AF28" s="5"/>
      <c r="AG28" s="5"/>
      <c r="AH28" s="5"/>
      <c r="AI28" s="5"/>
    </row>
    <row r="29" spans="1:35" ht="38.25" customHeight="1" x14ac:dyDescent="0.25">
      <c r="A29" s="296" t="s">
        <v>97</v>
      </c>
      <c r="B29" s="56" t="s">
        <v>98</v>
      </c>
      <c r="C29" s="89" t="s">
        <v>260</v>
      </c>
      <c r="D29" s="92">
        <f>'Maturity Level Questionnaire'!N29*'Maturity Level Questionnaire'!O29/'Maturity Level Questionnaire'!I29</f>
        <v>9</v>
      </c>
      <c r="E29" s="180">
        <f>'Maturity Level Questionnaire'!I29*0.4*'Risk Relevance'!B20</f>
        <v>0.8</v>
      </c>
      <c r="F29" s="183">
        <f>'Risk Relevance'!F20</f>
        <v>4</v>
      </c>
      <c r="G29" s="278">
        <f>SUM(E29/F29+E30/F30+E11/F31+E32/F12+E33/F33+E34/F34)/6</f>
        <v>0.56111111111111112</v>
      </c>
      <c r="H29" s="180">
        <f>'Maturity Level Questionnaire'!I29*0.4*'Risk Relevance'!C20</f>
        <v>0.8</v>
      </c>
      <c r="I29" s="183">
        <f>'Risk Relevance'!G20</f>
        <v>4</v>
      </c>
      <c r="J29" s="285">
        <v>0.42</v>
      </c>
      <c r="K29" s="180">
        <f>'Maturity Level Questionnaire'!I29*0.4*'Risk Relevance'!D20</f>
        <v>0</v>
      </c>
      <c r="L29" s="182">
        <f>'Risk Relevance'!H20</f>
        <v>0</v>
      </c>
      <c r="M29" s="285">
        <v>0.45</v>
      </c>
      <c r="N29" s="309">
        <f>SUM(G29+J29+M29)/3</f>
        <v>0.47703703703703698</v>
      </c>
      <c r="O29" s="11"/>
      <c r="P29" s="17"/>
      <c r="Q29" s="17"/>
      <c r="R29" s="5"/>
      <c r="S29" s="5"/>
      <c r="T29" s="5"/>
      <c r="U29" s="5"/>
      <c r="V29" s="5"/>
      <c r="W29" s="5"/>
      <c r="X29" s="5"/>
      <c r="Y29" s="5"/>
      <c r="Z29" s="5"/>
      <c r="AA29" s="5"/>
      <c r="AB29" s="5"/>
      <c r="AC29" s="5"/>
      <c r="AD29" s="5"/>
      <c r="AE29" s="5"/>
      <c r="AF29" s="5"/>
      <c r="AG29" s="5"/>
      <c r="AH29" s="5"/>
      <c r="AI29" s="5"/>
    </row>
    <row r="30" spans="1:35" ht="38.25" customHeight="1" x14ac:dyDescent="0.25">
      <c r="A30" s="297"/>
      <c r="B30" s="56" t="s">
        <v>101</v>
      </c>
      <c r="C30" s="89" t="s">
        <v>102</v>
      </c>
      <c r="D30" s="92">
        <f>'Maturity Level Questionnaire'!N30*'Maturity Level Questionnaire'!O30/'Maturity Level Questionnaire'!I30</f>
        <v>16</v>
      </c>
      <c r="E30" s="180">
        <f>'Maturity Level Questionnaire'!I30*0.4*'Risk Relevance'!B21</f>
        <v>0.8</v>
      </c>
      <c r="F30" s="183">
        <f>'Risk Relevance'!F21</f>
        <v>4</v>
      </c>
      <c r="G30" s="278"/>
      <c r="H30" s="180">
        <f>'Maturity Level Questionnaire'!I30*0.4*'Risk Relevance'!C21</f>
        <v>0.8</v>
      </c>
      <c r="I30" s="183">
        <f>'Risk Relevance'!G21</f>
        <v>4</v>
      </c>
      <c r="J30" s="286"/>
      <c r="K30" s="180">
        <f>'Maturity Level Questionnaire'!I30*0.4*'Risk Relevance'!D21</f>
        <v>0</v>
      </c>
      <c r="L30" s="182">
        <f>'Risk Relevance'!H21</f>
        <v>0</v>
      </c>
      <c r="M30" s="286"/>
      <c r="N30" s="310"/>
      <c r="O30" s="11"/>
      <c r="P30" s="17"/>
      <c r="Q30" s="17"/>
      <c r="R30" s="5"/>
      <c r="S30" s="5"/>
      <c r="T30" s="5"/>
      <c r="U30" s="5"/>
      <c r="V30" s="5"/>
      <c r="W30" s="5"/>
      <c r="X30" s="5"/>
      <c r="Y30" s="5"/>
      <c r="Z30" s="5"/>
      <c r="AA30" s="5"/>
      <c r="AB30" s="5"/>
      <c r="AC30" s="5"/>
      <c r="AD30" s="5"/>
      <c r="AE30" s="5"/>
      <c r="AF30" s="5"/>
      <c r="AG30" s="5"/>
      <c r="AH30" s="5"/>
      <c r="AI30" s="5"/>
    </row>
    <row r="31" spans="1:35" ht="38.25" customHeight="1" x14ac:dyDescent="0.25">
      <c r="A31" s="297"/>
      <c r="B31" s="56" t="s">
        <v>106</v>
      </c>
      <c r="C31" s="89" t="s">
        <v>261</v>
      </c>
      <c r="D31" s="92">
        <f>'Maturity Level Questionnaire'!N31*'Maturity Level Questionnaire'!O31/'Maturity Level Questionnaire'!I31</f>
        <v>3.2</v>
      </c>
      <c r="E31" s="180">
        <f>'Maturity Level Questionnaire'!I31*0.4*'Risk Relevance'!B22</f>
        <v>6</v>
      </c>
      <c r="F31" s="183">
        <f>'Risk Relevance'!F22</f>
        <v>6</v>
      </c>
      <c r="G31" s="278"/>
      <c r="H31" s="180">
        <f>'Maturity Level Questionnaire'!I31*0.4*'Risk Relevance'!C22</f>
        <v>4</v>
      </c>
      <c r="I31" s="183">
        <f>'Risk Relevance'!G22</f>
        <v>4</v>
      </c>
      <c r="J31" s="286"/>
      <c r="K31" s="180">
        <f>'Maturity Level Questionnaire'!I31*0.4*'Risk Relevance'!D22</f>
        <v>2</v>
      </c>
      <c r="L31" s="182">
        <f>'Risk Relevance'!H22</f>
        <v>2</v>
      </c>
      <c r="M31" s="286"/>
      <c r="N31" s="310"/>
      <c r="O31" s="11"/>
      <c r="P31" s="17"/>
      <c r="Q31" s="17"/>
      <c r="R31" s="5"/>
      <c r="S31" s="5"/>
      <c r="T31" s="5"/>
      <c r="U31" s="5"/>
      <c r="V31" s="5"/>
      <c r="W31" s="5"/>
      <c r="X31" s="5"/>
      <c r="Y31" s="5"/>
      <c r="Z31" s="5"/>
      <c r="AA31" s="5"/>
      <c r="AB31" s="5"/>
      <c r="AC31" s="5"/>
      <c r="AD31" s="5"/>
      <c r="AE31" s="5"/>
      <c r="AF31" s="5"/>
      <c r="AG31" s="5"/>
      <c r="AH31" s="5"/>
      <c r="AI31" s="5"/>
    </row>
    <row r="32" spans="1:35" ht="38.25" customHeight="1" x14ac:dyDescent="0.25">
      <c r="A32" s="297"/>
      <c r="B32" s="56" t="s">
        <v>110</v>
      </c>
      <c r="C32" s="89" t="s">
        <v>262</v>
      </c>
      <c r="D32" s="92">
        <f>'Maturity Level Questionnaire'!N32*'Maturity Level Questionnaire'!O32/'Maturity Level Questionnaire'!I32</f>
        <v>16</v>
      </c>
      <c r="E32" s="180">
        <f>'Maturity Level Questionnaire'!I32*0.4*'Risk Relevance'!B23</f>
        <v>1.2000000000000002</v>
      </c>
      <c r="F32" s="183">
        <f>'Risk Relevance'!F23</f>
        <v>6</v>
      </c>
      <c r="G32" s="278"/>
      <c r="H32" s="180">
        <f>'Maturity Level Questionnaire'!I32*0.4*'Risk Relevance'!C23</f>
        <v>0.4</v>
      </c>
      <c r="I32" s="183">
        <f>'Risk Relevance'!G23</f>
        <v>2</v>
      </c>
      <c r="J32" s="286"/>
      <c r="K32" s="180">
        <f>'Maturity Level Questionnaire'!I32*0.4*'Risk Relevance'!D23</f>
        <v>0.4</v>
      </c>
      <c r="L32" s="182">
        <f>'Risk Relevance'!H23</f>
        <v>2</v>
      </c>
      <c r="M32" s="286"/>
      <c r="N32" s="310"/>
      <c r="O32" s="11"/>
      <c r="P32" s="17"/>
      <c r="Q32" s="17"/>
      <c r="R32" s="5"/>
      <c r="S32" s="5"/>
      <c r="T32" s="5"/>
      <c r="U32" s="5"/>
      <c r="V32" s="5"/>
      <c r="W32" s="5"/>
      <c r="X32" s="5"/>
      <c r="Y32" s="5"/>
      <c r="Z32" s="5"/>
      <c r="AA32" s="5"/>
      <c r="AB32" s="5"/>
      <c r="AC32" s="5"/>
      <c r="AD32" s="5"/>
      <c r="AE32" s="5"/>
      <c r="AF32" s="5"/>
      <c r="AG32" s="5"/>
      <c r="AH32" s="5"/>
      <c r="AI32" s="5"/>
    </row>
    <row r="33" spans="1:35" ht="38.25" customHeight="1" x14ac:dyDescent="0.25">
      <c r="A33" s="297"/>
      <c r="B33" s="56" t="s">
        <v>113</v>
      </c>
      <c r="C33" s="89" t="s">
        <v>114</v>
      </c>
      <c r="D33" s="92">
        <f>'Maturity Level Questionnaire'!N33*'Maturity Level Questionnaire'!O33/'Maturity Level Questionnaire'!I33</f>
        <v>1.8</v>
      </c>
      <c r="E33" s="180">
        <f>'Maturity Level Questionnaire'!I33*0.4*'Risk Relevance'!B24</f>
        <v>6</v>
      </c>
      <c r="F33" s="183">
        <f>'Risk Relevance'!F24</f>
        <v>6</v>
      </c>
      <c r="G33" s="278"/>
      <c r="H33" s="180">
        <f>'Maturity Level Questionnaire'!I33*0.4*'Risk Relevance'!C24</f>
        <v>4</v>
      </c>
      <c r="I33" s="183">
        <f>'Risk Relevance'!G24</f>
        <v>4</v>
      </c>
      <c r="J33" s="286"/>
      <c r="K33" s="180">
        <f>'Maturity Level Questionnaire'!I33*0.4*'Risk Relevance'!D24</f>
        <v>2</v>
      </c>
      <c r="L33" s="182">
        <f>'Risk Relevance'!H24</f>
        <v>2</v>
      </c>
      <c r="M33" s="286"/>
      <c r="N33" s="310"/>
      <c r="O33" s="11"/>
      <c r="P33" s="17"/>
      <c r="Q33" s="17"/>
      <c r="R33" s="5"/>
      <c r="S33" s="5"/>
      <c r="T33" s="5"/>
      <c r="U33" s="5"/>
      <c r="V33" s="5"/>
      <c r="W33" s="5"/>
      <c r="X33" s="5"/>
      <c r="Y33" s="5"/>
      <c r="Z33" s="5"/>
      <c r="AA33" s="5"/>
      <c r="AB33" s="5"/>
      <c r="AC33" s="5"/>
      <c r="AD33" s="5"/>
      <c r="AE33" s="5"/>
      <c r="AF33" s="5"/>
      <c r="AG33" s="5"/>
      <c r="AH33" s="5"/>
      <c r="AI33" s="5"/>
    </row>
    <row r="34" spans="1:35" ht="38.25" customHeight="1" x14ac:dyDescent="0.25">
      <c r="A34" s="297"/>
      <c r="B34" s="56" t="s">
        <v>117</v>
      </c>
      <c r="C34" s="89" t="s">
        <v>263</v>
      </c>
      <c r="D34" s="92">
        <f>'Maturity Level Questionnaire'!N34*'Maturity Level Questionnaire'!O34/'Maturity Level Questionnaire'!I34</f>
        <v>2.4</v>
      </c>
      <c r="E34" s="180">
        <f>'Maturity Level Questionnaire'!I34*0.4*'Risk Relevance'!B25</f>
        <v>6</v>
      </c>
      <c r="F34" s="183">
        <f>'Risk Relevance'!F25</f>
        <v>6</v>
      </c>
      <c r="G34" s="278"/>
      <c r="H34" s="180">
        <f>'Maturity Level Questionnaire'!I34*0.4*'Risk Relevance'!C25</f>
        <v>0</v>
      </c>
      <c r="I34" s="183">
        <f>'Risk Relevance'!G25</f>
        <v>0</v>
      </c>
      <c r="J34" s="286"/>
      <c r="K34" s="180">
        <f>'Maturity Level Questionnaire'!I34*0.4*'Risk Relevance'!D25</f>
        <v>6</v>
      </c>
      <c r="L34" s="182">
        <f>'Risk Relevance'!H25</f>
        <v>6</v>
      </c>
      <c r="M34" s="286"/>
      <c r="N34" s="310"/>
      <c r="O34" s="11"/>
      <c r="P34" s="17"/>
      <c r="Q34" s="17"/>
      <c r="R34" s="5"/>
      <c r="S34" s="5"/>
      <c r="T34" s="5"/>
      <c r="U34" s="5"/>
      <c r="V34" s="5"/>
      <c r="W34" s="5"/>
      <c r="X34" s="5"/>
      <c r="Y34" s="5"/>
      <c r="Z34" s="5"/>
      <c r="AA34" s="5"/>
      <c r="AB34" s="5"/>
      <c r="AC34" s="5"/>
      <c r="AD34" s="5"/>
      <c r="AE34" s="5"/>
      <c r="AF34" s="5"/>
      <c r="AG34" s="5"/>
      <c r="AH34" s="5"/>
      <c r="AI34" s="5"/>
    </row>
    <row r="35" spans="1:35" ht="40.5" customHeight="1" x14ac:dyDescent="0.25">
      <c r="A35" s="297"/>
      <c r="B35" s="72" t="s">
        <v>121</v>
      </c>
      <c r="C35" s="93" t="s">
        <v>264</v>
      </c>
      <c r="D35" s="92">
        <f>'Maturity Level Questionnaire'!N35*'Maturity Level Questionnaire'!O35/'Maturity Level Questionnaire'!I35</f>
        <v>4</v>
      </c>
      <c r="E35" s="186" t="s">
        <v>255</v>
      </c>
      <c r="F35" s="186" t="s">
        <v>255</v>
      </c>
      <c r="G35" s="278"/>
      <c r="H35" s="180">
        <f>'Maturity Level Questionnaire'!I35*0.4*'Risk Relevance'!C26</f>
        <v>3.6000000000000005</v>
      </c>
      <c r="I35" s="183">
        <f>'Risk Relevance'!G26</f>
        <v>6</v>
      </c>
      <c r="J35" s="286"/>
      <c r="K35" s="180">
        <f>'Maturity Level Questionnaire'!I35*0.4*'Risk Relevance'!D26</f>
        <v>2.4000000000000004</v>
      </c>
      <c r="L35" s="182">
        <f>'Risk Relevance'!H26</f>
        <v>4</v>
      </c>
      <c r="M35" s="286"/>
      <c r="N35" s="310"/>
      <c r="O35" s="11"/>
      <c r="P35" s="17"/>
      <c r="Q35" s="17"/>
      <c r="R35" s="5"/>
      <c r="S35" s="5"/>
      <c r="T35" s="5"/>
      <c r="U35" s="5"/>
      <c r="V35" s="5"/>
      <c r="W35" s="5"/>
      <c r="X35" s="5"/>
      <c r="Y35" s="5"/>
      <c r="Z35" s="5"/>
      <c r="AA35" s="5"/>
      <c r="AB35" s="5"/>
      <c r="AC35" s="5"/>
      <c r="AD35" s="5"/>
      <c r="AE35" s="5"/>
      <c r="AF35" s="5"/>
      <c r="AG35" s="5"/>
      <c r="AH35" s="5"/>
      <c r="AI35" s="5"/>
    </row>
    <row r="36" spans="1:35" ht="40.5" customHeight="1" x14ac:dyDescent="0.25">
      <c r="A36" s="297"/>
      <c r="B36" s="58" t="s">
        <v>124</v>
      </c>
      <c r="C36" s="97" t="s">
        <v>265</v>
      </c>
      <c r="D36" s="92">
        <f>'Maturity Level Questionnaire'!N36*'Maturity Level Questionnaire'!O36/'Maturity Level Questionnaire'!I36</f>
        <v>9</v>
      </c>
      <c r="E36" s="186" t="s">
        <v>255</v>
      </c>
      <c r="F36" s="185" t="s">
        <v>255</v>
      </c>
      <c r="G36" s="278"/>
      <c r="H36" s="180">
        <f>'Maturity Level Questionnaire'!I36*0.4*'Risk Relevance'!C27</f>
        <v>0</v>
      </c>
      <c r="I36" s="183">
        <f>'Risk Relevance'!G27</f>
        <v>0</v>
      </c>
      <c r="J36" s="287"/>
      <c r="K36" s="180">
        <f>'Maturity Level Questionnaire'!I36*0.4*'Risk Relevance'!D27</f>
        <v>0.8</v>
      </c>
      <c r="L36" s="182">
        <f>'Risk Relevance'!H27</f>
        <v>4</v>
      </c>
      <c r="M36" s="287"/>
      <c r="N36" s="311"/>
      <c r="O36" s="11"/>
      <c r="P36" s="17"/>
      <c r="Q36" s="17"/>
      <c r="R36" s="5"/>
      <c r="S36" s="5"/>
      <c r="T36" s="5"/>
      <c r="U36" s="5"/>
      <c r="V36" s="5"/>
      <c r="W36" s="5"/>
      <c r="X36" s="5"/>
      <c r="Y36" s="5"/>
      <c r="Z36" s="5"/>
      <c r="AA36" s="5"/>
      <c r="AB36" s="5"/>
      <c r="AC36" s="5"/>
      <c r="AD36" s="5"/>
      <c r="AE36" s="5"/>
      <c r="AF36" s="5"/>
      <c r="AG36" s="5"/>
      <c r="AH36" s="5"/>
      <c r="AI36" s="5"/>
    </row>
    <row r="37" spans="1:35" ht="42" customHeight="1" x14ac:dyDescent="0.25">
      <c r="A37" s="37"/>
      <c r="B37" s="37"/>
      <c r="C37" s="132"/>
      <c r="D37" s="92"/>
      <c r="E37" s="180"/>
      <c r="F37" s="189"/>
      <c r="G37" s="173"/>
      <c r="H37" s="180"/>
      <c r="I37" s="183"/>
      <c r="J37" s="193"/>
      <c r="K37" s="180"/>
      <c r="L37" s="182"/>
      <c r="M37" s="195"/>
      <c r="N37" s="199"/>
      <c r="O37" s="11"/>
      <c r="P37" s="17"/>
      <c r="Q37" s="17"/>
      <c r="R37" s="5"/>
      <c r="S37" s="5"/>
      <c r="T37" s="5"/>
      <c r="U37" s="5"/>
      <c r="V37" s="5"/>
      <c r="W37" s="5"/>
      <c r="X37" s="5"/>
      <c r="Y37" s="5"/>
      <c r="Z37" s="5"/>
      <c r="AA37" s="5"/>
      <c r="AB37" s="5"/>
      <c r="AC37" s="5"/>
      <c r="AD37" s="5"/>
      <c r="AE37" s="5"/>
      <c r="AF37" s="5"/>
      <c r="AG37" s="5"/>
      <c r="AH37" s="5"/>
      <c r="AI37" s="5"/>
    </row>
    <row r="38" spans="1:35" ht="37.5" customHeight="1" x14ac:dyDescent="0.25">
      <c r="A38" s="265" t="s">
        <v>128</v>
      </c>
      <c r="B38" s="56" t="s">
        <v>129</v>
      </c>
      <c r="C38" s="89" t="s">
        <v>266</v>
      </c>
      <c r="D38" s="92">
        <f>'Maturity Level Questionnaire'!N38*'Maturity Level Questionnaire'!O38/'Maturity Level Questionnaire'!I38</f>
        <v>1.8</v>
      </c>
      <c r="E38" s="180">
        <f>'Maturity Level Questionnaire'!I38*0.4*'Risk Relevance'!B28</f>
        <v>4</v>
      </c>
      <c r="F38" s="183">
        <f>'Risk Relevance'!F28</f>
        <v>4</v>
      </c>
      <c r="G38" s="278">
        <v>0.51</v>
      </c>
      <c r="H38" s="180">
        <f>'Maturity Level Questionnaire'!I38*0.4*'Risk Relevance'!C28</f>
        <v>0</v>
      </c>
      <c r="I38" s="183">
        <f>'Risk Relevance'!G28</f>
        <v>0</v>
      </c>
      <c r="J38" s="285">
        <v>0.53</v>
      </c>
      <c r="K38" s="180">
        <f>'Maturity Level Questionnaire'!I38*0.4*'Risk Relevance'!D28</f>
        <v>6</v>
      </c>
      <c r="L38" s="182">
        <f>'Risk Relevance'!H28</f>
        <v>6</v>
      </c>
      <c r="M38" s="285">
        <v>0.54</v>
      </c>
      <c r="N38" s="309">
        <f>SUM(G38+J38+M38)/3</f>
        <v>0.52666666666666673</v>
      </c>
      <c r="O38" s="11"/>
      <c r="P38" s="17"/>
      <c r="Q38" s="17"/>
      <c r="R38" s="5"/>
      <c r="S38" s="5"/>
      <c r="T38" s="5"/>
      <c r="U38" s="5"/>
      <c r="V38" s="5"/>
      <c r="W38" s="5"/>
      <c r="X38" s="5"/>
      <c r="Y38" s="5"/>
      <c r="Z38" s="5"/>
      <c r="AA38" s="5"/>
      <c r="AB38" s="5"/>
      <c r="AC38" s="5"/>
      <c r="AD38" s="5"/>
      <c r="AE38" s="5"/>
      <c r="AF38" s="5"/>
      <c r="AG38" s="5"/>
      <c r="AH38" s="5"/>
      <c r="AI38" s="5"/>
    </row>
    <row r="39" spans="1:35" ht="37.5" customHeight="1" x14ac:dyDescent="0.25">
      <c r="A39" s="266"/>
      <c r="B39" s="56" t="s">
        <v>133</v>
      </c>
      <c r="C39" s="89" t="s">
        <v>134</v>
      </c>
      <c r="D39" s="92">
        <f>'Maturity Level Questionnaire'!N39*'Maturity Level Questionnaire'!O39/'Maturity Level Questionnaire'!I39</f>
        <v>25</v>
      </c>
      <c r="E39" s="180">
        <f>'Maturity Level Questionnaire'!I39*0.4*'Risk Relevance'!B29</f>
        <v>0.8</v>
      </c>
      <c r="F39" s="183">
        <f>'Risk Relevance'!F29</f>
        <v>4</v>
      </c>
      <c r="G39" s="278"/>
      <c r="H39" s="180">
        <f>'Maturity Level Questionnaire'!I39*0.4*'Risk Relevance'!C29</f>
        <v>0.4</v>
      </c>
      <c r="I39" s="183">
        <f>'Risk Relevance'!G29</f>
        <v>2</v>
      </c>
      <c r="J39" s="286"/>
      <c r="K39" s="180">
        <f>'Maturity Level Questionnaire'!I39*0.4*'Risk Relevance'!D29</f>
        <v>0.4</v>
      </c>
      <c r="L39" s="182">
        <f>'Risk Relevance'!H29</f>
        <v>2</v>
      </c>
      <c r="M39" s="286"/>
      <c r="N39" s="310"/>
      <c r="O39" s="11"/>
      <c r="P39" s="17"/>
      <c r="Q39" s="17"/>
      <c r="R39" s="5"/>
      <c r="S39" s="5"/>
      <c r="T39" s="5"/>
      <c r="U39" s="5"/>
      <c r="V39" s="5"/>
      <c r="W39" s="5"/>
      <c r="X39" s="5"/>
      <c r="Y39" s="5"/>
      <c r="Z39" s="5"/>
      <c r="AA39" s="5"/>
      <c r="AB39" s="5"/>
      <c r="AC39" s="5"/>
      <c r="AD39" s="5"/>
      <c r="AE39" s="5"/>
      <c r="AF39" s="5"/>
      <c r="AG39" s="5"/>
      <c r="AH39" s="5"/>
      <c r="AI39" s="5"/>
    </row>
    <row r="40" spans="1:35" ht="37.5" customHeight="1" x14ac:dyDescent="0.25">
      <c r="A40" s="266"/>
      <c r="B40" s="56" t="s">
        <v>137</v>
      </c>
      <c r="C40" s="89" t="s">
        <v>267</v>
      </c>
      <c r="D40" s="92">
        <f>'Maturity Level Questionnaire'!N40*'Maturity Level Questionnaire'!O40/'Maturity Level Questionnaire'!I40</f>
        <v>3.2</v>
      </c>
      <c r="E40" s="180">
        <f>'Maturity Level Questionnaire'!I40*0.4*'Risk Relevance'!B30</f>
        <v>2</v>
      </c>
      <c r="F40" s="183">
        <f>'Risk Relevance'!F30</f>
        <v>2</v>
      </c>
      <c r="G40" s="278"/>
      <c r="H40" s="180">
        <f>'Maturity Level Questionnaire'!I40*0.4*'Risk Relevance'!C30</f>
        <v>2</v>
      </c>
      <c r="I40" s="183">
        <f>'Risk Relevance'!G30</f>
        <v>2</v>
      </c>
      <c r="J40" s="286"/>
      <c r="K40" s="180">
        <f>'Maturity Level Questionnaire'!I40*0.4*'Risk Relevance'!D30</f>
        <v>6</v>
      </c>
      <c r="L40" s="182">
        <f>'Risk Relevance'!H30</f>
        <v>6</v>
      </c>
      <c r="M40" s="286"/>
      <c r="N40" s="310"/>
      <c r="O40" s="11"/>
      <c r="P40" s="17"/>
      <c r="Q40" s="17"/>
      <c r="R40" s="5"/>
      <c r="S40" s="5"/>
      <c r="T40" s="5"/>
      <c r="U40" s="5"/>
      <c r="V40" s="5"/>
      <c r="W40" s="5"/>
      <c r="X40" s="5"/>
      <c r="Y40" s="5"/>
      <c r="Z40" s="5"/>
      <c r="AA40" s="5"/>
      <c r="AB40" s="5"/>
      <c r="AC40" s="5"/>
      <c r="AD40" s="5"/>
      <c r="AE40" s="5"/>
      <c r="AF40" s="5"/>
      <c r="AG40" s="5"/>
      <c r="AH40" s="5"/>
      <c r="AI40" s="5"/>
    </row>
    <row r="41" spans="1:35" ht="37.5" customHeight="1" x14ac:dyDescent="0.25">
      <c r="A41" s="266"/>
      <c r="B41" s="56" t="s">
        <v>141</v>
      </c>
      <c r="C41" s="89" t="s">
        <v>268</v>
      </c>
      <c r="D41" s="92">
        <f>'Maturity Level Questionnaire'!N41*'Maturity Level Questionnaire'!O41/'Maturity Level Questionnaire'!I41</f>
        <v>3.2</v>
      </c>
      <c r="E41" s="180">
        <f>'Maturity Level Questionnaire'!I41*0.4*'Risk Relevance'!B31</f>
        <v>4</v>
      </c>
      <c r="F41" s="183">
        <f>'Risk Relevance'!F31</f>
        <v>4</v>
      </c>
      <c r="G41" s="278"/>
      <c r="H41" s="180">
        <f>'Maturity Level Questionnaire'!I41*0.4*'Risk Relevance'!C31</f>
        <v>4</v>
      </c>
      <c r="I41" s="183">
        <f>'Risk Relevance'!G31</f>
        <v>4</v>
      </c>
      <c r="J41" s="286"/>
      <c r="K41" s="180">
        <f>'Maturity Level Questionnaire'!I41*0.4*'Risk Relevance'!D31</f>
        <v>4</v>
      </c>
      <c r="L41" s="182">
        <f>'Risk Relevance'!H31</f>
        <v>4</v>
      </c>
      <c r="M41" s="286"/>
      <c r="N41" s="310"/>
      <c r="O41" s="11"/>
      <c r="P41" s="17"/>
      <c r="Q41" s="17"/>
      <c r="R41" s="5"/>
      <c r="S41" s="5"/>
      <c r="T41" s="5"/>
      <c r="U41" s="5"/>
      <c r="V41" s="5"/>
      <c r="W41" s="5"/>
      <c r="X41" s="5"/>
      <c r="Y41" s="5"/>
      <c r="Z41" s="5"/>
      <c r="AA41" s="5"/>
      <c r="AB41" s="5"/>
      <c r="AC41" s="5"/>
      <c r="AD41" s="5"/>
      <c r="AE41" s="5"/>
      <c r="AF41" s="5"/>
      <c r="AG41" s="5"/>
      <c r="AH41" s="5"/>
      <c r="AI41" s="5"/>
    </row>
    <row r="42" spans="1:35" ht="37.5" customHeight="1" x14ac:dyDescent="0.25">
      <c r="A42" s="266"/>
      <c r="B42" s="56" t="s">
        <v>145</v>
      </c>
      <c r="C42" s="89" t="s">
        <v>269</v>
      </c>
      <c r="D42" s="92">
        <f>'Maturity Level Questionnaire'!N42*'Maturity Level Questionnaire'!O42/'Maturity Level Questionnaire'!I42</f>
        <v>16</v>
      </c>
      <c r="E42" s="186" t="s">
        <v>255</v>
      </c>
      <c r="F42" s="186" t="s">
        <v>255</v>
      </c>
      <c r="G42" s="278"/>
      <c r="H42" s="180">
        <f>'Maturity Level Questionnaire'!I42*0.4*'Risk Relevance'!C32</f>
        <v>0.8</v>
      </c>
      <c r="I42" s="183">
        <f>'Risk Relevance'!G32</f>
        <v>4</v>
      </c>
      <c r="J42" s="286"/>
      <c r="K42" s="180">
        <f>'Maturity Level Questionnaire'!I42*0.4*'Risk Relevance'!D32</f>
        <v>0.8</v>
      </c>
      <c r="L42" s="182">
        <f>'Risk Relevance'!H32</f>
        <v>4</v>
      </c>
      <c r="M42" s="286"/>
      <c r="N42" s="310"/>
      <c r="O42" s="11"/>
      <c r="P42" s="17"/>
      <c r="Q42" s="17"/>
      <c r="R42" s="5"/>
      <c r="S42" s="5"/>
      <c r="T42" s="5"/>
      <c r="U42" s="5"/>
      <c r="V42" s="5"/>
      <c r="W42" s="5"/>
      <c r="X42" s="5"/>
      <c r="Y42" s="5"/>
      <c r="Z42" s="5"/>
      <c r="AA42" s="5"/>
      <c r="AB42" s="5"/>
      <c r="AC42" s="5"/>
      <c r="AD42" s="5"/>
      <c r="AE42" s="5"/>
      <c r="AF42" s="5"/>
      <c r="AG42" s="5"/>
      <c r="AH42" s="5"/>
      <c r="AI42" s="5"/>
    </row>
    <row r="43" spans="1:35" ht="37.5" customHeight="1" x14ac:dyDescent="0.25">
      <c r="A43" s="266"/>
      <c r="B43" s="56" t="s">
        <v>148</v>
      </c>
      <c r="C43" s="89" t="s">
        <v>149</v>
      </c>
      <c r="D43" s="92">
        <f>'Maturity Level Questionnaire'!N43*'Maturity Level Questionnaire'!O43/'Maturity Level Questionnaire'!I43</f>
        <v>9</v>
      </c>
      <c r="E43" s="180">
        <f>'Maturity Level Questionnaire'!I43*0.4*'Risk Relevance'!B33</f>
        <v>1.2000000000000002</v>
      </c>
      <c r="F43" s="183">
        <f>'Risk Relevance'!F33</f>
        <v>6</v>
      </c>
      <c r="G43" s="278"/>
      <c r="H43" s="180">
        <f>'Maturity Level Questionnaire'!I43*0.4*'Risk Relevance'!C33</f>
        <v>1.2000000000000002</v>
      </c>
      <c r="I43" s="183">
        <f>'Risk Relevance'!G33</f>
        <v>6</v>
      </c>
      <c r="J43" s="286"/>
      <c r="K43" s="180">
        <f>'Maturity Level Questionnaire'!I43*0.4*'Risk Relevance'!D33</f>
        <v>0.8</v>
      </c>
      <c r="L43" s="182">
        <f>'Risk Relevance'!H33</f>
        <v>4</v>
      </c>
      <c r="M43" s="286"/>
      <c r="N43" s="310"/>
      <c r="O43" s="11"/>
      <c r="P43" s="17"/>
      <c r="Q43" s="17"/>
      <c r="R43" s="5"/>
      <c r="S43" s="5"/>
      <c r="T43" s="5"/>
      <c r="U43" s="5"/>
      <c r="V43" s="5"/>
      <c r="W43" s="5"/>
      <c r="X43" s="5"/>
      <c r="Y43" s="5"/>
      <c r="Z43" s="5"/>
      <c r="AA43" s="5"/>
      <c r="AB43" s="5"/>
      <c r="AC43" s="5"/>
      <c r="AD43" s="5"/>
      <c r="AE43" s="5"/>
      <c r="AF43" s="5"/>
      <c r="AG43" s="5"/>
      <c r="AH43" s="5"/>
      <c r="AI43" s="5"/>
    </row>
    <row r="44" spans="1:35" ht="37.5" customHeight="1" x14ac:dyDescent="0.25">
      <c r="A44" s="266"/>
      <c r="B44" s="56" t="s">
        <v>151</v>
      </c>
      <c r="C44" s="89" t="s">
        <v>152</v>
      </c>
      <c r="D44" s="92">
        <f>'Maturity Level Questionnaire'!N44*'Maturity Level Questionnaire'!O44/'Maturity Level Questionnaire'!I44</f>
        <v>9</v>
      </c>
      <c r="E44" s="180">
        <f>'Maturity Level Questionnaire'!I44*0.4*'Risk Relevance'!B34</f>
        <v>1.2000000000000002</v>
      </c>
      <c r="F44" s="183">
        <f>'Risk Relevance'!F34</f>
        <v>6</v>
      </c>
      <c r="G44" s="278"/>
      <c r="H44" s="180">
        <f>'Maturity Level Questionnaire'!I44*0.4*'Risk Relevance'!C34</f>
        <v>1.2000000000000002</v>
      </c>
      <c r="I44" s="183">
        <f>'Risk Relevance'!G34</f>
        <v>6</v>
      </c>
      <c r="J44" s="287"/>
      <c r="K44" s="180">
        <f>'Maturity Level Questionnaire'!I44*0.4*'Risk Relevance'!D34</f>
        <v>0.4</v>
      </c>
      <c r="L44" s="182">
        <f>'Risk Relevance'!H34</f>
        <v>2</v>
      </c>
      <c r="M44" s="287"/>
      <c r="N44" s="311"/>
      <c r="O44" s="11"/>
      <c r="P44" s="17"/>
      <c r="Q44" s="17"/>
      <c r="R44" s="5"/>
      <c r="S44" s="5"/>
      <c r="T44" s="5"/>
      <c r="U44" s="5"/>
      <c r="V44" s="5"/>
      <c r="W44" s="5"/>
      <c r="X44" s="5"/>
      <c r="Y44" s="5"/>
      <c r="Z44" s="5"/>
      <c r="AA44" s="5"/>
      <c r="AB44" s="5"/>
      <c r="AC44" s="5"/>
      <c r="AD44" s="5"/>
      <c r="AE44" s="5"/>
      <c r="AF44" s="5"/>
      <c r="AG44" s="5"/>
      <c r="AH44" s="5"/>
      <c r="AI44" s="5"/>
    </row>
    <row r="45" spans="1:35" ht="42" customHeight="1" x14ac:dyDescent="0.25">
      <c r="A45" s="37"/>
      <c r="B45" s="37"/>
      <c r="C45" s="132"/>
      <c r="D45" s="92"/>
      <c r="E45" s="180"/>
      <c r="F45" s="184"/>
      <c r="G45" s="173"/>
      <c r="H45" s="180"/>
      <c r="I45" s="183"/>
      <c r="J45" s="194"/>
      <c r="K45" s="180"/>
      <c r="L45" s="182"/>
      <c r="M45" s="195"/>
      <c r="N45" s="200"/>
      <c r="O45" s="11"/>
      <c r="P45" s="17"/>
      <c r="Q45" s="17"/>
      <c r="R45" s="5"/>
      <c r="S45" s="5"/>
      <c r="T45" s="5"/>
      <c r="U45" s="5"/>
      <c r="V45" s="5"/>
      <c r="W45" s="5"/>
      <c r="X45" s="5"/>
      <c r="Y45" s="5"/>
      <c r="Z45" s="5"/>
      <c r="AA45" s="5"/>
      <c r="AB45" s="5"/>
      <c r="AC45" s="5"/>
      <c r="AD45" s="5"/>
      <c r="AE45" s="5"/>
      <c r="AF45" s="5"/>
      <c r="AG45" s="5"/>
      <c r="AH45" s="5"/>
      <c r="AI45" s="5"/>
    </row>
    <row r="46" spans="1:35" ht="37.5" customHeight="1" x14ac:dyDescent="0.25">
      <c r="A46" s="298" t="s">
        <v>154</v>
      </c>
      <c r="B46" s="56" t="s">
        <v>155</v>
      </c>
      <c r="C46" s="89" t="s">
        <v>156</v>
      </c>
      <c r="D46" s="92">
        <f>'Maturity Level Questionnaire'!N46*'Maturity Level Questionnaire'!O46/'Maturity Level Questionnaire'!I46</f>
        <v>25</v>
      </c>
      <c r="E46" s="180">
        <f>'Maturity Level Questionnaire'!I46*0.4*'Risk Relevance'!B35</f>
        <v>0.8</v>
      </c>
      <c r="F46" s="183">
        <f>'Risk Relevance'!F35</f>
        <v>4</v>
      </c>
      <c r="G46" s="278">
        <v>0.46</v>
      </c>
      <c r="H46" s="180">
        <f>'Maturity Level Questionnaire'!I46*0.4*'Risk Relevance'!C35</f>
        <v>0.4</v>
      </c>
      <c r="I46" s="183">
        <f>'Risk Relevance'!G35</f>
        <v>2</v>
      </c>
      <c r="J46" s="285">
        <v>0.43</v>
      </c>
      <c r="K46" s="180">
        <f>'Maturity Level Questionnaire'!I46*0.4*'Risk Relevance'!D35</f>
        <v>0.8</v>
      </c>
      <c r="L46" s="182">
        <f>'Risk Relevance'!H35</f>
        <v>4</v>
      </c>
      <c r="M46" s="285">
        <v>0.46</v>
      </c>
      <c r="N46" s="309">
        <f>SUM(G46+J46+M46)/3</f>
        <v>0.45</v>
      </c>
      <c r="O46" s="11"/>
      <c r="P46" s="17"/>
      <c r="Q46" s="17"/>
      <c r="R46" s="5"/>
      <c r="S46" s="5"/>
      <c r="T46" s="5"/>
      <c r="U46" s="5"/>
      <c r="V46" s="5"/>
      <c r="W46" s="5"/>
      <c r="X46" s="5"/>
      <c r="Y46" s="5"/>
      <c r="Z46" s="5"/>
      <c r="AA46" s="5"/>
      <c r="AB46" s="5"/>
      <c r="AC46" s="5"/>
      <c r="AD46" s="5"/>
      <c r="AE46" s="5"/>
      <c r="AF46" s="5"/>
      <c r="AG46" s="5"/>
      <c r="AH46" s="5"/>
      <c r="AI46" s="5"/>
    </row>
    <row r="47" spans="1:35" ht="37.5" customHeight="1" x14ac:dyDescent="0.25">
      <c r="A47" s="299"/>
      <c r="B47" s="56" t="s">
        <v>159</v>
      </c>
      <c r="C47" s="89" t="s">
        <v>270</v>
      </c>
      <c r="D47" s="92">
        <f>'Maturity Level Questionnaire'!N47*'Maturity Level Questionnaire'!O47/'Maturity Level Questionnaire'!I47</f>
        <v>16</v>
      </c>
      <c r="E47" s="180">
        <f>'Maturity Level Questionnaire'!I47*0.4*'Risk Relevance'!B36</f>
        <v>0.8</v>
      </c>
      <c r="F47" s="183">
        <f>'Risk Relevance'!F36</f>
        <v>4</v>
      </c>
      <c r="G47" s="278"/>
      <c r="H47" s="180">
        <f>'Maturity Level Questionnaire'!I47*0.4*'Risk Relevance'!C36</f>
        <v>1.2000000000000002</v>
      </c>
      <c r="I47" s="183">
        <f>'Risk Relevance'!G36</f>
        <v>6</v>
      </c>
      <c r="J47" s="286"/>
      <c r="K47" s="180">
        <f>'Maturity Level Questionnaire'!I47*0.4*'Risk Relevance'!D36</f>
        <v>0</v>
      </c>
      <c r="L47" s="182">
        <f>'Risk Relevance'!H36</f>
        <v>0</v>
      </c>
      <c r="M47" s="286"/>
      <c r="N47" s="310"/>
      <c r="O47" s="11"/>
      <c r="P47" s="17"/>
      <c r="Q47" s="17"/>
      <c r="R47" s="5"/>
      <c r="S47" s="5"/>
      <c r="T47" s="5"/>
      <c r="U47" s="5"/>
      <c r="V47" s="5"/>
      <c r="W47" s="5"/>
      <c r="X47" s="5"/>
      <c r="Y47" s="5"/>
      <c r="Z47" s="5"/>
      <c r="AA47" s="5"/>
      <c r="AB47" s="5"/>
      <c r="AC47" s="5"/>
      <c r="AD47" s="5"/>
      <c r="AE47" s="5"/>
      <c r="AF47" s="5"/>
      <c r="AG47" s="5"/>
      <c r="AH47" s="5"/>
      <c r="AI47" s="5"/>
    </row>
    <row r="48" spans="1:35" ht="37.5" customHeight="1" x14ac:dyDescent="0.25">
      <c r="A48" s="299"/>
      <c r="B48" s="56" t="s">
        <v>163</v>
      </c>
      <c r="C48" s="89" t="s">
        <v>164</v>
      </c>
      <c r="D48" s="92">
        <f>'Maturity Level Questionnaire'!N48*'Maturity Level Questionnaire'!O48/'Maturity Level Questionnaire'!I48</f>
        <v>16</v>
      </c>
      <c r="E48" s="180">
        <f>'Maturity Level Questionnaire'!I48*0.4*'Risk Relevance'!B37</f>
        <v>0.4</v>
      </c>
      <c r="F48" s="183">
        <f>'Risk Relevance'!F37</f>
        <v>2</v>
      </c>
      <c r="G48" s="278"/>
      <c r="H48" s="180">
        <f>'Maturity Level Questionnaire'!I48*0.4*'Risk Relevance'!C37</f>
        <v>0.8</v>
      </c>
      <c r="I48" s="183">
        <f>'Risk Relevance'!G37</f>
        <v>4</v>
      </c>
      <c r="J48" s="286"/>
      <c r="K48" s="180">
        <f>'Maturity Level Questionnaire'!I48*0.4*'Risk Relevance'!D37</f>
        <v>1.2000000000000002</v>
      </c>
      <c r="L48" s="182">
        <f>'Risk Relevance'!H37</f>
        <v>6</v>
      </c>
      <c r="M48" s="286"/>
      <c r="N48" s="310"/>
      <c r="O48" s="11"/>
      <c r="P48" s="17"/>
      <c r="Q48" s="17"/>
      <c r="R48" s="5"/>
      <c r="S48" s="5"/>
      <c r="T48" s="5"/>
      <c r="U48" s="5"/>
      <c r="V48" s="5"/>
      <c r="W48" s="5"/>
      <c r="X48" s="5"/>
      <c r="Y48" s="5"/>
      <c r="Z48" s="5"/>
      <c r="AA48" s="5"/>
      <c r="AB48" s="5"/>
      <c r="AC48" s="5"/>
      <c r="AD48" s="5"/>
      <c r="AE48" s="5"/>
      <c r="AF48" s="5"/>
      <c r="AG48" s="5"/>
      <c r="AH48" s="5"/>
      <c r="AI48" s="5"/>
    </row>
    <row r="49" spans="1:35" ht="38.25" customHeight="1" x14ac:dyDescent="0.25">
      <c r="A49" s="299"/>
      <c r="B49" s="56" t="s">
        <v>167</v>
      </c>
      <c r="C49" s="98" t="s">
        <v>271</v>
      </c>
      <c r="D49" s="92">
        <f>'Maturity Level Questionnaire'!N49*'Maturity Level Questionnaire'!O49/'Maturity Level Questionnaire'!I49</f>
        <v>1.8</v>
      </c>
      <c r="E49" s="180">
        <f>'Maturity Level Questionnaire'!I49*0.4*'Risk Relevance'!B38</f>
        <v>2</v>
      </c>
      <c r="F49" s="183">
        <f>'Risk Relevance'!F38</f>
        <v>2</v>
      </c>
      <c r="G49" s="278"/>
      <c r="H49" s="180">
        <f>'Maturity Level Questionnaire'!I49*0.4*'Risk Relevance'!C38</f>
        <v>4</v>
      </c>
      <c r="I49" s="183">
        <f>'Risk Relevance'!G38</f>
        <v>4</v>
      </c>
      <c r="J49" s="286"/>
      <c r="K49" s="180">
        <f>'Maturity Level Questionnaire'!I49*0.4*'Risk Relevance'!D38</f>
        <v>0</v>
      </c>
      <c r="L49" s="182">
        <f>'Risk Relevance'!H38</f>
        <v>0</v>
      </c>
      <c r="M49" s="286"/>
      <c r="N49" s="310"/>
      <c r="O49" s="11"/>
      <c r="P49" s="17"/>
      <c r="Q49" s="17"/>
      <c r="R49" s="5"/>
      <c r="S49" s="5"/>
      <c r="T49" s="5"/>
      <c r="U49" s="5"/>
      <c r="V49" s="5"/>
      <c r="W49" s="5"/>
      <c r="X49" s="5"/>
      <c r="Y49" s="5"/>
      <c r="Z49" s="5"/>
      <c r="AA49" s="5"/>
      <c r="AB49" s="5"/>
      <c r="AC49" s="5"/>
      <c r="AD49" s="5"/>
      <c r="AE49" s="5"/>
      <c r="AF49" s="5"/>
      <c r="AG49" s="5"/>
      <c r="AH49" s="5"/>
      <c r="AI49" s="5"/>
    </row>
    <row r="50" spans="1:35" ht="36.75" customHeight="1" x14ac:dyDescent="0.25">
      <c r="A50" s="299"/>
      <c r="B50" s="56" t="s">
        <v>170</v>
      </c>
      <c r="C50" s="89" t="s">
        <v>171</v>
      </c>
      <c r="D50" s="92">
        <f>'Maturity Level Questionnaire'!N50*'Maturity Level Questionnaire'!O50/'Maturity Level Questionnaire'!I50</f>
        <v>8.3333333333333339</v>
      </c>
      <c r="E50" s="180">
        <f>'Maturity Level Questionnaire'!I50*0.4*'Risk Relevance'!B39</f>
        <v>2.4000000000000004</v>
      </c>
      <c r="F50" s="183">
        <f>'Risk Relevance'!F39</f>
        <v>4</v>
      </c>
      <c r="G50" s="278"/>
      <c r="H50" s="180">
        <f>'Maturity Level Questionnaire'!I50*0.4*'Risk Relevance'!C39</f>
        <v>3.6000000000000005</v>
      </c>
      <c r="I50" s="183">
        <f>'Risk Relevance'!G39</f>
        <v>6</v>
      </c>
      <c r="J50" s="286"/>
      <c r="K50" s="180">
        <f>'Maturity Level Questionnaire'!I50*0.4*'Risk Relevance'!D39</f>
        <v>1.2000000000000002</v>
      </c>
      <c r="L50" s="182">
        <f>'Risk Relevance'!H39</f>
        <v>2</v>
      </c>
      <c r="M50" s="286"/>
      <c r="N50" s="310"/>
      <c r="O50" s="11"/>
      <c r="P50" s="17"/>
      <c r="Q50" s="17"/>
      <c r="R50" s="5"/>
      <c r="S50" s="5"/>
      <c r="T50" s="5"/>
      <c r="U50" s="5"/>
      <c r="V50" s="5"/>
      <c r="W50" s="5"/>
      <c r="X50" s="5"/>
      <c r="Y50" s="5"/>
      <c r="Z50" s="5"/>
      <c r="AA50" s="5"/>
      <c r="AB50" s="5"/>
      <c r="AC50" s="5"/>
      <c r="AD50" s="5"/>
      <c r="AE50" s="5"/>
      <c r="AF50" s="5"/>
      <c r="AG50" s="5"/>
      <c r="AH50" s="5"/>
      <c r="AI50" s="5"/>
    </row>
    <row r="51" spans="1:35" ht="36.75" customHeight="1" x14ac:dyDescent="0.25">
      <c r="A51" s="274"/>
      <c r="B51" s="58" t="s">
        <v>174</v>
      </c>
      <c r="C51" s="94" t="s">
        <v>175</v>
      </c>
      <c r="D51" s="92">
        <f>'Maturity Level Questionnaire'!N51*'Maturity Level Questionnaire'!O51/'Maturity Level Questionnaire'!I51</f>
        <v>5.333333333333333</v>
      </c>
      <c r="E51" s="180">
        <f>'Maturity Level Questionnaire'!I51*0.4*'Risk Relevance'!B40</f>
        <v>3.6000000000000005</v>
      </c>
      <c r="F51" s="183">
        <f>'Risk Relevance'!F40</f>
        <v>6</v>
      </c>
      <c r="G51" s="278"/>
      <c r="H51" s="180">
        <f>'Maturity Level Questionnaire'!I51*0.4*'Risk Relevance'!C40</f>
        <v>1.2000000000000002</v>
      </c>
      <c r="I51" s="183">
        <f>'Risk Relevance'!G40</f>
        <v>2</v>
      </c>
      <c r="J51" s="286"/>
      <c r="K51" s="180">
        <f>'Maturity Level Questionnaire'!I51*0.4*'Risk Relevance'!D40</f>
        <v>3.6000000000000005</v>
      </c>
      <c r="L51" s="182">
        <f>'Risk Relevance'!H40</f>
        <v>6</v>
      </c>
      <c r="M51" s="286"/>
      <c r="N51" s="310"/>
      <c r="O51" s="11"/>
      <c r="P51" s="17"/>
      <c r="Q51" s="17"/>
      <c r="R51" s="5"/>
      <c r="S51" s="5"/>
      <c r="T51" s="5"/>
      <c r="U51" s="5"/>
      <c r="V51" s="5"/>
      <c r="W51" s="5"/>
      <c r="X51" s="5"/>
      <c r="Y51" s="5"/>
      <c r="Z51" s="5"/>
      <c r="AA51" s="5"/>
      <c r="AB51" s="5"/>
      <c r="AC51" s="5"/>
      <c r="AD51" s="5"/>
      <c r="AE51" s="5"/>
      <c r="AF51" s="5"/>
      <c r="AG51" s="5"/>
      <c r="AH51" s="5"/>
      <c r="AI51" s="5"/>
    </row>
    <row r="52" spans="1:35" ht="36.75" customHeight="1" x14ac:dyDescent="0.25">
      <c r="A52" s="274"/>
      <c r="B52" s="58" t="s">
        <v>177</v>
      </c>
      <c r="C52" s="94" t="s">
        <v>178</v>
      </c>
      <c r="D52" s="92">
        <f>'Maturity Level Questionnaire'!N52*'Maturity Level Questionnaire'!O52/'Maturity Level Questionnaire'!I52</f>
        <v>6.25</v>
      </c>
      <c r="E52" s="180">
        <f>'Maturity Level Questionnaire'!I52*0.4*'Risk Relevance'!B41</f>
        <v>3.2</v>
      </c>
      <c r="F52" s="183">
        <f>'Risk Relevance'!F41</f>
        <v>4</v>
      </c>
      <c r="G52" s="278"/>
      <c r="H52" s="180">
        <f>'Maturity Level Questionnaire'!I52*0.4*'Risk Relevance'!C41</f>
        <v>4.8000000000000007</v>
      </c>
      <c r="I52" s="183">
        <f>'Risk Relevance'!G41</f>
        <v>6</v>
      </c>
      <c r="J52" s="287"/>
      <c r="K52" s="180">
        <f>'Maturity Level Questionnaire'!I52*0.4*'Risk Relevance'!D41</f>
        <v>3.2</v>
      </c>
      <c r="L52" s="182">
        <f>'Risk Relevance'!H41</f>
        <v>4</v>
      </c>
      <c r="M52" s="287"/>
      <c r="N52" s="311"/>
      <c r="O52" s="11"/>
      <c r="P52" s="17"/>
      <c r="Q52" s="17"/>
      <c r="R52" s="5"/>
      <c r="S52" s="5"/>
      <c r="T52" s="5"/>
      <c r="U52" s="5"/>
      <c r="V52" s="5"/>
      <c r="W52" s="5"/>
      <c r="X52" s="5"/>
      <c r="Y52" s="5"/>
      <c r="Z52" s="5"/>
      <c r="AA52" s="5"/>
      <c r="AB52" s="5"/>
      <c r="AC52" s="5"/>
      <c r="AD52" s="5"/>
      <c r="AE52" s="5"/>
      <c r="AF52" s="5"/>
      <c r="AG52" s="5"/>
      <c r="AH52" s="5"/>
      <c r="AI52" s="5"/>
    </row>
    <row r="53" spans="1:35" ht="42" customHeight="1" x14ac:dyDescent="0.25">
      <c r="A53" s="37"/>
      <c r="B53" s="37"/>
      <c r="C53" s="132"/>
      <c r="D53" s="92"/>
      <c r="E53" s="180"/>
      <c r="F53" s="184"/>
      <c r="G53" s="173"/>
      <c r="H53" s="180"/>
      <c r="I53" s="183"/>
      <c r="J53" s="195"/>
      <c r="K53" s="180"/>
      <c r="L53" s="182"/>
      <c r="M53" s="195"/>
      <c r="N53" s="200"/>
      <c r="O53" s="11"/>
      <c r="P53" s="17"/>
      <c r="Q53" s="17"/>
      <c r="R53" s="5"/>
      <c r="S53" s="5"/>
      <c r="T53" s="5"/>
      <c r="U53" s="5"/>
      <c r="V53" s="5"/>
      <c r="W53" s="5"/>
      <c r="X53" s="5"/>
      <c r="Y53" s="5"/>
      <c r="Z53" s="5"/>
      <c r="AA53" s="5"/>
      <c r="AB53" s="5"/>
      <c r="AC53" s="5"/>
      <c r="AD53" s="5"/>
      <c r="AE53" s="5"/>
      <c r="AF53" s="5"/>
      <c r="AG53" s="5"/>
      <c r="AH53" s="5"/>
      <c r="AI53" s="5"/>
    </row>
    <row r="54" spans="1:35" ht="36.75" customHeight="1" x14ac:dyDescent="0.25">
      <c r="A54" s="300" t="s">
        <v>180</v>
      </c>
      <c r="B54" s="56" t="s">
        <v>181</v>
      </c>
      <c r="C54" s="98" t="s">
        <v>182</v>
      </c>
      <c r="D54" s="92">
        <f>'Maturity Level Questionnaire'!N54*'Maturity Level Questionnaire'!O54/'Maturity Level Questionnaire'!I54</f>
        <v>6</v>
      </c>
      <c r="E54" s="180">
        <f>'Maturity Level Questionnaire'!I54*0.4*'Risk Relevance'!B42</f>
        <v>0.8</v>
      </c>
      <c r="F54" s="183">
        <f>'Risk Relevance'!F42</f>
        <v>2</v>
      </c>
      <c r="G54" s="278">
        <f>+K56</f>
        <v>0.4</v>
      </c>
      <c r="H54" s="180">
        <f>'Maturity Level Questionnaire'!I54*0.4*'Risk Relevance'!C42</f>
        <v>1.6</v>
      </c>
      <c r="I54" s="183">
        <f>'Risk Relevance'!G42</f>
        <v>4</v>
      </c>
      <c r="J54" s="285">
        <v>0.41</v>
      </c>
      <c r="K54" s="180">
        <f>'Maturity Level Questionnaire'!I54*0.4*'Risk Relevance'!D42</f>
        <v>1.6</v>
      </c>
      <c r="L54" s="182">
        <f>'Risk Relevance'!H42</f>
        <v>4</v>
      </c>
      <c r="M54" s="285">
        <v>0.48</v>
      </c>
      <c r="N54" s="309">
        <f>SUM(G54+J54+M54)/3</f>
        <v>0.43</v>
      </c>
      <c r="O54" s="12"/>
      <c r="P54" s="5"/>
      <c r="Q54" s="5"/>
      <c r="R54" s="5"/>
      <c r="S54" s="5"/>
      <c r="T54" s="5"/>
      <c r="U54" s="5"/>
      <c r="V54" s="5"/>
      <c r="W54" s="5"/>
      <c r="X54" s="5"/>
      <c r="Y54" s="5"/>
      <c r="Z54" s="5"/>
      <c r="AA54" s="5"/>
      <c r="AB54" s="5"/>
      <c r="AC54" s="5"/>
      <c r="AD54" s="5"/>
      <c r="AE54" s="5"/>
      <c r="AF54" s="5"/>
      <c r="AG54" s="5"/>
      <c r="AH54" s="5"/>
      <c r="AI54" s="5"/>
    </row>
    <row r="55" spans="1:35" ht="36.75" customHeight="1" x14ac:dyDescent="0.25">
      <c r="A55" s="301"/>
      <c r="B55" s="56" t="s">
        <v>184</v>
      </c>
      <c r="C55" s="89" t="s">
        <v>272</v>
      </c>
      <c r="D55" s="92">
        <f>'Maturity Level Questionnaire'!N55*'Maturity Level Questionnaire'!O55/'Maturity Level Questionnaire'!I55</f>
        <v>5.333333333333333</v>
      </c>
      <c r="E55" s="186" t="s">
        <v>255</v>
      </c>
      <c r="F55" s="186" t="s">
        <v>255</v>
      </c>
      <c r="G55" s="278"/>
      <c r="H55" s="180">
        <f>'Maturity Level Questionnaire'!I55*0.4*'Risk Relevance'!C43</f>
        <v>2.4000000000000004</v>
      </c>
      <c r="I55" s="183">
        <f>'Risk Relevance'!G43</f>
        <v>4</v>
      </c>
      <c r="J55" s="286"/>
      <c r="K55" s="180">
        <f>'Maturity Level Questionnaire'!I55*0.4*'Risk Relevance'!D43</f>
        <v>3.6000000000000005</v>
      </c>
      <c r="L55" s="182">
        <f>'Risk Relevance'!H43</f>
        <v>6</v>
      </c>
      <c r="M55" s="286"/>
      <c r="N55" s="310"/>
      <c r="O55" s="12"/>
      <c r="P55" s="5"/>
      <c r="Q55" s="5"/>
      <c r="R55" s="5"/>
      <c r="S55" s="5"/>
      <c r="T55" s="5"/>
      <c r="U55" s="5"/>
      <c r="V55" s="5"/>
      <c r="W55" s="5"/>
      <c r="X55" s="5"/>
      <c r="Y55" s="5"/>
      <c r="Z55" s="5"/>
      <c r="AA55" s="5"/>
      <c r="AB55" s="5"/>
      <c r="AC55" s="5"/>
      <c r="AD55" s="5"/>
      <c r="AE55" s="5"/>
      <c r="AF55" s="5"/>
      <c r="AG55" s="5"/>
      <c r="AH55" s="5"/>
      <c r="AI55" s="5"/>
    </row>
    <row r="56" spans="1:35" ht="36.75" customHeight="1" x14ac:dyDescent="0.25">
      <c r="A56" s="301"/>
      <c r="B56" s="56" t="s">
        <v>188</v>
      </c>
      <c r="C56" s="89" t="s">
        <v>273</v>
      </c>
      <c r="D56" s="92">
        <f>'Maturity Level Questionnaire'!N56*'Maturity Level Questionnaire'!O56/'Maturity Level Questionnaire'!I56</f>
        <v>9</v>
      </c>
      <c r="E56" s="186" t="s">
        <v>255</v>
      </c>
      <c r="F56" s="186" t="s">
        <v>255</v>
      </c>
      <c r="G56" s="278"/>
      <c r="H56" s="180">
        <f>'Maturity Level Questionnaire'!I56*0.4*'Risk Relevance'!C44</f>
        <v>0.8</v>
      </c>
      <c r="I56" s="183">
        <f>'Risk Relevance'!G44</f>
        <v>4</v>
      </c>
      <c r="J56" s="286"/>
      <c r="K56" s="180">
        <f>'Maturity Level Questionnaire'!I56*0.4*'Risk Relevance'!D44</f>
        <v>0.4</v>
      </c>
      <c r="L56" s="182">
        <f>'Risk Relevance'!H44</f>
        <v>2</v>
      </c>
      <c r="M56" s="286"/>
      <c r="N56" s="310"/>
      <c r="O56" s="12"/>
      <c r="P56" s="5"/>
      <c r="Q56" s="5"/>
      <c r="R56" s="5"/>
      <c r="S56" s="5"/>
      <c r="T56" s="5"/>
      <c r="U56" s="5"/>
      <c r="V56" s="5"/>
      <c r="W56" s="5"/>
      <c r="X56" s="5"/>
      <c r="Y56" s="5"/>
      <c r="Z56" s="5"/>
      <c r="AA56" s="5"/>
      <c r="AB56" s="5"/>
      <c r="AC56" s="5"/>
      <c r="AD56" s="5"/>
      <c r="AE56" s="5"/>
      <c r="AF56" s="5"/>
      <c r="AG56" s="5"/>
      <c r="AH56" s="5"/>
      <c r="AI56" s="5"/>
    </row>
    <row r="57" spans="1:35" ht="36.75" customHeight="1" x14ac:dyDescent="0.25">
      <c r="A57" s="276"/>
      <c r="B57" s="58" t="s">
        <v>191</v>
      </c>
      <c r="C57" s="94" t="s">
        <v>192</v>
      </c>
      <c r="D57" s="92">
        <f>'Maturity Level Questionnaire'!N57*'Maturity Level Questionnaire'!O57/'Maturity Level Questionnaire'!I57</f>
        <v>3.2</v>
      </c>
      <c r="E57" s="180">
        <f>'Maturity Level Questionnaire'!I57*0.4*'Risk Relevance'!B45</f>
        <v>2</v>
      </c>
      <c r="F57" s="183">
        <f>'Risk Relevance'!F45</f>
        <v>2</v>
      </c>
      <c r="G57" s="278"/>
      <c r="H57" s="180">
        <f>'Maturity Level Questionnaire'!I57*0.4*'Risk Relevance'!C45</f>
        <v>2</v>
      </c>
      <c r="I57" s="183">
        <f>'Risk Relevance'!G45</f>
        <v>2</v>
      </c>
      <c r="J57" s="286"/>
      <c r="K57" s="180">
        <f>'Maturity Level Questionnaire'!I57*0.4*'Risk Relevance'!D45</f>
        <v>6</v>
      </c>
      <c r="L57" s="182">
        <f>'Risk Relevance'!H45</f>
        <v>6</v>
      </c>
      <c r="M57" s="286"/>
      <c r="N57" s="310"/>
      <c r="O57" s="12"/>
      <c r="P57" s="5"/>
      <c r="Q57" s="5"/>
      <c r="R57" s="5"/>
      <c r="S57" s="5"/>
      <c r="T57" s="5"/>
      <c r="U57" s="5"/>
      <c r="V57" s="5"/>
      <c r="W57" s="5"/>
      <c r="X57" s="5"/>
      <c r="Y57" s="5"/>
      <c r="Z57" s="5"/>
      <c r="AA57" s="5"/>
      <c r="AB57" s="5"/>
      <c r="AC57" s="5"/>
      <c r="AD57" s="5"/>
      <c r="AE57" s="5"/>
      <c r="AF57" s="5"/>
      <c r="AG57" s="5"/>
      <c r="AH57" s="5"/>
      <c r="AI57" s="5"/>
    </row>
    <row r="58" spans="1:35" ht="36.75" customHeight="1" x14ac:dyDescent="0.25">
      <c r="A58" s="276"/>
      <c r="B58" s="58" t="s">
        <v>195</v>
      </c>
      <c r="C58" s="94" t="s">
        <v>274</v>
      </c>
      <c r="D58" s="92">
        <f>'Maturity Level Questionnaire'!N58*'Maturity Level Questionnaire'!O58/'Maturity Level Questionnaire'!I58</f>
        <v>4</v>
      </c>
      <c r="E58" s="180">
        <f>'Maturity Level Questionnaire'!I58*0.4*'Risk Relevance'!B46</f>
        <v>2.4000000000000004</v>
      </c>
      <c r="F58" s="183">
        <f>'Risk Relevance'!F46</f>
        <v>4</v>
      </c>
      <c r="G58" s="278"/>
      <c r="H58" s="180">
        <f>'Maturity Level Questionnaire'!I58*0.4*'Risk Relevance'!C46</f>
        <v>2.4000000000000004</v>
      </c>
      <c r="I58" s="183">
        <f>'Risk Relevance'!G46</f>
        <v>4</v>
      </c>
      <c r="J58" s="286"/>
      <c r="K58" s="180">
        <f>'Maturity Level Questionnaire'!I58*0.4*'Risk Relevance'!D46</f>
        <v>2.4000000000000004</v>
      </c>
      <c r="L58" s="182">
        <f>'Risk Relevance'!H46</f>
        <v>4</v>
      </c>
      <c r="M58" s="286"/>
      <c r="N58" s="310"/>
      <c r="O58" s="12"/>
      <c r="P58" s="5"/>
      <c r="Q58" s="5"/>
      <c r="R58" s="5"/>
      <c r="S58" s="5"/>
      <c r="T58" s="5"/>
      <c r="U58" s="5"/>
      <c r="V58" s="5"/>
      <c r="W58" s="5"/>
      <c r="X58" s="5"/>
      <c r="Y58" s="5"/>
      <c r="Z58" s="5"/>
      <c r="AA58" s="5"/>
      <c r="AB58" s="5"/>
      <c r="AC58" s="5"/>
      <c r="AD58" s="5"/>
      <c r="AE58" s="5"/>
      <c r="AF58" s="5"/>
      <c r="AG58" s="5"/>
      <c r="AH58" s="5"/>
      <c r="AI58" s="5"/>
    </row>
    <row r="59" spans="1:35" ht="36.75" customHeight="1" x14ac:dyDescent="0.25">
      <c r="A59" s="276"/>
      <c r="B59" s="58" t="s">
        <v>198</v>
      </c>
      <c r="C59" s="97" t="s">
        <v>199</v>
      </c>
      <c r="D59" s="92">
        <f>'Maturity Level Questionnaire'!N59*'Maturity Level Questionnaire'!O59/'Maturity Level Questionnaire'!I59</f>
        <v>8.3333333333333339</v>
      </c>
      <c r="E59" s="180">
        <f>'Maturity Level Questionnaire'!I59*0.4*'Risk Relevance'!B47</f>
        <v>3.6000000000000005</v>
      </c>
      <c r="F59" s="183">
        <f>'Risk Relevance'!F47</f>
        <v>6</v>
      </c>
      <c r="G59" s="278"/>
      <c r="H59" s="180">
        <f>'Maturity Level Questionnaire'!I59*0.4*'Risk Relevance'!C47</f>
        <v>0</v>
      </c>
      <c r="I59" s="183">
        <f>'Risk Relevance'!G47</f>
        <v>0</v>
      </c>
      <c r="J59" s="287"/>
      <c r="K59" s="180">
        <f>'Maturity Level Questionnaire'!I59*0.4*'Risk Relevance'!D47</f>
        <v>2.4000000000000004</v>
      </c>
      <c r="L59" s="182">
        <f>'Risk Relevance'!H47</f>
        <v>4</v>
      </c>
      <c r="M59" s="287"/>
      <c r="N59" s="311"/>
      <c r="O59" s="12"/>
      <c r="P59" s="5"/>
      <c r="Q59" s="5"/>
      <c r="R59" s="5"/>
      <c r="S59" s="5"/>
      <c r="T59" s="5"/>
      <c r="U59" s="5"/>
      <c r="V59" s="5"/>
      <c r="W59" s="5"/>
      <c r="X59" s="5"/>
      <c r="Y59" s="5"/>
      <c r="Z59" s="5"/>
      <c r="AA59" s="5"/>
      <c r="AB59" s="5"/>
      <c r="AC59" s="5"/>
      <c r="AD59" s="5"/>
      <c r="AE59" s="5"/>
      <c r="AF59" s="5"/>
      <c r="AG59" s="5"/>
      <c r="AH59" s="5"/>
      <c r="AI59" s="5"/>
    </row>
    <row r="60" spans="1:35" ht="42" customHeight="1" x14ac:dyDescent="0.25">
      <c r="A60" s="14"/>
      <c r="B60" s="14"/>
      <c r="C60" s="175"/>
      <c r="D60" s="92"/>
      <c r="E60" s="180"/>
      <c r="F60" s="184"/>
      <c r="G60" s="173"/>
      <c r="H60" s="180"/>
      <c r="I60" s="183"/>
      <c r="J60" s="195"/>
      <c r="K60" s="180"/>
      <c r="L60" s="182"/>
      <c r="M60" s="195"/>
      <c r="N60" s="200"/>
      <c r="O60" s="12"/>
      <c r="P60" s="5"/>
      <c r="Q60" s="5"/>
      <c r="R60" s="5"/>
      <c r="S60" s="5"/>
      <c r="T60" s="5"/>
      <c r="U60" s="5"/>
      <c r="V60" s="5"/>
      <c r="W60" s="5"/>
      <c r="X60" s="5"/>
      <c r="Y60" s="5"/>
      <c r="Z60" s="5"/>
      <c r="AA60" s="5"/>
      <c r="AB60" s="5"/>
      <c r="AC60" s="5"/>
      <c r="AD60" s="5"/>
      <c r="AE60" s="5"/>
      <c r="AF60" s="5"/>
      <c r="AG60" s="5"/>
      <c r="AH60" s="5"/>
      <c r="AI60" s="5"/>
    </row>
    <row r="61" spans="1:35" ht="42.75" customHeight="1" x14ac:dyDescent="0.25">
      <c r="A61" s="302" t="s">
        <v>203</v>
      </c>
      <c r="B61" s="56" t="s">
        <v>204</v>
      </c>
      <c r="C61" s="89" t="s">
        <v>275</v>
      </c>
      <c r="D61" s="92">
        <f>'Maturity Level Questionnaire'!N61*'Maturity Level Questionnaire'!O61/'Maturity Level Questionnaire'!I61</f>
        <v>2.25</v>
      </c>
      <c r="E61" s="180">
        <f>'Maturity Level Questionnaire'!I61*0.4*'Risk Relevance'!B48</f>
        <v>3.2</v>
      </c>
      <c r="F61" s="183">
        <f>'Risk Relevance'!F48</f>
        <v>4</v>
      </c>
      <c r="G61" s="278">
        <v>0.49</v>
      </c>
      <c r="H61" s="180">
        <f>'Maturity Level Questionnaire'!I61*0.4*'Risk Relevance'!C48</f>
        <v>4.8000000000000007</v>
      </c>
      <c r="I61" s="183">
        <f>'Risk Relevance'!G48</f>
        <v>6</v>
      </c>
      <c r="J61" s="285">
        <v>0.46</v>
      </c>
      <c r="K61" s="180">
        <f>'Maturity Level Questionnaire'!I61*0.4*'Risk Relevance'!D48</f>
        <v>3.2</v>
      </c>
      <c r="L61" s="182">
        <f>'Risk Relevance'!H48</f>
        <v>4</v>
      </c>
      <c r="M61" s="285">
        <v>0.5</v>
      </c>
      <c r="N61" s="309">
        <f>SUM(G61+J61+M61)/3</f>
        <v>0.48333333333333334</v>
      </c>
      <c r="O61" s="91"/>
      <c r="P61" s="16"/>
      <c r="Q61" s="16"/>
      <c r="R61" s="16"/>
      <c r="S61" s="16"/>
      <c r="T61" s="16"/>
      <c r="U61" s="16"/>
      <c r="V61" s="16"/>
      <c r="W61" s="16"/>
      <c r="X61" s="16"/>
      <c r="Y61" s="16"/>
      <c r="Z61" s="16"/>
      <c r="AA61" s="16"/>
      <c r="AB61" s="16"/>
      <c r="AC61" s="16"/>
      <c r="AD61" s="16"/>
      <c r="AE61" s="16"/>
      <c r="AF61" s="16"/>
      <c r="AG61" s="16"/>
      <c r="AH61" s="16"/>
      <c r="AI61" s="16"/>
    </row>
    <row r="62" spans="1:35" ht="42.75" customHeight="1" x14ac:dyDescent="0.25">
      <c r="A62" s="302"/>
      <c r="B62" s="56" t="s">
        <v>207</v>
      </c>
      <c r="C62" s="89" t="s">
        <v>208</v>
      </c>
      <c r="D62" s="92">
        <f>'Maturity Level Questionnaire'!N62*'Maturity Level Questionnaire'!O62/'Maturity Level Questionnaire'!I62</f>
        <v>1.8</v>
      </c>
      <c r="E62" s="180">
        <f>'Maturity Level Questionnaire'!I62*0.4*'Risk Relevance'!B49</f>
        <v>2</v>
      </c>
      <c r="F62" s="183">
        <f>'Risk Relevance'!F49</f>
        <v>2</v>
      </c>
      <c r="G62" s="278"/>
      <c r="H62" s="180">
        <f>'Maturity Level Questionnaire'!I62*0.4*'Risk Relevance'!C49</f>
        <v>0</v>
      </c>
      <c r="I62" s="183">
        <f>'Risk Relevance'!G49</f>
        <v>0</v>
      </c>
      <c r="J62" s="286"/>
      <c r="K62" s="180">
        <f>'Maturity Level Questionnaire'!I62*0.4*'Risk Relevance'!D49</f>
        <v>2</v>
      </c>
      <c r="L62" s="182">
        <f>'Risk Relevance'!H49</f>
        <v>2</v>
      </c>
      <c r="M62" s="286"/>
      <c r="N62" s="310"/>
      <c r="O62" s="20"/>
      <c r="P62" s="5"/>
      <c r="Q62" s="5"/>
      <c r="R62" s="5"/>
      <c r="S62" s="5"/>
      <c r="T62" s="5"/>
      <c r="U62" s="5"/>
      <c r="V62" s="5"/>
      <c r="W62" s="5"/>
      <c r="X62" s="5"/>
      <c r="Y62" s="5"/>
      <c r="Z62" s="5"/>
      <c r="AA62" s="5"/>
      <c r="AB62" s="5"/>
      <c r="AC62" s="5"/>
      <c r="AD62" s="5"/>
      <c r="AE62" s="5"/>
      <c r="AF62" s="5"/>
      <c r="AG62" s="5"/>
      <c r="AH62" s="5"/>
      <c r="AI62" s="5"/>
    </row>
    <row r="63" spans="1:35" ht="42.75" customHeight="1" x14ac:dyDescent="0.25">
      <c r="A63" s="302"/>
      <c r="B63" s="56" t="s">
        <v>212</v>
      </c>
      <c r="C63" s="89" t="s">
        <v>213</v>
      </c>
      <c r="D63" s="92">
        <f>'Maturity Level Questionnaire'!N63*'Maturity Level Questionnaire'!O63/'Maturity Level Questionnaire'!I63</f>
        <v>4</v>
      </c>
      <c r="E63" s="180">
        <f>'Maturity Level Questionnaire'!I63*0.4*'Risk Relevance'!B50</f>
        <v>2.4000000000000004</v>
      </c>
      <c r="F63" s="183">
        <f>'Risk Relevance'!F50</f>
        <v>4</v>
      </c>
      <c r="G63" s="278"/>
      <c r="H63" s="180">
        <f>'Maturity Level Questionnaire'!I63*0.4*'Risk Relevance'!C50</f>
        <v>0</v>
      </c>
      <c r="I63" s="183">
        <f>'Risk Relevance'!G50</f>
        <v>0</v>
      </c>
      <c r="J63" s="286"/>
      <c r="K63" s="180">
        <f>'Maturity Level Questionnaire'!I63*0.4*'Risk Relevance'!D50</f>
        <v>2.4000000000000004</v>
      </c>
      <c r="L63" s="182">
        <f>'Risk Relevance'!H50</f>
        <v>4</v>
      </c>
      <c r="M63" s="286"/>
      <c r="N63" s="310"/>
      <c r="O63" s="20"/>
      <c r="P63" s="5"/>
      <c r="Q63" s="5"/>
      <c r="R63" s="5"/>
      <c r="S63" s="5"/>
      <c r="T63" s="5"/>
      <c r="U63" s="5"/>
      <c r="V63" s="5"/>
      <c r="W63" s="5"/>
      <c r="X63" s="5"/>
      <c r="Y63" s="5"/>
      <c r="Z63" s="5"/>
      <c r="AA63" s="5"/>
      <c r="AB63" s="5"/>
      <c r="AC63" s="5"/>
      <c r="AD63" s="5"/>
      <c r="AE63" s="5"/>
      <c r="AF63" s="5"/>
      <c r="AG63" s="5"/>
      <c r="AH63" s="5"/>
      <c r="AI63" s="5"/>
    </row>
    <row r="64" spans="1:35" ht="42.75" customHeight="1" x14ac:dyDescent="0.25">
      <c r="A64" s="302"/>
      <c r="B64" s="56" t="s">
        <v>216</v>
      </c>
      <c r="C64" s="89" t="s">
        <v>217</v>
      </c>
      <c r="D64" s="92">
        <f>'Maturity Level Questionnaire'!N64*'Maturity Level Questionnaire'!O64/'Maturity Level Questionnaire'!I64</f>
        <v>25</v>
      </c>
      <c r="E64" s="180">
        <f>'Maturity Level Questionnaire'!I64*0.4*'Risk Relevance'!B51</f>
        <v>0.4</v>
      </c>
      <c r="F64" s="183">
        <f>'Risk Relevance'!F51</f>
        <v>2</v>
      </c>
      <c r="G64" s="278"/>
      <c r="H64" s="180">
        <f>'Maturity Level Questionnaire'!I64*0.4*'Risk Relevance'!C51</f>
        <v>0.4</v>
      </c>
      <c r="I64" s="183">
        <f>'Risk Relevance'!G51</f>
        <v>2</v>
      </c>
      <c r="J64" s="287"/>
      <c r="K64" s="180">
        <f>'Maturity Level Questionnaire'!I64*0.4*'Risk Relevance'!D51</f>
        <v>1.2000000000000002</v>
      </c>
      <c r="L64" s="182">
        <f>'Risk Relevance'!H51</f>
        <v>6</v>
      </c>
      <c r="M64" s="287"/>
      <c r="N64" s="311"/>
      <c r="O64" s="20"/>
      <c r="P64" s="5"/>
      <c r="Q64" s="5"/>
      <c r="R64" s="5"/>
      <c r="S64" s="5"/>
      <c r="T64" s="5"/>
      <c r="U64" s="5"/>
      <c r="V64" s="5"/>
      <c r="W64" s="5"/>
      <c r="X64" s="5"/>
      <c r="Y64" s="5"/>
      <c r="Z64" s="5"/>
      <c r="AA64" s="5"/>
      <c r="AB64" s="5"/>
      <c r="AC64" s="5"/>
      <c r="AD64" s="5"/>
      <c r="AE64" s="5"/>
      <c r="AF64" s="5"/>
      <c r="AG64" s="5"/>
      <c r="AH64" s="5"/>
      <c r="AI64" s="5"/>
    </row>
    <row r="65" spans="1:36" ht="42" customHeight="1" x14ac:dyDescent="0.25">
      <c r="A65" s="17"/>
      <c r="B65" s="17"/>
      <c r="C65" s="176"/>
      <c r="D65" s="92"/>
      <c r="E65" s="180"/>
      <c r="F65" s="184"/>
      <c r="G65" s="173"/>
      <c r="H65" s="180"/>
      <c r="I65" s="183"/>
      <c r="J65" s="195"/>
      <c r="K65" s="180"/>
      <c r="L65" s="182"/>
      <c r="M65" s="195"/>
      <c r="N65" s="200"/>
      <c r="O65" s="5"/>
      <c r="P65" s="5"/>
      <c r="Q65" s="5"/>
      <c r="R65" s="5"/>
      <c r="S65" s="5"/>
      <c r="T65" s="5"/>
      <c r="U65" s="5"/>
      <c r="V65" s="5"/>
      <c r="W65" s="5"/>
      <c r="X65" s="5"/>
      <c r="Y65" s="5"/>
      <c r="Z65" s="5"/>
      <c r="AA65" s="5"/>
      <c r="AB65" s="5"/>
      <c r="AC65" s="5"/>
      <c r="AD65" s="5"/>
      <c r="AE65" s="5"/>
      <c r="AF65" s="5"/>
      <c r="AG65" s="5"/>
      <c r="AH65" s="5"/>
      <c r="AI65" s="5"/>
    </row>
    <row r="66" spans="1:36" ht="42.75" customHeight="1" x14ac:dyDescent="0.25">
      <c r="A66" s="303" t="s">
        <v>219</v>
      </c>
      <c r="B66" s="56" t="s">
        <v>220</v>
      </c>
      <c r="C66" s="89" t="s">
        <v>221</v>
      </c>
      <c r="D66" s="92">
        <f>'Maturity Level Questionnaire'!N66*'Maturity Level Questionnaire'!O66/'Maturity Level Questionnaire'!I66</f>
        <v>1.8</v>
      </c>
      <c r="E66" s="180">
        <f>'Maturity Level Questionnaire'!I66*0.4*'Risk Relevance'!B52</f>
        <v>4</v>
      </c>
      <c r="F66" s="182">
        <f>'Risk Relevance'!F52</f>
        <v>4</v>
      </c>
      <c r="G66" s="279">
        <v>0.47</v>
      </c>
      <c r="H66" s="180">
        <f>'Maturity Level Questionnaire'!I66*0.4*'Risk Relevance'!C52</f>
        <v>6</v>
      </c>
      <c r="I66" s="183">
        <f>'Risk Relevance'!G52</f>
        <v>6</v>
      </c>
      <c r="J66" s="285">
        <v>0.45</v>
      </c>
      <c r="K66" s="180">
        <f>'Maturity Level Questionnaire'!I66*0.4*'Risk Relevance'!D52</f>
        <v>6</v>
      </c>
      <c r="L66" s="182">
        <f>'Risk Relevance'!H52</f>
        <v>6</v>
      </c>
      <c r="M66" s="285">
        <v>0.46</v>
      </c>
      <c r="N66" s="309">
        <f>SUM(G66+J66+M66)/3</f>
        <v>0.45999999999999996</v>
      </c>
      <c r="O66" s="20"/>
      <c r="P66" s="5"/>
      <c r="Q66" s="5"/>
      <c r="R66" s="5"/>
      <c r="S66" s="5"/>
      <c r="T66" s="5"/>
      <c r="U66" s="5"/>
      <c r="V66" s="5"/>
      <c r="W66" s="5"/>
      <c r="X66" s="5"/>
      <c r="Y66" s="5"/>
      <c r="Z66" s="5"/>
      <c r="AA66" s="5"/>
      <c r="AB66" s="5"/>
      <c r="AC66" s="5"/>
      <c r="AD66" s="5"/>
      <c r="AE66" s="5"/>
      <c r="AF66" s="5"/>
      <c r="AG66" s="5"/>
      <c r="AH66" s="5"/>
      <c r="AI66" s="5"/>
    </row>
    <row r="67" spans="1:36" ht="42.75" customHeight="1" x14ac:dyDescent="0.25">
      <c r="A67" s="303"/>
      <c r="B67" s="56" t="s">
        <v>223</v>
      </c>
      <c r="C67" s="89" t="s">
        <v>224</v>
      </c>
      <c r="D67" s="92">
        <f>'Maturity Level Questionnaire'!N67*'Maturity Level Questionnaire'!O67/'Maturity Level Questionnaire'!I67</f>
        <v>3</v>
      </c>
      <c r="E67" s="180">
        <f>'Maturity Level Questionnaire'!I67*0.4*'Risk Relevance'!B53</f>
        <v>2.4000000000000004</v>
      </c>
      <c r="F67" s="182">
        <f>'Risk Relevance'!F53</f>
        <v>4</v>
      </c>
      <c r="G67" s="280"/>
      <c r="H67" s="180">
        <f>'Maturity Level Questionnaire'!I67*0.4*'Risk Relevance'!C53</f>
        <v>2.4000000000000004</v>
      </c>
      <c r="I67" s="183">
        <f>'Risk Relevance'!G53</f>
        <v>4</v>
      </c>
      <c r="J67" s="286"/>
      <c r="K67" s="180">
        <f>'Maturity Level Questionnaire'!I67*0.4*'Risk Relevance'!D53</f>
        <v>1.2000000000000002</v>
      </c>
      <c r="L67" s="182">
        <f>'Risk Relevance'!H53</f>
        <v>2</v>
      </c>
      <c r="M67" s="286"/>
      <c r="N67" s="310"/>
      <c r="O67" s="20"/>
      <c r="P67" s="5"/>
      <c r="Q67" s="5"/>
      <c r="R67" s="5"/>
      <c r="S67" s="5"/>
      <c r="T67" s="5"/>
      <c r="U67" s="5"/>
      <c r="V67" s="5"/>
      <c r="W67" s="5"/>
      <c r="X67" s="5"/>
      <c r="Y67" s="5"/>
      <c r="Z67" s="5"/>
      <c r="AA67" s="5"/>
      <c r="AB67" s="5"/>
      <c r="AC67" s="5"/>
      <c r="AD67" s="5"/>
      <c r="AE67" s="5"/>
      <c r="AF67" s="5"/>
      <c r="AG67" s="5"/>
      <c r="AH67" s="5"/>
      <c r="AI67" s="5"/>
    </row>
    <row r="68" spans="1:36" ht="42.75" customHeight="1" x14ac:dyDescent="0.25">
      <c r="A68" s="303"/>
      <c r="B68" s="56" t="s">
        <v>227</v>
      </c>
      <c r="C68" s="89" t="s">
        <v>228</v>
      </c>
      <c r="D68" s="92">
        <f>'Maturity Level Questionnaire'!N68*'Maturity Level Questionnaire'!O68/'Maturity Level Questionnaire'!I68</f>
        <v>2.25</v>
      </c>
      <c r="E68" s="180">
        <f>'Maturity Level Questionnaire'!I68*0.4*'Risk Relevance'!B54</f>
        <v>1.6</v>
      </c>
      <c r="F68" s="182">
        <f>'Risk Relevance'!F54</f>
        <v>2</v>
      </c>
      <c r="G68" s="280"/>
      <c r="H68" s="180">
        <f>'Maturity Level Questionnaire'!I68*0.4*'Risk Relevance'!C54</f>
        <v>3.2</v>
      </c>
      <c r="I68" s="183">
        <f>'Risk Relevance'!G54</f>
        <v>4</v>
      </c>
      <c r="J68" s="286"/>
      <c r="K68" s="180">
        <f>'Maturity Level Questionnaire'!I68*0.4*'Risk Relevance'!D54</f>
        <v>4.8000000000000007</v>
      </c>
      <c r="L68" s="182">
        <f>'Risk Relevance'!H54</f>
        <v>6</v>
      </c>
      <c r="M68" s="286"/>
      <c r="N68" s="310"/>
      <c r="O68" s="20"/>
      <c r="P68" s="5"/>
      <c r="Q68" s="5"/>
      <c r="R68" s="5"/>
      <c r="S68" s="5"/>
      <c r="T68" s="5"/>
      <c r="U68" s="5"/>
      <c r="V68" s="5"/>
      <c r="W68" s="5"/>
      <c r="X68" s="5"/>
      <c r="Y68" s="5"/>
      <c r="Z68" s="5"/>
      <c r="AA68" s="5"/>
      <c r="AB68" s="5"/>
      <c r="AC68" s="5"/>
      <c r="AD68" s="5"/>
      <c r="AE68" s="5"/>
      <c r="AF68" s="5"/>
      <c r="AG68" s="5"/>
      <c r="AH68" s="5"/>
      <c r="AI68" s="5"/>
    </row>
    <row r="69" spans="1:36" ht="42.75" customHeight="1" x14ac:dyDescent="0.25">
      <c r="A69" s="303"/>
      <c r="B69" s="56" t="s">
        <v>231</v>
      </c>
      <c r="C69" s="89" t="s">
        <v>232</v>
      </c>
      <c r="D69" s="92">
        <f>'Maturity Level Questionnaire'!N69*'Maturity Level Questionnaire'!O69/'Maturity Level Questionnaire'!I69</f>
        <v>3.2</v>
      </c>
      <c r="E69" s="186" t="s">
        <v>255</v>
      </c>
      <c r="F69" s="186" t="s">
        <v>255</v>
      </c>
      <c r="G69" s="280"/>
      <c r="H69" s="180">
        <f>'Maturity Level Questionnaire'!I69*0.4*'Risk Relevance'!C55</f>
        <v>6</v>
      </c>
      <c r="I69" s="183">
        <f>'Risk Relevance'!G55</f>
        <v>6</v>
      </c>
      <c r="J69" s="286"/>
      <c r="K69" s="180">
        <f>'Maturity Level Questionnaire'!I69*0.4*'Risk Relevance'!D55</f>
        <v>4</v>
      </c>
      <c r="L69" s="182">
        <f>'Risk Relevance'!H55</f>
        <v>4</v>
      </c>
      <c r="M69" s="286"/>
      <c r="N69" s="310"/>
      <c r="O69" s="20"/>
      <c r="P69" s="5"/>
      <c r="Q69" s="5"/>
      <c r="R69" s="5"/>
      <c r="S69" s="5"/>
      <c r="T69" s="5"/>
      <c r="U69" s="5"/>
      <c r="V69" s="5"/>
      <c r="W69" s="5"/>
      <c r="X69" s="5"/>
      <c r="Y69" s="5"/>
      <c r="Z69" s="5"/>
      <c r="AA69" s="5"/>
      <c r="AB69" s="5"/>
      <c r="AC69" s="5"/>
      <c r="AD69" s="5"/>
      <c r="AE69" s="5"/>
      <c r="AF69" s="5"/>
      <c r="AG69" s="5"/>
      <c r="AH69" s="5"/>
      <c r="AI69" s="5"/>
    </row>
    <row r="70" spans="1:36" ht="42.75" customHeight="1" x14ac:dyDescent="0.25">
      <c r="A70" s="303"/>
      <c r="B70" s="56" t="s">
        <v>236</v>
      </c>
      <c r="C70" s="89" t="s">
        <v>237</v>
      </c>
      <c r="D70" s="92">
        <f>'Maturity Level Questionnaire'!N70*'Maturity Level Questionnaire'!O70/'Maturity Level Questionnaire'!I70</f>
        <v>16</v>
      </c>
      <c r="E70" s="190">
        <f>'Maturity Level Questionnaire'!I70*0.4*'Risk Relevance'!B56</f>
        <v>1.2000000000000002</v>
      </c>
      <c r="F70" s="183">
        <f>'Risk Relevance'!F56</f>
        <v>6</v>
      </c>
      <c r="G70" s="281"/>
      <c r="H70" s="180">
        <f>'Maturity Level Questionnaire'!I70*0.4*'Risk Relevance'!C56</f>
        <v>0.4</v>
      </c>
      <c r="I70" s="183">
        <f>'Risk Relevance'!G56</f>
        <v>2</v>
      </c>
      <c r="J70" s="287"/>
      <c r="K70" s="180">
        <f>'Maturity Level Questionnaire'!I70*0.4*'Risk Relevance'!D56</f>
        <v>0.8</v>
      </c>
      <c r="L70" s="183">
        <f>'Risk Relevance'!H56</f>
        <v>4</v>
      </c>
      <c r="M70" s="287"/>
      <c r="N70" s="311"/>
      <c r="O70" s="20"/>
      <c r="P70" s="5"/>
      <c r="Q70" s="5"/>
      <c r="R70" s="5"/>
      <c r="S70" s="5"/>
      <c r="T70" s="5"/>
      <c r="U70" s="5"/>
      <c r="V70" s="5"/>
      <c r="W70" s="5"/>
      <c r="X70" s="5"/>
      <c r="Y70" s="5"/>
      <c r="Z70" s="5"/>
      <c r="AA70" s="5"/>
      <c r="AB70" s="5"/>
      <c r="AC70" s="5"/>
      <c r="AD70" s="5"/>
      <c r="AE70" s="5"/>
      <c r="AF70" s="5"/>
      <c r="AG70" s="5"/>
      <c r="AH70" s="5"/>
      <c r="AI70" s="5"/>
    </row>
    <row r="71" spans="1:36" ht="36" x14ac:dyDescent="0.25">
      <c r="A71" s="71"/>
      <c r="B71" s="17"/>
      <c r="C71" s="176"/>
      <c r="D71" s="173"/>
      <c r="E71" s="191"/>
      <c r="F71" s="90"/>
      <c r="G71" s="90"/>
      <c r="H71" s="90"/>
      <c r="I71" s="90"/>
      <c r="J71" s="196"/>
      <c r="K71" s="187"/>
      <c r="L71" s="188"/>
      <c r="M71" s="196"/>
      <c r="N71" s="197"/>
      <c r="O71" s="5"/>
      <c r="P71" s="5"/>
      <c r="Q71" s="5"/>
      <c r="R71" s="5"/>
      <c r="S71" s="5"/>
      <c r="T71" s="5"/>
      <c r="U71" s="5"/>
      <c r="V71" s="5"/>
      <c r="W71" s="5"/>
      <c r="X71" s="5"/>
      <c r="Y71" s="5"/>
      <c r="Z71" s="5"/>
      <c r="AA71" s="5"/>
      <c r="AB71" s="5"/>
      <c r="AC71" s="5"/>
      <c r="AD71" s="5"/>
      <c r="AE71" s="5"/>
      <c r="AF71" s="5"/>
      <c r="AG71" s="5"/>
      <c r="AH71" s="5"/>
      <c r="AI71" s="5"/>
    </row>
    <row r="72" spans="1:36" ht="108" x14ac:dyDescent="0.25">
      <c r="A72" s="178" t="s">
        <v>276</v>
      </c>
      <c r="B72" s="312"/>
      <c r="C72" s="313"/>
      <c r="D72" s="92"/>
      <c r="E72" s="192"/>
      <c r="F72" s="177"/>
      <c r="G72" s="201">
        <f>SUM(G9+G20+G29+G38+G46+G54+G61+G66)/8</f>
        <v>0.54138888888888881</v>
      </c>
      <c r="H72" s="202"/>
      <c r="I72" s="202"/>
      <c r="J72" s="201">
        <f>SUM(J9+J20+J29+J38+J46+J54+J61+J66)/8</f>
        <v>0.50611111111111107</v>
      </c>
      <c r="K72" s="203"/>
      <c r="L72" s="204"/>
      <c r="M72" s="201">
        <f>SUM(M9:M70)/8</f>
        <v>0.53749999999999998</v>
      </c>
      <c r="N72" s="174">
        <f>SUM(N9:N70)/8</f>
        <v>0.52833333333333332</v>
      </c>
      <c r="O72" s="20"/>
      <c r="P72" s="5"/>
      <c r="Q72" s="5"/>
      <c r="R72" s="5"/>
      <c r="S72" s="5"/>
      <c r="T72" s="5"/>
      <c r="U72" s="5"/>
      <c r="V72" s="5"/>
      <c r="W72" s="5"/>
      <c r="X72" s="5"/>
      <c r="Y72" s="5"/>
      <c r="Z72" s="5"/>
      <c r="AA72" s="5"/>
      <c r="AB72" s="5"/>
      <c r="AC72" s="5"/>
      <c r="AD72" s="5"/>
      <c r="AE72" s="5"/>
      <c r="AF72" s="5"/>
      <c r="AG72" s="5"/>
      <c r="AH72" s="5"/>
      <c r="AI72" s="5"/>
    </row>
    <row r="73" spans="1:36" x14ac:dyDescent="0.25">
      <c r="A73" s="129"/>
      <c r="B73" s="129"/>
      <c r="C73" s="129"/>
      <c r="D73" s="90"/>
      <c r="E73" s="90"/>
      <c r="F73" s="90"/>
      <c r="G73" s="90"/>
      <c r="H73" s="90"/>
      <c r="I73" s="90"/>
      <c r="J73" s="90"/>
      <c r="K73" s="90"/>
      <c r="L73" s="90"/>
      <c r="M73" s="90"/>
      <c r="N73" s="90"/>
      <c r="O73" s="5"/>
      <c r="P73" s="5"/>
      <c r="Q73" s="5"/>
      <c r="R73" s="5"/>
      <c r="S73" s="5"/>
      <c r="T73" s="5"/>
      <c r="U73" s="5"/>
      <c r="V73" s="5"/>
      <c r="W73" s="5"/>
      <c r="X73" s="5"/>
      <c r="Y73" s="5"/>
      <c r="Z73" s="5"/>
      <c r="AA73" s="5"/>
      <c r="AB73" s="5"/>
      <c r="AC73" s="5"/>
      <c r="AD73" s="5"/>
      <c r="AE73" s="5"/>
      <c r="AF73" s="5"/>
      <c r="AG73" s="5"/>
      <c r="AH73" s="5"/>
      <c r="AI73" s="5"/>
    </row>
    <row r="74" spans="1:36" ht="7.35" customHeight="1" x14ac:dyDescent="0.25">
      <c r="A74" s="17"/>
      <c r="B74" s="17"/>
      <c r="C74" s="17"/>
      <c r="D74" s="85"/>
      <c r="E74" s="85"/>
      <c r="F74" s="85"/>
      <c r="G74" s="85"/>
      <c r="H74" s="85"/>
      <c r="I74" s="85"/>
      <c r="J74" s="85"/>
      <c r="K74" s="85"/>
      <c r="L74" s="85"/>
      <c r="M74" s="85"/>
      <c r="N74" s="85"/>
      <c r="O74" s="5"/>
      <c r="P74" s="5"/>
      <c r="Q74" s="5"/>
      <c r="R74" s="5"/>
      <c r="S74" s="5"/>
      <c r="T74" s="5"/>
      <c r="U74" s="5"/>
      <c r="V74" s="5"/>
      <c r="W74" s="5"/>
      <c r="X74" s="5"/>
      <c r="Y74" s="5"/>
      <c r="Z74" s="5"/>
      <c r="AA74" s="5"/>
      <c r="AB74" s="5"/>
      <c r="AC74" s="5"/>
      <c r="AD74" s="5"/>
      <c r="AE74" s="5"/>
      <c r="AF74" s="5"/>
      <c r="AG74" s="5"/>
      <c r="AH74" s="5"/>
      <c r="AI74" s="5"/>
    </row>
    <row r="75" spans="1:36" ht="14.45" hidden="1" customHeight="1" x14ac:dyDescent="0.25">
      <c r="A75" s="53"/>
      <c r="B75" s="53"/>
      <c r="C75" s="53"/>
      <c r="D75" s="61"/>
      <c r="E75" s="61"/>
      <c r="F75" s="61"/>
      <c r="G75" s="61"/>
      <c r="H75" s="61"/>
      <c r="I75" s="61"/>
      <c r="J75" s="61"/>
      <c r="K75" s="61"/>
      <c r="L75" s="61"/>
      <c r="M75" s="61"/>
      <c r="N75" s="61"/>
      <c r="O75" s="53"/>
      <c r="P75" s="53"/>
      <c r="Q75" s="53"/>
      <c r="R75" s="53"/>
      <c r="S75" s="16"/>
      <c r="T75" s="16"/>
      <c r="U75" s="16"/>
      <c r="V75" s="16"/>
      <c r="W75" s="16"/>
      <c r="X75" s="16"/>
      <c r="Y75" s="16"/>
      <c r="Z75" s="16"/>
      <c r="AA75" s="16"/>
      <c r="AB75" s="16"/>
      <c r="AC75" s="16"/>
      <c r="AD75" s="16"/>
      <c r="AE75" s="16"/>
      <c r="AF75" s="16"/>
      <c r="AG75" s="16"/>
      <c r="AH75" s="16"/>
      <c r="AI75" s="16"/>
    </row>
    <row r="76" spans="1:36" s="33" customFormat="1" x14ac:dyDescent="0.25">
      <c r="A76" s="249"/>
      <c r="B76" s="249"/>
      <c r="C76" s="249"/>
      <c r="D76" s="249"/>
      <c r="E76" s="249"/>
      <c r="F76" s="249"/>
      <c r="G76" s="249"/>
      <c r="H76" s="249"/>
      <c r="I76" s="249"/>
      <c r="J76" s="249"/>
      <c r="K76" s="249"/>
      <c r="L76" s="249"/>
      <c r="M76" s="249"/>
      <c r="N76" s="249"/>
      <c r="O76" s="249"/>
      <c r="P76" s="249"/>
      <c r="Q76" s="249"/>
      <c r="R76" s="249"/>
    </row>
    <row r="77" spans="1:36" s="33" customFormat="1" ht="54" customHeight="1" x14ac:dyDescent="0.25">
      <c r="A77" s="250"/>
      <c r="B77" s="250"/>
      <c r="C77" s="250"/>
      <c r="D77" s="250"/>
      <c r="E77" s="250"/>
      <c r="F77" s="250"/>
      <c r="G77" s="250"/>
      <c r="H77" s="250"/>
      <c r="I77" s="250"/>
      <c r="J77" s="250"/>
      <c r="K77" s="250"/>
      <c r="L77" s="250"/>
      <c r="M77" s="250"/>
      <c r="N77" s="250"/>
      <c r="O77" s="250"/>
      <c r="P77" s="250"/>
      <c r="Q77" s="250"/>
      <c r="R77" s="250"/>
    </row>
    <row r="78" spans="1:36" s="33" customFormat="1" ht="14.45" customHeight="1" x14ac:dyDescent="0.25">
      <c r="A78" s="60"/>
      <c r="B78" s="60"/>
      <c r="C78" s="60"/>
      <c r="D78" s="86"/>
      <c r="E78" s="86"/>
      <c r="F78" s="86"/>
      <c r="G78" s="86"/>
      <c r="H78" s="86"/>
      <c r="I78" s="86"/>
      <c r="J78" s="86"/>
      <c r="K78" s="86"/>
      <c r="L78" s="86"/>
      <c r="M78" s="86"/>
      <c r="N78" s="86"/>
      <c r="O78" s="60"/>
      <c r="P78" s="60"/>
      <c r="Q78" s="60"/>
      <c r="R78" s="60"/>
    </row>
    <row r="79" spans="1:36" s="33" customFormat="1" x14ac:dyDescent="0.25">
      <c r="A79" s="249"/>
      <c r="B79" s="249"/>
      <c r="C79" s="249"/>
      <c r="D79" s="249"/>
      <c r="E79" s="249"/>
      <c r="F79" s="249"/>
      <c r="G79" s="249"/>
      <c r="H79" s="249"/>
      <c r="I79" s="249"/>
      <c r="J79" s="249"/>
      <c r="K79" s="249"/>
      <c r="L79" s="249"/>
      <c r="M79" s="249"/>
      <c r="N79" s="249"/>
      <c r="O79" s="249"/>
      <c r="P79" s="249"/>
      <c r="Q79" s="249"/>
      <c r="R79" s="249"/>
    </row>
    <row r="80" spans="1:36" s="33" customFormat="1" ht="54" customHeight="1" x14ac:dyDescent="0.25">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c r="AE80" s="250"/>
      <c r="AF80" s="250"/>
      <c r="AG80" s="250"/>
      <c r="AH80" s="250"/>
      <c r="AI80" s="250"/>
      <c r="AJ80" s="250"/>
    </row>
    <row r="81" spans="1:18" s="33" customFormat="1" ht="14.45" customHeight="1" x14ac:dyDescent="0.25">
      <c r="A81" s="61"/>
      <c r="B81" s="61"/>
      <c r="C81" s="61"/>
      <c r="D81" s="61"/>
      <c r="E81" s="61"/>
      <c r="F81" s="61"/>
      <c r="G81" s="61"/>
      <c r="H81" s="61"/>
      <c r="I81" s="61"/>
      <c r="J81" s="61"/>
      <c r="K81" s="61"/>
      <c r="L81" s="61"/>
      <c r="M81" s="61"/>
      <c r="N81" s="61"/>
      <c r="O81" s="61"/>
      <c r="P81" s="61"/>
      <c r="Q81" s="61"/>
      <c r="R81" s="61"/>
    </row>
    <row r="82" spans="1:18" s="33" customFormat="1" x14ac:dyDescent="0.25">
      <c r="A82" s="249"/>
      <c r="B82" s="249"/>
      <c r="C82" s="249"/>
      <c r="D82" s="249"/>
      <c r="E82" s="249"/>
      <c r="F82" s="249"/>
      <c r="G82" s="249"/>
      <c r="H82" s="249"/>
      <c r="I82" s="249"/>
      <c r="J82" s="249"/>
      <c r="K82" s="249"/>
      <c r="L82" s="249"/>
      <c r="M82" s="249"/>
      <c r="N82" s="249"/>
      <c r="O82" s="249"/>
      <c r="P82" s="249"/>
      <c r="Q82" s="249"/>
      <c r="R82" s="249"/>
    </row>
    <row r="83" spans="1:18" s="33" customFormat="1" ht="14.45" customHeight="1" x14ac:dyDescent="0.25">
      <c r="A83" s="250"/>
      <c r="B83" s="250"/>
      <c r="C83" s="250"/>
      <c r="D83" s="250"/>
      <c r="E83" s="250"/>
      <c r="F83" s="250"/>
      <c r="G83" s="250"/>
      <c r="H83" s="250"/>
      <c r="I83" s="250"/>
      <c r="J83" s="250"/>
      <c r="K83" s="250"/>
      <c r="L83" s="250"/>
      <c r="M83" s="250"/>
      <c r="N83" s="250"/>
      <c r="O83" s="250"/>
      <c r="P83" s="250"/>
      <c r="Q83" s="250"/>
      <c r="R83" s="250"/>
    </row>
    <row r="84" spans="1:18" s="33" customFormat="1" ht="14.45" customHeight="1" x14ac:dyDescent="0.25">
      <c r="A84" s="61"/>
      <c r="B84" s="61"/>
      <c r="C84" s="61"/>
      <c r="D84" s="61"/>
      <c r="E84" s="61"/>
      <c r="F84" s="61"/>
      <c r="G84" s="61"/>
      <c r="H84" s="61"/>
      <c r="I84" s="61"/>
      <c r="J84" s="61"/>
      <c r="K84" s="61"/>
      <c r="L84" s="61"/>
      <c r="M84" s="61"/>
      <c r="N84" s="61"/>
      <c r="O84" s="61"/>
      <c r="P84" s="61"/>
      <c r="Q84" s="61"/>
      <c r="R84" s="61"/>
    </row>
    <row r="85" spans="1:18" s="33" customFormat="1" x14ac:dyDescent="0.25">
      <c r="A85" s="249"/>
      <c r="B85" s="249"/>
      <c r="C85" s="249"/>
      <c r="D85" s="249"/>
      <c r="E85" s="249"/>
      <c r="F85" s="249"/>
      <c r="G85" s="249"/>
      <c r="H85" s="249"/>
      <c r="I85" s="249"/>
      <c r="J85" s="249"/>
      <c r="K85" s="249"/>
      <c r="L85" s="249"/>
      <c r="M85" s="249"/>
      <c r="N85" s="249"/>
      <c r="O85" s="249"/>
      <c r="P85" s="249"/>
      <c r="Q85" s="249"/>
      <c r="R85" s="249"/>
    </row>
    <row r="86" spans="1:18" s="33" customFormat="1" ht="14.45" customHeight="1" x14ac:dyDescent="0.25">
      <c r="A86" s="250"/>
      <c r="B86" s="250"/>
      <c r="C86" s="250"/>
      <c r="D86" s="250"/>
      <c r="E86" s="250"/>
      <c r="F86" s="250"/>
      <c r="G86" s="250"/>
      <c r="H86" s="250"/>
      <c r="I86" s="250"/>
      <c r="J86" s="250"/>
      <c r="K86" s="250"/>
      <c r="L86" s="250"/>
      <c r="M86" s="250"/>
      <c r="N86" s="250"/>
      <c r="O86" s="250"/>
      <c r="P86" s="250"/>
      <c r="Q86" s="250"/>
      <c r="R86" s="250"/>
    </row>
    <row r="87" spans="1:18" s="33" customFormat="1" ht="14.45" customHeight="1" x14ac:dyDescent="0.25">
      <c r="A87" s="61"/>
      <c r="B87" s="61"/>
      <c r="C87" s="61"/>
      <c r="D87" s="61"/>
      <c r="E87" s="61"/>
      <c r="F87" s="61"/>
      <c r="G87" s="61"/>
      <c r="H87" s="61"/>
      <c r="I87" s="61"/>
      <c r="J87" s="61"/>
      <c r="K87" s="61"/>
      <c r="L87" s="61"/>
      <c r="M87" s="61"/>
      <c r="N87" s="61"/>
      <c r="O87" s="61"/>
      <c r="P87" s="61"/>
      <c r="Q87" s="61"/>
      <c r="R87" s="61"/>
    </row>
    <row r="88" spans="1:18" s="33" customFormat="1" x14ac:dyDescent="0.25">
      <c r="A88" s="249"/>
      <c r="B88" s="249"/>
      <c r="C88" s="249"/>
      <c r="D88" s="249"/>
      <c r="E88" s="249"/>
      <c r="F88" s="249"/>
      <c r="G88" s="249"/>
      <c r="H88" s="249"/>
      <c r="I88" s="249"/>
      <c r="J88" s="249"/>
      <c r="K88" s="249"/>
      <c r="L88" s="249"/>
      <c r="M88" s="249"/>
      <c r="N88" s="249"/>
      <c r="O88" s="249"/>
      <c r="P88" s="249"/>
      <c r="Q88" s="249"/>
      <c r="R88" s="249"/>
    </row>
    <row r="89" spans="1:18" s="33" customFormat="1" ht="14.45" customHeight="1" x14ac:dyDescent="0.25">
      <c r="A89" s="250"/>
      <c r="B89" s="250"/>
      <c r="C89" s="250"/>
      <c r="D89" s="250"/>
      <c r="E89" s="250"/>
      <c r="F89" s="250"/>
      <c r="G89" s="250"/>
      <c r="H89" s="250"/>
      <c r="I89" s="250"/>
      <c r="J89" s="250"/>
      <c r="K89" s="250"/>
      <c r="L89" s="250"/>
      <c r="M89" s="250"/>
      <c r="N89" s="250"/>
      <c r="O89" s="250"/>
      <c r="P89" s="250"/>
      <c r="Q89" s="250"/>
      <c r="R89" s="250"/>
    </row>
    <row r="90" spans="1:18" s="33" customFormat="1" ht="14.45" customHeight="1" x14ac:dyDescent="0.25">
      <c r="A90" s="61"/>
      <c r="B90" s="61"/>
      <c r="C90" s="61"/>
      <c r="D90" s="61"/>
      <c r="E90" s="61"/>
      <c r="F90" s="61"/>
      <c r="G90" s="61"/>
      <c r="H90" s="61"/>
      <c r="I90" s="61"/>
      <c r="J90" s="61"/>
      <c r="K90" s="61"/>
      <c r="L90" s="61"/>
      <c r="M90" s="61"/>
      <c r="N90" s="61"/>
      <c r="O90" s="61"/>
      <c r="P90" s="61"/>
      <c r="Q90" s="61"/>
      <c r="R90" s="61"/>
    </row>
    <row r="91" spans="1:18" s="33" customFormat="1" x14ac:dyDescent="0.25">
      <c r="A91" s="249"/>
      <c r="B91" s="249"/>
      <c r="C91" s="249"/>
      <c r="D91" s="249"/>
      <c r="E91" s="249"/>
      <c r="F91" s="249"/>
      <c r="G91" s="249"/>
      <c r="H91" s="249"/>
      <c r="I91" s="249"/>
      <c r="J91" s="249"/>
      <c r="K91" s="249"/>
      <c r="L91" s="249"/>
      <c r="M91" s="249"/>
      <c r="N91" s="249"/>
      <c r="O91" s="249"/>
      <c r="P91" s="249"/>
      <c r="Q91" s="249"/>
      <c r="R91" s="249"/>
    </row>
    <row r="92" spans="1:18" s="33" customFormat="1" ht="14.45" customHeight="1" x14ac:dyDescent="0.25">
      <c r="A92" s="250"/>
      <c r="B92" s="250"/>
      <c r="C92" s="250"/>
      <c r="D92" s="250"/>
      <c r="E92" s="250"/>
      <c r="F92" s="250"/>
      <c r="G92" s="250"/>
      <c r="H92" s="250"/>
      <c r="I92" s="250"/>
      <c r="J92" s="250"/>
      <c r="K92" s="250"/>
      <c r="L92" s="250"/>
      <c r="M92" s="250"/>
      <c r="N92" s="250"/>
      <c r="O92" s="250"/>
      <c r="P92" s="250"/>
      <c r="Q92" s="250"/>
      <c r="R92" s="250"/>
    </row>
    <row r="93" spans="1:18" s="33" customFormat="1" ht="14.45" customHeight="1" x14ac:dyDescent="0.25">
      <c r="A93" s="61"/>
      <c r="B93" s="61"/>
      <c r="C93" s="61"/>
      <c r="D93" s="61"/>
      <c r="E93" s="61"/>
      <c r="F93" s="61"/>
      <c r="G93" s="61"/>
      <c r="H93" s="61"/>
      <c r="I93" s="61"/>
      <c r="J93" s="61"/>
      <c r="K93" s="61"/>
      <c r="L93" s="61"/>
      <c r="M93" s="61"/>
      <c r="N93" s="61"/>
      <c r="O93" s="61"/>
      <c r="P93" s="61"/>
      <c r="Q93" s="61"/>
      <c r="R93" s="61"/>
    </row>
    <row r="94" spans="1:18" s="33" customFormat="1" x14ac:dyDescent="0.25">
      <c r="A94" s="249"/>
      <c r="B94" s="249"/>
      <c r="C94" s="249"/>
      <c r="D94" s="249"/>
      <c r="E94" s="249"/>
      <c r="F94" s="249"/>
      <c r="G94" s="249"/>
      <c r="H94" s="249"/>
      <c r="I94" s="249"/>
      <c r="J94" s="249"/>
      <c r="K94" s="249"/>
      <c r="L94" s="249"/>
      <c r="M94" s="249"/>
      <c r="N94" s="249"/>
      <c r="O94" s="249"/>
      <c r="P94" s="249"/>
      <c r="Q94" s="249"/>
      <c r="R94" s="249"/>
    </row>
    <row r="95" spans="1:18" s="33" customFormat="1" ht="14.45" customHeight="1" x14ac:dyDescent="0.25">
      <c r="A95" s="250"/>
      <c r="B95" s="250"/>
      <c r="C95" s="250"/>
      <c r="D95" s="250"/>
      <c r="E95" s="250"/>
      <c r="F95" s="250"/>
      <c r="G95" s="250"/>
      <c r="H95" s="250"/>
      <c r="I95" s="250"/>
      <c r="J95" s="250"/>
      <c r="K95" s="250"/>
      <c r="L95" s="250"/>
      <c r="M95" s="250"/>
      <c r="N95" s="250"/>
      <c r="O95" s="250"/>
      <c r="P95" s="250"/>
      <c r="Q95" s="250"/>
      <c r="R95" s="250"/>
    </row>
    <row r="96" spans="1:18" s="33" customFormat="1" ht="14.45" customHeight="1" x14ac:dyDescent="0.25">
      <c r="D96" s="87"/>
      <c r="E96" s="87"/>
      <c r="F96" s="87"/>
      <c r="G96" s="87"/>
      <c r="H96" s="87"/>
      <c r="I96" s="87"/>
      <c r="J96" s="87"/>
      <c r="K96" s="87"/>
      <c r="L96" s="87"/>
      <c r="M96" s="87"/>
      <c r="N96" s="87"/>
    </row>
    <row r="97" spans="1:35" s="33" customFormat="1" x14ac:dyDescent="0.25">
      <c r="A97" s="249"/>
      <c r="B97" s="249"/>
      <c r="C97" s="249"/>
      <c r="D97" s="249"/>
      <c r="E97" s="249"/>
      <c r="F97" s="249"/>
      <c r="G97" s="249"/>
      <c r="H97" s="249"/>
      <c r="I97" s="249"/>
      <c r="J97" s="249"/>
      <c r="K97" s="249"/>
      <c r="L97" s="249"/>
      <c r="M97" s="249"/>
      <c r="N97" s="249"/>
      <c r="O97" s="249"/>
      <c r="P97" s="249"/>
      <c r="Q97" s="249"/>
      <c r="R97" s="249"/>
    </row>
    <row r="98" spans="1:35" s="33" customFormat="1" ht="14.45" customHeight="1" x14ac:dyDescent="0.25">
      <c r="A98" s="250"/>
      <c r="B98" s="250"/>
      <c r="C98" s="250"/>
      <c r="D98" s="250"/>
      <c r="E98" s="250"/>
      <c r="F98" s="250"/>
      <c r="G98" s="250"/>
      <c r="H98" s="250"/>
      <c r="I98" s="250"/>
      <c r="J98" s="250"/>
      <c r="K98" s="250"/>
      <c r="L98" s="250"/>
      <c r="M98" s="250"/>
      <c r="N98" s="250"/>
      <c r="O98" s="250"/>
      <c r="P98" s="250"/>
      <c r="Q98" s="250"/>
      <c r="R98" s="250"/>
    </row>
    <row r="99" spans="1:35" s="33" customFormat="1" ht="14.45" customHeight="1" x14ac:dyDescent="0.25">
      <c r="D99" s="87"/>
      <c r="E99" s="87"/>
      <c r="F99" s="87"/>
      <c r="G99" s="87"/>
      <c r="H99" s="87"/>
      <c r="I99" s="87"/>
      <c r="J99" s="87"/>
      <c r="K99" s="87"/>
      <c r="L99" s="87"/>
      <c r="M99" s="87"/>
      <c r="N99" s="87"/>
    </row>
    <row r="100" spans="1:35" s="33" customFormat="1" x14ac:dyDescent="0.25">
      <c r="A100" s="249"/>
      <c r="B100" s="249"/>
      <c r="C100" s="249"/>
      <c r="D100" s="249"/>
      <c r="E100" s="249"/>
      <c r="F100" s="249"/>
      <c r="G100" s="249"/>
      <c r="H100" s="249"/>
      <c r="I100" s="249"/>
      <c r="J100" s="249"/>
      <c r="K100" s="249"/>
      <c r="L100" s="249"/>
      <c r="M100" s="249"/>
      <c r="N100" s="249"/>
      <c r="O100" s="249"/>
      <c r="P100" s="249"/>
      <c r="Q100" s="249"/>
      <c r="R100" s="249"/>
    </row>
    <row r="101" spans="1:35" s="33" customFormat="1" x14ac:dyDescent="0.25">
      <c r="A101" s="250"/>
      <c r="B101" s="250"/>
      <c r="C101" s="250"/>
      <c r="D101" s="250"/>
      <c r="E101" s="250"/>
      <c r="F101" s="250"/>
      <c r="G101" s="250"/>
      <c r="H101" s="250"/>
      <c r="I101" s="250"/>
      <c r="J101" s="250"/>
      <c r="K101" s="250"/>
      <c r="L101" s="250"/>
      <c r="M101" s="250"/>
      <c r="N101" s="250"/>
      <c r="O101" s="250"/>
      <c r="P101" s="250"/>
      <c r="Q101" s="250"/>
      <c r="R101" s="250"/>
    </row>
    <row r="102" spans="1:35" x14ac:dyDescent="0.25">
      <c r="A102" s="49"/>
      <c r="B102" s="49"/>
      <c r="C102" s="49"/>
      <c r="D102" s="88"/>
      <c r="E102" s="88"/>
      <c r="F102" s="88"/>
      <c r="G102" s="88"/>
      <c r="H102" s="88"/>
      <c r="I102" s="88"/>
      <c r="J102" s="88"/>
      <c r="K102" s="88"/>
      <c r="L102" s="88"/>
      <c r="M102" s="88"/>
      <c r="N102" s="88"/>
      <c r="O102" s="49"/>
      <c r="P102" s="49"/>
      <c r="Q102" s="49"/>
      <c r="R102" s="49"/>
      <c r="S102" s="6"/>
      <c r="T102" s="6"/>
      <c r="U102" s="6"/>
      <c r="V102" s="6"/>
      <c r="W102" s="6"/>
      <c r="X102" s="6"/>
      <c r="Y102" s="6"/>
      <c r="Z102" s="6"/>
      <c r="AA102" s="6"/>
      <c r="AB102" s="6"/>
      <c r="AC102" s="6"/>
      <c r="AD102" s="6"/>
      <c r="AE102" s="6"/>
      <c r="AF102" s="6"/>
      <c r="AG102" s="6"/>
      <c r="AH102" s="6"/>
      <c r="AI102" s="6"/>
    </row>
    <row r="103" spans="1:35" x14ac:dyDescent="0.25">
      <c r="A103" s="17"/>
      <c r="B103" s="17"/>
      <c r="C103" s="17"/>
      <c r="D103" s="85"/>
      <c r="E103" s="85"/>
      <c r="F103" s="85"/>
      <c r="G103" s="85"/>
      <c r="H103" s="85"/>
      <c r="I103" s="85"/>
      <c r="J103" s="85"/>
      <c r="K103" s="85"/>
      <c r="L103" s="85"/>
      <c r="M103" s="85"/>
      <c r="N103" s="85"/>
      <c r="O103" s="5"/>
      <c r="P103" s="5"/>
      <c r="Q103" s="5"/>
      <c r="R103" s="5"/>
      <c r="S103" s="5"/>
      <c r="T103" s="5"/>
      <c r="U103" s="5"/>
      <c r="V103" s="5"/>
      <c r="W103" s="5"/>
      <c r="X103" s="5"/>
      <c r="Y103" s="5"/>
      <c r="Z103" s="5"/>
      <c r="AA103" s="5"/>
      <c r="AB103" s="5"/>
      <c r="AC103" s="5"/>
      <c r="AD103" s="5"/>
      <c r="AE103" s="5"/>
      <c r="AF103" s="5"/>
      <c r="AG103" s="5"/>
      <c r="AH103" s="5"/>
      <c r="AI103" s="5"/>
    </row>
    <row r="104" spans="1:35" x14ac:dyDescent="0.25">
      <c r="A104" s="17"/>
      <c r="B104" s="17"/>
      <c r="C104" s="17"/>
      <c r="D104" s="85"/>
      <c r="E104" s="85"/>
      <c r="F104" s="85"/>
      <c r="G104" s="85"/>
      <c r="H104" s="85"/>
      <c r="I104" s="85"/>
      <c r="J104" s="85"/>
      <c r="K104" s="85"/>
      <c r="L104" s="85"/>
      <c r="M104" s="85"/>
      <c r="N104" s="85"/>
      <c r="O104" s="5"/>
      <c r="P104" s="5"/>
      <c r="Q104" s="5"/>
      <c r="R104" s="5"/>
      <c r="S104" s="5"/>
      <c r="T104" s="5"/>
      <c r="U104" s="5"/>
      <c r="V104" s="5"/>
      <c r="W104" s="5"/>
      <c r="X104" s="5"/>
      <c r="Y104" s="5"/>
      <c r="Z104" s="5"/>
      <c r="AA104" s="5"/>
      <c r="AB104" s="5"/>
      <c r="AC104" s="5"/>
      <c r="AD104" s="5"/>
      <c r="AE104" s="5"/>
      <c r="AF104" s="5"/>
      <c r="AG104" s="5"/>
      <c r="AH104" s="5"/>
      <c r="AI104" s="5"/>
    </row>
    <row r="105" spans="1:35" x14ac:dyDescent="0.25">
      <c r="A105" s="17"/>
      <c r="B105" s="17"/>
      <c r="C105" s="17"/>
      <c r="D105" s="85"/>
      <c r="E105" s="85"/>
      <c r="F105" s="85"/>
      <c r="G105" s="85"/>
      <c r="H105" s="85"/>
      <c r="I105" s="85"/>
      <c r="J105" s="85"/>
      <c r="K105" s="85"/>
      <c r="L105" s="85"/>
      <c r="M105" s="85"/>
      <c r="N105" s="85"/>
      <c r="O105" s="5"/>
      <c r="P105" s="5"/>
      <c r="Q105" s="5"/>
      <c r="R105" s="5"/>
      <c r="S105" s="5"/>
      <c r="T105" s="5"/>
      <c r="U105" s="5"/>
      <c r="V105" s="5"/>
      <c r="W105" s="5"/>
      <c r="X105" s="5"/>
      <c r="Y105" s="5"/>
      <c r="Z105" s="5"/>
      <c r="AA105" s="5"/>
      <c r="AB105" s="5"/>
      <c r="AC105" s="5"/>
      <c r="AD105" s="5"/>
      <c r="AE105" s="5"/>
      <c r="AF105" s="5"/>
      <c r="AG105" s="5"/>
      <c r="AH105" s="5"/>
      <c r="AI105" s="5"/>
    </row>
    <row r="106" spans="1:35" x14ac:dyDescent="0.25">
      <c r="A106" s="17"/>
      <c r="B106" s="17"/>
      <c r="C106" s="17"/>
      <c r="D106" s="85"/>
      <c r="E106" s="85"/>
      <c r="F106" s="85"/>
      <c r="G106" s="85"/>
      <c r="H106" s="85"/>
      <c r="I106" s="85"/>
      <c r="J106" s="85"/>
      <c r="K106" s="85"/>
      <c r="L106" s="85"/>
      <c r="M106" s="85"/>
      <c r="N106" s="85"/>
      <c r="O106" s="5"/>
      <c r="P106" s="5"/>
      <c r="Q106" s="5"/>
      <c r="R106" s="5"/>
      <c r="S106" s="5"/>
      <c r="T106" s="5"/>
      <c r="U106" s="5"/>
      <c r="V106" s="5"/>
      <c r="W106" s="5"/>
      <c r="X106" s="5"/>
      <c r="Y106" s="5"/>
      <c r="Z106" s="5"/>
      <c r="AA106" s="5"/>
      <c r="AB106" s="5"/>
      <c r="AC106" s="5"/>
      <c r="AD106" s="5"/>
      <c r="AE106" s="5"/>
      <c r="AF106" s="5"/>
      <c r="AG106" s="5"/>
      <c r="AH106" s="5"/>
      <c r="AI106" s="5"/>
    </row>
    <row r="107" spans="1:35" x14ac:dyDescent="0.25">
      <c r="A107" s="17"/>
      <c r="B107" s="17"/>
      <c r="C107" s="17"/>
      <c r="D107" s="85"/>
      <c r="E107" s="85"/>
      <c r="F107" s="85"/>
      <c r="G107" s="85"/>
      <c r="H107" s="85"/>
      <c r="I107" s="85"/>
      <c r="J107" s="85"/>
      <c r="K107" s="85"/>
      <c r="L107" s="85"/>
      <c r="M107" s="85"/>
      <c r="N107" s="85"/>
      <c r="O107" s="5"/>
      <c r="P107" s="5"/>
      <c r="Q107" s="5"/>
      <c r="R107" s="5"/>
      <c r="S107" s="5"/>
      <c r="T107" s="5"/>
      <c r="U107" s="5"/>
      <c r="V107" s="5"/>
      <c r="W107" s="5"/>
      <c r="X107" s="5"/>
      <c r="Y107" s="5"/>
      <c r="Z107" s="5"/>
      <c r="AA107" s="5"/>
      <c r="AB107" s="5"/>
      <c r="AC107" s="5"/>
      <c r="AD107" s="5"/>
      <c r="AE107" s="5"/>
      <c r="AF107" s="5"/>
      <c r="AG107" s="5"/>
      <c r="AH107" s="5"/>
      <c r="AI107" s="5"/>
    </row>
    <row r="108" spans="1:35" x14ac:dyDescent="0.25">
      <c r="A108" s="17"/>
      <c r="B108" s="17"/>
      <c r="C108" s="17"/>
      <c r="D108" s="85"/>
      <c r="E108" s="85"/>
      <c r="F108" s="85"/>
      <c r="G108" s="85"/>
      <c r="H108" s="85"/>
      <c r="I108" s="85"/>
      <c r="J108" s="85"/>
      <c r="K108" s="85"/>
      <c r="L108" s="85"/>
      <c r="M108" s="85"/>
      <c r="N108" s="85"/>
      <c r="O108" s="5"/>
      <c r="P108" s="5"/>
      <c r="Q108" s="5"/>
      <c r="R108" s="5"/>
      <c r="S108" s="5"/>
      <c r="T108" s="5"/>
      <c r="U108" s="5"/>
      <c r="V108" s="5"/>
      <c r="W108" s="5"/>
      <c r="X108" s="5"/>
      <c r="Y108" s="5"/>
      <c r="Z108" s="5"/>
      <c r="AA108" s="5"/>
      <c r="AB108" s="5"/>
      <c r="AC108" s="5"/>
      <c r="AD108" s="5"/>
      <c r="AE108" s="5"/>
      <c r="AF108" s="5"/>
      <c r="AG108" s="5"/>
      <c r="AH108" s="5"/>
      <c r="AI108" s="5"/>
    </row>
    <row r="109" spans="1:35" x14ac:dyDescent="0.25">
      <c r="A109" s="17"/>
      <c r="B109" s="17"/>
      <c r="C109" s="17"/>
      <c r="D109" s="85"/>
      <c r="E109" s="85"/>
      <c r="F109" s="85"/>
      <c r="G109" s="85"/>
      <c r="H109" s="85"/>
      <c r="I109" s="85"/>
      <c r="J109" s="85"/>
      <c r="K109" s="85"/>
      <c r="L109" s="85"/>
      <c r="M109" s="85"/>
      <c r="N109" s="85"/>
      <c r="O109" s="5"/>
      <c r="P109" s="5"/>
      <c r="Q109" s="5"/>
      <c r="R109" s="5"/>
      <c r="S109" s="5"/>
      <c r="T109" s="5"/>
      <c r="U109" s="5"/>
      <c r="V109" s="5"/>
      <c r="W109" s="5"/>
      <c r="X109" s="5"/>
      <c r="Y109" s="5"/>
      <c r="Z109" s="5"/>
      <c r="AA109" s="5"/>
      <c r="AB109" s="5"/>
      <c r="AC109" s="5"/>
      <c r="AD109" s="5"/>
      <c r="AE109" s="5"/>
      <c r="AF109" s="5"/>
      <c r="AG109" s="5"/>
      <c r="AH109" s="5"/>
      <c r="AI109" s="5"/>
    </row>
    <row r="110" spans="1:35" x14ac:dyDescent="0.25">
      <c r="A110" s="17"/>
      <c r="B110" s="17"/>
      <c r="C110" s="17"/>
      <c r="D110" s="85"/>
      <c r="E110" s="85"/>
      <c r="F110" s="85"/>
      <c r="G110" s="85"/>
      <c r="H110" s="85"/>
      <c r="I110" s="85"/>
      <c r="J110" s="85"/>
      <c r="K110" s="85"/>
      <c r="L110" s="85"/>
      <c r="M110" s="85"/>
      <c r="N110" s="85"/>
      <c r="O110" s="5"/>
      <c r="P110" s="5"/>
      <c r="Q110" s="5"/>
      <c r="R110" s="5"/>
      <c r="S110" s="5"/>
      <c r="T110" s="5"/>
      <c r="U110" s="5"/>
      <c r="V110" s="5"/>
      <c r="W110" s="5"/>
      <c r="X110" s="5"/>
      <c r="Y110" s="5"/>
      <c r="Z110" s="5"/>
      <c r="AA110" s="5"/>
      <c r="AB110" s="5"/>
      <c r="AC110" s="5"/>
      <c r="AD110" s="5"/>
      <c r="AE110" s="5"/>
      <c r="AF110" s="5"/>
      <c r="AG110" s="5"/>
      <c r="AH110" s="5"/>
      <c r="AI110" s="5"/>
    </row>
    <row r="111" spans="1:35" x14ac:dyDescent="0.25">
      <c r="A111" s="17"/>
      <c r="B111" s="17"/>
      <c r="C111" s="17"/>
      <c r="D111" s="85"/>
      <c r="E111" s="85"/>
      <c r="F111" s="85"/>
      <c r="G111" s="85"/>
      <c r="H111" s="85"/>
      <c r="I111" s="85"/>
      <c r="J111" s="85"/>
      <c r="K111" s="85"/>
      <c r="L111" s="85"/>
      <c r="M111" s="85"/>
      <c r="N111" s="85"/>
      <c r="O111" s="5"/>
      <c r="P111" s="5"/>
      <c r="Q111" s="5"/>
      <c r="R111" s="5"/>
      <c r="S111" s="5"/>
      <c r="T111" s="5"/>
      <c r="U111" s="5"/>
      <c r="V111" s="5"/>
      <c r="W111" s="5"/>
      <c r="X111" s="5"/>
      <c r="Y111" s="5"/>
      <c r="Z111" s="5"/>
      <c r="AA111" s="5"/>
      <c r="AB111" s="5"/>
      <c r="AC111" s="5"/>
      <c r="AD111" s="5"/>
      <c r="AE111" s="5"/>
      <c r="AF111" s="5"/>
      <c r="AG111" s="5"/>
      <c r="AH111" s="5"/>
      <c r="AI111" s="5"/>
    </row>
    <row r="112" spans="1:35" x14ac:dyDescent="0.25">
      <c r="A112" s="17"/>
      <c r="B112" s="17"/>
      <c r="C112" s="17"/>
      <c r="D112" s="85"/>
      <c r="E112" s="85"/>
      <c r="F112" s="85"/>
      <c r="G112" s="85"/>
      <c r="H112" s="85"/>
      <c r="I112" s="85"/>
      <c r="J112" s="85"/>
      <c r="K112" s="85"/>
      <c r="L112" s="85"/>
      <c r="M112" s="85"/>
      <c r="N112" s="85"/>
      <c r="O112" s="5"/>
      <c r="P112" s="5"/>
      <c r="Q112" s="5"/>
      <c r="R112" s="5"/>
      <c r="S112" s="5"/>
      <c r="T112" s="5"/>
      <c r="U112" s="5"/>
      <c r="V112" s="5"/>
      <c r="W112" s="5"/>
      <c r="X112" s="5"/>
      <c r="Y112" s="5"/>
      <c r="Z112" s="5"/>
      <c r="AA112" s="5"/>
      <c r="AB112" s="5"/>
      <c r="AC112" s="5"/>
      <c r="AD112" s="5"/>
      <c r="AE112" s="5"/>
      <c r="AF112" s="5"/>
      <c r="AG112" s="5"/>
      <c r="AH112" s="5"/>
      <c r="AI112" s="5"/>
    </row>
  </sheetData>
  <mergeCells count="66">
    <mergeCell ref="N66:N70"/>
    <mergeCell ref="B72:C72"/>
    <mergeCell ref="N29:N36"/>
    <mergeCell ref="N38:N44"/>
    <mergeCell ref="N46:N52"/>
    <mergeCell ref="N54:N59"/>
    <mergeCell ref="N61:N64"/>
    <mergeCell ref="J61:J64"/>
    <mergeCell ref="M61:M64"/>
    <mergeCell ref="J66:J70"/>
    <mergeCell ref="M66:M70"/>
    <mergeCell ref="J38:J44"/>
    <mergeCell ref="M38:M44"/>
    <mergeCell ref="J46:J52"/>
    <mergeCell ref="M46:M52"/>
    <mergeCell ref="J54:J59"/>
    <mergeCell ref="M54:M59"/>
    <mergeCell ref="A100:R100"/>
    <mergeCell ref="A101:R101"/>
    <mergeCell ref="P7:U7"/>
    <mergeCell ref="A91:R91"/>
    <mergeCell ref="A92:R92"/>
    <mergeCell ref="A94:R94"/>
    <mergeCell ref="A95:R95"/>
    <mergeCell ref="A97:R97"/>
    <mergeCell ref="A98:R98"/>
    <mergeCell ref="A82:R82"/>
    <mergeCell ref="A83:R83"/>
    <mergeCell ref="A85:R85"/>
    <mergeCell ref="A86:R86"/>
    <mergeCell ref="A88:R88"/>
    <mergeCell ref="A89:R89"/>
    <mergeCell ref="A77:R77"/>
    <mergeCell ref="A79:R79"/>
    <mergeCell ref="A80:R80"/>
    <mergeCell ref="S80:Z80"/>
    <mergeCell ref="AA80:AH80"/>
    <mergeCell ref="AI80:AJ80"/>
    <mergeCell ref="A76:R76"/>
    <mergeCell ref="A2:U2"/>
    <mergeCell ref="A3:U3"/>
    <mergeCell ref="B7:C7"/>
    <mergeCell ref="A9:A18"/>
    <mergeCell ref="A20:A27"/>
    <mergeCell ref="A29:A36"/>
    <mergeCell ref="A38:A44"/>
    <mergeCell ref="A46:A52"/>
    <mergeCell ref="A54:A59"/>
    <mergeCell ref="A61:A64"/>
    <mergeCell ref="A66:A70"/>
    <mergeCell ref="N9:N18"/>
    <mergeCell ref="N20:N27"/>
    <mergeCell ref="G9:G18"/>
    <mergeCell ref="G20:G27"/>
    <mergeCell ref="J9:J18"/>
    <mergeCell ref="M9:M18"/>
    <mergeCell ref="G29:G36"/>
    <mergeCell ref="J20:J27"/>
    <mergeCell ref="M20:M27"/>
    <mergeCell ref="J29:J36"/>
    <mergeCell ref="M29:M36"/>
    <mergeCell ref="G38:G44"/>
    <mergeCell ref="G46:G52"/>
    <mergeCell ref="G54:G59"/>
    <mergeCell ref="G61:G64"/>
    <mergeCell ref="G66:G70"/>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0CE1-FCC1-214D-9F9B-0BEA4C24EB6B}">
  <dimension ref="A1:O57"/>
  <sheetViews>
    <sheetView topLeftCell="J1" zoomScale="94" workbookViewId="0">
      <selection activeCell="L13" sqref="L13"/>
    </sheetView>
  </sheetViews>
  <sheetFormatPr defaultColWidth="11.42578125" defaultRowHeight="15" x14ac:dyDescent="0.25"/>
  <cols>
    <col min="1" max="1" width="14.42578125" bestFit="1" customWidth="1"/>
    <col min="2" max="4" width="27.85546875" bestFit="1" customWidth="1"/>
    <col min="6" max="8" width="31.28515625" hidden="1" customWidth="1"/>
    <col min="11" max="11" width="17.28515625" customWidth="1"/>
    <col min="12" max="12" width="96.28515625" customWidth="1"/>
  </cols>
  <sheetData>
    <row r="1" spans="1:15" ht="15.75" x14ac:dyDescent="0.25">
      <c r="A1" s="170" t="s">
        <v>277</v>
      </c>
      <c r="B1" s="170" t="s">
        <v>278</v>
      </c>
      <c r="C1" s="170" t="s">
        <v>279</v>
      </c>
      <c r="D1" s="170" t="s">
        <v>280</v>
      </c>
      <c r="F1" s="170" t="s">
        <v>281</v>
      </c>
      <c r="G1" s="170" t="s">
        <v>282</v>
      </c>
      <c r="H1" s="170" t="s">
        <v>283</v>
      </c>
      <c r="K1" s="163"/>
    </row>
    <row r="2" spans="1:15" ht="15.75" x14ac:dyDescent="0.25">
      <c r="A2" s="56" t="s">
        <v>19</v>
      </c>
      <c r="B2">
        <v>1</v>
      </c>
      <c r="C2" s="171">
        <v>3</v>
      </c>
      <c r="D2" s="171">
        <v>1</v>
      </c>
      <c r="F2" s="171">
        <f t="shared" ref="F2:F33" si="0">B2*2</f>
        <v>2</v>
      </c>
      <c r="G2" s="171">
        <f t="shared" ref="G2:G33" si="1">C2*2</f>
        <v>6</v>
      </c>
      <c r="H2" s="171">
        <f t="shared" ref="H2:H33" si="2">D2*2</f>
        <v>2</v>
      </c>
      <c r="M2" s="233"/>
      <c r="N2" s="233"/>
      <c r="O2" s="233"/>
    </row>
    <row r="3" spans="1:15" ht="15.75" x14ac:dyDescent="0.25">
      <c r="A3" s="56" t="s">
        <v>26</v>
      </c>
      <c r="B3">
        <v>3</v>
      </c>
      <c r="C3" s="171">
        <v>0</v>
      </c>
      <c r="D3" s="171">
        <v>3</v>
      </c>
      <c r="F3" s="171">
        <f t="shared" si="0"/>
        <v>6</v>
      </c>
      <c r="G3" s="171">
        <f t="shared" si="1"/>
        <v>0</v>
      </c>
      <c r="H3" s="171">
        <f t="shared" si="2"/>
        <v>6</v>
      </c>
      <c r="K3" s="235"/>
      <c r="L3" s="235" t="s">
        <v>284</v>
      </c>
      <c r="M3" s="233"/>
      <c r="N3" s="233"/>
      <c r="O3" s="233"/>
    </row>
    <row r="4" spans="1:15" ht="15.75" x14ac:dyDescent="0.25">
      <c r="A4" s="56" t="s">
        <v>29</v>
      </c>
      <c r="B4">
        <v>2</v>
      </c>
      <c r="C4" s="171">
        <v>2</v>
      </c>
      <c r="D4" s="171">
        <v>1</v>
      </c>
      <c r="F4" s="171">
        <f t="shared" si="0"/>
        <v>4</v>
      </c>
      <c r="G4" s="171">
        <f t="shared" si="1"/>
        <v>4</v>
      </c>
      <c r="H4" s="171">
        <f t="shared" si="2"/>
        <v>2</v>
      </c>
      <c r="K4" s="235" t="s">
        <v>285</v>
      </c>
      <c r="L4" s="236" t="s">
        <v>286</v>
      </c>
      <c r="M4" s="233"/>
      <c r="N4" s="233"/>
      <c r="O4" s="233"/>
    </row>
    <row r="5" spans="1:15" ht="15.75" x14ac:dyDescent="0.25">
      <c r="A5" s="56" t="s">
        <v>32</v>
      </c>
      <c r="B5">
        <v>2</v>
      </c>
      <c r="C5" s="171">
        <v>1</v>
      </c>
      <c r="D5" s="171">
        <v>0</v>
      </c>
      <c r="F5" s="171">
        <f t="shared" si="0"/>
        <v>4</v>
      </c>
      <c r="G5" s="171">
        <f t="shared" si="1"/>
        <v>2</v>
      </c>
      <c r="H5" s="171">
        <f t="shared" si="2"/>
        <v>0</v>
      </c>
      <c r="K5" s="235" t="s">
        <v>287</v>
      </c>
      <c r="L5" s="236" t="s">
        <v>288</v>
      </c>
      <c r="M5" s="233"/>
      <c r="N5" s="233"/>
      <c r="O5" s="233"/>
    </row>
    <row r="6" spans="1:15" ht="15.75" x14ac:dyDescent="0.25">
      <c r="A6" s="56" t="s">
        <v>35</v>
      </c>
      <c r="B6">
        <v>3</v>
      </c>
      <c r="C6" s="171">
        <v>0</v>
      </c>
      <c r="D6" s="171">
        <v>1</v>
      </c>
      <c r="F6" s="171">
        <f t="shared" si="0"/>
        <v>6</v>
      </c>
      <c r="G6" s="171">
        <f t="shared" si="1"/>
        <v>0</v>
      </c>
      <c r="H6" s="171">
        <f t="shared" si="2"/>
        <v>2</v>
      </c>
      <c r="K6" s="235" t="s">
        <v>289</v>
      </c>
      <c r="L6" s="236" t="s">
        <v>290</v>
      </c>
      <c r="M6" s="233"/>
      <c r="N6" s="233"/>
      <c r="O6" s="233"/>
    </row>
    <row r="7" spans="1:15" ht="15.75" x14ac:dyDescent="0.25">
      <c r="A7" s="56" t="s">
        <v>39</v>
      </c>
      <c r="B7">
        <v>1</v>
      </c>
      <c r="C7" s="171">
        <v>1</v>
      </c>
      <c r="D7" s="171">
        <v>3</v>
      </c>
      <c r="F7" s="171">
        <f t="shared" si="0"/>
        <v>2</v>
      </c>
      <c r="G7" s="171">
        <f t="shared" si="1"/>
        <v>2</v>
      </c>
      <c r="H7" s="171">
        <f t="shared" si="2"/>
        <v>6</v>
      </c>
      <c r="K7" s="235" t="s">
        <v>291</v>
      </c>
      <c r="L7" s="236" t="s">
        <v>292</v>
      </c>
      <c r="M7" s="233"/>
      <c r="N7" s="233"/>
      <c r="O7" s="233"/>
    </row>
    <row r="8" spans="1:15" ht="15.75" x14ac:dyDescent="0.25">
      <c r="A8" s="56" t="s">
        <v>45</v>
      </c>
      <c r="B8">
        <v>3</v>
      </c>
      <c r="C8" s="171">
        <v>3</v>
      </c>
      <c r="D8" s="171">
        <v>2</v>
      </c>
      <c r="F8" s="171">
        <f t="shared" si="0"/>
        <v>6</v>
      </c>
      <c r="G8" s="171">
        <f t="shared" si="1"/>
        <v>6</v>
      </c>
      <c r="H8" s="171">
        <f t="shared" si="2"/>
        <v>4</v>
      </c>
      <c r="K8" s="235" t="s">
        <v>293</v>
      </c>
      <c r="L8" s="236" t="s">
        <v>294</v>
      </c>
      <c r="M8" s="233"/>
      <c r="N8" s="233"/>
      <c r="O8" s="233"/>
    </row>
    <row r="9" spans="1:15" ht="15.75" x14ac:dyDescent="0.25">
      <c r="A9" s="72" t="s">
        <v>48</v>
      </c>
      <c r="B9">
        <v>2</v>
      </c>
      <c r="C9" s="171">
        <v>1</v>
      </c>
      <c r="D9" s="171">
        <v>2</v>
      </c>
      <c r="F9" s="171">
        <f t="shared" si="0"/>
        <v>4</v>
      </c>
      <c r="G9" s="171">
        <f t="shared" si="1"/>
        <v>2</v>
      </c>
      <c r="H9" s="171">
        <f t="shared" si="2"/>
        <v>4</v>
      </c>
      <c r="K9" s="235" t="s">
        <v>295</v>
      </c>
      <c r="L9" s="236" t="s">
        <v>296</v>
      </c>
    </row>
    <row r="10" spans="1:15" ht="15.75" x14ac:dyDescent="0.25">
      <c r="A10" s="58" t="s">
        <v>55</v>
      </c>
      <c r="B10">
        <v>2</v>
      </c>
      <c r="C10" s="171">
        <v>1</v>
      </c>
      <c r="D10" s="171">
        <v>3</v>
      </c>
      <c r="F10" s="171">
        <f t="shared" si="0"/>
        <v>4</v>
      </c>
      <c r="G10" s="171">
        <f t="shared" si="1"/>
        <v>2</v>
      </c>
      <c r="H10" s="171">
        <f t="shared" si="2"/>
        <v>6</v>
      </c>
      <c r="K10" s="235" t="s">
        <v>297</v>
      </c>
      <c r="L10" s="236" t="s">
        <v>298</v>
      </c>
    </row>
    <row r="11" spans="1:15" ht="15.75" x14ac:dyDescent="0.25">
      <c r="A11" s="58" t="s">
        <v>59</v>
      </c>
      <c r="B11">
        <v>2</v>
      </c>
      <c r="C11" s="171">
        <v>2</v>
      </c>
      <c r="D11" s="171">
        <v>1</v>
      </c>
      <c r="F11" s="171">
        <f t="shared" si="0"/>
        <v>4</v>
      </c>
      <c r="G11" s="171">
        <f t="shared" si="1"/>
        <v>4</v>
      </c>
      <c r="H11" s="171">
        <f t="shared" si="2"/>
        <v>2</v>
      </c>
      <c r="K11" s="235" t="s">
        <v>299</v>
      </c>
      <c r="L11" s="236" t="s">
        <v>300</v>
      </c>
    </row>
    <row r="12" spans="1:15" ht="15.75" x14ac:dyDescent="0.25">
      <c r="A12" s="164" t="s">
        <v>64</v>
      </c>
      <c r="B12">
        <v>1</v>
      </c>
      <c r="C12" s="171">
        <v>1</v>
      </c>
      <c r="D12" s="171">
        <v>3</v>
      </c>
      <c r="F12" s="171">
        <f t="shared" si="0"/>
        <v>2</v>
      </c>
      <c r="G12" s="171">
        <f t="shared" si="1"/>
        <v>2</v>
      </c>
      <c r="H12" s="171">
        <f t="shared" si="2"/>
        <v>6</v>
      </c>
      <c r="K12" s="235" t="s">
        <v>301</v>
      </c>
      <c r="L12" s="236" t="s">
        <v>302</v>
      </c>
    </row>
    <row r="13" spans="1:15" ht="15.75" x14ac:dyDescent="0.25">
      <c r="A13" s="165" t="s">
        <v>69</v>
      </c>
      <c r="B13">
        <v>2</v>
      </c>
      <c r="C13">
        <v>1</v>
      </c>
      <c r="D13" s="171">
        <v>2</v>
      </c>
      <c r="F13" s="171">
        <f t="shared" si="0"/>
        <v>4</v>
      </c>
      <c r="G13" s="171">
        <f t="shared" si="1"/>
        <v>2</v>
      </c>
      <c r="H13" s="171">
        <f>D13*2</f>
        <v>4</v>
      </c>
      <c r="K13" s="235" t="s">
        <v>303</v>
      </c>
      <c r="L13" s="236" t="s">
        <v>304</v>
      </c>
    </row>
    <row r="14" spans="1:15" ht="15.75" x14ac:dyDescent="0.25">
      <c r="A14" s="165" t="s">
        <v>74</v>
      </c>
      <c r="B14">
        <v>0</v>
      </c>
      <c r="C14">
        <v>3</v>
      </c>
      <c r="D14" s="171">
        <v>2</v>
      </c>
      <c r="F14" s="171">
        <f t="shared" si="0"/>
        <v>0</v>
      </c>
      <c r="G14" s="171">
        <f t="shared" si="1"/>
        <v>6</v>
      </c>
      <c r="H14" s="171">
        <f t="shared" si="2"/>
        <v>4</v>
      </c>
      <c r="K14" s="235" t="s">
        <v>305</v>
      </c>
      <c r="L14" s="236" t="s">
        <v>306</v>
      </c>
    </row>
    <row r="15" spans="1:15" ht="15.75" x14ac:dyDescent="0.25">
      <c r="A15" s="165" t="s">
        <v>78</v>
      </c>
      <c r="B15">
        <v>3</v>
      </c>
      <c r="C15">
        <v>2</v>
      </c>
      <c r="D15" s="171">
        <v>2</v>
      </c>
      <c r="F15" s="171">
        <f t="shared" si="0"/>
        <v>6</v>
      </c>
      <c r="G15" s="171">
        <f t="shared" si="1"/>
        <v>4</v>
      </c>
      <c r="H15" s="171">
        <f t="shared" si="2"/>
        <v>4</v>
      </c>
      <c r="K15" s="235" t="s">
        <v>307</v>
      </c>
      <c r="L15" s="236" t="s">
        <v>308</v>
      </c>
    </row>
    <row r="16" spans="1:15" ht="15.75" x14ac:dyDescent="0.25">
      <c r="A16" s="165" t="s">
        <v>82</v>
      </c>
      <c r="B16">
        <v>0</v>
      </c>
      <c r="C16">
        <v>2</v>
      </c>
      <c r="D16" s="171">
        <v>1</v>
      </c>
      <c r="F16" s="171">
        <f t="shared" si="0"/>
        <v>0</v>
      </c>
      <c r="G16" s="171">
        <f t="shared" si="1"/>
        <v>4</v>
      </c>
      <c r="H16" s="171">
        <f t="shared" si="2"/>
        <v>2</v>
      </c>
      <c r="K16" s="235" t="s">
        <v>309</v>
      </c>
      <c r="L16" s="236" t="s">
        <v>310</v>
      </c>
    </row>
    <row r="17" spans="1:11" x14ac:dyDescent="0.25">
      <c r="A17" s="165" t="s">
        <v>86</v>
      </c>
      <c r="B17">
        <v>0</v>
      </c>
      <c r="C17">
        <v>3</v>
      </c>
      <c r="D17" s="171">
        <v>2</v>
      </c>
      <c r="F17" s="171">
        <f t="shared" si="0"/>
        <v>0</v>
      </c>
      <c r="G17" s="171">
        <f t="shared" si="1"/>
        <v>6</v>
      </c>
      <c r="H17" s="171">
        <f t="shared" si="2"/>
        <v>4</v>
      </c>
      <c r="K17" s="171" t="s">
        <v>311</v>
      </c>
    </row>
    <row r="18" spans="1:11" x14ac:dyDescent="0.25">
      <c r="A18" s="166" t="s">
        <v>90</v>
      </c>
      <c r="B18">
        <v>1</v>
      </c>
      <c r="C18">
        <v>1</v>
      </c>
      <c r="D18" s="171">
        <v>0</v>
      </c>
      <c r="F18" s="171">
        <f t="shared" si="0"/>
        <v>2</v>
      </c>
      <c r="G18" s="171">
        <f t="shared" si="1"/>
        <v>2</v>
      </c>
      <c r="H18" s="171">
        <f t="shared" si="2"/>
        <v>0</v>
      </c>
    </row>
    <row r="19" spans="1:11" x14ac:dyDescent="0.25">
      <c r="A19" s="164" t="s">
        <v>94</v>
      </c>
      <c r="B19">
        <v>1</v>
      </c>
      <c r="C19">
        <v>3</v>
      </c>
      <c r="D19" s="171">
        <v>3</v>
      </c>
      <c r="F19" s="171">
        <f t="shared" si="0"/>
        <v>2</v>
      </c>
      <c r="G19" s="171">
        <f t="shared" si="1"/>
        <v>6</v>
      </c>
      <c r="H19" s="171">
        <f t="shared" si="2"/>
        <v>6</v>
      </c>
      <c r="K19" s="237" t="s">
        <v>312</v>
      </c>
    </row>
    <row r="20" spans="1:11" x14ac:dyDescent="0.25">
      <c r="A20" s="167" t="s">
        <v>98</v>
      </c>
      <c r="B20">
        <v>2</v>
      </c>
      <c r="C20">
        <v>2</v>
      </c>
      <c r="D20" s="171">
        <v>0</v>
      </c>
      <c r="F20" s="171">
        <f t="shared" si="0"/>
        <v>4</v>
      </c>
      <c r="G20" s="171">
        <f t="shared" si="1"/>
        <v>4</v>
      </c>
      <c r="H20" s="171">
        <f t="shared" si="2"/>
        <v>0</v>
      </c>
      <c r="K20" s="171"/>
    </row>
    <row r="21" spans="1:11" x14ac:dyDescent="0.25">
      <c r="A21" s="168" t="s">
        <v>101</v>
      </c>
      <c r="B21">
        <v>2</v>
      </c>
      <c r="C21">
        <v>2</v>
      </c>
      <c r="D21" s="171">
        <v>0</v>
      </c>
      <c r="F21" s="171">
        <f t="shared" si="0"/>
        <v>4</v>
      </c>
      <c r="G21" s="171">
        <f t="shared" si="1"/>
        <v>4</v>
      </c>
      <c r="H21" s="171">
        <f t="shared" si="2"/>
        <v>0</v>
      </c>
      <c r="K21" s="171"/>
    </row>
    <row r="22" spans="1:11" x14ac:dyDescent="0.25">
      <c r="A22" s="168" t="s">
        <v>106</v>
      </c>
      <c r="B22">
        <v>3</v>
      </c>
      <c r="C22">
        <v>2</v>
      </c>
      <c r="D22" s="171">
        <v>1</v>
      </c>
      <c r="F22" s="171">
        <f t="shared" si="0"/>
        <v>6</v>
      </c>
      <c r="G22" s="171">
        <f t="shared" si="1"/>
        <v>4</v>
      </c>
      <c r="H22" s="171">
        <f t="shared" si="2"/>
        <v>2</v>
      </c>
      <c r="K22" s="171"/>
    </row>
    <row r="23" spans="1:11" x14ac:dyDescent="0.25">
      <c r="A23" s="168" t="s">
        <v>110</v>
      </c>
      <c r="B23">
        <v>3</v>
      </c>
      <c r="C23">
        <v>1</v>
      </c>
      <c r="D23" s="171">
        <v>1</v>
      </c>
      <c r="F23" s="171">
        <f t="shared" si="0"/>
        <v>6</v>
      </c>
      <c r="G23" s="171">
        <f t="shared" si="1"/>
        <v>2</v>
      </c>
      <c r="H23" s="171">
        <f t="shared" si="2"/>
        <v>2</v>
      </c>
      <c r="K23" s="234"/>
    </row>
    <row r="24" spans="1:11" x14ac:dyDescent="0.25">
      <c r="A24" s="168" t="s">
        <v>113</v>
      </c>
      <c r="B24">
        <v>3</v>
      </c>
      <c r="C24">
        <v>2</v>
      </c>
      <c r="D24" s="171">
        <v>1</v>
      </c>
      <c r="F24" s="171">
        <f t="shared" si="0"/>
        <v>6</v>
      </c>
      <c r="G24" s="171">
        <f t="shared" si="1"/>
        <v>4</v>
      </c>
      <c r="H24" s="171">
        <f t="shared" si="2"/>
        <v>2</v>
      </c>
    </row>
    <row r="25" spans="1:11" x14ac:dyDescent="0.25">
      <c r="A25" s="168" t="s">
        <v>117</v>
      </c>
      <c r="B25">
        <v>3</v>
      </c>
      <c r="C25">
        <v>0</v>
      </c>
      <c r="D25" s="171">
        <v>3</v>
      </c>
      <c r="F25" s="171">
        <f t="shared" si="0"/>
        <v>6</v>
      </c>
      <c r="G25" s="171">
        <f t="shared" si="1"/>
        <v>0</v>
      </c>
      <c r="H25" s="171">
        <f t="shared" si="2"/>
        <v>6</v>
      </c>
    </row>
    <row r="26" spans="1:11" x14ac:dyDescent="0.25">
      <c r="A26" s="169" t="s">
        <v>121</v>
      </c>
      <c r="B26">
        <v>0</v>
      </c>
      <c r="C26">
        <v>3</v>
      </c>
      <c r="D26" s="171">
        <v>2</v>
      </c>
      <c r="F26" s="171">
        <f t="shared" si="0"/>
        <v>0</v>
      </c>
      <c r="G26" s="171">
        <f t="shared" si="1"/>
        <v>6</v>
      </c>
      <c r="H26" s="171">
        <f t="shared" si="2"/>
        <v>4</v>
      </c>
      <c r="K26" s="163"/>
    </row>
    <row r="27" spans="1:11" x14ac:dyDescent="0.25">
      <c r="A27" s="164" t="s">
        <v>124</v>
      </c>
      <c r="B27">
        <v>0</v>
      </c>
      <c r="C27">
        <v>0</v>
      </c>
      <c r="D27" s="171">
        <v>2</v>
      </c>
      <c r="F27" s="171">
        <f t="shared" si="0"/>
        <v>0</v>
      </c>
      <c r="G27" s="171">
        <f t="shared" si="1"/>
        <v>0</v>
      </c>
      <c r="H27" s="171">
        <f t="shared" si="2"/>
        <v>4</v>
      </c>
    </row>
    <row r="28" spans="1:11" x14ac:dyDescent="0.25">
      <c r="A28" s="56" t="s">
        <v>129</v>
      </c>
      <c r="B28">
        <v>2</v>
      </c>
      <c r="C28">
        <v>0</v>
      </c>
      <c r="D28" s="171">
        <v>3</v>
      </c>
      <c r="F28" s="171">
        <f t="shared" si="0"/>
        <v>4</v>
      </c>
      <c r="G28" s="171">
        <f t="shared" si="1"/>
        <v>0</v>
      </c>
      <c r="H28" s="171">
        <f t="shared" si="2"/>
        <v>6</v>
      </c>
    </row>
    <row r="29" spans="1:11" x14ac:dyDescent="0.25">
      <c r="A29" s="56" t="s">
        <v>133</v>
      </c>
      <c r="B29">
        <v>2</v>
      </c>
      <c r="C29">
        <v>1</v>
      </c>
      <c r="D29" s="171">
        <v>1</v>
      </c>
      <c r="F29" s="171">
        <f t="shared" si="0"/>
        <v>4</v>
      </c>
      <c r="G29" s="171">
        <f t="shared" si="1"/>
        <v>2</v>
      </c>
      <c r="H29" s="171">
        <f t="shared" si="2"/>
        <v>2</v>
      </c>
    </row>
    <row r="30" spans="1:11" x14ac:dyDescent="0.25">
      <c r="A30" s="56" t="s">
        <v>137</v>
      </c>
      <c r="B30">
        <v>1</v>
      </c>
      <c r="C30">
        <v>1</v>
      </c>
      <c r="D30" s="171">
        <v>3</v>
      </c>
      <c r="F30" s="171">
        <f t="shared" si="0"/>
        <v>2</v>
      </c>
      <c r="G30" s="171">
        <f t="shared" si="1"/>
        <v>2</v>
      </c>
      <c r="H30" s="171">
        <f t="shared" si="2"/>
        <v>6</v>
      </c>
    </row>
    <row r="31" spans="1:11" x14ac:dyDescent="0.25">
      <c r="A31" s="56" t="s">
        <v>141</v>
      </c>
      <c r="B31">
        <v>2</v>
      </c>
      <c r="C31">
        <v>2</v>
      </c>
      <c r="D31" s="171">
        <v>2</v>
      </c>
      <c r="F31" s="171">
        <f t="shared" si="0"/>
        <v>4</v>
      </c>
      <c r="G31" s="171">
        <f t="shared" si="1"/>
        <v>4</v>
      </c>
      <c r="H31" s="171">
        <f t="shared" si="2"/>
        <v>4</v>
      </c>
    </row>
    <row r="32" spans="1:11" x14ac:dyDescent="0.25">
      <c r="A32" s="56" t="s">
        <v>145</v>
      </c>
      <c r="B32">
        <v>0</v>
      </c>
      <c r="C32">
        <v>2</v>
      </c>
      <c r="D32" s="171">
        <v>2</v>
      </c>
      <c r="F32" s="171">
        <f t="shared" si="0"/>
        <v>0</v>
      </c>
      <c r="G32" s="171">
        <f t="shared" si="1"/>
        <v>4</v>
      </c>
      <c r="H32" s="171">
        <f t="shared" si="2"/>
        <v>4</v>
      </c>
    </row>
    <row r="33" spans="1:8" x14ac:dyDescent="0.25">
      <c r="A33" s="56" t="s">
        <v>148</v>
      </c>
      <c r="B33">
        <v>3</v>
      </c>
      <c r="C33">
        <v>3</v>
      </c>
      <c r="D33" s="171">
        <v>2</v>
      </c>
      <c r="F33" s="171">
        <f t="shared" si="0"/>
        <v>6</v>
      </c>
      <c r="G33" s="171">
        <f t="shared" si="1"/>
        <v>6</v>
      </c>
      <c r="H33" s="171">
        <f t="shared" si="2"/>
        <v>4</v>
      </c>
    </row>
    <row r="34" spans="1:8" x14ac:dyDescent="0.25">
      <c r="A34" s="56" t="s">
        <v>151</v>
      </c>
      <c r="B34">
        <v>3</v>
      </c>
      <c r="C34">
        <v>3</v>
      </c>
      <c r="D34" s="171">
        <v>1</v>
      </c>
      <c r="F34" s="171">
        <f t="shared" ref="F34:F56" si="3">B34*2</f>
        <v>6</v>
      </c>
      <c r="G34" s="171">
        <f t="shared" ref="G34:G56" si="4">C34*2</f>
        <v>6</v>
      </c>
      <c r="H34" s="171">
        <f t="shared" ref="H34:H56" si="5">D34*2</f>
        <v>2</v>
      </c>
    </row>
    <row r="35" spans="1:8" x14ac:dyDescent="0.25">
      <c r="A35" s="56" t="s">
        <v>155</v>
      </c>
      <c r="B35">
        <v>2</v>
      </c>
      <c r="C35" s="171">
        <v>1</v>
      </c>
      <c r="D35" s="171">
        <v>2</v>
      </c>
      <c r="F35" s="171">
        <f t="shared" si="3"/>
        <v>4</v>
      </c>
      <c r="G35" s="171">
        <f t="shared" si="4"/>
        <v>2</v>
      </c>
      <c r="H35" s="171">
        <f t="shared" si="5"/>
        <v>4</v>
      </c>
    </row>
    <row r="36" spans="1:8" x14ac:dyDescent="0.25">
      <c r="A36" s="56" t="s">
        <v>159</v>
      </c>
      <c r="B36">
        <v>2</v>
      </c>
      <c r="C36" s="171">
        <v>3</v>
      </c>
      <c r="D36" s="171">
        <v>0</v>
      </c>
      <c r="F36" s="171">
        <f t="shared" si="3"/>
        <v>4</v>
      </c>
      <c r="G36" s="171">
        <f t="shared" si="4"/>
        <v>6</v>
      </c>
      <c r="H36" s="171">
        <f t="shared" si="5"/>
        <v>0</v>
      </c>
    </row>
    <row r="37" spans="1:8" x14ac:dyDescent="0.25">
      <c r="A37" s="56" t="s">
        <v>163</v>
      </c>
      <c r="B37">
        <v>1</v>
      </c>
      <c r="C37" s="171">
        <v>2</v>
      </c>
      <c r="D37" s="171">
        <v>3</v>
      </c>
      <c r="F37" s="171">
        <f t="shared" si="3"/>
        <v>2</v>
      </c>
      <c r="G37" s="171">
        <f t="shared" si="4"/>
        <v>4</v>
      </c>
      <c r="H37" s="171">
        <f t="shared" si="5"/>
        <v>6</v>
      </c>
    </row>
    <row r="38" spans="1:8" x14ac:dyDescent="0.25">
      <c r="A38" s="56" t="s">
        <v>167</v>
      </c>
      <c r="B38">
        <v>1</v>
      </c>
      <c r="C38" s="171">
        <v>2</v>
      </c>
      <c r="D38" s="171">
        <v>0</v>
      </c>
      <c r="F38" s="171">
        <f t="shared" si="3"/>
        <v>2</v>
      </c>
      <c r="G38" s="171">
        <f t="shared" si="4"/>
        <v>4</v>
      </c>
      <c r="H38" s="171">
        <f t="shared" si="5"/>
        <v>0</v>
      </c>
    </row>
    <row r="39" spans="1:8" x14ac:dyDescent="0.25">
      <c r="A39" s="56" t="s">
        <v>170</v>
      </c>
      <c r="B39">
        <v>2</v>
      </c>
      <c r="C39" s="171">
        <v>3</v>
      </c>
      <c r="D39" s="171">
        <v>1</v>
      </c>
      <c r="F39" s="171">
        <f t="shared" si="3"/>
        <v>4</v>
      </c>
      <c r="G39" s="171">
        <f t="shared" si="4"/>
        <v>6</v>
      </c>
      <c r="H39" s="171">
        <f t="shared" si="5"/>
        <v>2</v>
      </c>
    </row>
    <row r="40" spans="1:8" x14ac:dyDescent="0.25">
      <c r="A40" s="58" t="s">
        <v>174</v>
      </c>
      <c r="B40">
        <v>3</v>
      </c>
      <c r="C40" s="171">
        <v>1</v>
      </c>
      <c r="D40" s="171">
        <v>3</v>
      </c>
      <c r="F40" s="171">
        <f t="shared" si="3"/>
        <v>6</v>
      </c>
      <c r="G40" s="171">
        <f t="shared" si="4"/>
        <v>2</v>
      </c>
      <c r="H40" s="171">
        <f t="shared" si="5"/>
        <v>6</v>
      </c>
    </row>
    <row r="41" spans="1:8" x14ac:dyDescent="0.25">
      <c r="A41" s="58" t="s">
        <v>177</v>
      </c>
      <c r="B41">
        <v>2</v>
      </c>
      <c r="C41" s="171">
        <v>3</v>
      </c>
      <c r="D41" s="171">
        <v>2</v>
      </c>
      <c r="F41" s="171">
        <f t="shared" si="3"/>
        <v>4</v>
      </c>
      <c r="G41" s="171">
        <f t="shared" si="4"/>
        <v>6</v>
      </c>
      <c r="H41" s="171">
        <f t="shared" si="5"/>
        <v>4</v>
      </c>
    </row>
    <row r="42" spans="1:8" x14ac:dyDescent="0.25">
      <c r="A42" s="56" t="s">
        <v>181</v>
      </c>
      <c r="B42">
        <v>1</v>
      </c>
      <c r="C42" s="171">
        <v>2</v>
      </c>
      <c r="D42" s="171">
        <v>2</v>
      </c>
      <c r="F42" s="171">
        <f t="shared" si="3"/>
        <v>2</v>
      </c>
      <c r="G42" s="171">
        <f t="shared" si="4"/>
        <v>4</v>
      </c>
      <c r="H42" s="171">
        <f t="shared" si="5"/>
        <v>4</v>
      </c>
    </row>
    <row r="43" spans="1:8" x14ac:dyDescent="0.25">
      <c r="A43" s="56" t="s">
        <v>184</v>
      </c>
      <c r="B43">
        <v>0</v>
      </c>
      <c r="C43" s="171">
        <v>2</v>
      </c>
      <c r="D43" s="171">
        <v>3</v>
      </c>
      <c r="F43" s="171">
        <f t="shared" si="3"/>
        <v>0</v>
      </c>
      <c r="G43" s="171">
        <f t="shared" si="4"/>
        <v>4</v>
      </c>
      <c r="H43" s="171">
        <f t="shared" si="5"/>
        <v>6</v>
      </c>
    </row>
    <row r="44" spans="1:8" x14ac:dyDescent="0.25">
      <c r="A44" s="56" t="s">
        <v>188</v>
      </c>
      <c r="B44">
        <v>0</v>
      </c>
      <c r="C44" s="171">
        <v>2</v>
      </c>
      <c r="D44" s="171">
        <v>1</v>
      </c>
      <c r="F44" s="171">
        <f t="shared" si="3"/>
        <v>0</v>
      </c>
      <c r="G44" s="171">
        <f t="shared" si="4"/>
        <v>4</v>
      </c>
      <c r="H44" s="171">
        <f t="shared" si="5"/>
        <v>2</v>
      </c>
    </row>
    <row r="45" spans="1:8" x14ac:dyDescent="0.25">
      <c r="A45" s="58" t="s">
        <v>191</v>
      </c>
      <c r="B45">
        <v>1</v>
      </c>
      <c r="C45" s="171">
        <v>1</v>
      </c>
      <c r="D45" s="171">
        <v>3</v>
      </c>
      <c r="F45" s="171">
        <f t="shared" si="3"/>
        <v>2</v>
      </c>
      <c r="G45" s="171">
        <f t="shared" si="4"/>
        <v>2</v>
      </c>
      <c r="H45" s="171">
        <f t="shared" si="5"/>
        <v>6</v>
      </c>
    </row>
    <row r="46" spans="1:8" x14ac:dyDescent="0.25">
      <c r="A46" s="58" t="s">
        <v>195</v>
      </c>
      <c r="B46">
        <v>2</v>
      </c>
      <c r="C46" s="171">
        <v>2</v>
      </c>
      <c r="D46" s="171">
        <v>2</v>
      </c>
      <c r="F46" s="171">
        <f t="shared" si="3"/>
        <v>4</v>
      </c>
      <c r="G46" s="171">
        <f t="shared" si="4"/>
        <v>4</v>
      </c>
      <c r="H46" s="171">
        <f t="shared" si="5"/>
        <v>4</v>
      </c>
    </row>
    <row r="47" spans="1:8" x14ac:dyDescent="0.25">
      <c r="A47" s="58" t="s">
        <v>198</v>
      </c>
      <c r="B47">
        <v>3</v>
      </c>
      <c r="C47" s="171">
        <v>0</v>
      </c>
      <c r="D47" s="171">
        <v>2</v>
      </c>
      <c r="F47" s="171">
        <f t="shared" si="3"/>
        <v>6</v>
      </c>
      <c r="G47" s="171">
        <f t="shared" si="4"/>
        <v>0</v>
      </c>
      <c r="H47" s="171">
        <f t="shared" si="5"/>
        <v>4</v>
      </c>
    </row>
    <row r="48" spans="1:8" x14ac:dyDescent="0.25">
      <c r="A48" s="56" t="s">
        <v>204</v>
      </c>
      <c r="B48">
        <v>2</v>
      </c>
      <c r="C48" s="171">
        <v>3</v>
      </c>
      <c r="D48" s="171">
        <v>2</v>
      </c>
      <c r="F48" s="171">
        <f t="shared" si="3"/>
        <v>4</v>
      </c>
      <c r="G48" s="171">
        <f t="shared" si="4"/>
        <v>6</v>
      </c>
      <c r="H48" s="171">
        <f t="shared" si="5"/>
        <v>4</v>
      </c>
    </row>
    <row r="49" spans="1:8" x14ac:dyDescent="0.25">
      <c r="A49" s="56" t="s">
        <v>207</v>
      </c>
      <c r="B49">
        <v>1</v>
      </c>
      <c r="C49" s="171">
        <v>0</v>
      </c>
      <c r="D49" s="171">
        <v>1</v>
      </c>
      <c r="F49" s="171">
        <f t="shared" si="3"/>
        <v>2</v>
      </c>
      <c r="G49" s="171">
        <f t="shared" si="4"/>
        <v>0</v>
      </c>
      <c r="H49" s="171">
        <f t="shared" si="5"/>
        <v>2</v>
      </c>
    </row>
    <row r="50" spans="1:8" x14ac:dyDescent="0.25">
      <c r="A50" s="56" t="s">
        <v>212</v>
      </c>
      <c r="B50">
        <v>2</v>
      </c>
      <c r="C50" s="171">
        <v>0</v>
      </c>
      <c r="D50" s="171">
        <v>2</v>
      </c>
      <c r="F50" s="171">
        <f t="shared" si="3"/>
        <v>4</v>
      </c>
      <c r="G50" s="171">
        <f t="shared" si="4"/>
        <v>0</v>
      </c>
      <c r="H50" s="171">
        <f t="shared" si="5"/>
        <v>4</v>
      </c>
    </row>
    <row r="51" spans="1:8" x14ac:dyDescent="0.25">
      <c r="A51" s="56" t="s">
        <v>216</v>
      </c>
      <c r="B51">
        <v>1</v>
      </c>
      <c r="C51" s="171">
        <v>1</v>
      </c>
      <c r="D51">
        <v>3</v>
      </c>
      <c r="F51" s="171">
        <f t="shared" si="3"/>
        <v>2</v>
      </c>
      <c r="G51" s="171">
        <f t="shared" si="4"/>
        <v>2</v>
      </c>
      <c r="H51" s="171">
        <f t="shared" si="5"/>
        <v>6</v>
      </c>
    </row>
    <row r="52" spans="1:8" x14ac:dyDescent="0.25">
      <c r="A52" s="126" t="s">
        <v>220</v>
      </c>
      <c r="B52">
        <v>2</v>
      </c>
      <c r="C52" s="171">
        <v>3</v>
      </c>
      <c r="D52">
        <v>3</v>
      </c>
      <c r="F52" s="171">
        <f t="shared" si="3"/>
        <v>4</v>
      </c>
      <c r="G52" s="171">
        <f t="shared" si="4"/>
        <v>6</v>
      </c>
      <c r="H52" s="171">
        <f t="shared" si="5"/>
        <v>6</v>
      </c>
    </row>
    <row r="53" spans="1:8" x14ac:dyDescent="0.25">
      <c r="A53" s="126" t="s">
        <v>223</v>
      </c>
      <c r="B53">
        <v>2</v>
      </c>
      <c r="C53" s="171">
        <v>2</v>
      </c>
      <c r="D53" s="171">
        <v>1</v>
      </c>
      <c r="F53" s="171">
        <f t="shared" si="3"/>
        <v>4</v>
      </c>
      <c r="G53" s="171">
        <f t="shared" si="4"/>
        <v>4</v>
      </c>
      <c r="H53" s="171">
        <f t="shared" si="5"/>
        <v>2</v>
      </c>
    </row>
    <row r="54" spans="1:8" x14ac:dyDescent="0.25">
      <c r="A54" s="126" t="s">
        <v>227</v>
      </c>
      <c r="B54">
        <v>1</v>
      </c>
      <c r="C54" s="171">
        <v>2</v>
      </c>
      <c r="D54" s="171">
        <v>3</v>
      </c>
      <c r="F54" s="171">
        <f t="shared" si="3"/>
        <v>2</v>
      </c>
      <c r="G54" s="171">
        <f t="shared" si="4"/>
        <v>4</v>
      </c>
      <c r="H54" s="171">
        <f t="shared" si="5"/>
        <v>6</v>
      </c>
    </row>
    <row r="55" spans="1:8" x14ac:dyDescent="0.25">
      <c r="A55" s="128" t="s">
        <v>231</v>
      </c>
      <c r="B55">
        <v>0</v>
      </c>
      <c r="C55" s="171">
        <v>3</v>
      </c>
      <c r="D55" s="171">
        <v>2</v>
      </c>
      <c r="F55" s="171">
        <f t="shared" si="3"/>
        <v>0</v>
      </c>
      <c r="G55" s="171">
        <f t="shared" si="4"/>
        <v>6</v>
      </c>
      <c r="H55" s="171">
        <f t="shared" si="5"/>
        <v>4</v>
      </c>
    </row>
    <row r="56" spans="1:8" x14ac:dyDescent="0.25">
      <c r="A56" s="58" t="s">
        <v>236</v>
      </c>
      <c r="B56">
        <v>3</v>
      </c>
      <c r="C56" s="171">
        <v>1</v>
      </c>
      <c r="D56" s="171">
        <v>2</v>
      </c>
      <c r="F56" s="171">
        <f t="shared" si="3"/>
        <v>6</v>
      </c>
      <c r="G56" s="171">
        <f t="shared" si="4"/>
        <v>2</v>
      </c>
      <c r="H56" s="171">
        <f t="shared" si="5"/>
        <v>4</v>
      </c>
    </row>
    <row r="57" spans="1:8" x14ac:dyDescent="0.25">
      <c r="D57" s="171"/>
    </row>
  </sheetData>
  <phoneticPr fontId="15" type="noConversion"/>
  <conditionalFormatting sqref="B2:D56 F2:H56">
    <cfRule type="colorScale" priority="12">
      <colorScale>
        <cfvo type="min"/>
        <cfvo type="max"/>
        <color rgb="FFFCFCFF"/>
        <color rgb="FF63BE7B"/>
      </colorScale>
    </cfRule>
    <cfRule type="colorScale" priority="13">
      <colorScale>
        <cfvo type="min"/>
        <cfvo type="percentile" val="50"/>
        <cfvo type="max"/>
        <color rgb="FFF8696B"/>
        <color rgb="FFFCFCFF"/>
        <color rgb="FF5A8AC6"/>
      </colorScale>
    </cfRule>
  </conditionalFormatting>
  <conditionalFormatting sqref="F2:H56">
    <cfRule type="colorScale" priority="16">
      <colorScale>
        <cfvo type="min"/>
        <cfvo type="max"/>
        <color rgb="FFFCFCFF"/>
        <color rgb="FFF8696B"/>
      </colorScale>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265"/>
  <sheetViews>
    <sheetView zoomScale="86" zoomScaleNormal="80" workbookViewId="0">
      <selection activeCell="C17" sqref="C17"/>
    </sheetView>
  </sheetViews>
  <sheetFormatPr defaultColWidth="8.85546875" defaultRowHeight="15" x14ac:dyDescent="0.25"/>
  <cols>
    <col min="1" max="1" width="34.42578125" customWidth="1"/>
    <col min="2" max="2" width="8.85546875" customWidth="1"/>
    <col min="3" max="3" width="14.85546875" customWidth="1"/>
    <col min="4" max="4" width="17.85546875" customWidth="1"/>
    <col min="5" max="5" width="15" bestFit="1" customWidth="1"/>
  </cols>
  <sheetData>
    <row r="1" spans="1:50" x14ac:dyDescent="0.25">
      <c r="A1" s="24"/>
      <c r="B1" s="43"/>
      <c r="C1" s="16"/>
      <c r="D1" s="16"/>
      <c r="E1" s="16"/>
      <c r="F1" s="16"/>
      <c r="G1" s="16"/>
      <c r="H1" s="16"/>
      <c r="I1" s="16"/>
      <c r="J1" s="16"/>
      <c r="K1" s="16"/>
      <c r="L1" s="16"/>
      <c r="M1" s="16"/>
      <c r="N1" s="16"/>
      <c r="O1" s="16"/>
      <c r="P1" s="1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50" ht="42.95" customHeight="1" x14ac:dyDescent="0.25">
      <c r="A2" s="329" t="s">
        <v>313</v>
      </c>
      <c r="B2" s="330"/>
      <c r="C2" s="330"/>
      <c r="D2" s="330"/>
      <c r="E2" s="330"/>
      <c r="F2" s="330"/>
      <c r="G2" s="330"/>
      <c r="H2" s="330"/>
      <c r="I2" s="330"/>
      <c r="J2" s="330"/>
      <c r="K2" s="330"/>
      <c r="L2" s="330"/>
      <c r="M2" s="330"/>
      <c r="N2" s="330"/>
      <c r="O2" s="330"/>
      <c r="P2" s="331"/>
      <c r="Q2" s="20"/>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50" ht="87.95" customHeight="1" x14ac:dyDescent="0.25">
      <c r="A3" s="332" t="str">
        <f>(CONCATENATE("We define six levels of Zero Trust cybersecurity maturity: non-existent, initial, informal, defined, managed and measurable and optimised. Based on your responses, your organisation is at the Level ",C15,". "))</f>
        <v xml:space="preserve">We define six levels of Zero Trust cybersecurity maturity: non-existent, initial, informal, defined, managed and measurable and optimised. Based on your responses, your organisation is at the Level 2. </v>
      </c>
      <c r="B3" s="333"/>
      <c r="C3" s="333"/>
      <c r="D3" s="333"/>
      <c r="E3" s="333"/>
      <c r="F3" s="333"/>
      <c r="G3" s="333"/>
      <c r="H3" s="333"/>
      <c r="I3" s="333"/>
      <c r="J3" s="333"/>
      <c r="K3" s="333"/>
      <c r="L3" s="333"/>
      <c r="M3" s="333"/>
      <c r="N3" s="333"/>
      <c r="O3" s="333"/>
      <c r="P3" s="334"/>
      <c r="Q3" s="20"/>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row>
    <row r="4" spans="1:50" s="33" customFormat="1" ht="30.6" customHeight="1" x14ac:dyDescent="0.25">
      <c r="D4" s="47"/>
      <c r="E4" s="47"/>
      <c r="F4" s="48"/>
      <c r="G4" s="40"/>
      <c r="H4" s="40"/>
      <c r="I4" s="40"/>
      <c r="J4" s="52"/>
      <c r="K4" s="52"/>
      <c r="L4" s="52"/>
      <c r="M4" s="52"/>
      <c r="N4" s="52"/>
      <c r="O4" s="49"/>
      <c r="P4" s="49"/>
      <c r="Q4" s="49"/>
      <c r="R4" s="49"/>
      <c r="S4" s="49"/>
      <c r="T4" s="49"/>
      <c r="U4" s="49"/>
      <c r="V4" s="49"/>
      <c r="W4" s="49"/>
      <c r="X4" s="49"/>
      <c r="Y4" s="49"/>
      <c r="Z4" s="50"/>
      <c r="AA4" s="49"/>
      <c r="AB4" s="49"/>
      <c r="AC4" s="49"/>
      <c r="AD4" s="49"/>
      <c r="AE4" s="49"/>
      <c r="AF4" s="49"/>
      <c r="AG4" s="49"/>
      <c r="AH4" s="49"/>
      <c r="AI4" s="49"/>
      <c r="AJ4" s="49"/>
      <c r="AK4" s="49"/>
      <c r="AL4" s="49"/>
      <c r="AM4" s="49"/>
      <c r="AN4" s="49"/>
      <c r="AO4" s="49"/>
      <c r="AP4" s="49"/>
      <c r="AQ4" s="49"/>
      <c r="AR4" s="49"/>
      <c r="AS4" s="49"/>
      <c r="AT4" s="49"/>
      <c r="AU4" s="49"/>
      <c r="AV4" s="49"/>
      <c r="AW4" s="49"/>
      <c r="AX4" s="49"/>
    </row>
    <row r="5" spans="1:50" x14ac:dyDescent="0.25">
      <c r="A5" s="33"/>
      <c r="B5" s="33"/>
      <c r="C5" s="33"/>
      <c r="D5" s="31"/>
      <c r="E5" s="231"/>
      <c r="F5" s="51"/>
      <c r="G5" s="220"/>
      <c r="H5" s="220"/>
      <c r="I5" s="220"/>
      <c r="J5" s="220"/>
      <c r="K5" s="220"/>
      <c r="L5" s="220"/>
      <c r="M5" s="220"/>
      <c r="N5" s="220"/>
      <c r="O5" s="20"/>
      <c r="P5" s="5"/>
      <c r="Q5" s="5"/>
      <c r="R5" s="5"/>
      <c r="S5" s="5"/>
      <c r="T5" s="5"/>
      <c r="U5" s="5"/>
      <c r="V5" s="5"/>
      <c r="W5" s="5"/>
      <c r="X5" s="5"/>
      <c r="Y5" s="5"/>
      <c r="Z5" s="9"/>
      <c r="AA5" s="5"/>
      <c r="AB5" s="5"/>
      <c r="AC5" s="5"/>
      <c r="AD5" s="5"/>
      <c r="AE5" s="5"/>
      <c r="AF5" s="5"/>
      <c r="AG5" s="5"/>
      <c r="AH5" s="5"/>
      <c r="AI5" s="5"/>
      <c r="AJ5" s="5"/>
      <c r="AK5" s="5"/>
      <c r="AL5" s="5"/>
      <c r="AM5" s="5"/>
      <c r="AN5" s="5"/>
      <c r="AO5" s="5"/>
      <c r="AP5" s="5"/>
      <c r="AQ5" s="5"/>
      <c r="AR5" s="5"/>
      <c r="AS5" s="5"/>
      <c r="AT5" s="5"/>
      <c r="AU5" s="5"/>
      <c r="AV5" s="5"/>
      <c r="AW5" s="5"/>
      <c r="AX5" s="5"/>
    </row>
    <row r="6" spans="1:50" ht="33.950000000000003" customHeight="1" x14ac:dyDescent="0.25">
      <c r="A6" s="125" t="s">
        <v>314</v>
      </c>
      <c r="B6" s="221" t="s">
        <v>315</v>
      </c>
      <c r="C6" s="229" t="s">
        <v>316</v>
      </c>
      <c r="D6" s="224" t="s">
        <v>13</v>
      </c>
      <c r="E6" s="229" t="s">
        <v>14</v>
      </c>
      <c r="F6" s="230"/>
      <c r="G6" s="53"/>
      <c r="H6" s="53"/>
      <c r="I6" s="53"/>
      <c r="J6" s="53"/>
      <c r="K6" s="53"/>
      <c r="L6" s="53"/>
      <c r="M6" s="53"/>
      <c r="N6" s="53"/>
      <c r="O6" s="20"/>
      <c r="P6" s="5"/>
      <c r="Q6" s="5"/>
      <c r="R6" s="5"/>
      <c r="S6" s="5"/>
      <c r="T6" s="5"/>
      <c r="U6" s="5"/>
      <c r="V6" s="5"/>
      <c r="W6" s="5"/>
      <c r="X6" s="5"/>
      <c r="Y6" s="5"/>
      <c r="Z6" s="9"/>
      <c r="AA6" s="5"/>
      <c r="AB6" s="5"/>
      <c r="AC6" s="5"/>
      <c r="AD6" s="5"/>
      <c r="AE6" s="5"/>
      <c r="AF6" s="5"/>
      <c r="AG6" s="5"/>
      <c r="AH6" s="5"/>
      <c r="AI6" s="5"/>
      <c r="AJ6" s="5"/>
      <c r="AK6" s="5"/>
      <c r="AL6" s="5"/>
      <c r="AM6" s="5"/>
      <c r="AN6" s="5"/>
      <c r="AO6" s="5"/>
      <c r="AP6" s="5"/>
      <c r="AQ6" s="5"/>
      <c r="AR6" s="5"/>
      <c r="AS6" s="5"/>
      <c r="AT6" s="5"/>
      <c r="AU6" s="5"/>
      <c r="AV6" s="5"/>
      <c r="AW6" s="5"/>
      <c r="AX6" s="5"/>
    </row>
    <row r="7" spans="1:50" ht="15.75" x14ac:dyDescent="0.25">
      <c r="A7" s="227" t="s">
        <v>317</v>
      </c>
      <c r="B7" s="222">
        <f>SUM('Maturity Level Questionnaire'!K9:K18)/10</f>
        <v>4</v>
      </c>
      <c r="C7" s="225">
        <f t="shared" ref="C7:C15" si="0">VALUE(IF(B7=5, "5", IF(B7&gt;=4, "4", IF(B7&gt;=3, "3", IF(B7&gt;=2,"2",IF(B7&gt;=1,"1",IF(B7=0,"0")))))))</f>
        <v>4</v>
      </c>
      <c r="D7" s="225">
        <v>3</v>
      </c>
      <c r="E7" s="225">
        <f>C7-D7</f>
        <v>1</v>
      </c>
      <c r="G7" s="30"/>
      <c r="H7" s="30"/>
      <c r="I7" s="30"/>
      <c r="J7" s="6"/>
      <c r="K7" s="6"/>
      <c r="L7" s="6"/>
      <c r="M7" s="6"/>
      <c r="N7" s="6"/>
      <c r="O7" s="5"/>
      <c r="P7" s="5"/>
      <c r="Q7" s="5"/>
      <c r="R7" s="5"/>
      <c r="S7" s="5"/>
      <c r="T7" s="5"/>
      <c r="U7" s="5"/>
      <c r="V7" s="5"/>
      <c r="W7" s="5"/>
      <c r="X7" s="5"/>
      <c r="Y7" s="5"/>
      <c r="Z7" s="9"/>
      <c r="AA7" s="5"/>
      <c r="AB7" s="5"/>
      <c r="AC7" s="5"/>
      <c r="AD7" s="5"/>
      <c r="AE7" s="5"/>
      <c r="AF7" s="5"/>
      <c r="AG7" s="5"/>
      <c r="AH7" s="5"/>
      <c r="AI7" s="5"/>
      <c r="AJ7" s="5"/>
      <c r="AK7" s="5"/>
      <c r="AL7" s="5"/>
      <c r="AM7" s="5"/>
      <c r="AN7" s="5"/>
      <c r="AO7" s="5"/>
      <c r="AP7" s="5"/>
      <c r="AQ7" s="5"/>
      <c r="AR7" s="5"/>
      <c r="AS7" s="5"/>
      <c r="AT7" s="5"/>
      <c r="AU7" s="5"/>
      <c r="AV7" s="5"/>
      <c r="AW7" s="5"/>
      <c r="AX7" s="5"/>
    </row>
    <row r="8" spans="1:50" ht="15.75" x14ac:dyDescent="0.25">
      <c r="A8" s="227" t="s">
        <v>318</v>
      </c>
      <c r="B8" s="222">
        <f>SUM('Maturity Level Questionnaire'!K20:K27)/8</f>
        <v>2.1749999999999998</v>
      </c>
      <c r="C8" s="225">
        <f t="shared" si="0"/>
        <v>2</v>
      </c>
      <c r="D8" s="225">
        <v>3</v>
      </c>
      <c r="E8" s="225">
        <f t="shared" ref="E8:E14" si="1">C8-D8</f>
        <v>-1</v>
      </c>
      <c r="F8" s="33"/>
      <c r="G8" s="27"/>
      <c r="H8" s="28"/>
      <c r="I8" s="28"/>
      <c r="J8" s="5"/>
      <c r="K8" s="5"/>
      <c r="L8" s="5"/>
      <c r="M8" s="5"/>
      <c r="N8" s="5"/>
      <c r="O8" s="5"/>
      <c r="P8" s="5"/>
      <c r="Q8" s="5"/>
      <c r="R8" s="5"/>
      <c r="S8" s="5"/>
      <c r="T8" s="5"/>
      <c r="U8" s="5"/>
      <c r="V8" s="5"/>
      <c r="W8" s="5"/>
      <c r="X8" s="5"/>
      <c r="Y8" s="5"/>
      <c r="Z8" s="9"/>
      <c r="AA8" s="5"/>
      <c r="AB8" s="5"/>
      <c r="AC8" s="5"/>
      <c r="AD8" s="5"/>
      <c r="AE8" s="5"/>
      <c r="AF8" s="5"/>
      <c r="AG8" s="5"/>
      <c r="AH8" s="5"/>
      <c r="AI8" s="5"/>
      <c r="AJ8" s="5"/>
      <c r="AK8" s="5"/>
      <c r="AL8" s="5"/>
      <c r="AM8" s="5"/>
      <c r="AN8" s="5"/>
      <c r="AO8" s="5"/>
      <c r="AP8" s="5"/>
      <c r="AQ8" s="5"/>
      <c r="AR8" s="5"/>
      <c r="AS8" s="5"/>
      <c r="AT8" s="5"/>
      <c r="AU8" s="5"/>
      <c r="AV8" s="5"/>
      <c r="AW8" s="5"/>
      <c r="AX8" s="5"/>
    </row>
    <row r="9" spans="1:50" ht="15.75" x14ac:dyDescent="0.25">
      <c r="A9" s="227" t="s">
        <v>319</v>
      </c>
      <c r="B9" s="222">
        <f>SUM('Maturity Level Questionnaire'!K29:K36)/8</f>
        <v>1.95</v>
      </c>
      <c r="C9" s="225">
        <f t="shared" si="0"/>
        <v>1</v>
      </c>
      <c r="D9" s="225">
        <v>2</v>
      </c>
      <c r="E9" s="225">
        <f t="shared" si="1"/>
        <v>-1</v>
      </c>
      <c r="F9" s="33"/>
      <c r="G9" s="27"/>
      <c r="H9" s="28"/>
      <c r="I9" s="28"/>
      <c r="J9" s="5"/>
      <c r="K9" s="5"/>
      <c r="L9" s="5"/>
      <c r="M9" s="5"/>
      <c r="N9" s="5"/>
      <c r="O9" s="5"/>
      <c r="P9" s="5"/>
      <c r="Q9" s="5"/>
      <c r="R9" s="5"/>
      <c r="S9" s="5"/>
      <c r="T9" s="5"/>
      <c r="U9" s="5"/>
      <c r="V9" s="5"/>
      <c r="W9" s="5"/>
      <c r="X9" s="5"/>
      <c r="Y9" s="5"/>
      <c r="Z9" s="9"/>
      <c r="AA9" s="5"/>
      <c r="AB9" s="5"/>
      <c r="AC9" s="5"/>
      <c r="AD9" s="5"/>
      <c r="AE9" s="5"/>
      <c r="AF9" s="5"/>
      <c r="AG9" s="5"/>
      <c r="AH9" s="5"/>
      <c r="AI9" s="5"/>
      <c r="AJ9" s="5"/>
      <c r="AK9" s="5"/>
      <c r="AL9" s="5"/>
      <c r="AM9" s="5"/>
      <c r="AN9" s="5"/>
      <c r="AO9" s="5"/>
      <c r="AP9" s="5"/>
      <c r="AQ9" s="5"/>
      <c r="AR9" s="5"/>
      <c r="AS9" s="5"/>
      <c r="AT9" s="5"/>
      <c r="AU9" s="5"/>
      <c r="AV9" s="5"/>
      <c r="AW9" s="5"/>
      <c r="AX9" s="5"/>
    </row>
    <row r="10" spans="1:50" ht="15.75" x14ac:dyDescent="0.25">
      <c r="A10" s="227" t="s">
        <v>320</v>
      </c>
      <c r="B10" s="222">
        <f>SUM('Maturity Level Questionnaire'!K38:K44)/7</f>
        <v>2.2857142857142856</v>
      </c>
      <c r="C10" s="225">
        <f t="shared" si="0"/>
        <v>2</v>
      </c>
      <c r="D10" s="225">
        <v>4</v>
      </c>
      <c r="E10" s="225">
        <f t="shared" si="1"/>
        <v>-2</v>
      </c>
      <c r="F10" s="33"/>
      <c r="G10" s="27"/>
      <c r="H10" s="28"/>
      <c r="I10" s="28"/>
      <c r="J10" s="5"/>
      <c r="K10" s="5"/>
      <c r="L10" s="5"/>
      <c r="M10" s="5"/>
      <c r="N10" s="5"/>
      <c r="O10" s="5"/>
      <c r="P10" s="5"/>
      <c r="Q10" s="5"/>
      <c r="R10" s="5"/>
      <c r="S10" s="5"/>
      <c r="T10" s="5"/>
      <c r="U10" s="5"/>
      <c r="V10" s="5"/>
      <c r="W10" s="5"/>
      <c r="X10" s="5"/>
      <c r="Y10" s="5"/>
      <c r="Z10" s="9"/>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0" ht="15.75" x14ac:dyDescent="0.25">
      <c r="A11" s="227" t="s">
        <v>321</v>
      </c>
      <c r="B11" s="222">
        <f>SUM('Maturity Level Questionnaire'!K46:K52)/7</f>
        <v>2.4285714285714284</v>
      </c>
      <c r="C11" s="225">
        <f t="shared" si="0"/>
        <v>2</v>
      </c>
      <c r="D11" s="225">
        <v>3</v>
      </c>
      <c r="E11" s="225">
        <f t="shared" si="1"/>
        <v>-1</v>
      </c>
      <c r="F11" s="33"/>
      <c r="G11" s="27"/>
      <c r="H11" s="28"/>
      <c r="I11" s="28"/>
      <c r="J11" s="5"/>
      <c r="K11" s="5"/>
      <c r="L11" s="5"/>
      <c r="M11" s="5"/>
      <c r="N11" s="5"/>
      <c r="O11" s="5"/>
      <c r="P11" s="5"/>
      <c r="Q11" s="5"/>
      <c r="R11" s="5"/>
      <c r="S11" s="5"/>
      <c r="T11" s="5"/>
      <c r="U11" s="5"/>
      <c r="V11" s="5"/>
      <c r="W11" s="5"/>
      <c r="X11" s="5"/>
      <c r="Y11" s="5"/>
      <c r="Z11" s="9"/>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0" ht="15.75" x14ac:dyDescent="0.25">
      <c r="A12" s="227" t="s">
        <v>322</v>
      </c>
      <c r="B12" s="222">
        <f>SUM('Maturity Level Questionnaire'!K54:K59)/6</f>
        <v>2.4</v>
      </c>
      <c r="C12" s="225">
        <f t="shared" si="0"/>
        <v>2</v>
      </c>
      <c r="D12" s="225">
        <v>4</v>
      </c>
      <c r="E12" s="225">
        <f t="shared" si="1"/>
        <v>-2</v>
      </c>
      <c r="F12" s="33"/>
      <c r="G12" s="27"/>
      <c r="H12" s="28"/>
      <c r="I12" s="28"/>
      <c r="J12" s="5"/>
      <c r="K12" s="5"/>
      <c r="L12" s="5"/>
      <c r="M12" s="5"/>
      <c r="N12" s="5"/>
      <c r="O12" s="5"/>
      <c r="P12" s="5"/>
      <c r="Q12" s="5"/>
      <c r="R12" s="5"/>
      <c r="S12" s="5"/>
      <c r="T12" s="5"/>
      <c r="U12" s="5"/>
      <c r="V12" s="5"/>
      <c r="W12" s="5"/>
      <c r="X12" s="5"/>
      <c r="Y12" s="5"/>
      <c r="Z12" s="9"/>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0" ht="15.75" x14ac:dyDescent="0.25">
      <c r="A13" s="227" t="s">
        <v>323</v>
      </c>
      <c r="B13" s="222">
        <f>SUM('Maturity Level Questionnaire'!K61:K64)/4</f>
        <v>2.75</v>
      </c>
      <c r="C13" s="225">
        <f t="shared" si="0"/>
        <v>2</v>
      </c>
      <c r="D13" s="225">
        <v>2</v>
      </c>
      <c r="E13" s="225">
        <f t="shared" si="1"/>
        <v>0</v>
      </c>
      <c r="F13" s="33"/>
      <c r="G13" s="27"/>
      <c r="H13" s="28"/>
      <c r="I13" s="28"/>
      <c r="J13" s="5"/>
      <c r="K13" s="5"/>
      <c r="L13" s="5"/>
      <c r="M13" s="5"/>
      <c r="N13" s="5"/>
      <c r="O13" s="5"/>
      <c r="P13" s="5"/>
      <c r="Q13" s="5"/>
      <c r="R13" s="5"/>
      <c r="S13" s="5"/>
      <c r="T13" s="5"/>
      <c r="U13" s="5"/>
      <c r="V13" s="5"/>
      <c r="W13" s="5"/>
      <c r="X13" s="5"/>
      <c r="Y13" s="5"/>
      <c r="Z13" s="9"/>
      <c r="AA13" s="5"/>
      <c r="AB13" s="5"/>
      <c r="AC13" s="5"/>
      <c r="AD13" s="5"/>
      <c r="AE13" s="5"/>
      <c r="AF13" s="5"/>
      <c r="AG13" s="5"/>
      <c r="AH13" s="5"/>
      <c r="AI13" s="5"/>
      <c r="AJ13" s="5"/>
      <c r="AK13" s="5"/>
      <c r="AL13" s="5"/>
      <c r="AM13" s="5"/>
      <c r="AN13" s="5"/>
      <c r="AO13" s="5"/>
      <c r="AP13" s="5"/>
      <c r="AQ13" s="5"/>
      <c r="AR13" s="5"/>
      <c r="AS13" s="32"/>
      <c r="AT13" s="32"/>
      <c r="AU13" s="32"/>
      <c r="AV13" s="32"/>
      <c r="AW13" s="32"/>
      <c r="AX13" s="32"/>
    </row>
    <row r="14" spans="1:50" ht="15.75" x14ac:dyDescent="0.25">
      <c r="A14" s="227" t="s">
        <v>324</v>
      </c>
      <c r="B14" s="222">
        <f>SUM('Maturity Level Questionnaire'!K66:K70)/5</f>
        <v>3.08</v>
      </c>
      <c r="C14" s="225">
        <f t="shared" si="0"/>
        <v>3</v>
      </c>
      <c r="D14" s="225">
        <v>2</v>
      </c>
      <c r="E14" s="225">
        <f t="shared" si="1"/>
        <v>1</v>
      </c>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row>
    <row r="15" spans="1:50" ht="15.75" x14ac:dyDescent="0.25">
      <c r="A15" s="228" t="s">
        <v>325</v>
      </c>
      <c r="B15" s="223">
        <f>AVERAGE(B7:B14)</f>
        <v>2.633660714285714</v>
      </c>
      <c r="C15" s="226">
        <f t="shared" si="0"/>
        <v>2</v>
      </c>
      <c r="D15" s="226">
        <v>3</v>
      </c>
      <c r="E15" s="226">
        <f>C15-D15</f>
        <v>-1</v>
      </c>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row>
    <row r="16" spans="1:50" x14ac:dyDescent="0.25">
      <c r="A16" s="33"/>
      <c r="B16" s="33"/>
      <c r="C16" s="33"/>
      <c r="D16" s="33"/>
      <c r="E16" s="33"/>
      <c r="G16" s="41"/>
      <c r="H16" s="41"/>
      <c r="I16" s="41"/>
      <c r="J16" s="32"/>
      <c r="K16" s="32"/>
      <c r="L16" s="32"/>
      <c r="M16" s="32"/>
      <c r="N16" s="32"/>
      <c r="O16" s="32"/>
      <c r="P16" s="32"/>
      <c r="Q16" s="32"/>
      <c r="R16" s="32"/>
      <c r="S16" s="32"/>
      <c r="T16" s="32"/>
      <c r="U16" s="32"/>
      <c r="V16" s="32"/>
      <c r="W16" s="32"/>
      <c r="X16" s="32"/>
      <c r="Y16" s="32"/>
      <c r="Z16" s="4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row>
    <row r="17" spans="1:50" x14ac:dyDescent="0.25">
      <c r="A17" s="29"/>
      <c r="B17" s="29"/>
      <c r="C17" s="29"/>
      <c r="D17" s="29"/>
      <c r="E17" s="29"/>
      <c r="F17" s="31"/>
      <c r="G17" s="31"/>
      <c r="H17" s="31"/>
      <c r="I17" s="31"/>
      <c r="J17" s="5"/>
      <c r="K17" s="5"/>
      <c r="L17" s="5"/>
      <c r="M17" s="5"/>
      <c r="N17" s="5"/>
      <c r="O17" s="5"/>
      <c r="P17" s="5"/>
      <c r="Q17" s="5"/>
      <c r="R17" s="5"/>
      <c r="S17" s="5"/>
      <c r="T17" s="5"/>
      <c r="U17" s="5"/>
      <c r="V17" s="5"/>
      <c r="W17" s="5"/>
      <c r="X17" s="5"/>
      <c r="Y17" s="5"/>
      <c r="Z17" s="9"/>
      <c r="AA17" s="5"/>
      <c r="AB17" s="5"/>
      <c r="AC17" s="5"/>
      <c r="AD17" s="5"/>
      <c r="AE17" s="5"/>
      <c r="AF17" s="5"/>
      <c r="AG17" s="5"/>
      <c r="AH17" s="5"/>
      <c r="AI17" s="5"/>
      <c r="AJ17" s="5"/>
      <c r="AK17" s="5"/>
      <c r="AL17" s="5"/>
      <c r="AM17" s="5"/>
      <c r="AN17" s="5"/>
      <c r="AO17" s="5"/>
      <c r="AP17" s="5"/>
      <c r="AQ17" s="5"/>
      <c r="AR17" s="5"/>
      <c r="AS17" s="32"/>
      <c r="AT17" s="32"/>
      <c r="AU17" s="32"/>
      <c r="AV17" s="32"/>
      <c r="AW17" s="32"/>
      <c r="AX17" s="32"/>
    </row>
    <row r="18" spans="1:50" ht="74.45" customHeight="1" x14ac:dyDescent="0.25">
      <c r="A18" s="31"/>
      <c r="B18" s="31"/>
      <c r="C18" s="111"/>
      <c r="D18" s="31"/>
      <c r="E18" s="31"/>
      <c r="F18" s="31"/>
      <c r="G18" s="31"/>
      <c r="H18" s="31"/>
      <c r="I18" s="31"/>
      <c r="J18" s="5"/>
      <c r="K18" s="5"/>
      <c r="L18" s="5"/>
      <c r="M18" s="5"/>
      <c r="N18" s="5"/>
      <c r="O18" s="5"/>
      <c r="P18" s="5"/>
      <c r="Q18" s="5"/>
      <c r="R18" s="5"/>
      <c r="S18" s="5"/>
      <c r="T18" s="5"/>
      <c r="U18" s="5"/>
      <c r="V18" s="5"/>
      <c r="W18" s="5"/>
      <c r="X18" s="5"/>
      <c r="Y18" s="5"/>
      <c r="Z18" s="9"/>
      <c r="AA18" s="5"/>
      <c r="AB18" s="5"/>
      <c r="AC18" s="5"/>
      <c r="AD18" s="5"/>
      <c r="AE18" s="5"/>
      <c r="AF18" s="5"/>
      <c r="AG18" s="5"/>
      <c r="AH18" s="5"/>
      <c r="AI18" s="5"/>
      <c r="AJ18" s="5"/>
      <c r="AK18" s="5"/>
      <c r="AL18" s="5"/>
      <c r="AM18" s="5"/>
      <c r="AN18" s="5"/>
      <c r="AO18" s="5"/>
      <c r="AP18" s="5"/>
      <c r="AQ18" s="5"/>
      <c r="AR18" s="5"/>
      <c r="AS18" s="32"/>
      <c r="AT18" s="32"/>
      <c r="AU18" s="32"/>
      <c r="AV18" s="32"/>
      <c r="AW18" s="32"/>
      <c r="AX18" s="32"/>
    </row>
    <row r="19" spans="1:50" ht="30.95" customHeight="1" x14ac:dyDescent="0.25">
      <c r="A19" s="60"/>
      <c r="B19" s="60"/>
      <c r="C19" s="124"/>
      <c r="D19" s="60"/>
      <c r="E19" s="60"/>
      <c r="F19" s="60"/>
      <c r="G19" s="60"/>
      <c r="H19" s="60"/>
      <c r="I19" s="60"/>
      <c r="J19" s="20"/>
      <c r="K19" s="5"/>
      <c r="L19" s="5"/>
      <c r="M19" s="5"/>
      <c r="N19" s="5"/>
      <c r="O19" s="5"/>
      <c r="P19" s="5"/>
      <c r="Q19" s="5"/>
      <c r="R19" s="5"/>
      <c r="S19" s="5"/>
      <c r="T19" s="5"/>
      <c r="U19" s="5"/>
      <c r="V19" s="5"/>
      <c r="W19" s="5"/>
      <c r="X19" s="5"/>
      <c r="Y19" s="5"/>
      <c r="Z19" s="9"/>
      <c r="AA19" s="5"/>
      <c r="AB19" s="5"/>
      <c r="AC19" s="5"/>
      <c r="AD19" s="5"/>
      <c r="AE19" s="5"/>
      <c r="AF19" s="5"/>
      <c r="AG19" s="5"/>
      <c r="AH19" s="5"/>
      <c r="AI19" s="5"/>
      <c r="AJ19" s="5"/>
      <c r="AK19" s="5"/>
      <c r="AL19" s="5"/>
      <c r="AM19" s="5"/>
      <c r="AN19" s="5"/>
      <c r="AO19" s="5"/>
      <c r="AP19" s="5"/>
      <c r="AQ19" s="5"/>
      <c r="AR19" s="5"/>
      <c r="AS19" s="32"/>
      <c r="AT19" s="32"/>
      <c r="AU19" s="32"/>
      <c r="AV19" s="32"/>
      <c r="AW19" s="32"/>
      <c r="AX19" s="32"/>
    </row>
    <row r="20" spans="1:50" ht="15.75" x14ac:dyDescent="0.25">
      <c r="A20" s="326" t="s">
        <v>326</v>
      </c>
      <c r="B20" s="327"/>
      <c r="C20" s="327"/>
      <c r="D20" s="327"/>
      <c r="E20" s="327"/>
      <c r="F20" s="327"/>
      <c r="G20" s="327"/>
      <c r="H20" s="327"/>
      <c r="I20" s="328"/>
      <c r="J20" s="20"/>
      <c r="K20" s="5"/>
      <c r="L20" s="5"/>
      <c r="M20" s="5"/>
      <c r="N20" s="5"/>
      <c r="O20" s="5"/>
      <c r="P20" s="5"/>
      <c r="Q20" s="5"/>
      <c r="R20" s="5"/>
      <c r="S20" s="5"/>
      <c r="T20" s="5"/>
      <c r="U20" s="5"/>
      <c r="V20" s="5"/>
      <c r="W20" s="5"/>
      <c r="X20" s="5"/>
      <c r="Y20" s="5"/>
      <c r="Z20" s="9"/>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ht="71.099999999999994" customHeight="1" x14ac:dyDescent="0.25">
      <c r="A21" s="314" t="s">
        <v>327</v>
      </c>
      <c r="B21" s="315"/>
      <c r="C21" s="315"/>
      <c r="D21" s="315"/>
      <c r="E21" s="315"/>
      <c r="F21" s="315"/>
      <c r="G21" s="315"/>
      <c r="H21" s="315"/>
      <c r="I21" s="316"/>
      <c r="J21" s="20"/>
      <c r="K21" s="5"/>
      <c r="L21" s="5"/>
      <c r="M21" s="5"/>
      <c r="N21" s="5"/>
      <c r="O21" s="5"/>
      <c r="P21" s="5"/>
      <c r="Q21" s="5"/>
      <c r="R21" s="5"/>
      <c r="S21" s="5"/>
      <c r="T21" s="5"/>
      <c r="U21" s="5"/>
      <c r="V21" s="5"/>
      <c r="W21" s="5"/>
      <c r="X21" s="5"/>
      <c r="Y21" s="5"/>
      <c r="Z21" s="9"/>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1:50" x14ac:dyDescent="0.25">
      <c r="A22" s="29"/>
      <c r="B22" s="29"/>
      <c r="C22" s="29"/>
      <c r="D22" s="29"/>
      <c r="E22" s="29"/>
      <c r="F22" s="29"/>
      <c r="G22" s="29"/>
      <c r="H22" s="29"/>
      <c r="I22" s="29"/>
      <c r="J22" s="5"/>
      <c r="K22" s="5"/>
      <c r="L22" s="5"/>
      <c r="M22" s="5"/>
      <c r="N22" s="5"/>
      <c r="O22" s="5"/>
      <c r="P22" s="5"/>
      <c r="Q22" s="5"/>
      <c r="R22" s="5"/>
      <c r="S22" s="5"/>
      <c r="T22" s="5"/>
      <c r="U22" s="5"/>
      <c r="V22" s="5"/>
      <c r="W22" s="5"/>
      <c r="X22" s="5"/>
      <c r="Y22" s="5"/>
      <c r="Z22" s="9"/>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ht="15.75" x14ac:dyDescent="0.25">
      <c r="A23" s="347" t="s">
        <v>328</v>
      </c>
      <c r="B23" s="348"/>
      <c r="C23" s="348"/>
      <c r="D23" s="348"/>
      <c r="E23" s="348"/>
      <c r="F23" s="348"/>
      <c r="G23" s="348"/>
      <c r="H23" s="348"/>
      <c r="I23" s="349"/>
      <c r="J23" s="20"/>
      <c r="K23" s="5"/>
      <c r="L23" s="5"/>
      <c r="M23" s="5"/>
      <c r="N23" s="5"/>
      <c r="O23" s="5"/>
      <c r="P23" s="5"/>
      <c r="Q23" s="5"/>
      <c r="R23" s="5"/>
      <c r="S23" s="5"/>
      <c r="T23" s="5"/>
      <c r="U23" s="5"/>
      <c r="V23" s="5"/>
      <c r="W23" s="5"/>
      <c r="X23" s="5"/>
      <c r="Y23" s="5"/>
      <c r="Z23" s="9"/>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ht="71.099999999999994" customHeight="1" x14ac:dyDescent="0.25">
      <c r="A24" s="314" t="s">
        <v>329</v>
      </c>
      <c r="B24" s="315"/>
      <c r="C24" s="315"/>
      <c r="D24" s="315"/>
      <c r="E24" s="315"/>
      <c r="F24" s="315"/>
      <c r="G24" s="315"/>
      <c r="H24" s="315"/>
      <c r="I24" s="316"/>
      <c r="J24" s="20"/>
      <c r="K24" s="5"/>
      <c r="L24" s="5"/>
      <c r="M24" s="5"/>
      <c r="N24" s="5"/>
      <c r="O24" s="5"/>
      <c r="P24" s="5"/>
      <c r="Q24" s="5"/>
      <c r="R24" s="5"/>
      <c r="S24" s="5"/>
      <c r="T24" s="5"/>
      <c r="U24" s="5"/>
      <c r="V24" s="5"/>
      <c r="W24" s="5"/>
      <c r="X24" s="5"/>
      <c r="Y24" s="5"/>
      <c r="Z24" s="9"/>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x14ac:dyDescent="0.25">
      <c r="A25" s="29"/>
      <c r="B25" s="29"/>
      <c r="C25" s="29"/>
      <c r="D25" s="29"/>
      <c r="E25" s="29"/>
      <c r="F25" s="29"/>
      <c r="G25" s="29"/>
      <c r="H25" s="29"/>
      <c r="I25" s="29"/>
      <c r="J25" s="5"/>
      <c r="K25" s="5"/>
      <c r="L25" s="5"/>
      <c r="M25" s="5"/>
      <c r="N25" s="5"/>
      <c r="O25" s="5"/>
      <c r="P25" s="5"/>
      <c r="Q25" s="5"/>
      <c r="R25" s="5"/>
      <c r="S25" s="5"/>
      <c r="T25" s="5"/>
      <c r="U25" s="5"/>
      <c r="V25" s="5"/>
      <c r="W25" s="5"/>
      <c r="X25" s="5"/>
      <c r="Y25" s="5"/>
      <c r="Z25" s="9"/>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ht="15.75" x14ac:dyDescent="0.25">
      <c r="A26" s="344" t="s">
        <v>330</v>
      </c>
      <c r="B26" s="345"/>
      <c r="C26" s="345"/>
      <c r="D26" s="345"/>
      <c r="E26" s="345"/>
      <c r="F26" s="345"/>
      <c r="G26" s="345"/>
      <c r="H26" s="345"/>
      <c r="I26" s="346"/>
      <c r="J26" s="20"/>
      <c r="K26" s="5"/>
      <c r="L26" s="5"/>
      <c r="M26" s="5"/>
      <c r="N26" s="5"/>
      <c r="O26" s="5"/>
      <c r="P26" s="5"/>
      <c r="Q26" s="5"/>
      <c r="R26" s="5"/>
      <c r="S26" s="5"/>
      <c r="T26" s="5"/>
      <c r="U26" s="5"/>
      <c r="V26" s="5"/>
      <c r="W26" s="5"/>
      <c r="X26" s="5"/>
      <c r="Y26" s="5"/>
      <c r="Z26" s="9"/>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ht="71.099999999999994" customHeight="1" x14ac:dyDescent="0.25">
      <c r="A27" s="314" t="s">
        <v>331</v>
      </c>
      <c r="B27" s="315"/>
      <c r="C27" s="315"/>
      <c r="D27" s="315"/>
      <c r="E27" s="315"/>
      <c r="F27" s="315"/>
      <c r="G27" s="315"/>
      <c r="H27" s="315"/>
      <c r="I27" s="316"/>
      <c r="J27" s="20"/>
      <c r="K27" s="5"/>
      <c r="L27" s="5"/>
      <c r="M27" s="5"/>
      <c r="N27" s="5"/>
      <c r="O27" s="5"/>
      <c r="P27" s="5"/>
      <c r="Q27" s="5"/>
      <c r="R27" s="5"/>
      <c r="S27" s="5"/>
      <c r="T27" s="5"/>
      <c r="U27" s="5"/>
      <c r="V27" s="5"/>
      <c r="W27" s="5"/>
      <c r="X27" s="5"/>
      <c r="Y27" s="5"/>
      <c r="Z27" s="9"/>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x14ac:dyDescent="0.25">
      <c r="A28" s="29"/>
      <c r="B28" s="29"/>
      <c r="C28" s="29"/>
      <c r="D28" s="29"/>
      <c r="E28" s="29"/>
      <c r="F28" s="29"/>
      <c r="G28" s="29"/>
      <c r="H28" s="29"/>
      <c r="I28" s="29"/>
      <c r="J28" s="5"/>
      <c r="K28" s="5"/>
      <c r="L28" s="5"/>
      <c r="M28" s="5"/>
      <c r="N28" s="5"/>
      <c r="O28" s="5"/>
      <c r="P28" s="5"/>
      <c r="Q28" s="5"/>
      <c r="R28" s="5"/>
      <c r="S28" s="5"/>
      <c r="T28" s="5"/>
      <c r="U28" s="5"/>
      <c r="V28" s="5"/>
      <c r="W28" s="5"/>
      <c r="X28" s="5"/>
      <c r="Y28" s="5"/>
      <c r="Z28" s="9"/>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ht="15.75" x14ac:dyDescent="0.25">
      <c r="A29" s="353" t="s">
        <v>332</v>
      </c>
      <c r="B29" s="354"/>
      <c r="C29" s="354"/>
      <c r="D29" s="354"/>
      <c r="E29" s="354"/>
      <c r="F29" s="354"/>
      <c r="G29" s="354"/>
      <c r="H29" s="354"/>
      <c r="I29" s="355"/>
      <c r="J29" s="20"/>
      <c r="K29" s="5"/>
      <c r="L29" s="5"/>
      <c r="M29" s="5"/>
      <c r="N29" s="5"/>
      <c r="O29" s="5"/>
      <c r="P29" s="5"/>
      <c r="Q29" s="5"/>
      <c r="R29" s="5"/>
      <c r="S29" s="5"/>
      <c r="T29" s="5"/>
      <c r="U29" s="5"/>
      <c r="V29" s="5"/>
      <c r="W29" s="5"/>
      <c r="X29" s="5"/>
      <c r="Y29" s="5"/>
      <c r="Z29" s="9"/>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ht="71.099999999999994" customHeight="1" x14ac:dyDescent="0.25">
      <c r="A30" s="314" t="s">
        <v>333</v>
      </c>
      <c r="B30" s="315"/>
      <c r="C30" s="315"/>
      <c r="D30" s="315"/>
      <c r="E30" s="315"/>
      <c r="F30" s="315"/>
      <c r="G30" s="315"/>
      <c r="H30" s="315"/>
      <c r="I30" s="316"/>
      <c r="J30" s="20"/>
      <c r="K30" s="5"/>
      <c r="L30" s="5"/>
      <c r="M30" s="5"/>
      <c r="N30" s="5"/>
      <c r="O30" s="5"/>
      <c r="P30" s="5"/>
      <c r="Q30" s="5"/>
      <c r="R30" s="5"/>
      <c r="S30" s="5"/>
      <c r="T30" s="5"/>
      <c r="U30" s="5"/>
      <c r="V30" s="5"/>
      <c r="W30" s="5"/>
      <c r="X30" s="5"/>
      <c r="Y30" s="5"/>
      <c r="Z30" s="9"/>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x14ac:dyDescent="0.25">
      <c r="A31" s="162"/>
      <c r="B31" s="162"/>
      <c r="C31" s="162"/>
      <c r="D31" s="162"/>
      <c r="E31" s="162"/>
      <c r="F31" s="162"/>
      <c r="G31" s="162"/>
      <c r="H31" s="162"/>
      <c r="I31" s="162"/>
      <c r="J31" s="20"/>
      <c r="K31" s="5"/>
      <c r="L31" s="5"/>
      <c r="M31" s="5"/>
      <c r="N31" s="5"/>
      <c r="O31" s="5"/>
      <c r="P31" s="5"/>
      <c r="Q31" s="5"/>
      <c r="R31" s="5"/>
      <c r="S31" s="5"/>
      <c r="T31" s="5"/>
      <c r="U31" s="5"/>
      <c r="V31" s="5"/>
      <c r="W31" s="5"/>
      <c r="X31" s="5"/>
      <c r="Y31" s="5"/>
      <c r="Z31" s="9"/>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ht="15.75" x14ac:dyDescent="0.25">
      <c r="A32" s="350" t="s">
        <v>334</v>
      </c>
      <c r="B32" s="351"/>
      <c r="C32" s="351"/>
      <c r="D32" s="351"/>
      <c r="E32" s="351"/>
      <c r="F32" s="351"/>
      <c r="G32" s="351"/>
      <c r="H32" s="351"/>
      <c r="I32" s="352"/>
      <c r="J32" s="20"/>
      <c r="K32" s="5"/>
      <c r="L32" s="5"/>
      <c r="M32" s="5"/>
      <c r="N32" s="5"/>
      <c r="O32" s="5"/>
      <c r="P32" s="5"/>
      <c r="Q32" s="5"/>
      <c r="R32" s="5"/>
      <c r="S32" s="5"/>
      <c r="T32" s="5"/>
      <c r="U32" s="5"/>
      <c r="V32" s="5"/>
      <c r="W32" s="5"/>
      <c r="X32" s="5"/>
      <c r="Y32" s="5"/>
      <c r="Z32" s="9"/>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ht="56.1" customHeight="1" x14ac:dyDescent="0.25">
      <c r="A33" s="338" t="s">
        <v>335</v>
      </c>
      <c r="B33" s="339"/>
      <c r="C33" s="339"/>
      <c r="D33" s="339"/>
      <c r="E33" s="339"/>
      <c r="F33" s="339"/>
      <c r="G33" s="339"/>
      <c r="H33" s="339"/>
      <c r="I33" s="340"/>
      <c r="J33" s="20"/>
      <c r="K33" s="5"/>
      <c r="L33" s="5"/>
      <c r="M33" s="5"/>
      <c r="N33" s="5"/>
      <c r="O33" s="5"/>
      <c r="P33" s="5"/>
      <c r="Q33" s="5"/>
      <c r="R33" s="5"/>
      <c r="S33" s="5"/>
      <c r="T33" s="5"/>
      <c r="U33" s="5"/>
      <c r="V33" s="5"/>
      <c r="W33" s="5"/>
      <c r="X33" s="5"/>
      <c r="Y33" s="5"/>
      <c r="Z33" s="9"/>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x14ac:dyDescent="0.25">
      <c r="A34" s="162"/>
      <c r="B34" s="162"/>
      <c r="C34" s="162"/>
      <c r="D34" s="162"/>
      <c r="E34" s="162"/>
      <c r="F34" s="162"/>
      <c r="G34" s="162"/>
      <c r="H34" s="162"/>
      <c r="I34" s="162"/>
      <c r="J34" s="20"/>
      <c r="K34" s="5"/>
      <c r="L34" s="5"/>
      <c r="M34" s="5"/>
      <c r="N34" s="5"/>
      <c r="O34" s="5"/>
      <c r="P34" s="5"/>
      <c r="Q34" s="5"/>
      <c r="R34" s="5"/>
      <c r="S34" s="5"/>
      <c r="T34" s="5"/>
      <c r="U34" s="5"/>
      <c r="V34" s="5"/>
      <c r="W34" s="5"/>
      <c r="X34" s="5"/>
      <c r="Y34" s="5"/>
      <c r="Z34" s="9"/>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5.75" x14ac:dyDescent="0.25">
      <c r="A35" s="341" t="s">
        <v>336</v>
      </c>
      <c r="B35" s="342"/>
      <c r="C35" s="342"/>
      <c r="D35" s="342"/>
      <c r="E35" s="342"/>
      <c r="F35" s="342"/>
      <c r="G35" s="342"/>
      <c r="H35" s="342"/>
      <c r="I35" s="343"/>
      <c r="J35" s="20"/>
      <c r="K35" s="5"/>
      <c r="L35" s="5"/>
      <c r="M35" s="5"/>
      <c r="N35" s="5"/>
      <c r="O35" s="5"/>
      <c r="P35" s="5"/>
      <c r="Q35" s="5"/>
      <c r="R35" s="5"/>
      <c r="S35" s="5"/>
      <c r="T35" s="5"/>
      <c r="U35" s="5"/>
      <c r="V35" s="5"/>
      <c r="W35" s="5"/>
      <c r="X35" s="5"/>
      <c r="Y35" s="5"/>
      <c r="Z35" s="9"/>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71.099999999999994" customHeight="1" x14ac:dyDescent="0.25">
      <c r="A36" s="314" t="s">
        <v>337</v>
      </c>
      <c r="B36" s="315"/>
      <c r="C36" s="315"/>
      <c r="D36" s="315"/>
      <c r="E36" s="315"/>
      <c r="F36" s="315"/>
      <c r="G36" s="315"/>
      <c r="H36" s="315"/>
      <c r="I36" s="316"/>
      <c r="J36" s="20"/>
      <c r="K36" s="5"/>
      <c r="L36" s="5"/>
      <c r="M36" s="5"/>
      <c r="N36" s="5"/>
      <c r="O36" s="5"/>
      <c r="P36" s="5"/>
      <c r="Q36" s="5"/>
      <c r="R36" s="5"/>
      <c r="S36" s="5"/>
      <c r="T36" s="5"/>
      <c r="U36" s="5"/>
      <c r="V36" s="5"/>
      <c r="W36" s="5"/>
      <c r="X36" s="5"/>
      <c r="Y36" s="5"/>
      <c r="Z36" s="9"/>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ht="22.35" customHeight="1" x14ac:dyDescent="0.25">
      <c r="A37" s="53"/>
      <c r="B37" s="53"/>
      <c r="C37" s="53"/>
      <c r="D37" s="53"/>
      <c r="E37" s="53"/>
      <c r="F37" s="53"/>
      <c r="G37" s="53"/>
      <c r="H37" s="53"/>
      <c r="I37" s="53"/>
      <c r="J37" s="20"/>
      <c r="K37" s="5"/>
      <c r="L37" s="5"/>
      <c r="M37" s="5"/>
      <c r="N37" s="5"/>
      <c r="O37" s="5"/>
      <c r="P37" s="5"/>
      <c r="Q37" s="5"/>
      <c r="R37" s="5"/>
      <c r="S37" s="5"/>
      <c r="T37" s="5"/>
      <c r="U37" s="5"/>
      <c r="V37" s="5"/>
      <c r="W37" s="5"/>
      <c r="X37" s="5"/>
      <c r="Y37" s="5"/>
      <c r="Z37" s="9"/>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ht="15" customHeight="1" x14ac:dyDescent="0.25">
      <c r="A38" s="323" t="s">
        <v>5</v>
      </c>
      <c r="B38" s="324"/>
      <c r="C38" s="324"/>
      <c r="D38" s="324"/>
      <c r="E38" s="324"/>
      <c r="F38" s="324"/>
      <c r="G38" s="324"/>
      <c r="H38" s="324"/>
      <c r="I38" s="325"/>
      <c r="J38" s="20"/>
      <c r="K38" s="5"/>
      <c r="L38" s="5"/>
      <c r="M38" s="5"/>
      <c r="N38" s="5"/>
      <c r="O38" s="5"/>
      <c r="P38" s="5"/>
      <c r="Q38" s="5"/>
      <c r="R38" s="5"/>
      <c r="S38" s="5"/>
      <c r="T38" s="5"/>
      <c r="U38" s="5"/>
      <c r="V38" s="5"/>
      <c r="W38" s="5"/>
      <c r="X38" s="5"/>
      <c r="Y38" s="5"/>
      <c r="Z38" s="9"/>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ht="66" customHeight="1" x14ac:dyDescent="0.25">
      <c r="A39" s="314" t="s">
        <v>338</v>
      </c>
      <c r="B39" s="315"/>
      <c r="C39" s="315"/>
      <c r="D39" s="315"/>
      <c r="E39" s="315"/>
      <c r="F39" s="315"/>
      <c r="G39" s="315"/>
      <c r="H39" s="315"/>
      <c r="I39" s="316"/>
      <c r="J39" s="20"/>
      <c r="K39" s="5"/>
      <c r="L39" s="5"/>
      <c r="M39" s="5"/>
      <c r="N39" s="5"/>
      <c r="O39" s="5"/>
      <c r="P39" s="5"/>
      <c r="Q39" s="5"/>
      <c r="R39" s="5"/>
      <c r="S39" s="5"/>
      <c r="T39" s="5"/>
      <c r="U39" s="5"/>
      <c r="V39" s="5"/>
      <c r="W39" s="5"/>
      <c r="X39" s="5"/>
      <c r="Y39" s="5"/>
      <c r="Z39" s="9"/>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ht="14.45" customHeight="1" x14ac:dyDescent="0.25">
      <c r="A40" s="60"/>
      <c r="B40" s="60"/>
      <c r="C40" s="60"/>
      <c r="D40" s="60"/>
      <c r="E40" s="60"/>
      <c r="F40" s="60"/>
      <c r="G40" s="60"/>
      <c r="H40" s="60"/>
      <c r="I40" s="60"/>
      <c r="J40" s="20"/>
      <c r="K40" s="5"/>
      <c r="L40" s="5"/>
      <c r="M40" s="5"/>
      <c r="N40" s="5"/>
      <c r="O40" s="5"/>
      <c r="P40" s="5"/>
      <c r="Q40" s="5"/>
      <c r="R40" s="5"/>
      <c r="S40" s="5"/>
      <c r="T40" s="5"/>
      <c r="U40" s="5"/>
      <c r="V40" s="5"/>
      <c r="W40" s="5"/>
      <c r="X40" s="5"/>
      <c r="Y40" s="5"/>
      <c r="Z40" s="9"/>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x14ac:dyDescent="0.25">
      <c r="A41" s="323" t="s">
        <v>317</v>
      </c>
      <c r="B41" s="324"/>
      <c r="C41" s="324"/>
      <c r="D41" s="324"/>
      <c r="E41" s="324"/>
      <c r="F41" s="324"/>
      <c r="G41" s="324"/>
      <c r="H41" s="324"/>
      <c r="I41" s="325"/>
      <c r="J41" s="20"/>
      <c r="K41" s="5"/>
      <c r="L41" s="5"/>
      <c r="M41" s="5"/>
      <c r="N41" s="5"/>
      <c r="O41" s="5"/>
      <c r="P41" s="5"/>
      <c r="Q41" s="5"/>
      <c r="R41" s="5"/>
      <c r="S41" s="5"/>
      <c r="T41" s="5"/>
      <c r="U41" s="5"/>
      <c r="V41" s="5"/>
      <c r="W41" s="5"/>
      <c r="X41" s="5"/>
      <c r="Y41" s="5"/>
      <c r="Z41" s="9"/>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ht="66" customHeight="1" x14ac:dyDescent="0.25">
      <c r="A42" s="314" t="s">
        <v>339</v>
      </c>
      <c r="B42" s="315"/>
      <c r="C42" s="315"/>
      <c r="D42" s="315"/>
      <c r="E42" s="315"/>
      <c r="F42" s="315"/>
      <c r="G42" s="315"/>
      <c r="H42" s="315"/>
      <c r="I42" s="316"/>
      <c r="J42" s="20"/>
      <c r="K42" s="5"/>
      <c r="L42" s="5"/>
      <c r="M42" s="5"/>
      <c r="N42" s="5"/>
      <c r="O42" s="5"/>
      <c r="P42" s="5"/>
      <c r="Q42" s="5"/>
      <c r="R42" s="5"/>
      <c r="S42" s="5"/>
      <c r="T42" s="5"/>
      <c r="U42" s="5"/>
      <c r="V42" s="5"/>
      <c r="W42" s="5"/>
      <c r="X42" s="5"/>
      <c r="Y42" s="5"/>
      <c r="Z42" s="9"/>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ht="18" customHeight="1" x14ac:dyDescent="0.25">
      <c r="A43" s="61"/>
      <c r="B43" s="61"/>
      <c r="C43" s="61"/>
      <c r="D43" s="61"/>
      <c r="E43" s="61"/>
      <c r="F43" s="61"/>
      <c r="G43" s="61"/>
      <c r="H43" s="61"/>
      <c r="I43" s="61"/>
      <c r="J43" s="20"/>
      <c r="K43" s="5"/>
      <c r="L43" s="5"/>
      <c r="M43" s="5"/>
      <c r="N43" s="5"/>
      <c r="O43" s="5"/>
      <c r="P43" s="5"/>
      <c r="Q43" s="5"/>
      <c r="R43" s="5"/>
      <c r="S43" s="5"/>
      <c r="T43" s="5"/>
      <c r="U43" s="5"/>
      <c r="V43" s="5"/>
      <c r="W43" s="5"/>
      <c r="X43" s="5"/>
      <c r="Y43" s="5"/>
      <c r="Z43" s="9"/>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x14ac:dyDescent="0.25">
      <c r="A44" s="323" t="s">
        <v>340</v>
      </c>
      <c r="B44" s="324"/>
      <c r="C44" s="324"/>
      <c r="D44" s="324"/>
      <c r="E44" s="324"/>
      <c r="F44" s="324"/>
      <c r="G44" s="324"/>
      <c r="H44" s="324"/>
      <c r="I44" s="325"/>
      <c r="J44" s="20"/>
      <c r="K44" s="5"/>
      <c r="L44" s="5"/>
      <c r="M44" s="5"/>
      <c r="N44" s="5"/>
      <c r="O44" s="5"/>
      <c r="P44" s="5"/>
      <c r="Q44" s="5"/>
      <c r="R44" s="5"/>
      <c r="S44" s="5"/>
      <c r="T44" s="5"/>
      <c r="U44" s="5"/>
      <c r="V44" s="5"/>
      <c r="W44" s="5"/>
      <c r="X44" s="5"/>
      <c r="Y44" s="5"/>
      <c r="Z44" s="9"/>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ht="66" customHeight="1" x14ac:dyDescent="0.25">
      <c r="A45" s="314" t="s">
        <v>341</v>
      </c>
      <c r="B45" s="315"/>
      <c r="C45" s="315"/>
      <c r="D45" s="315"/>
      <c r="E45" s="315"/>
      <c r="F45" s="315"/>
      <c r="G45" s="315"/>
      <c r="H45" s="315"/>
      <c r="I45" s="316"/>
      <c r="J45" s="20"/>
      <c r="K45" s="5"/>
      <c r="L45" s="5"/>
      <c r="M45" s="5"/>
      <c r="N45" s="5"/>
      <c r="O45" s="5"/>
      <c r="P45" s="5"/>
      <c r="Q45" s="5"/>
      <c r="R45" s="5"/>
      <c r="S45" s="5"/>
      <c r="T45" s="5"/>
      <c r="U45" s="5"/>
      <c r="V45" s="5"/>
      <c r="W45" s="5"/>
      <c r="X45" s="5"/>
      <c r="Y45" s="5"/>
      <c r="Z45" s="9"/>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ht="10.7" customHeight="1" x14ac:dyDescent="0.25">
      <c r="A46" s="61"/>
      <c r="B46" s="61"/>
      <c r="C46" s="61"/>
      <c r="D46" s="61"/>
      <c r="E46" s="61"/>
      <c r="F46" s="61"/>
      <c r="G46" s="61"/>
      <c r="H46" s="61"/>
      <c r="I46" s="61"/>
      <c r="J46" s="20"/>
      <c r="K46" s="5"/>
      <c r="L46" s="5"/>
      <c r="M46" s="5"/>
      <c r="N46" s="5"/>
      <c r="O46" s="5"/>
      <c r="P46" s="5"/>
      <c r="Q46" s="5"/>
      <c r="R46" s="5"/>
      <c r="S46" s="5"/>
      <c r="T46" s="5"/>
      <c r="U46" s="5"/>
      <c r="V46" s="5"/>
      <c r="W46" s="5"/>
      <c r="X46" s="5"/>
      <c r="Y46" s="5"/>
      <c r="Z46" s="9"/>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x14ac:dyDescent="0.25">
      <c r="A47" s="323" t="s">
        <v>319</v>
      </c>
      <c r="B47" s="324"/>
      <c r="C47" s="324"/>
      <c r="D47" s="324"/>
      <c r="E47" s="324"/>
      <c r="F47" s="324"/>
      <c r="G47" s="324"/>
      <c r="H47" s="324"/>
      <c r="I47" s="325"/>
      <c r="J47" s="20"/>
      <c r="K47" s="5"/>
      <c r="L47" s="5"/>
      <c r="M47" s="5"/>
      <c r="N47" s="5"/>
      <c r="O47" s="5"/>
      <c r="P47" s="5"/>
      <c r="Q47" s="5"/>
      <c r="R47" s="5"/>
      <c r="S47" s="5"/>
      <c r="T47" s="5"/>
      <c r="U47" s="5"/>
      <c r="V47" s="5"/>
      <c r="W47" s="5"/>
      <c r="X47" s="5"/>
      <c r="Y47" s="5"/>
      <c r="Z47" s="9"/>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ht="66" customHeight="1" x14ac:dyDescent="0.25">
      <c r="A48" s="314" t="s">
        <v>342</v>
      </c>
      <c r="B48" s="315"/>
      <c r="C48" s="315"/>
      <c r="D48" s="315"/>
      <c r="E48" s="315"/>
      <c r="F48" s="315"/>
      <c r="G48" s="315"/>
      <c r="H48" s="315"/>
      <c r="I48" s="316"/>
      <c r="J48" s="20"/>
      <c r="K48" s="5"/>
      <c r="L48" s="5"/>
      <c r="M48" s="5"/>
      <c r="N48" s="5"/>
      <c r="O48" s="5"/>
      <c r="P48" s="5"/>
      <c r="Q48" s="5"/>
      <c r="R48" s="5"/>
      <c r="S48" s="5"/>
      <c r="T48" s="5"/>
      <c r="U48" s="5"/>
      <c r="V48" s="5"/>
      <c r="W48" s="5"/>
      <c r="X48" s="5"/>
      <c r="Y48" s="5"/>
      <c r="Z48" s="9"/>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ht="17.45" customHeight="1" x14ac:dyDescent="0.25">
      <c r="A49" s="61"/>
      <c r="B49" s="61"/>
      <c r="C49" s="61"/>
      <c r="D49" s="61"/>
      <c r="E49" s="61"/>
      <c r="F49" s="61"/>
      <c r="G49" s="61"/>
      <c r="H49" s="61"/>
      <c r="I49" s="61"/>
      <c r="J49" s="20"/>
      <c r="K49" s="5"/>
      <c r="L49" s="5"/>
      <c r="M49" s="5"/>
      <c r="N49" s="5"/>
      <c r="O49" s="5"/>
      <c r="P49" s="5"/>
      <c r="Q49" s="5"/>
      <c r="R49" s="5"/>
      <c r="S49" s="5"/>
      <c r="T49" s="5"/>
      <c r="U49" s="5"/>
      <c r="V49" s="5"/>
      <c r="W49" s="5"/>
      <c r="X49" s="5"/>
      <c r="Y49" s="5"/>
      <c r="Z49" s="9"/>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x14ac:dyDescent="0.25">
      <c r="A50" s="323" t="s">
        <v>322</v>
      </c>
      <c r="B50" s="324"/>
      <c r="C50" s="324"/>
      <c r="D50" s="324"/>
      <c r="E50" s="324"/>
      <c r="F50" s="324"/>
      <c r="G50" s="324"/>
      <c r="H50" s="324"/>
      <c r="I50" s="325"/>
      <c r="J50" s="20"/>
      <c r="K50" s="5"/>
      <c r="L50" s="5"/>
      <c r="M50" s="5"/>
      <c r="N50" s="5"/>
      <c r="O50" s="5"/>
      <c r="P50" s="5"/>
      <c r="Q50" s="5"/>
      <c r="R50" s="5"/>
      <c r="S50" s="5"/>
      <c r="T50" s="5"/>
      <c r="U50" s="5"/>
      <c r="V50" s="5"/>
      <c r="W50" s="5"/>
      <c r="X50" s="5"/>
      <c r="Y50" s="5"/>
      <c r="Z50" s="9"/>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ht="66" customHeight="1" x14ac:dyDescent="0.25">
      <c r="A51" s="314" t="s">
        <v>343</v>
      </c>
      <c r="B51" s="315"/>
      <c r="C51" s="315"/>
      <c r="D51" s="315"/>
      <c r="E51" s="315"/>
      <c r="F51" s="315"/>
      <c r="G51" s="315"/>
      <c r="H51" s="315"/>
      <c r="I51" s="316"/>
      <c r="J51" s="20"/>
      <c r="K51" s="5"/>
      <c r="L51" s="5"/>
      <c r="M51" s="5"/>
      <c r="N51" s="5"/>
      <c r="O51" s="5"/>
      <c r="P51" s="5"/>
      <c r="Q51" s="5"/>
      <c r="R51" s="5"/>
      <c r="S51" s="5"/>
      <c r="T51" s="5"/>
      <c r="U51" s="5"/>
      <c r="V51" s="5"/>
      <c r="W51" s="5"/>
      <c r="X51" s="5"/>
      <c r="Y51" s="5"/>
      <c r="Z51" s="9"/>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ht="19.350000000000001" customHeight="1" x14ac:dyDescent="0.25">
      <c r="A52" s="61"/>
      <c r="B52" s="61"/>
      <c r="C52" s="61"/>
      <c r="D52" s="61"/>
      <c r="E52" s="61"/>
      <c r="F52" s="61"/>
      <c r="G52" s="61"/>
      <c r="H52" s="61"/>
      <c r="I52" s="61"/>
      <c r="J52" s="20"/>
      <c r="K52" s="5"/>
      <c r="L52" s="5"/>
      <c r="M52" s="5"/>
      <c r="N52" s="5"/>
      <c r="O52" s="5"/>
      <c r="P52" s="5"/>
      <c r="Q52" s="5"/>
      <c r="R52" s="5"/>
      <c r="S52" s="5"/>
      <c r="T52" s="5"/>
      <c r="U52" s="5"/>
      <c r="V52" s="5"/>
      <c r="W52" s="5"/>
      <c r="X52" s="5"/>
      <c r="Y52" s="5"/>
      <c r="Z52" s="9"/>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x14ac:dyDescent="0.25">
      <c r="A53" s="323" t="s">
        <v>321</v>
      </c>
      <c r="B53" s="324"/>
      <c r="C53" s="324"/>
      <c r="D53" s="324"/>
      <c r="E53" s="324"/>
      <c r="F53" s="324"/>
      <c r="G53" s="324"/>
      <c r="H53" s="324"/>
      <c r="I53" s="325"/>
      <c r="J53" s="20"/>
      <c r="K53" s="5"/>
      <c r="L53" s="5"/>
      <c r="M53" s="5"/>
      <c r="N53" s="5"/>
      <c r="O53" s="5"/>
      <c r="P53" s="5"/>
      <c r="Q53" s="5"/>
      <c r="R53" s="5"/>
      <c r="S53" s="5"/>
      <c r="T53" s="5"/>
      <c r="U53" s="5"/>
      <c r="V53" s="5"/>
      <c r="W53" s="5"/>
      <c r="X53" s="5"/>
      <c r="Y53" s="5"/>
      <c r="Z53" s="9"/>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ht="66" customHeight="1" x14ac:dyDescent="0.25">
      <c r="A54" s="335" t="s">
        <v>344</v>
      </c>
      <c r="B54" s="336"/>
      <c r="C54" s="336"/>
      <c r="D54" s="336"/>
      <c r="E54" s="336"/>
      <c r="F54" s="336"/>
      <c r="G54" s="336"/>
      <c r="H54" s="336"/>
      <c r="I54" s="337"/>
      <c r="J54" s="20"/>
      <c r="K54" s="5"/>
      <c r="L54" s="5"/>
      <c r="M54" s="5"/>
      <c r="N54" s="5"/>
      <c r="O54" s="5"/>
      <c r="P54" s="5"/>
      <c r="Q54" s="5"/>
      <c r="R54" s="5"/>
      <c r="S54" s="5"/>
      <c r="T54" s="5"/>
      <c r="U54" s="5"/>
      <c r="V54" s="5"/>
      <c r="W54" s="5"/>
      <c r="X54" s="5"/>
      <c r="Y54" s="5"/>
      <c r="Z54" s="9"/>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ht="19.350000000000001" customHeight="1" x14ac:dyDescent="0.25">
      <c r="A55" s="61"/>
      <c r="B55" s="61"/>
      <c r="C55" s="61"/>
      <c r="D55" s="61"/>
      <c r="E55" s="61"/>
      <c r="F55" s="61"/>
      <c r="G55" s="61"/>
      <c r="H55" s="61"/>
      <c r="I55" s="61"/>
      <c r="J55" s="20"/>
      <c r="K55" s="5"/>
      <c r="L55" s="5"/>
      <c r="M55" s="5"/>
      <c r="N55" s="5"/>
      <c r="O55" s="5"/>
      <c r="P55" s="5"/>
      <c r="Q55" s="5"/>
      <c r="R55" s="5"/>
      <c r="S55" s="5"/>
      <c r="T55" s="5"/>
      <c r="U55" s="5"/>
      <c r="V55" s="5"/>
      <c r="W55" s="5"/>
      <c r="X55" s="5"/>
      <c r="Y55" s="5"/>
      <c r="Z55" s="9"/>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x14ac:dyDescent="0.25">
      <c r="A56" s="317" t="s">
        <v>345</v>
      </c>
      <c r="B56" s="318"/>
      <c r="C56" s="318"/>
      <c r="D56" s="318"/>
      <c r="E56" s="318"/>
      <c r="F56" s="318"/>
      <c r="G56" s="318"/>
      <c r="H56" s="318"/>
      <c r="I56" s="319"/>
      <c r="J56" s="5"/>
      <c r="K56" s="5"/>
      <c r="L56" s="5"/>
      <c r="M56" s="5"/>
      <c r="N56" s="5"/>
      <c r="O56" s="5"/>
      <c r="P56" s="5"/>
      <c r="Q56" s="5"/>
      <c r="R56" s="5"/>
      <c r="S56" s="5"/>
      <c r="T56" s="5"/>
      <c r="U56" s="5"/>
      <c r="V56" s="5"/>
      <c r="W56" s="5"/>
      <c r="X56" s="5"/>
      <c r="Y56" s="5"/>
      <c r="Z56" s="9"/>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ht="66" customHeight="1" x14ac:dyDescent="0.25">
      <c r="A57" s="320" t="s">
        <v>346</v>
      </c>
      <c r="B57" s="321"/>
      <c r="C57" s="321"/>
      <c r="D57" s="321"/>
      <c r="E57" s="321"/>
      <c r="F57" s="321"/>
      <c r="G57" s="321"/>
      <c r="H57" s="321"/>
      <c r="I57" s="322"/>
      <c r="J57" s="5"/>
      <c r="K57" s="5"/>
      <c r="L57" s="5"/>
      <c r="M57" s="5"/>
      <c r="N57" s="5"/>
      <c r="O57" s="5"/>
      <c r="P57" s="5"/>
      <c r="Q57" s="5"/>
      <c r="R57" s="5"/>
      <c r="S57" s="5"/>
      <c r="T57" s="5"/>
      <c r="U57" s="5"/>
      <c r="V57" s="5"/>
      <c r="W57" s="5"/>
      <c r="X57" s="5"/>
      <c r="Y57" s="5"/>
      <c r="Z57" s="9"/>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s="32" customFormat="1" ht="21" customHeight="1" x14ac:dyDescent="0.25">
      <c r="A58" s="62"/>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row>
    <row r="59" spans="1:50" x14ac:dyDescent="0.25">
      <c r="A59" s="323" t="s">
        <v>323</v>
      </c>
      <c r="B59" s="324"/>
      <c r="C59" s="324"/>
      <c r="D59" s="324"/>
      <c r="E59" s="324"/>
      <c r="F59" s="324"/>
      <c r="G59" s="324"/>
      <c r="H59" s="324"/>
      <c r="I59" s="325"/>
      <c r="J59" s="5"/>
      <c r="K59" s="5"/>
      <c r="L59" s="5"/>
      <c r="M59" s="5"/>
      <c r="N59" s="5"/>
      <c r="O59" s="5"/>
      <c r="P59" s="5"/>
      <c r="Q59" s="5"/>
      <c r="R59" s="5"/>
      <c r="S59" s="5"/>
      <c r="T59" s="5"/>
      <c r="U59" s="5"/>
      <c r="V59" s="5"/>
      <c r="W59" s="5"/>
      <c r="X59" s="5"/>
      <c r="Y59" s="5"/>
      <c r="Z59" s="9"/>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ht="66" customHeight="1" x14ac:dyDescent="0.25">
      <c r="A60" s="314" t="s">
        <v>347</v>
      </c>
      <c r="B60" s="315"/>
      <c r="C60" s="315"/>
      <c r="D60" s="315"/>
      <c r="E60" s="315"/>
      <c r="F60" s="315"/>
      <c r="G60" s="315"/>
      <c r="H60" s="315"/>
      <c r="I60" s="316"/>
      <c r="J60" s="5"/>
      <c r="K60" s="5"/>
      <c r="L60" s="5"/>
      <c r="M60" s="5"/>
      <c r="N60" s="5"/>
      <c r="O60" s="5"/>
      <c r="P60" s="5"/>
      <c r="Q60" s="5"/>
      <c r="R60" s="5"/>
      <c r="S60" s="5"/>
      <c r="T60" s="5"/>
      <c r="U60" s="5"/>
      <c r="V60" s="5"/>
      <c r="W60" s="5"/>
      <c r="X60" s="5"/>
      <c r="Y60" s="5"/>
      <c r="Z60" s="9"/>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s="32" customFormat="1" ht="19.7" customHeight="1" x14ac:dyDescent="0.25">
      <c r="A61" s="62"/>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row>
    <row r="62" spans="1:50" x14ac:dyDescent="0.25">
      <c r="A62" s="323" t="s">
        <v>324</v>
      </c>
      <c r="B62" s="324"/>
      <c r="C62" s="324"/>
      <c r="D62" s="324"/>
      <c r="E62" s="324"/>
      <c r="F62" s="324"/>
      <c r="G62" s="324"/>
      <c r="H62" s="324"/>
      <c r="I62" s="325"/>
      <c r="J62" s="5"/>
      <c r="K62" s="5"/>
      <c r="L62" s="5"/>
      <c r="M62" s="5"/>
      <c r="N62" s="5"/>
      <c r="O62" s="5"/>
      <c r="P62" s="5"/>
      <c r="Q62" s="5"/>
      <c r="R62" s="5"/>
      <c r="S62" s="5"/>
      <c r="T62" s="5"/>
      <c r="U62" s="5"/>
      <c r="V62" s="5"/>
      <c r="W62" s="5"/>
      <c r="X62" s="5"/>
      <c r="Y62" s="5"/>
      <c r="Z62" s="9"/>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ht="66" customHeight="1" x14ac:dyDescent="0.25">
      <c r="A63" s="314" t="s">
        <v>348</v>
      </c>
      <c r="B63" s="315"/>
      <c r="C63" s="315"/>
      <c r="D63" s="315"/>
      <c r="E63" s="315"/>
      <c r="F63" s="315"/>
      <c r="G63" s="315"/>
      <c r="H63" s="315"/>
      <c r="I63" s="316"/>
      <c r="J63" s="5"/>
      <c r="K63" s="5"/>
      <c r="L63" s="5"/>
      <c r="M63" s="5"/>
      <c r="N63" s="5"/>
      <c r="O63" s="5"/>
      <c r="P63" s="5"/>
      <c r="Q63" s="5"/>
      <c r="R63" s="5"/>
      <c r="S63" s="5"/>
      <c r="T63" s="5"/>
      <c r="U63" s="5"/>
      <c r="V63" s="5"/>
      <c r="W63" s="5"/>
      <c r="X63" s="5"/>
      <c r="Y63" s="5"/>
      <c r="Z63" s="9"/>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x14ac:dyDescent="0.25">
      <c r="A64" s="71"/>
      <c r="B64" s="32"/>
      <c r="C64" s="32"/>
      <c r="D64" s="32"/>
      <c r="E64" s="32"/>
      <c r="F64" s="32"/>
      <c r="G64" s="32"/>
      <c r="H64" s="32"/>
      <c r="I64" s="32"/>
      <c r="J64" s="5"/>
      <c r="K64" s="5"/>
      <c r="L64" s="5"/>
      <c r="M64" s="5"/>
      <c r="N64" s="5"/>
      <c r="O64" s="5"/>
      <c r="P64" s="5"/>
      <c r="Q64" s="5"/>
      <c r="R64" s="5"/>
      <c r="S64" s="5"/>
      <c r="T64" s="5"/>
      <c r="U64" s="5"/>
      <c r="V64" s="5"/>
      <c r="W64" s="5"/>
      <c r="X64" s="5"/>
      <c r="Y64" s="5"/>
      <c r="Z64" s="9"/>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x14ac:dyDescent="0.25">
      <c r="A65" s="32"/>
      <c r="B65" s="32"/>
      <c r="C65" s="32"/>
      <c r="D65" s="32"/>
      <c r="E65" s="32"/>
      <c r="F65" s="32"/>
      <c r="G65" s="32"/>
      <c r="H65" s="32"/>
      <c r="I65" s="32"/>
      <c r="J65" s="5"/>
      <c r="K65" s="5"/>
      <c r="L65" s="5"/>
      <c r="M65" s="5"/>
      <c r="N65" s="5"/>
      <c r="O65" s="5"/>
      <c r="P65" s="5"/>
      <c r="Q65" s="5"/>
      <c r="R65" s="5"/>
      <c r="S65" s="5"/>
      <c r="T65" s="5"/>
      <c r="U65" s="5"/>
      <c r="V65" s="5"/>
      <c r="W65" s="5"/>
      <c r="X65" s="5"/>
      <c r="Y65" s="5"/>
      <c r="Z65" s="9"/>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x14ac:dyDescent="0.25">
      <c r="A66" s="32"/>
      <c r="B66" s="32"/>
      <c r="C66" s="32"/>
      <c r="D66" s="32"/>
      <c r="E66" s="32"/>
      <c r="F66" s="32"/>
      <c r="G66" s="32"/>
      <c r="H66" s="32"/>
      <c r="I66" s="32"/>
      <c r="J66" s="5"/>
      <c r="K66" s="5"/>
      <c r="L66" s="5"/>
      <c r="M66" s="5"/>
      <c r="N66" s="5"/>
      <c r="O66" s="5"/>
      <c r="P66" s="5"/>
      <c r="Q66" s="5"/>
      <c r="R66" s="5"/>
      <c r="S66" s="5"/>
      <c r="T66" s="5"/>
      <c r="U66" s="5"/>
      <c r="V66" s="5"/>
      <c r="W66" s="5"/>
      <c r="X66" s="5"/>
      <c r="Y66" s="5"/>
      <c r="Z66" s="9"/>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x14ac:dyDescent="0.25">
      <c r="A67" s="32"/>
      <c r="B67" s="32"/>
      <c r="C67" s="32"/>
      <c r="D67" s="32"/>
      <c r="E67" s="32"/>
      <c r="F67" s="32"/>
      <c r="G67" s="32"/>
      <c r="H67" s="32"/>
      <c r="I67" s="32"/>
      <c r="J67" s="5"/>
      <c r="K67" s="5"/>
      <c r="L67" s="5"/>
      <c r="M67" s="5"/>
      <c r="N67" s="5"/>
      <c r="O67" s="5"/>
      <c r="P67" s="5"/>
      <c r="Q67" s="5"/>
      <c r="R67" s="5"/>
      <c r="S67" s="5"/>
      <c r="T67" s="5"/>
      <c r="U67" s="5"/>
      <c r="V67" s="5"/>
      <c r="W67" s="5"/>
      <c r="X67" s="5"/>
      <c r="Y67" s="5"/>
      <c r="Z67" s="9"/>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x14ac:dyDescent="0.25">
      <c r="A68" s="32"/>
      <c r="B68" s="32"/>
      <c r="C68" s="32"/>
      <c r="D68" s="32"/>
      <c r="E68" s="32"/>
      <c r="F68" s="32"/>
      <c r="G68" s="32"/>
      <c r="H68" s="32"/>
      <c r="I68" s="32"/>
      <c r="J68" s="5"/>
      <c r="K68" s="5"/>
      <c r="L68" s="5"/>
      <c r="M68" s="5"/>
      <c r="N68" s="5"/>
      <c r="O68" s="5"/>
      <c r="P68" s="5"/>
      <c r="Q68" s="5"/>
      <c r="R68" s="5"/>
      <c r="S68" s="5"/>
      <c r="T68" s="5"/>
      <c r="U68" s="5"/>
      <c r="V68" s="5"/>
      <c r="W68" s="5"/>
      <c r="X68" s="5"/>
      <c r="Y68" s="5"/>
      <c r="Z68" s="9"/>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x14ac:dyDescent="0.25">
      <c r="A69" s="32"/>
      <c r="B69" s="32"/>
      <c r="C69" s="32"/>
      <c r="D69" s="32"/>
      <c r="E69" s="32"/>
      <c r="F69" s="32"/>
      <c r="G69" s="32"/>
      <c r="H69" s="32"/>
      <c r="I69" s="32"/>
      <c r="J69" s="5"/>
      <c r="K69" s="5"/>
      <c r="L69" s="5"/>
      <c r="M69" s="5"/>
      <c r="N69" s="5"/>
      <c r="O69" s="5"/>
      <c r="P69" s="5"/>
      <c r="Q69" s="5"/>
      <c r="R69" s="5"/>
      <c r="S69" s="5"/>
      <c r="T69" s="5"/>
      <c r="U69" s="5"/>
      <c r="V69" s="5"/>
      <c r="W69" s="5"/>
      <c r="X69" s="5"/>
      <c r="Y69" s="5"/>
      <c r="Z69" s="9"/>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x14ac:dyDescent="0.25">
      <c r="A70" s="32"/>
      <c r="B70" s="32"/>
      <c r="C70" s="32"/>
      <c r="D70" s="32"/>
      <c r="E70" s="32"/>
      <c r="F70" s="32"/>
      <c r="G70" s="32"/>
      <c r="H70" s="32"/>
      <c r="I70" s="32"/>
      <c r="J70" s="5"/>
      <c r="K70" s="5"/>
      <c r="L70" s="5"/>
      <c r="M70" s="5"/>
      <c r="N70" s="5"/>
      <c r="O70" s="5"/>
      <c r="P70" s="5"/>
      <c r="Q70" s="5"/>
      <c r="R70" s="5"/>
      <c r="S70" s="5"/>
      <c r="T70" s="5"/>
      <c r="U70" s="5"/>
      <c r="V70" s="5"/>
      <c r="W70" s="5"/>
      <c r="X70" s="5"/>
      <c r="Y70" s="5"/>
      <c r="Z70" s="9"/>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x14ac:dyDescent="0.25">
      <c r="A71" s="32"/>
      <c r="B71" s="32"/>
      <c r="C71" s="32"/>
      <c r="D71" s="32"/>
      <c r="E71" s="32"/>
      <c r="F71" s="32"/>
      <c r="G71" s="32"/>
      <c r="H71" s="32"/>
      <c r="I71" s="32"/>
      <c r="J71" s="5"/>
      <c r="K71" s="5"/>
      <c r="L71" s="5"/>
      <c r="M71" s="5"/>
      <c r="N71" s="5"/>
      <c r="O71" s="5"/>
      <c r="P71" s="5"/>
      <c r="Q71" s="5"/>
      <c r="R71" s="5"/>
      <c r="S71" s="5"/>
      <c r="T71" s="5"/>
      <c r="U71" s="5"/>
      <c r="V71" s="5"/>
      <c r="W71" s="5"/>
      <c r="X71" s="5"/>
      <c r="Y71" s="5"/>
      <c r="Z71" s="9"/>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x14ac:dyDescent="0.25">
      <c r="A72" s="32"/>
      <c r="B72" s="32"/>
      <c r="C72" s="32"/>
      <c r="D72" s="32"/>
      <c r="E72" s="32"/>
      <c r="F72" s="32"/>
      <c r="G72" s="32"/>
      <c r="H72" s="32"/>
      <c r="I72" s="32"/>
      <c r="J72" s="5"/>
      <c r="K72" s="5"/>
      <c r="L72" s="5"/>
      <c r="M72" s="5"/>
      <c r="N72" s="5"/>
      <c r="O72" s="5"/>
      <c r="P72" s="5"/>
      <c r="Q72" s="5"/>
      <c r="R72" s="5"/>
      <c r="S72" s="5"/>
      <c r="T72" s="5"/>
      <c r="U72" s="5"/>
      <c r="V72" s="5"/>
      <c r="W72" s="5"/>
      <c r="X72" s="5"/>
      <c r="Y72" s="5"/>
      <c r="Z72" s="9"/>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x14ac:dyDescent="0.25">
      <c r="A73" s="32"/>
      <c r="B73" s="32"/>
      <c r="C73" s="32"/>
      <c r="D73" s="32"/>
      <c r="E73" s="32"/>
      <c r="F73" s="32"/>
      <c r="G73" s="32"/>
      <c r="H73" s="32"/>
      <c r="I73" s="32"/>
      <c r="J73" s="5"/>
      <c r="K73" s="5"/>
      <c r="L73" s="5"/>
      <c r="M73" s="5"/>
      <c r="N73" s="5"/>
      <c r="O73" s="5"/>
      <c r="P73" s="5"/>
      <c r="Q73" s="5"/>
      <c r="R73" s="5"/>
      <c r="S73" s="5"/>
      <c r="T73" s="5"/>
      <c r="U73" s="5"/>
      <c r="V73" s="5"/>
      <c r="W73" s="5"/>
      <c r="X73" s="5"/>
      <c r="Y73" s="5"/>
      <c r="Z73" s="9"/>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x14ac:dyDescent="0.25">
      <c r="A74" s="32"/>
      <c r="B74" s="32"/>
      <c r="C74" s="32"/>
      <c r="D74" s="32"/>
      <c r="E74" s="32"/>
      <c r="F74" s="32"/>
      <c r="G74" s="32"/>
      <c r="H74" s="32"/>
      <c r="I74" s="32"/>
      <c r="J74" s="5"/>
      <c r="K74" s="5"/>
      <c r="L74" s="5"/>
      <c r="M74" s="5"/>
      <c r="N74" s="5"/>
      <c r="O74" s="5"/>
      <c r="P74" s="5"/>
      <c r="Q74" s="5"/>
      <c r="R74" s="5"/>
      <c r="S74" s="5"/>
      <c r="T74" s="5"/>
      <c r="U74" s="5"/>
      <c r="V74" s="5"/>
      <c r="W74" s="5"/>
      <c r="X74" s="5"/>
      <c r="Y74" s="5"/>
      <c r="Z74" s="9"/>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x14ac:dyDescent="0.25">
      <c r="A75" s="32"/>
      <c r="B75" s="32"/>
      <c r="C75" s="32"/>
      <c r="D75" s="32"/>
      <c r="E75" s="32"/>
      <c r="F75" s="32"/>
      <c r="G75" s="32"/>
      <c r="H75" s="32"/>
      <c r="I75" s="32"/>
      <c r="J75" s="5"/>
      <c r="K75" s="5"/>
      <c r="L75" s="5"/>
      <c r="M75" s="5"/>
      <c r="N75" s="5"/>
      <c r="O75" s="5"/>
      <c r="P75" s="5"/>
      <c r="Q75" s="5"/>
      <c r="R75" s="5"/>
      <c r="S75" s="5"/>
      <c r="T75" s="5"/>
      <c r="U75" s="5"/>
      <c r="V75" s="5"/>
      <c r="W75" s="5"/>
      <c r="X75" s="5"/>
      <c r="Y75" s="5"/>
      <c r="Z75" s="9"/>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x14ac:dyDescent="0.25">
      <c r="A76" s="32"/>
      <c r="B76" s="32"/>
      <c r="C76" s="32"/>
      <c r="D76" s="32"/>
      <c r="E76" s="32"/>
      <c r="F76" s="32"/>
      <c r="G76" s="32"/>
      <c r="H76" s="32"/>
      <c r="I76" s="32"/>
      <c r="J76" s="5"/>
      <c r="K76" s="5"/>
      <c r="L76" s="5"/>
      <c r="M76" s="5"/>
      <c r="N76" s="5"/>
      <c r="O76" s="5"/>
      <c r="P76" s="5"/>
      <c r="Q76" s="5"/>
      <c r="R76" s="5"/>
      <c r="S76" s="5"/>
      <c r="T76" s="5"/>
      <c r="U76" s="5"/>
      <c r="V76" s="5"/>
      <c r="W76" s="5"/>
      <c r="X76" s="5"/>
      <c r="Y76" s="5"/>
      <c r="Z76" s="9"/>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x14ac:dyDescent="0.25">
      <c r="A77" s="32"/>
      <c r="B77" s="32"/>
      <c r="C77" s="32"/>
      <c r="D77" s="32"/>
      <c r="E77" s="32"/>
      <c r="F77" s="32"/>
      <c r="G77" s="32"/>
      <c r="H77" s="32"/>
      <c r="I77" s="32"/>
      <c r="J77" s="5"/>
      <c r="K77" s="5"/>
      <c r="L77" s="5"/>
      <c r="M77" s="5"/>
      <c r="N77" s="5"/>
      <c r="O77" s="5"/>
      <c r="P77" s="5"/>
      <c r="Q77" s="5"/>
      <c r="R77" s="5"/>
      <c r="S77" s="5"/>
      <c r="T77" s="5"/>
      <c r="U77" s="5"/>
      <c r="V77" s="5"/>
      <c r="W77" s="5"/>
      <c r="X77" s="5"/>
      <c r="Y77" s="5"/>
      <c r="Z77" s="9"/>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x14ac:dyDescent="0.25">
      <c r="A78" s="32"/>
      <c r="B78" s="32"/>
      <c r="C78" s="32"/>
      <c r="D78" s="32"/>
      <c r="E78" s="32"/>
      <c r="F78" s="32"/>
      <c r="G78" s="32"/>
      <c r="H78" s="32"/>
      <c r="I78" s="32"/>
      <c r="J78" s="5"/>
      <c r="K78" s="5"/>
      <c r="L78" s="5"/>
      <c r="M78" s="5"/>
      <c r="N78" s="5"/>
      <c r="O78" s="5"/>
      <c r="P78" s="5"/>
      <c r="Q78" s="5"/>
      <c r="R78" s="5"/>
      <c r="S78" s="5"/>
      <c r="T78" s="5"/>
      <c r="U78" s="5"/>
      <c r="V78" s="5"/>
      <c r="W78" s="5"/>
      <c r="X78" s="5"/>
      <c r="Y78" s="5"/>
      <c r="Z78" s="9"/>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x14ac:dyDescent="0.25">
      <c r="A79" s="32"/>
      <c r="B79" s="32"/>
      <c r="C79" s="32"/>
      <c r="D79" s="32"/>
      <c r="E79" s="32"/>
      <c r="F79" s="32"/>
      <c r="G79" s="32"/>
      <c r="H79" s="32"/>
      <c r="I79" s="32"/>
      <c r="J79" s="5"/>
      <c r="K79" s="5"/>
      <c r="L79" s="5"/>
      <c r="M79" s="5"/>
      <c r="N79" s="5"/>
      <c r="O79" s="5"/>
      <c r="P79" s="5"/>
      <c r="Q79" s="5"/>
      <c r="R79" s="5"/>
      <c r="S79" s="5"/>
      <c r="T79" s="5"/>
      <c r="U79" s="5"/>
      <c r="V79" s="5"/>
      <c r="W79" s="5"/>
      <c r="X79" s="5"/>
      <c r="Y79" s="5"/>
      <c r="Z79" s="9"/>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x14ac:dyDescent="0.25">
      <c r="A80" s="32"/>
      <c r="B80" s="32"/>
      <c r="C80" s="32"/>
      <c r="D80" s="32"/>
      <c r="E80" s="32"/>
      <c r="F80" s="32"/>
      <c r="G80" s="32"/>
      <c r="H80" s="32"/>
      <c r="I80" s="32"/>
      <c r="J80" s="5"/>
      <c r="K80" s="5"/>
      <c r="L80" s="5"/>
      <c r="M80" s="5"/>
      <c r="N80" s="5"/>
      <c r="O80" s="5"/>
      <c r="P80" s="5"/>
      <c r="Q80" s="5"/>
      <c r="R80" s="5"/>
      <c r="S80" s="5"/>
      <c r="T80" s="5"/>
      <c r="U80" s="5"/>
      <c r="V80" s="5"/>
      <c r="W80" s="5"/>
      <c r="X80" s="5"/>
      <c r="Y80" s="5"/>
      <c r="Z80" s="9"/>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x14ac:dyDescent="0.25">
      <c r="A81" s="32"/>
      <c r="B81" s="32"/>
      <c r="C81" s="32"/>
      <c r="D81" s="32"/>
      <c r="E81" s="32"/>
      <c r="F81" s="32"/>
      <c r="G81" s="32"/>
      <c r="H81" s="32"/>
      <c r="I81" s="32"/>
      <c r="J81" s="5"/>
      <c r="K81" s="5"/>
      <c r="L81" s="5"/>
      <c r="M81" s="5"/>
      <c r="N81" s="5"/>
      <c r="O81" s="5"/>
      <c r="P81" s="5"/>
      <c r="Q81" s="5"/>
      <c r="R81" s="5"/>
      <c r="S81" s="5"/>
      <c r="T81" s="5"/>
      <c r="U81" s="5"/>
      <c r="V81" s="5"/>
      <c r="W81" s="5"/>
      <c r="X81" s="5"/>
      <c r="Y81" s="5"/>
      <c r="Z81" s="9"/>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x14ac:dyDescent="0.25">
      <c r="A82" s="32"/>
      <c r="B82" s="32"/>
      <c r="C82" s="32"/>
      <c r="D82" s="32"/>
      <c r="E82" s="32"/>
      <c r="F82" s="32"/>
      <c r="G82" s="32"/>
      <c r="H82" s="32"/>
      <c r="I82" s="32"/>
      <c r="J82" s="5"/>
      <c r="K82" s="5"/>
      <c r="L82" s="5"/>
      <c r="M82" s="5"/>
      <c r="N82" s="5"/>
      <c r="O82" s="5"/>
      <c r="P82" s="5"/>
      <c r="Q82" s="5"/>
      <c r="R82" s="5"/>
      <c r="S82" s="5"/>
      <c r="T82" s="5"/>
      <c r="U82" s="5"/>
      <c r="V82" s="5"/>
      <c r="W82" s="5"/>
      <c r="X82" s="5"/>
      <c r="Y82" s="5"/>
      <c r="Z82" s="9"/>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x14ac:dyDescent="0.25">
      <c r="A83" s="32"/>
      <c r="B83" s="32"/>
      <c r="C83" s="32"/>
      <c r="D83" s="32"/>
      <c r="E83" s="32"/>
      <c r="F83" s="32"/>
      <c r="G83" s="32"/>
      <c r="H83" s="32"/>
      <c r="I83" s="32"/>
      <c r="J83" s="5"/>
      <c r="K83" s="5"/>
      <c r="L83" s="5"/>
      <c r="M83" s="5"/>
      <c r="N83" s="5"/>
      <c r="O83" s="5"/>
      <c r="P83" s="5"/>
      <c r="Q83" s="5"/>
      <c r="R83" s="5"/>
      <c r="S83" s="5"/>
      <c r="T83" s="5"/>
      <c r="U83" s="5"/>
      <c r="V83" s="5"/>
      <c r="W83" s="5"/>
      <c r="X83" s="5"/>
      <c r="Y83" s="5"/>
      <c r="Z83" s="9"/>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x14ac:dyDescent="0.25">
      <c r="A84" s="32"/>
      <c r="B84" s="32"/>
      <c r="C84" s="32"/>
      <c r="D84" s="32"/>
      <c r="E84" s="32"/>
      <c r="F84" s="32"/>
      <c r="G84" s="32"/>
      <c r="H84" s="32"/>
      <c r="I84" s="32"/>
      <c r="J84" s="5"/>
      <c r="K84" s="5"/>
      <c r="L84" s="5"/>
      <c r="M84" s="5"/>
      <c r="N84" s="5"/>
      <c r="O84" s="5"/>
      <c r="P84" s="5"/>
      <c r="Q84" s="5"/>
      <c r="R84" s="5"/>
      <c r="S84" s="5"/>
      <c r="T84" s="5"/>
      <c r="U84" s="5"/>
      <c r="V84" s="5"/>
      <c r="W84" s="5"/>
      <c r="X84" s="5"/>
      <c r="Y84" s="5"/>
      <c r="Z84" s="9"/>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x14ac:dyDescent="0.25">
      <c r="A85" s="32"/>
      <c r="B85" s="32"/>
      <c r="C85" s="32"/>
      <c r="D85" s="32"/>
      <c r="E85" s="32"/>
      <c r="F85" s="32"/>
      <c r="G85" s="32"/>
      <c r="H85" s="32"/>
      <c r="I85" s="32"/>
      <c r="J85" s="5"/>
      <c r="K85" s="5"/>
      <c r="L85" s="5"/>
      <c r="M85" s="5"/>
      <c r="N85" s="5"/>
      <c r="O85" s="5"/>
      <c r="P85" s="5"/>
      <c r="Q85" s="5"/>
      <c r="R85" s="5"/>
      <c r="S85" s="5"/>
      <c r="T85" s="5"/>
      <c r="U85" s="5"/>
      <c r="V85" s="5"/>
      <c r="W85" s="5"/>
      <c r="X85" s="5"/>
      <c r="Y85" s="5"/>
      <c r="Z85" s="9"/>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x14ac:dyDescent="0.25">
      <c r="A86" s="32"/>
      <c r="B86" s="32"/>
      <c r="C86" s="32"/>
      <c r="D86" s="32"/>
      <c r="E86" s="32"/>
      <c r="F86" s="32"/>
      <c r="G86" s="32"/>
      <c r="H86" s="32"/>
      <c r="I86" s="32"/>
      <c r="J86" s="5"/>
      <c r="K86" s="5"/>
      <c r="L86" s="5"/>
      <c r="M86" s="5"/>
      <c r="N86" s="5"/>
      <c r="O86" s="5"/>
      <c r="P86" s="5"/>
      <c r="Q86" s="5"/>
      <c r="R86" s="5"/>
      <c r="S86" s="5"/>
      <c r="T86" s="5"/>
      <c r="U86" s="5"/>
      <c r="V86" s="5"/>
      <c r="W86" s="5"/>
      <c r="X86" s="5"/>
      <c r="Y86" s="5"/>
      <c r="Z86" s="9"/>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x14ac:dyDescent="0.25">
      <c r="A87" s="32"/>
      <c r="B87" s="32"/>
      <c r="C87" s="32"/>
      <c r="D87" s="32"/>
      <c r="E87" s="32"/>
      <c r="F87" s="32"/>
      <c r="G87" s="32"/>
      <c r="H87" s="32"/>
      <c r="I87" s="32"/>
      <c r="J87" s="5"/>
      <c r="K87" s="5"/>
      <c r="L87" s="5"/>
      <c r="M87" s="5"/>
      <c r="N87" s="5"/>
      <c r="O87" s="5"/>
      <c r="P87" s="5"/>
      <c r="Q87" s="5"/>
      <c r="R87" s="5"/>
      <c r="S87" s="5"/>
      <c r="T87" s="5"/>
      <c r="U87" s="5"/>
      <c r="V87" s="5"/>
      <c r="W87" s="5"/>
      <c r="X87" s="5"/>
      <c r="Y87" s="5"/>
      <c r="Z87" s="9"/>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x14ac:dyDescent="0.25">
      <c r="A88" s="32"/>
      <c r="B88" s="32"/>
      <c r="C88" s="32"/>
      <c r="D88" s="32"/>
      <c r="E88" s="32"/>
      <c r="F88" s="32"/>
      <c r="G88" s="32"/>
      <c r="H88" s="32"/>
      <c r="I88" s="32"/>
      <c r="J88" s="5"/>
      <c r="K88" s="5"/>
      <c r="L88" s="5"/>
      <c r="M88" s="5"/>
      <c r="N88" s="5"/>
      <c r="O88" s="5"/>
      <c r="P88" s="5"/>
      <c r="Q88" s="5"/>
      <c r="R88" s="5"/>
      <c r="S88" s="5"/>
      <c r="T88" s="5"/>
      <c r="U88" s="5"/>
      <c r="V88" s="5"/>
      <c r="W88" s="5"/>
      <c r="X88" s="5"/>
      <c r="Y88" s="5"/>
      <c r="Z88" s="9"/>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x14ac:dyDescent="0.25">
      <c r="A89" s="32"/>
      <c r="B89" s="32"/>
      <c r="C89" s="32"/>
      <c r="D89" s="32"/>
      <c r="E89" s="32"/>
      <c r="F89" s="32"/>
      <c r="G89" s="32"/>
      <c r="H89" s="32"/>
      <c r="I89" s="32"/>
      <c r="J89" s="5"/>
      <c r="K89" s="5"/>
      <c r="L89" s="5"/>
      <c r="M89" s="5"/>
      <c r="N89" s="5"/>
      <c r="O89" s="5"/>
      <c r="P89" s="5"/>
      <c r="Q89" s="5"/>
      <c r="R89" s="5"/>
      <c r="S89" s="5"/>
      <c r="T89" s="5"/>
      <c r="U89" s="5"/>
      <c r="V89" s="5"/>
      <c r="W89" s="5"/>
      <c r="X89" s="5"/>
      <c r="Y89" s="5"/>
      <c r="Z89" s="9"/>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x14ac:dyDescent="0.25">
      <c r="A90" s="32"/>
      <c r="B90" s="32"/>
      <c r="C90" s="32"/>
      <c r="D90" s="32"/>
      <c r="E90" s="32"/>
      <c r="F90" s="32"/>
      <c r="G90" s="32"/>
      <c r="H90" s="32"/>
      <c r="I90" s="32"/>
      <c r="J90" s="5"/>
      <c r="K90" s="5"/>
      <c r="L90" s="5"/>
      <c r="M90" s="5"/>
      <c r="N90" s="5"/>
      <c r="O90" s="5"/>
      <c r="P90" s="5"/>
      <c r="Q90" s="5"/>
      <c r="R90" s="5"/>
      <c r="S90" s="5"/>
      <c r="T90" s="5"/>
      <c r="U90" s="5"/>
      <c r="V90" s="5"/>
      <c r="W90" s="5"/>
      <c r="X90" s="5"/>
      <c r="Y90" s="5"/>
      <c r="Z90" s="9"/>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x14ac:dyDescent="0.25">
      <c r="A91" s="32"/>
      <c r="B91" s="32"/>
      <c r="C91" s="32"/>
      <c r="D91" s="32"/>
      <c r="E91" s="32"/>
      <c r="F91" s="32"/>
      <c r="G91" s="32"/>
      <c r="H91" s="32"/>
      <c r="I91" s="32"/>
      <c r="J91" s="5"/>
      <c r="K91" s="5"/>
      <c r="L91" s="5"/>
      <c r="M91" s="5"/>
      <c r="N91" s="5"/>
      <c r="O91" s="5"/>
      <c r="P91" s="5"/>
      <c r="Q91" s="5"/>
      <c r="R91" s="5"/>
      <c r="S91" s="5"/>
      <c r="T91" s="5"/>
      <c r="U91" s="5"/>
      <c r="V91" s="5"/>
      <c r="W91" s="5"/>
      <c r="X91" s="5"/>
      <c r="Y91" s="5"/>
      <c r="Z91" s="9"/>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x14ac:dyDescent="0.25">
      <c r="A92" s="5"/>
      <c r="B92" s="5"/>
      <c r="C92" s="5"/>
      <c r="D92" s="5"/>
      <c r="E92" s="5"/>
      <c r="F92" s="5"/>
      <c r="G92" s="5"/>
      <c r="H92" s="5"/>
      <c r="I92" s="5"/>
      <c r="J92" s="5"/>
      <c r="K92" s="5"/>
      <c r="L92" s="5"/>
      <c r="M92" s="5"/>
      <c r="N92" s="5"/>
      <c r="O92" s="5"/>
      <c r="P92" s="5"/>
      <c r="Q92" s="5"/>
      <c r="R92" s="5"/>
      <c r="S92" s="5"/>
      <c r="T92" s="5"/>
      <c r="U92" s="5"/>
      <c r="V92" s="5"/>
      <c r="W92" s="5"/>
      <c r="X92" s="5"/>
      <c r="Y92" s="5"/>
      <c r="Z92" s="9"/>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x14ac:dyDescent="0.25">
      <c r="A93" s="5"/>
      <c r="B93" s="5"/>
      <c r="C93" s="5"/>
      <c r="D93" s="5"/>
      <c r="E93" s="5"/>
      <c r="F93" s="5"/>
      <c r="G93" s="5"/>
      <c r="H93" s="5"/>
      <c r="I93" s="5"/>
      <c r="J93" s="5"/>
      <c r="K93" s="5"/>
      <c r="L93" s="5"/>
      <c r="M93" s="5"/>
      <c r="N93" s="5"/>
      <c r="O93" s="5"/>
      <c r="P93" s="5"/>
      <c r="Q93" s="5"/>
      <c r="R93" s="5"/>
      <c r="S93" s="5"/>
      <c r="T93" s="5"/>
      <c r="U93" s="5"/>
      <c r="V93" s="5"/>
      <c r="W93" s="5"/>
      <c r="X93" s="5"/>
      <c r="Y93" s="5"/>
      <c r="Z93" s="9"/>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x14ac:dyDescent="0.25">
      <c r="A94" s="5"/>
      <c r="B94" s="5"/>
      <c r="C94" s="5"/>
      <c r="D94" s="5"/>
      <c r="E94" s="5"/>
      <c r="F94" s="5"/>
      <c r="G94" s="5"/>
      <c r="H94" s="5"/>
      <c r="I94" s="5"/>
      <c r="J94" s="5"/>
      <c r="K94" s="5"/>
      <c r="L94" s="5"/>
      <c r="M94" s="5"/>
      <c r="N94" s="5"/>
      <c r="O94" s="5"/>
      <c r="P94" s="5"/>
      <c r="Q94" s="5"/>
      <c r="R94" s="5"/>
      <c r="S94" s="5"/>
      <c r="T94" s="5"/>
      <c r="U94" s="5"/>
      <c r="V94" s="5"/>
      <c r="W94" s="5"/>
      <c r="X94" s="5"/>
      <c r="Y94" s="5"/>
      <c r="Z94" s="9"/>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x14ac:dyDescent="0.25">
      <c r="A95" s="5"/>
      <c r="B95" s="5"/>
      <c r="C95" s="5"/>
      <c r="D95" s="5"/>
      <c r="E95" s="5"/>
      <c r="F95" s="5"/>
      <c r="G95" s="5"/>
      <c r="H95" s="5"/>
      <c r="I95" s="5"/>
      <c r="J95" s="5"/>
      <c r="K95" s="5"/>
      <c r="L95" s="5"/>
      <c r="M95" s="5"/>
      <c r="N95" s="5"/>
      <c r="O95" s="5"/>
      <c r="P95" s="5"/>
      <c r="Q95" s="5"/>
      <c r="R95" s="5"/>
      <c r="S95" s="5"/>
      <c r="T95" s="5"/>
      <c r="U95" s="5"/>
      <c r="V95" s="5"/>
      <c r="W95" s="5"/>
      <c r="X95" s="5"/>
      <c r="Y95" s="5"/>
      <c r="Z95" s="9"/>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x14ac:dyDescent="0.25">
      <c r="A96" s="5"/>
      <c r="B96" s="5"/>
      <c r="C96" s="5"/>
      <c r="D96" s="5"/>
      <c r="E96" s="5"/>
      <c r="F96" s="5"/>
      <c r="G96" s="5"/>
      <c r="H96" s="5"/>
      <c r="I96" s="5"/>
      <c r="J96" s="5"/>
      <c r="K96" s="5"/>
      <c r="L96" s="5"/>
      <c r="M96" s="5"/>
      <c r="N96" s="5"/>
      <c r="O96" s="5"/>
      <c r="P96" s="5"/>
      <c r="Q96" s="5"/>
      <c r="R96" s="5"/>
      <c r="S96" s="5"/>
      <c r="T96" s="5"/>
      <c r="U96" s="5"/>
      <c r="V96" s="5"/>
      <c r="W96" s="5"/>
      <c r="X96" s="5"/>
      <c r="Y96" s="5"/>
      <c r="Z96" s="9"/>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x14ac:dyDescent="0.25">
      <c r="A97" s="5"/>
      <c r="B97" s="5"/>
      <c r="C97" s="5"/>
      <c r="D97" s="5"/>
      <c r="E97" s="5"/>
      <c r="F97" s="5"/>
      <c r="G97" s="5"/>
      <c r="H97" s="5"/>
      <c r="I97" s="5"/>
      <c r="J97" s="5"/>
      <c r="K97" s="5"/>
      <c r="L97" s="5"/>
      <c r="M97" s="5"/>
      <c r="N97" s="5"/>
      <c r="O97" s="5"/>
      <c r="P97" s="5"/>
      <c r="Q97" s="5"/>
      <c r="R97" s="5"/>
      <c r="S97" s="5"/>
      <c r="T97" s="5"/>
      <c r="U97" s="5"/>
      <c r="V97" s="5"/>
      <c r="W97" s="5"/>
      <c r="X97" s="5"/>
      <c r="Y97" s="5"/>
      <c r="Z97" s="9"/>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x14ac:dyDescent="0.25">
      <c r="A98" s="5"/>
      <c r="B98" s="5"/>
      <c r="C98" s="5"/>
      <c r="D98" s="5"/>
      <c r="E98" s="5"/>
      <c r="F98" s="5"/>
      <c r="G98" s="5"/>
      <c r="H98" s="5"/>
      <c r="I98" s="5"/>
      <c r="J98" s="5"/>
      <c r="K98" s="5"/>
      <c r="L98" s="5"/>
      <c r="M98" s="5"/>
      <c r="N98" s="5"/>
      <c r="O98" s="5"/>
      <c r="P98" s="5"/>
      <c r="Q98" s="5"/>
      <c r="R98" s="5"/>
      <c r="S98" s="5"/>
      <c r="T98" s="5"/>
      <c r="U98" s="5"/>
      <c r="V98" s="5"/>
      <c r="W98" s="5"/>
      <c r="X98" s="5"/>
      <c r="Y98" s="5"/>
      <c r="Z98" s="9"/>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x14ac:dyDescent="0.25">
      <c r="A99" s="5"/>
      <c r="B99" s="5"/>
      <c r="C99" s="5"/>
      <c r="D99" s="5"/>
      <c r="E99" s="5"/>
      <c r="F99" s="5"/>
      <c r="G99" s="5"/>
      <c r="H99" s="5"/>
      <c r="I99" s="5"/>
      <c r="J99" s="5"/>
      <c r="K99" s="5"/>
      <c r="L99" s="5"/>
      <c r="M99" s="5"/>
      <c r="N99" s="5"/>
      <c r="O99" s="5"/>
      <c r="P99" s="5"/>
      <c r="Q99" s="5"/>
      <c r="R99" s="5"/>
      <c r="S99" s="5"/>
      <c r="T99" s="5"/>
      <c r="U99" s="5"/>
      <c r="V99" s="5"/>
      <c r="W99" s="5"/>
      <c r="X99" s="5"/>
      <c r="Y99" s="5"/>
      <c r="Z99" s="9"/>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9"/>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9"/>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9"/>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9"/>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9"/>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9"/>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9"/>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9"/>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9"/>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9"/>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9"/>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9"/>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9"/>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9"/>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9"/>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9"/>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9"/>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9"/>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9"/>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9"/>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9"/>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9"/>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9"/>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9"/>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9"/>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9"/>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9"/>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9"/>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9"/>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9"/>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9"/>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9"/>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9"/>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9"/>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9"/>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9"/>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9"/>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9"/>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9"/>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9"/>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9"/>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9"/>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9"/>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9"/>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9"/>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9"/>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9"/>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9"/>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9"/>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9"/>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9"/>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9"/>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9"/>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9"/>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9"/>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9"/>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spans="1:50"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9"/>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spans="1:50"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9"/>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spans="1:50"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9"/>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spans="1:50"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9"/>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spans="1:50"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9"/>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spans="1:50"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9"/>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spans="1:50"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9"/>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spans="1:50"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9"/>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spans="1:50"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9"/>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spans="1:50"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9"/>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spans="1:50"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9"/>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spans="1:50"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9"/>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spans="1:50"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9"/>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spans="1:50"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9"/>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spans="1:50"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9"/>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spans="1:50"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9"/>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spans="1:50"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9"/>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spans="1:50"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9"/>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spans="1:50"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9"/>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spans="1:50"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9"/>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spans="1:50"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9"/>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spans="1:50"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9"/>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spans="1:50"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9"/>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spans="1:50"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9"/>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spans="1:50"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9"/>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spans="1:50"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9"/>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spans="1:50"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9"/>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spans="1:50"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9"/>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spans="1:50"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9"/>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spans="1:50"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9"/>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spans="1:50"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9"/>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spans="1:50"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9"/>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spans="1:50"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9"/>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spans="1:50"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9"/>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spans="1:50"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9"/>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spans="1:50"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9"/>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spans="1:50"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9"/>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spans="1:50"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9"/>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spans="1:50"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9"/>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spans="1:50"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9"/>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spans="1:50"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9"/>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spans="1:50"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9"/>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spans="1:50"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9"/>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spans="1:50"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9"/>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spans="1:50"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9"/>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spans="1:50"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9"/>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spans="1:50"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9"/>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spans="1:50"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9"/>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spans="1:50"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9"/>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spans="1:50"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9"/>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spans="1:50"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9"/>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spans="1:50"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9"/>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spans="1:50"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9"/>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spans="1:50"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9"/>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spans="1:50"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9"/>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spans="1:50"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9"/>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spans="1:50"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9"/>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spans="1:50"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9"/>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spans="1:50"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9"/>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spans="1:50"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9"/>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spans="1:50"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9"/>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spans="1:50"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9"/>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spans="1:50"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9"/>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spans="1:50"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9"/>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spans="1:50"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9"/>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spans="1:50"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9"/>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spans="1:50"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9"/>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spans="1:50"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9"/>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spans="1:50"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9"/>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spans="1:50"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9"/>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spans="1:50"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9"/>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spans="1:50"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9"/>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spans="1:50"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9"/>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spans="1:50"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9"/>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spans="1:50"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9"/>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spans="1:50"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9"/>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spans="1:50"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9"/>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spans="1:50"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9"/>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spans="1:50"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9"/>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spans="1:50"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9"/>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spans="1:50"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9"/>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spans="1:50"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9"/>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spans="1:50"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9"/>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spans="1:50"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9"/>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spans="1:50"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9"/>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spans="1:50"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9"/>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spans="1:50"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9"/>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spans="1:50"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9"/>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spans="1:50"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9"/>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spans="1:50"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9"/>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spans="1:50"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9"/>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spans="1:50"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9"/>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spans="1:50"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9"/>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spans="1:50"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9"/>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spans="1:50"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9"/>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spans="1:50"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9"/>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spans="1:50"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9"/>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spans="1:50"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9"/>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spans="1:50"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9"/>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spans="1:50"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9"/>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spans="1:50"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9"/>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spans="1:50"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9"/>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spans="1:50"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9"/>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spans="1:50"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9"/>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spans="1:50"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9"/>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spans="1:50"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9"/>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spans="1:50"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9"/>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spans="1:50"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9"/>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spans="1:50"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9"/>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spans="1:50" x14ac:dyDescent="0.2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sheetData>
  <mergeCells count="32">
    <mergeCell ref="A33:I33"/>
    <mergeCell ref="A35:I35"/>
    <mergeCell ref="A39:I39"/>
    <mergeCell ref="A26:I26"/>
    <mergeCell ref="A23:I23"/>
    <mergeCell ref="A32:I32"/>
    <mergeCell ref="A29:I29"/>
    <mergeCell ref="A30:I30"/>
    <mergeCell ref="A24:I24"/>
    <mergeCell ref="A36:I36"/>
    <mergeCell ref="A20:I20"/>
    <mergeCell ref="A21:I21"/>
    <mergeCell ref="A2:P2"/>
    <mergeCell ref="A3:P3"/>
    <mergeCell ref="A54:I54"/>
    <mergeCell ref="A41:I41"/>
    <mergeCell ref="A44:I44"/>
    <mergeCell ref="A53:I53"/>
    <mergeCell ref="A45:I45"/>
    <mergeCell ref="A48:I48"/>
    <mergeCell ref="A51:I51"/>
    <mergeCell ref="A47:I47"/>
    <mergeCell ref="A50:I50"/>
    <mergeCell ref="A42:I42"/>
    <mergeCell ref="A38:I38"/>
    <mergeCell ref="A27:I27"/>
    <mergeCell ref="A63:I63"/>
    <mergeCell ref="A56:I56"/>
    <mergeCell ref="A57:I57"/>
    <mergeCell ref="A59:I59"/>
    <mergeCell ref="A60:I60"/>
    <mergeCell ref="A62:I6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ECC9-9E0E-6244-A4BB-7AA04A62E917}">
  <dimension ref="A1:L13"/>
  <sheetViews>
    <sheetView workbookViewId="0">
      <selection activeCell="M36" sqref="M36"/>
    </sheetView>
  </sheetViews>
  <sheetFormatPr defaultColWidth="11.42578125" defaultRowHeight="15" x14ac:dyDescent="0.25"/>
  <sheetData>
    <row r="1" spans="1:12" x14ac:dyDescent="0.25">
      <c r="A1" s="356" t="s">
        <v>349</v>
      </c>
      <c r="B1" s="211" t="s">
        <v>350</v>
      </c>
      <c r="C1" s="210" t="s">
        <v>351</v>
      </c>
      <c r="D1" s="239">
        <v>5</v>
      </c>
      <c r="E1">
        <v>5</v>
      </c>
      <c r="F1">
        <v>10</v>
      </c>
      <c r="G1">
        <v>15</v>
      </c>
      <c r="H1">
        <v>20</v>
      </c>
      <c r="I1">
        <v>25</v>
      </c>
    </row>
    <row r="2" spans="1:12" x14ac:dyDescent="0.25">
      <c r="A2" s="356"/>
      <c r="B2" s="211" t="s">
        <v>352</v>
      </c>
      <c r="C2" s="210" t="s">
        <v>353</v>
      </c>
      <c r="D2" s="239">
        <v>4</v>
      </c>
      <c r="E2">
        <v>4</v>
      </c>
      <c r="F2">
        <v>8</v>
      </c>
      <c r="G2">
        <v>12</v>
      </c>
      <c r="H2">
        <v>16</v>
      </c>
      <c r="I2">
        <v>20</v>
      </c>
    </row>
    <row r="3" spans="1:12" x14ac:dyDescent="0.25">
      <c r="A3" s="356"/>
      <c r="B3" s="211" t="s">
        <v>354</v>
      </c>
      <c r="C3" s="210" t="s">
        <v>355</v>
      </c>
      <c r="D3" s="239">
        <v>3</v>
      </c>
      <c r="E3">
        <v>3</v>
      </c>
      <c r="F3">
        <v>6</v>
      </c>
      <c r="G3">
        <v>9</v>
      </c>
      <c r="H3">
        <v>12</v>
      </c>
      <c r="I3">
        <v>15</v>
      </c>
    </row>
    <row r="4" spans="1:12" x14ac:dyDescent="0.25">
      <c r="A4" s="356"/>
      <c r="B4" s="211" t="s">
        <v>356</v>
      </c>
      <c r="C4" s="210" t="s">
        <v>357</v>
      </c>
      <c r="D4" s="239">
        <v>2</v>
      </c>
      <c r="E4">
        <v>2</v>
      </c>
      <c r="F4">
        <v>4</v>
      </c>
      <c r="G4">
        <v>6</v>
      </c>
      <c r="H4">
        <v>8</v>
      </c>
      <c r="I4">
        <v>10</v>
      </c>
    </row>
    <row r="5" spans="1:12" x14ac:dyDescent="0.25">
      <c r="A5" s="356"/>
      <c r="B5" s="211" t="s">
        <v>358</v>
      </c>
      <c r="C5" s="210" t="s">
        <v>359</v>
      </c>
      <c r="D5" s="239">
        <v>1</v>
      </c>
      <c r="E5">
        <v>1</v>
      </c>
      <c r="F5">
        <v>1</v>
      </c>
      <c r="G5">
        <v>3</v>
      </c>
      <c r="H5">
        <v>4</v>
      </c>
      <c r="I5">
        <v>5</v>
      </c>
    </row>
    <row r="6" spans="1:12" x14ac:dyDescent="0.25">
      <c r="E6" s="210">
        <v>1</v>
      </c>
      <c r="F6" s="210">
        <v>2</v>
      </c>
      <c r="G6" s="210">
        <v>3</v>
      </c>
      <c r="H6" s="210">
        <v>4</v>
      </c>
      <c r="I6" s="210">
        <v>5</v>
      </c>
    </row>
    <row r="7" spans="1:12" x14ac:dyDescent="0.25">
      <c r="E7" s="210" t="s">
        <v>360</v>
      </c>
      <c r="F7" s="210" t="s">
        <v>361</v>
      </c>
      <c r="G7" s="210" t="s">
        <v>362</v>
      </c>
      <c r="H7" s="210" t="s">
        <v>363</v>
      </c>
      <c r="I7" s="210" t="s">
        <v>364</v>
      </c>
    </row>
    <row r="8" spans="1:12" x14ac:dyDescent="0.25">
      <c r="E8" s="357" t="s">
        <v>365</v>
      </c>
      <c r="F8" s="357"/>
      <c r="G8" s="357"/>
      <c r="H8" s="357"/>
      <c r="I8" s="357"/>
    </row>
    <row r="13" spans="1:12" x14ac:dyDescent="0.25">
      <c r="J13" s="208"/>
      <c r="K13" s="209"/>
      <c r="L13" s="209"/>
    </row>
  </sheetData>
  <mergeCells count="2">
    <mergeCell ref="A1:A5"/>
    <mergeCell ref="E8:I8"/>
  </mergeCells>
  <conditionalFormatting sqref="E1:I5">
    <cfRule type="colorScale" priority="1">
      <colorScale>
        <cfvo type="min"/>
        <cfvo type="percentile" val="50"/>
        <cfvo type="max"/>
        <color rgb="FF00B050"/>
        <color theme="7"/>
        <color rgb="FFFF0000"/>
      </colorScale>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702F6-F12E-1E4D-B434-83FD93CEC7D6}">
  <dimension ref="A1:H19"/>
  <sheetViews>
    <sheetView zoomScale="135" workbookViewId="0">
      <selection activeCell="B2" sqref="B2"/>
    </sheetView>
  </sheetViews>
  <sheetFormatPr defaultColWidth="11.42578125" defaultRowHeight="15" x14ac:dyDescent="0.25"/>
  <cols>
    <col min="1" max="1" width="15.7109375" customWidth="1"/>
    <col min="2" max="2" width="15.28515625" customWidth="1"/>
    <col min="3" max="7" width="14.28515625" bestFit="1" customWidth="1"/>
    <col min="8" max="8" width="9.42578125" bestFit="1" customWidth="1"/>
  </cols>
  <sheetData>
    <row r="1" spans="1:8" x14ac:dyDescent="0.25">
      <c r="A1" s="2" t="s">
        <v>366</v>
      </c>
    </row>
    <row r="2" spans="1:8" x14ac:dyDescent="0.25">
      <c r="A2" s="163" t="s">
        <v>367</v>
      </c>
      <c r="B2" s="163" t="s">
        <v>368</v>
      </c>
    </row>
    <row r="3" spans="1:8" x14ac:dyDescent="0.25">
      <c r="A3">
        <v>0</v>
      </c>
      <c r="B3">
        <v>0</v>
      </c>
    </row>
    <row r="4" spans="1:8" x14ac:dyDescent="0.25">
      <c r="A4">
        <v>1</v>
      </c>
      <c r="B4">
        <v>0.4</v>
      </c>
    </row>
    <row r="5" spans="1:8" x14ac:dyDescent="0.25">
      <c r="A5">
        <v>2</v>
      </c>
      <c r="B5">
        <v>0.8</v>
      </c>
    </row>
    <row r="6" spans="1:8" x14ac:dyDescent="0.25">
      <c r="A6">
        <v>3</v>
      </c>
      <c r="B6">
        <v>1.2</v>
      </c>
    </row>
    <row r="7" spans="1:8" x14ac:dyDescent="0.25">
      <c r="A7">
        <v>4</v>
      </c>
      <c r="B7">
        <v>1.6</v>
      </c>
    </row>
    <row r="8" spans="1:8" x14ac:dyDescent="0.25">
      <c r="A8">
        <v>5</v>
      </c>
      <c r="B8">
        <v>2</v>
      </c>
    </row>
    <row r="10" spans="1:8" x14ac:dyDescent="0.25">
      <c r="A10" s="172" t="s">
        <v>369</v>
      </c>
    </row>
    <row r="11" spans="1:8" ht="15.75" x14ac:dyDescent="0.25">
      <c r="A11" s="170" t="s">
        <v>370</v>
      </c>
      <c r="B11" s="170" t="s">
        <v>371</v>
      </c>
      <c r="C11" s="170" t="s">
        <v>372</v>
      </c>
      <c r="D11" s="170" t="s">
        <v>373</v>
      </c>
      <c r="E11" s="170" t="s">
        <v>374</v>
      </c>
      <c r="F11" s="170" t="s">
        <v>375</v>
      </c>
      <c r="G11" s="170" t="s">
        <v>376</v>
      </c>
      <c r="H11" s="206" t="s">
        <v>377</v>
      </c>
    </row>
    <row r="12" spans="1:8" x14ac:dyDescent="0.25">
      <c r="A12">
        <v>0</v>
      </c>
      <c r="B12">
        <f>A12*B3</f>
        <v>0</v>
      </c>
      <c r="C12">
        <f>A12*B4</f>
        <v>0</v>
      </c>
      <c r="D12">
        <f>A12*B5</f>
        <v>0</v>
      </c>
      <c r="E12">
        <f>A12*B6</f>
        <v>0</v>
      </c>
      <c r="F12">
        <f>A12*B7</f>
        <v>0</v>
      </c>
      <c r="G12">
        <f>A12*B8</f>
        <v>0</v>
      </c>
      <c r="H12" s="205">
        <v>0</v>
      </c>
    </row>
    <row r="13" spans="1:8" x14ac:dyDescent="0.25">
      <c r="A13">
        <v>1</v>
      </c>
      <c r="B13">
        <f>A13*B3</f>
        <v>0</v>
      </c>
      <c r="C13">
        <f>A13*B4</f>
        <v>0.4</v>
      </c>
      <c r="D13">
        <f>A13*B5</f>
        <v>0.8</v>
      </c>
      <c r="E13">
        <f>A13*B6</f>
        <v>1.2</v>
      </c>
      <c r="F13">
        <f>A13*B7</f>
        <v>1.6</v>
      </c>
      <c r="G13">
        <f>A13*B8</f>
        <v>2</v>
      </c>
      <c r="H13" s="205">
        <v>2</v>
      </c>
    </row>
    <row r="14" spans="1:8" x14ac:dyDescent="0.25">
      <c r="A14">
        <v>2</v>
      </c>
      <c r="B14">
        <f>A14*B3</f>
        <v>0</v>
      </c>
      <c r="C14">
        <f>A14*B4</f>
        <v>0.8</v>
      </c>
      <c r="D14">
        <f>A14*B5</f>
        <v>1.6</v>
      </c>
      <c r="E14">
        <f>A14*B6</f>
        <v>2.4</v>
      </c>
      <c r="F14">
        <f>A14*B7</f>
        <v>3.2</v>
      </c>
      <c r="G14">
        <f>A14*B8</f>
        <v>4</v>
      </c>
      <c r="H14" s="205">
        <v>4</v>
      </c>
    </row>
    <row r="15" spans="1:8" x14ac:dyDescent="0.25">
      <c r="A15">
        <v>3</v>
      </c>
      <c r="B15">
        <f>A15*B3</f>
        <v>0</v>
      </c>
      <c r="C15">
        <f>A15*B4</f>
        <v>1.2000000000000002</v>
      </c>
      <c r="D15">
        <f>A15*B5</f>
        <v>2.4000000000000004</v>
      </c>
      <c r="E15">
        <f>A15*B6</f>
        <v>3.5999999999999996</v>
      </c>
      <c r="F15">
        <f>A15*B7</f>
        <v>4.8000000000000007</v>
      </c>
      <c r="G15">
        <f>A15*B8</f>
        <v>6</v>
      </c>
      <c r="H15" s="205">
        <v>6</v>
      </c>
    </row>
    <row r="18" spans="1:8" x14ac:dyDescent="0.25">
      <c r="H18" s="163"/>
    </row>
    <row r="19" spans="1:8" x14ac:dyDescent="0.25">
      <c r="A19" s="163"/>
    </row>
  </sheetData>
  <phoneticPr fontId="15" type="noConversion"/>
  <conditionalFormatting sqref="A2:B8">
    <cfRule type="colorScale" priority="6">
      <colorScale>
        <cfvo type="min"/>
        <cfvo type="percentile" val="50"/>
        <cfvo type="max"/>
        <color rgb="FFF8696B"/>
        <color rgb="FFFFEB84"/>
        <color rgb="FF63BE7B"/>
      </colorScale>
    </cfRule>
  </conditionalFormatting>
  <conditionalFormatting sqref="A11:H15">
    <cfRule type="colorScale" priority="5">
      <colorScale>
        <cfvo type="min"/>
        <cfvo type="percentile" val="50"/>
        <cfvo type="max"/>
        <color rgb="FFF8696B"/>
        <color rgb="FFFCFCFF"/>
        <color rgb="FF5A8AC6"/>
      </colorScale>
    </cfRule>
  </conditionalFormatting>
  <conditionalFormatting sqref="A12:H15">
    <cfRule type="colorScale" priority="1">
      <colorScale>
        <cfvo type="min"/>
        <cfvo type="percentile" val="50"/>
        <cfvo type="max"/>
        <color rgb="FFF8696B"/>
        <color rgb="FFFFEB84"/>
        <color rgb="FF63BE7B"/>
      </colorScale>
    </cfRule>
    <cfRule type="colorScale" priority="3">
      <colorScale>
        <cfvo type="min"/>
        <cfvo type="max"/>
        <color rgb="FFFFEF9C"/>
        <color rgb="FF63BE7B"/>
      </colorScale>
    </cfRule>
  </conditionalFormatting>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D4B7666C580441BF430230E48747B4" ma:contentTypeVersion="4" ma:contentTypeDescription="Create a new document." ma:contentTypeScope="" ma:versionID="46090fc995268017c199f74362f17c57">
  <xsd:schema xmlns:xsd="http://www.w3.org/2001/XMLSchema" xmlns:xs="http://www.w3.org/2001/XMLSchema" xmlns:p="http://schemas.microsoft.com/office/2006/metadata/properties" xmlns:ns2="64ce39bf-ecca-43aa-ab28-d817811955c6" targetNamespace="http://schemas.microsoft.com/office/2006/metadata/properties" ma:root="true" ma:fieldsID="786c377cbf5b056b5b84392c7e0117d9" ns2:_="">
    <xsd:import namespace="64ce39bf-ecca-43aa-ab28-d817811955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ce39bf-ecca-43aa-ab28-d817811955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6E841E-B775-4DD6-9248-DEC8A8772168}">
  <ds:schemaRefs>
    <ds:schemaRef ds:uri="http://schemas.microsoft.com/sharepoint/v3/contenttype/forms"/>
  </ds:schemaRefs>
</ds:datastoreItem>
</file>

<file path=customXml/itemProps2.xml><?xml version="1.0" encoding="utf-8"?>
<ds:datastoreItem xmlns:ds="http://schemas.openxmlformats.org/officeDocument/2006/customXml" ds:itemID="{01912035-711E-438B-AD0B-CE8F190B2D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ce39bf-ecca-43aa-ab28-d81781195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9091F2-1448-4E08-BC10-52D59F091764}">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Maturity Level Questionnaire</vt:lpstr>
      <vt:lpstr>Risk Scenario Assessment</vt:lpstr>
      <vt:lpstr>Risk Relevance</vt:lpstr>
      <vt:lpstr>Report</vt:lpstr>
      <vt:lpstr>Risk Matrix</vt:lpstr>
      <vt:lpstr>Algorithm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Deakin</dc:creator>
  <cp:keywords/>
  <dc:description/>
  <cp:lastModifiedBy>Abbas Kudrati</cp:lastModifiedBy>
  <cp:revision/>
  <dcterms:created xsi:type="dcterms:W3CDTF">2019-05-21T22:07:06Z</dcterms:created>
  <dcterms:modified xsi:type="dcterms:W3CDTF">2023-03-21T19:28:36Z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0x010100C5D4B7666C580441BF430230E48747B4</vt:lpwstr>
  </property>
  <property fmtid="{D5CDD505-2E9C-101B-9397-08002B2CF9AE}" pid="3" name="MSIP_Label_dfc9ec38-a838-4e83-8605-6fdb881e5850_Enabled">
    <vt:lpwstr>true</vt:lpwstr>
  </property>
  <property fmtid="{D5CDD505-2E9C-101B-9397-08002B2CF9AE}" pid="4" name="MSIP_Label_dfc9ec38-a838-4e83-8605-6fdb881e5850_SetDate">
    <vt:lpwstr>2022-03-21T01:21:23Z</vt:lpwstr>
  </property>
  <property fmtid="{D5CDD505-2E9C-101B-9397-08002B2CF9AE}" pid="5" name="MSIP_Label_dfc9ec38-a838-4e83-8605-6fdb881e5850_Method">
    <vt:lpwstr>Standard</vt:lpwstr>
  </property>
  <property fmtid="{D5CDD505-2E9C-101B-9397-08002B2CF9AE}" pid="6" name="MSIP_Label_dfc9ec38-a838-4e83-8605-6fdb881e5850_Name">
    <vt:lpwstr>CONFIDENTIAL</vt:lpwstr>
  </property>
  <property fmtid="{D5CDD505-2E9C-101B-9397-08002B2CF9AE}" pid="7" name="MSIP_Label_dfc9ec38-a838-4e83-8605-6fdb881e5850_SiteId">
    <vt:lpwstr>d7a0631f-6d03-435f-a80e-764129e5d298</vt:lpwstr>
  </property>
  <property fmtid="{D5CDD505-2E9C-101B-9397-08002B2CF9AE}" pid="8" name="MSIP_Label_dfc9ec38-a838-4e83-8605-6fdb881e5850_ActionId">
    <vt:lpwstr>6f685eba-c235-40ec-9422-b14251d6a56e</vt:lpwstr>
  </property>
  <property fmtid="{D5CDD505-2E9C-101B-9397-08002B2CF9AE}" pid="9" name="MSIP_Label_dfc9ec38-a838-4e83-8605-6fdb881e5850_ContentBits">
    <vt:lpwstr>2</vt:lpwstr>
  </property>
</Properties>
</file>