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USER\cy's documents\excel files\"/>
    </mc:Choice>
  </mc:AlternateContent>
  <xr:revisionPtr revIDLastSave="0" documentId="13_ncr:1_{2E4F45CC-3062-4E08-B04C-00AF51F58BCD}" xr6:coauthVersionLast="47" xr6:coauthVersionMax="47" xr10:uidLastSave="{00000000-0000-0000-0000-000000000000}"/>
  <bookViews>
    <workbookView xWindow="-120" yWindow="-120" windowWidth="20730" windowHeight="11160" xr2:uid="{C6EF4E95-0896-406C-AE69-4EB047749215}"/>
  </bookViews>
  <sheets>
    <sheet name="Details BASE FILE" sheetId="1" r:id="rId1"/>
  </sheets>
  <definedNames>
    <definedName name="_xlnm._FilterDatabase" localSheetId="0" hidden="1">'Details BASE FILE'!#REF!</definedName>
    <definedName name="_xlnm.Print_Area" localSheetId="0">'Details BASE FILE'!$A$8:$Q$91</definedName>
    <definedName name="_xlnm.Print_Titles" localSheetId="0">'Details BASE FILE'!$9:$9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0" i="1" l="1"/>
  <c r="N90" i="1"/>
  <c r="J90" i="1"/>
  <c r="K90" i="1" s="1"/>
  <c r="O90" i="1" s="1"/>
  <c r="H90" i="1"/>
  <c r="N89" i="1"/>
  <c r="J89" i="1"/>
  <c r="K89" i="1" s="1"/>
  <c r="O89" i="1" s="1"/>
  <c r="H89" i="1"/>
  <c r="N88" i="1"/>
  <c r="J88" i="1"/>
  <c r="K88" i="1" s="1"/>
  <c r="O88" i="1" s="1"/>
  <c r="H88" i="1"/>
  <c r="N87" i="1"/>
  <c r="J87" i="1"/>
  <c r="K87" i="1" s="1"/>
  <c r="H87" i="1"/>
  <c r="N86" i="1"/>
  <c r="J86" i="1"/>
  <c r="K86" i="1" s="1"/>
  <c r="O86" i="1" s="1"/>
  <c r="H86" i="1"/>
  <c r="N85" i="1"/>
  <c r="J85" i="1"/>
  <c r="K85" i="1" s="1"/>
  <c r="H85" i="1"/>
  <c r="N84" i="1"/>
  <c r="J84" i="1"/>
  <c r="K84" i="1" s="1"/>
  <c r="O84" i="1" s="1"/>
  <c r="H84" i="1"/>
  <c r="N83" i="1"/>
  <c r="J83" i="1"/>
  <c r="K83" i="1" s="1"/>
  <c r="H83" i="1"/>
  <c r="N82" i="1"/>
  <c r="J82" i="1"/>
  <c r="K82" i="1" s="1"/>
  <c r="O82" i="1" s="1"/>
  <c r="H82" i="1"/>
  <c r="N81" i="1"/>
  <c r="J81" i="1"/>
  <c r="K81" i="1" s="1"/>
  <c r="O81" i="1" s="1"/>
  <c r="H81" i="1"/>
  <c r="N80" i="1"/>
  <c r="J80" i="1"/>
  <c r="K80" i="1" s="1"/>
  <c r="O80" i="1" s="1"/>
  <c r="H80" i="1"/>
  <c r="N79" i="1"/>
  <c r="J79" i="1"/>
  <c r="K79" i="1" s="1"/>
  <c r="H79" i="1"/>
  <c r="N78" i="1"/>
  <c r="J78" i="1"/>
  <c r="K78" i="1" s="1"/>
  <c r="O78" i="1" s="1"/>
  <c r="H78" i="1"/>
  <c r="N77" i="1"/>
  <c r="J77" i="1"/>
  <c r="K77" i="1" s="1"/>
  <c r="O77" i="1" s="1"/>
  <c r="H77" i="1"/>
  <c r="N76" i="1"/>
  <c r="J76" i="1"/>
  <c r="K76" i="1" s="1"/>
  <c r="O76" i="1" s="1"/>
  <c r="H76" i="1"/>
  <c r="N75" i="1"/>
  <c r="J75" i="1"/>
  <c r="K75" i="1" s="1"/>
  <c r="H75" i="1"/>
  <c r="N74" i="1"/>
  <c r="J74" i="1"/>
  <c r="K74" i="1" s="1"/>
  <c r="O74" i="1" s="1"/>
  <c r="H74" i="1"/>
  <c r="N73" i="1"/>
  <c r="J73" i="1"/>
  <c r="K73" i="1" s="1"/>
  <c r="H73" i="1"/>
  <c r="N72" i="1"/>
  <c r="K72" i="1"/>
  <c r="J72" i="1"/>
  <c r="H72" i="1"/>
  <c r="N71" i="1"/>
  <c r="J71" i="1"/>
  <c r="K71" i="1" s="1"/>
  <c r="H71" i="1"/>
  <c r="N70" i="1"/>
  <c r="J70" i="1"/>
  <c r="K70" i="1" s="1"/>
  <c r="H70" i="1"/>
  <c r="N69" i="1"/>
  <c r="J69" i="1"/>
  <c r="K69" i="1" s="1"/>
  <c r="H69" i="1"/>
  <c r="N68" i="1"/>
  <c r="J68" i="1"/>
  <c r="K68" i="1" s="1"/>
  <c r="H68" i="1"/>
  <c r="N67" i="1"/>
  <c r="J67" i="1"/>
  <c r="K67" i="1" s="1"/>
  <c r="H67" i="1"/>
  <c r="N66" i="1"/>
  <c r="J66" i="1"/>
  <c r="K66" i="1" s="1"/>
  <c r="H66" i="1"/>
  <c r="N65" i="1"/>
  <c r="J65" i="1"/>
  <c r="K65" i="1" s="1"/>
  <c r="H65" i="1"/>
  <c r="N64" i="1"/>
  <c r="J64" i="1"/>
  <c r="K64" i="1" s="1"/>
  <c r="H64" i="1"/>
  <c r="N63" i="1"/>
  <c r="J63" i="1"/>
  <c r="K63" i="1" s="1"/>
  <c r="H63" i="1"/>
  <c r="N62" i="1"/>
  <c r="J62" i="1"/>
  <c r="K62" i="1" s="1"/>
  <c r="H62" i="1"/>
  <c r="N61" i="1"/>
  <c r="J61" i="1"/>
  <c r="K61" i="1" s="1"/>
  <c r="H61" i="1"/>
  <c r="N60" i="1"/>
  <c r="J60" i="1"/>
  <c r="K60" i="1" s="1"/>
  <c r="H60" i="1"/>
  <c r="N59" i="1"/>
  <c r="J59" i="1"/>
  <c r="K59" i="1" s="1"/>
  <c r="H59" i="1"/>
  <c r="N58" i="1"/>
  <c r="J58" i="1"/>
  <c r="K58" i="1" s="1"/>
  <c r="H58" i="1"/>
  <c r="N57" i="1"/>
  <c r="K57" i="1"/>
  <c r="J57" i="1"/>
  <c r="H57" i="1"/>
  <c r="N56" i="1"/>
  <c r="J56" i="1"/>
  <c r="K56" i="1" s="1"/>
  <c r="H56" i="1"/>
  <c r="N55" i="1"/>
  <c r="J55" i="1"/>
  <c r="K55" i="1" s="1"/>
  <c r="H55" i="1"/>
  <c r="N54" i="1"/>
  <c r="J54" i="1"/>
  <c r="K54" i="1" s="1"/>
  <c r="O54" i="1" s="1"/>
  <c r="H54" i="1"/>
  <c r="N53" i="1"/>
  <c r="J53" i="1"/>
  <c r="K53" i="1" s="1"/>
  <c r="H53" i="1"/>
  <c r="N52" i="1"/>
  <c r="J52" i="1"/>
  <c r="K52" i="1" s="1"/>
  <c r="H52" i="1"/>
  <c r="N51" i="1"/>
  <c r="J51" i="1"/>
  <c r="K51" i="1" s="1"/>
  <c r="H51" i="1"/>
  <c r="N50" i="1"/>
  <c r="J50" i="1"/>
  <c r="K50" i="1" s="1"/>
  <c r="H50" i="1"/>
  <c r="N49" i="1"/>
  <c r="J49" i="1"/>
  <c r="K49" i="1" s="1"/>
  <c r="H49" i="1"/>
  <c r="N48" i="1"/>
  <c r="J48" i="1"/>
  <c r="K48" i="1" s="1"/>
  <c r="O48" i="1" s="1"/>
  <c r="H48" i="1"/>
  <c r="N47" i="1"/>
  <c r="J47" i="1"/>
  <c r="K47" i="1" s="1"/>
  <c r="H47" i="1"/>
  <c r="N46" i="1"/>
  <c r="J46" i="1"/>
  <c r="K46" i="1" s="1"/>
  <c r="O46" i="1" s="1"/>
  <c r="H46" i="1"/>
  <c r="N45" i="1"/>
  <c r="J45" i="1"/>
  <c r="K45" i="1" s="1"/>
  <c r="O45" i="1" s="1"/>
  <c r="H45" i="1"/>
  <c r="N44" i="1"/>
  <c r="J44" i="1"/>
  <c r="K44" i="1" s="1"/>
  <c r="H44" i="1"/>
  <c r="N43" i="1"/>
  <c r="J43" i="1"/>
  <c r="K43" i="1" s="1"/>
  <c r="O43" i="1" s="1"/>
  <c r="H43" i="1"/>
  <c r="N42" i="1"/>
  <c r="J42" i="1"/>
  <c r="K42" i="1" s="1"/>
  <c r="H42" i="1"/>
  <c r="N41" i="1"/>
  <c r="J41" i="1"/>
  <c r="K41" i="1" s="1"/>
  <c r="O41" i="1" s="1"/>
  <c r="H41" i="1"/>
  <c r="N40" i="1"/>
  <c r="J40" i="1"/>
  <c r="K40" i="1" s="1"/>
  <c r="O40" i="1" s="1"/>
  <c r="H40" i="1"/>
  <c r="N39" i="1"/>
  <c r="J39" i="1"/>
  <c r="K39" i="1" s="1"/>
  <c r="H39" i="1"/>
  <c r="N38" i="1"/>
  <c r="J38" i="1"/>
  <c r="K38" i="1" s="1"/>
  <c r="H38" i="1"/>
  <c r="N37" i="1"/>
  <c r="J37" i="1"/>
  <c r="K37" i="1" s="1"/>
  <c r="H37" i="1"/>
  <c r="N36" i="1"/>
  <c r="K36" i="1"/>
  <c r="O36" i="1" s="1"/>
  <c r="J36" i="1"/>
  <c r="H36" i="1"/>
  <c r="N35" i="1"/>
  <c r="J35" i="1"/>
  <c r="K35" i="1" s="1"/>
  <c r="H35" i="1"/>
  <c r="N34" i="1"/>
  <c r="J34" i="1"/>
  <c r="K34" i="1" s="1"/>
  <c r="H34" i="1"/>
  <c r="N33" i="1"/>
  <c r="J33" i="1"/>
  <c r="K33" i="1" s="1"/>
  <c r="H33" i="1"/>
  <c r="N32" i="1"/>
  <c r="J32" i="1"/>
  <c r="K32" i="1" s="1"/>
  <c r="H32" i="1"/>
  <c r="N31" i="1"/>
  <c r="J31" i="1"/>
  <c r="K31" i="1" s="1"/>
  <c r="O31" i="1" s="1"/>
  <c r="H31" i="1"/>
  <c r="N30" i="1"/>
  <c r="J30" i="1"/>
  <c r="K30" i="1" s="1"/>
  <c r="O30" i="1" s="1"/>
  <c r="H30" i="1"/>
  <c r="N29" i="1"/>
  <c r="K29" i="1"/>
  <c r="J29" i="1"/>
  <c r="H29" i="1"/>
  <c r="N28" i="1"/>
  <c r="J28" i="1"/>
  <c r="K28" i="1" s="1"/>
  <c r="H28" i="1"/>
  <c r="N27" i="1"/>
  <c r="J27" i="1"/>
  <c r="K27" i="1" s="1"/>
  <c r="H27" i="1"/>
  <c r="N26" i="1"/>
  <c r="J26" i="1"/>
  <c r="K26" i="1" s="1"/>
  <c r="H26" i="1"/>
  <c r="N25" i="1"/>
  <c r="J25" i="1"/>
  <c r="K25" i="1" s="1"/>
  <c r="H25" i="1"/>
  <c r="N24" i="1"/>
  <c r="J24" i="1"/>
  <c r="K24" i="1" s="1"/>
  <c r="H24" i="1"/>
  <c r="N23" i="1"/>
  <c r="J23" i="1"/>
  <c r="K23" i="1" s="1"/>
  <c r="H23" i="1"/>
  <c r="N22" i="1"/>
  <c r="J22" i="1"/>
  <c r="K22" i="1" s="1"/>
  <c r="O22" i="1" s="1"/>
  <c r="H22" i="1"/>
  <c r="N21" i="1"/>
  <c r="J21" i="1"/>
  <c r="K21" i="1" s="1"/>
  <c r="H21" i="1"/>
  <c r="N20" i="1"/>
  <c r="J20" i="1"/>
  <c r="K20" i="1" s="1"/>
  <c r="H20" i="1"/>
  <c r="N19" i="1"/>
  <c r="J19" i="1"/>
  <c r="K19" i="1" s="1"/>
  <c r="H19" i="1"/>
  <c r="N18" i="1"/>
  <c r="J18" i="1"/>
  <c r="K18" i="1" s="1"/>
  <c r="O18" i="1" s="1"/>
  <c r="H18" i="1"/>
  <c r="N17" i="1"/>
  <c r="J17" i="1"/>
  <c r="K17" i="1" s="1"/>
  <c r="H17" i="1"/>
  <c r="N16" i="1"/>
  <c r="J16" i="1"/>
  <c r="K16" i="1" s="1"/>
  <c r="H16" i="1"/>
  <c r="N15" i="1"/>
  <c r="J15" i="1"/>
  <c r="K15" i="1" s="1"/>
  <c r="O15" i="1" s="1"/>
  <c r="H15" i="1"/>
  <c r="N14" i="1"/>
  <c r="J14" i="1"/>
  <c r="K14" i="1" s="1"/>
  <c r="H14" i="1"/>
  <c r="N13" i="1"/>
  <c r="J13" i="1"/>
  <c r="K13" i="1" s="1"/>
  <c r="H13" i="1"/>
  <c r="N12" i="1"/>
  <c r="J12" i="1"/>
  <c r="K12" i="1" s="1"/>
  <c r="O12" i="1" s="1"/>
  <c r="H12" i="1"/>
  <c r="N11" i="1"/>
  <c r="J11" i="1"/>
  <c r="K11" i="1" s="1"/>
  <c r="O11" i="1" s="1"/>
  <c r="H11" i="1"/>
  <c r="A11" i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N10" i="1"/>
  <c r="J10" i="1"/>
  <c r="H10" i="1"/>
  <c r="O25" i="1" l="1"/>
  <c r="O10" i="1"/>
  <c r="P10" i="1" s="1"/>
  <c r="Q10" i="1" s="1"/>
  <c r="O29" i="1"/>
  <c r="O33" i="1"/>
  <c r="P33" i="1" s="1"/>
  <c r="Q33" i="1" s="1"/>
  <c r="O61" i="1"/>
  <c r="O65" i="1"/>
  <c r="P65" i="1" s="1"/>
  <c r="Q65" i="1" s="1"/>
  <c r="O69" i="1"/>
  <c r="O47" i="1"/>
  <c r="P47" i="1" s="1"/>
  <c r="Q47" i="1" s="1"/>
  <c r="O51" i="1"/>
  <c r="P51" i="1" s="1"/>
  <c r="Q51" i="1" s="1"/>
  <c r="O28" i="1"/>
  <c r="P28" i="1" s="1"/>
  <c r="Q28" i="1" s="1"/>
  <c r="O59" i="1"/>
  <c r="P59" i="1" s="1"/>
  <c r="Q59" i="1" s="1"/>
  <c r="O67" i="1"/>
  <c r="P67" i="1" s="1"/>
  <c r="Q67" i="1" s="1"/>
  <c r="O71" i="1"/>
  <c r="O75" i="1"/>
  <c r="O79" i="1"/>
  <c r="O23" i="1"/>
  <c r="O27" i="1"/>
  <c r="P27" i="1" s="1"/>
  <c r="Q27" i="1" s="1"/>
  <c r="O72" i="1"/>
  <c r="O83" i="1"/>
  <c r="P83" i="1" s="1"/>
  <c r="Q83" i="1" s="1"/>
  <c r="O87" i="1"/>
  <c r="P87" i="1" s="1"/>
  <c r="Q87" i="1" s="1"/>
  <c r="O13" i="1"/>
  <c r="O49" i="1"/>
  <c r="P49" i="1" s="1"/>
  <c r="Q49" i="1" s="1"/>
  <c r="O85" i="1"/>
  <c r="P85" i="1" s="1"/>
  <c r="Q85" i="1" s="1"/>
  <c r="O64" i="1"/>
  <c r="P64" i="1" s="1"/>
  <c r="Q64" i="1" s="1"/>
  <c r="P15" i="1"/>
  <c r="Q15" i="1" s="1"/>
  <c r="P69" i="1"/>
  <c r="Q69" i="1" s="1"/>
  <c r="P23" i="1"/>
  <c r="Q23" i="1" s="1"/>
  <c r="P41" i="1"/>
  <c r="Q41" i="1" s="1"/>
  <c r="P78" i="1"/>
  <c r="Q78" i="1" s="1"/>
  <c r="P13" i="1"/>
  <c r="Q13" i="1" s="1"/>
  <c r="P18" i="1"/>
  <c r="Q18" i="1" s="1"/>
  <c r="P31" i="1"/>
  <c r="Q31" i="1" s="1"/>
  <c r="P36" i="1"/>
  <c r="Q36" i="1" s="1"/>
  <c r="P54" i="1"/>
  <c r="Q54" i="1" s="1"/>
  <c r="P88" i="1"/>
  <c r="Q88" i="1" s="1"/>
  <c r="P84" i="1"/>
  <c r="Q84" i="1" s="1"/>
  <c r="P72" i="1"/>
  <c r="Q72" i="1" s="1"/>
  <c r="P81" i="1"/>
  <c r="Q81" i="1" s="1"/>
  <c r="O26" i="1"/>
  <c r="O44" i="1"/>
  <c r="O62" i="1"/>
  <c r="O70" i="1"/>
  <c r="P46" i="1"/>
  <c r="Q46" i="1" s="1"/>
  <c r="P75" i="1"/>
  <c r="Q75" i="1" s="1"/>
  <c r="O16" i="1"/>
  <c r="O21" i="1"/>
  <c r="O34" i="1"/>
  <c r="O39" i="1"/>
  <c r="O52" i="1"/>
  <c r="O57" i="1"/>
  <c r="O73" i="1"/>
  <c r="P76" i="1"/>
  <c r="Q76" i="1" s="1"/>
  <c r="P79" i="1"/>
  <c r="Q79" i="1" s="1"/>
  <c r="P82" i="1"/>
  <c r="Q82" i="1" s="1"/>
  <c r="P29" i="1"/>
  <c r="Q29" i="1" s="1"/>
  <c r="P25" i="1"/>
  <c r="Q25" i="1" s="1"/>
  <c r="P11" i="1"/>
  <c r="Q11" i="1" s="1"/>
  <c r="O19" i="1"/>
  <c r="O24" i="1"/>
  <c r="O37" i="1"/>
  <c r="O42" i="1"/>
  <c r="O55" i="1"/>
  <c r="O60" i="1"/>
  <c r="P89" i="1"/>
  <c r="Q89" i="1" s="1"/>
  <c r="O14" i="1"/>
  <c r="O32" i="1"/>
  <c r="O50" i="1"/>
  <c r="O68" i="1"/>
  <c r="P86" i="1"/>
  <c r="Q86" i="1" s="1"/>
  <c r="P22" i="1"/>
  <c r="Q22" i="1" s="1"/>
  <c r="P40" i="1"/>
  <c r="Q40" i="1" s="1"/>
  <c r="P45" i="1"/>
  <c r="Q45" i="1" s="1"/>
  <c r="O58" i="1"/>
  <c r="O63" i="1"/>
  <c r="P71" i="1"/>
  <c r="Q71" i="1" s="1"/>
  <c r="O17" i="1"/>
  <c r="O35" i="1"/>
  <c r="O53" i="1"/>
  <c r="P74" i="1"/>
  <c r="Q74" i="1" s="1"/>
  <c r="P77" i="1"/>
  <c r="Q77" i="1" s="1"/>
  <c r="P80" i="1"/>
  <c r="Q80" i="1" s="1"/>
  <c r="P12" i="1"/>
  <c r="Q12" i="1" s="1"/>
  <c r="P30" i="1"/>
  <c r="Q30" i="1" s="1"/>
  <c r="P43" i="1"/>
  <c r="Q43" i="1" s="1"/>
  <c r="P48" i="1"/>
  <c r="Q48" i="1" s="1"/>
  <c r="P61" i="1"/>
  <c r="Q61" i="1" s="1"/>
  <c r="O66" i="1"/>
  <c r="P90" i="1"/>
  <c r="Q90" i="1" s="1"/>
  <c r="O20" i="1"/>
  <c r="O38" i="1"/>
  <c r="O56" i="1"/>
  <c r="P57" i="1" l="1"/>
  <c r="Q57" i="1" s="1"/>
  <c r="P70" i="1"/>
  <c r="Q70" i="1" s="1"/>
  <c r="P35" i="1"/>
  <c r="Q35" i="1" s="1"/>
  <c r="P60" i="1"/>
  <c r="Q60" i="1" s="1"/>
  <c r="P52" i="1"/>
  <c r="Q52" i="1" s="1"/>
  <c r="P56" i="1"/>
  <c r="Q56" i="1" s="1"/>
  <c r="P17" i="1"/>
  <c r="Q17" i="1" s="1"/>
  <c r="P55" i="1"/>
  <c r="Q55" i="1" s="1"/>
  <c r="P39" i="1"/>
  <c r="Q39" i="1" s="1"/>
  <c r="P44" i="1"/>
  <c r="Q44" i="1" s="1"/>
  <c r="P38" i="1"/>
  <c r="Q38" i="1" s="1"/>
  <c r="P42" i="1"/>
  <c r="Q42" i="1" s="1"/>
  <c r="P34" i="1"/>
  <c r="Q34" i="1" s="1"/>
  <c r="P26" i="1"/>
  <c r="Q26" i="1" s="1"/>
  <c r="P73" i="1"/>
  <c r="Q73" i="1" s="1"/>
  <c r="P53" i="1"/>
  <c r="Q53" i="1" s="1"/>
  <c r="P62" i="1"/>
  <c r="Q62" i="1" s="1"/>
  <c r="P20" i="1"/>
  <c r="Q20" i="1" s="1"/>
  <c r="P37" i="1"/>
  <c r="Q37" i="1" s="1"/>
  <c r="P21" i="1"/>
  <c r="Q21" i="1" s="1"/>
  <c r="P14" i="1"/>
  <c r="Q14" i="1" s="1"/>
  <c r="P16" i="1"/>
  <c r="Q16" i="1" s="1"/>
  <c r="P19" i="1"/>
  <c r="Q19" i="1" s="1"/>
  <c r="P66" i="1"/>
  <c r="Q66" i="1" s="1"/>
  <c r="P63" i="1"/>
  <c r="Q63" i="1" s="1"/>
  <c r="P68" i="1"/>
  <c r="Q68" i="1" s="1"/>
  <c r="O91" i="1"/>
  <c r="P24" i="1"/>
  <c r="Q24" i="1" s="1"/>
  <c r="P58" i="1"/>
  <c r="Q58" i="1" s="1"/>
  <c r="P50" i="1"/>
  <c r="Q50" i="1" s="1"/>
  <c r="P32" i="1"/>
  <c r="Q32" i="1" s="1"/>
  <c r="Q91" i="1" l="1"/>
  <c r="P91" i="1"/>
</calcChain>
</file>

<file path=xl/sharedStrings.xml><?xml version="1.0" encoding="utf-8"?>
<sst xmlns="http://schemas.openxmlformats.org/spreadsheetml/2006/main" count="448" uniqueCount="221">
  <si>
    <t>no, of weeks enttled</t>
  </si>
  <si>
    <t>&gt;1ys</t>
  </si>
  <si>
    <t>&gt;10ys</t>
  </si>
  <si>
    <t>10 - 15yrs</t>
  </si>
  <si>
    <t>16yrs &amp; above</t>
  </si>
  <si>
    <t>Proposed Date of Exit Gratuity</t>
  </si>
  <si>
    <t>No</t>
  </si>
  <si>
    <t>NAME</t>
  </si>
  <si>
    <t>GRADE</t>
  </si>
  <si>
    <t>EMPLOYEE CODE</t>
  </si>
  <si>
    <t>DATE OF JOINING</t>
  </si>
  <si>
    <t>NUMBER OF YEARS WORKED</t>
  </si>
  <si>
    <t>NUMBER OF YEARS WORKED (ROUNDED)</t>
  </si>
  <si>
    <t>NUMBER OF WEEKS PAYMENT APPLICABLE</t>
  </si>
  <si>
    <t>NUMBER OF WEEKS TO BE PAID</t>
  </si>
  <si>
    <t xml:space="preserve">MONTHLY BASIC PAY </t>
  </si>
  <si>
    <t>MONTHLY GROSS PAY</t>
  </si>
  <si>
    <r>
      <rPr>
        <b/>
        <u/>
        <sz val="9"/>
        <rFont val="Arial Nova"/>
        <family val="2"/>
      </rPr>
      <t>BASIS OA PAYMENT</t>
    </r>
    <r>
      <rPr>
        <b/>
        <sz val="9"/>
        <rFont val="Arial Nova"/>
        <family val="2"/>
      </rPr>
      <t xml:space="preserve">
1. BASIC PAY &lt;16 YRS
2. GROSS PAY&gt;16 YRS</t>
    </r>
  </si>
  <si>
    <t>GRATUITY PAYOUT</t>
  </si>
  <si>
    <t>5% EX GRATIA</t>
  </si>
  <si>
    <t>TOTAL PAY OUT
(GRATUITY+5% EX GRATIA)</t>
  </si>
  <si>
    <t>JB 2</t>
  </si>
  <si>
    <t>TLC0001338</t>
  </si>
  <si>
    <t>JOY OJELUA</t>
  </si>
  <si>
    <t>JB 3</t>
  </si>
  <si>
    <t>TLC0001500</t>
  </si>
  <si>
    <t>JB 5</t>
  </si>
  <si>
    <t>TLC0000085</t>
  </si>
  <si>
    <t>FAITH UDECHUKWU (NJOKU)</t>
  </si>
  <si>
    <t>JB 7</t>
  </si>
  <si>
    <t>TLC0000060</t>
  </si>
  <si>
    <t>BLESSING C. EZEKEIL</t>
  </si>
  <si>
    <t>JB6</t>
  </si>
  <si>
    <t>TLC0000139</t>
  </si>
  <si>
    <t>JB7</t>
  </si>
  <si>
    <t>TLC0000517</t>
  </si>
  <si>
    <t>TLC0001468</t>
  </si>
  <si>
    <t>GAFAR GARUBA</t>
  </si>
  <si>
    <t>TLC0000158</t>
  </si>
  <si>
    <t>TLC0000752</t>
  </si>
  <si>
    <t>JB5</t>
  </si>
  <si>
    <t>TLC0000382</t>
  </si>
  <si>
    <t>TLC0000411</t>
  </si>
  <si>
    <t xml:space="preserve">JONAH  EBONG </t>
  </si>
  <si>
    <t>JB8</t>
  </si>
  <si>
    <t>TLC0000039</t>
  </si>
  <si>
    <t>VICTORIA  EFFIONG OKON.</t>
  </si>
  <si>
    <t>TLC0000042</t>
  </si>
  <si>
    <t>CAROLINE ALEGBE</t>
  </si>
  <si>
    <t>TLC0001110</t>
  </si>
  <si>
    <t>TLC0000277</t>
  </si>
  <si>
    <t>TLC0000318</t>
  </si>
  <si>
    <t>TLC0000419</t>
  </si>
  <si>
    <t>TLC0000256</t>
  </si>
  <si>
    <t>TLC0000566</t>
  </si>
  <si>
    <t>TLC0001190</t>
  </si>
  <si>
    <t>TLC0001229</t>
  </si>
  <si>
    <t>TLC0001230</t>
  </si>
  <si>
    <t>TLC0001359</t>
  </si>
  <si>
    <t>TLC0001509</t>
  </si>
  <si>
    <t>TLC0001558</t>
  </si>
  <si>
    <t>EDACHE ODE RICHSON</t>
  </si>
  <si>
    <t>JB9</t>
  </si>
  <si>
    <t>TLC0001424</t>
  </si>
  <si>
    <t>TLC0001430</t>
  </si>
  <si>
    <t>TLC0001466</t>
  </si>
  <si>
    <t>JB10</t>
  </si>
  <si>
    <t>TLC0000215</t>
  </si>
  <si>
    <t>TLC0000216</t>
  </si>
  <si>
    <t>TLC0000325</t>
  </si>
  <si>
    <t>TLC0000626</t>
  </si>
  <si>
    <t>TLC0001093</t>
  </si>
  <si>
    <t>TLC0001129</t>
  </si>
  <si>
    <t>TLC0001388</t>
  </si>
  <si>
    <t>TLC0001439</t>
  </si>
  <si>
    <t>TLC0001492</t>
  </si>
  <si>
    <t>JB11</t>
  </si>
  <si>
    <t>TLC0000083</t>
  </si>
  <si>
    <t>TLC0001104</t>
  </si>
  <si>
    <t>TLC0001120</t>
  </si>
  <si>
    <t>TLC0001431</t>
  </si>
  <si>
    <t>TLC0001490</t>
  </si>
  <si>
    <t>TLC0000050</t>
  </si>
  <si>
    <t>TLC0000045</t>
  </si>
  <si>
    <t>TLC0000077</t>
  </si>
  <si>
    <t>TLC0000093</t>
  </si>
  <si>
    <t>TLC0000100</t>
  </si>
  <si>
    <t>TLC0000116</t>
  </si>
  <si>
    <t>TLC0000306</t>
  </si>
  <si>
    <t>TLC0000415</t>
  </si>
  <si>
    <t>TLC0001058</t>
  </si>
  <si>
    <t>TLC0001125</t>
  </si>
  <si>
    <t>TLC0001151</t>
  </si>
  <si>
    <t>TLC0001152</t>
  </si>
  <si>
    <t>TLC0001289</t>
  </si>
  <si>
    <t>TLC0001354</t>
  </si>
  <si>
    <t>TLC0001391</t>
  </si>
  <si>
    <t>TLC0001445</t>
  </si>
  <si>
    <t>TLC0001472</t>
  </si>
  <si>
    <t>TLC0001473</t>
  </si>
  <si>
    <t>TLC0001474</t>
  </si>
  <si>
    <t>TLC0001486</t>
  </si>
  <si>
    <t>TLC0001512</t>
  </si>
  <si>
    <t>TLC0001545</t>
  </si>
  <si>
    <t>TLC0001568</t>
  </si>
  <si>
    <t>JB12</t>
  </si>
  <si>
    <t>TLC0001043</t>
  </si>
  <si>
    <t>TLC0001118</t>
  </si>
  <si>
    <t>TLC0001326</t>
  </si>
  <si>
    <t>TLC0001332</t>
  </si>
  <si>
    <t>TLC0001377</t>
  </si>
  <si>
    <t>TLC0001554</t>
  </si>
  <si>
    <t>JB13</t>
  </si>
  <si>
    <t>TLC0000011</t>
  </si>
  <si>
    <t>TLC0000178</t>
  </si>
  <si>
    <t>TLC0000606</t>
  </si>
  <si>
    <t>TLC0001370</t>
  </si>
  <si>
    <t>TLC0001479</t>
  </si>
  <si>
    <t>TLC0001544</t>
  </si>
  <si>
    <t>JB18</t>
  </si>
  <si>
    <t>TLC0001426</t>
  </si>
  <si>
    <t>AMADI UGOCHUKWU EMMANUEL</t>
  </si>
  <si>
    <t>TLC0001287</t>
  </si>
  <si>
    <t>TLC0001136</t>
  </si>
  <si>
    <t>TLC0001231</t>
  </si>
  <si>
    <t>SULEIMAN MUHAMMED IBRAHIM</t>
  </si>
  <si>
    <t>IGHERE E KENNETH</t>
  </si>
  <si>
    <t>MAKINDE OMOWUNMI SALAMOTU</t>
  </si>
  <si>
    <t>OWOPUTI SEGUN BODE</t>
  </si>
  <si>
    <t>TARZAAN MSUGHTER RICHARDS</t>
  </si>
  <si>
    <t>AGWI OSAGIE</t>
  </si>
  <si>
    <t>EBILOMA GRACE OJONE</t>
  </si>
  <si>
    <t>CHIMA JUNIOR JUDE</t>
  </si>
  <si>
    <t>OLUGBENGA JOSEPH OLUFUNSO</t>
  </si>
  <si>
    <t xml:space="preserve">JOSHUA F EMMANUEL </t>
  </si>
  <si>
    <t>OLIJI JAMES NNABUIKE</t>
  </si>
  <si>
    <t>ISHOLA TAIWO ISMAIL</t>
  </si>
  <si>
    <t>ITUA JULIUS EHIAGATOR</t>
  </si>
  <si>
    <t>OLOTU BUKOLA SHAKIRAT</t>
  </si>
  <si>
    <t>FALEBITA AYODEJI JOSHUA</t>
  </si>
  <si>
    <t>MOMODU YUNUS ANOGIE</t>
  </si>
  <si>
    <t>OGUNNIYI OLUWATOSIN RUTH</t>
  </si>
  <si>
    <t>EBIJE VICTOR ATTAH</t>
  </si>
  <si>
    <t>KAYODE JULIUS OLUSEGUN</t>
  </si>
  <si>
    <t>MAYANGA SIMON</t>
  </si>
  <si>
    <t>CHIMBO NGOZI CAROLINE</t>
  </si>
  <si>
    <t>KAYODE MICHEAL AWOLEYE</t>
  </si>
  <si>
    <t>AFOLAYAN SAKIRU</t>
  </si>
  <si>
    <t>CHIEZUKWA SAMUEL</t>
  </si>
  <si>
    <t>OLUADIPE NAOMI RUTH</t>
  </si>
  <si>
    <t>EHUMADU JOSHUA CHARLEY</t>
  </si>
  <si>
    <t>NNODIM PRECIOUS OWAKWE</t>
  </si>
  <si>
    <t>CHIKA UGOCHUKWU VALENTINE</t>
  </si>
  <si>
    <t>MICHAEL PETER ADAVIZE</t>
  </si>
  <si>
    <t>ONASANYA OLUWATOSIN FLORENCE</t>
  </si>
  <si>
    <t>JOHN S. AGADA</t>
  </si>
  <si>
    <t>KADIRI ABDULRAMAN</t>
  </si>
  <si>
    <t>UKWUOMA FRANCIS CHIDI</t>
  </si>
  <si>
    <t>OLADELE FUNMILOLA DAVID</t>
  </si>
  <si>
    <t>UBI SUNDAY IKP</t>
  </si>
  <si>
    <t>ABAYOMI OLUWAFEMI TEMILADE</t>
  </si>
  <si>
    <t>MICHAEL AMINU ABIODUN</t>
  </si>
  <si>
    <t>OBASHOLA TALABI AKITOYE</t>
  </si>
  <si>
    <t xml:space="preserve"> AIYEGBUSI MOSES O.</t>
  </si>
  <si>
    <t>NKEM AKUNNA</t>
  </si>
  <si>
    <t>RAPHAEL  UDOM U</t>
  </si>
  <si>
    <t>JOHN  OGBONNA</t>
  </si>
  <si>
    <t>NJOKU  ENYICHUKWU</t>
  </si>
  <si>
    <t>SUMAILA  ABUH A</t>
  </si>
  <si>
    <t>GANI  LATEEF</t>
  </si>
  <si>
    <t>BONIFACE OGBONNA</t>
  </si>
  <si>
    <t>TAIWO  ALABI</t>
  </si>
  <si>
    <t>KATE O. AYOZIE</t>
  </si>
  <si>
    <t>JOSEPH AKPOME</t>
  </si>
  <si>
    <t>GANIYU ARIYIBI</t>
  </si>
  <si>
    <t>EMMANUEL OGBONNA</t>
  </si>
  <si>
    <t>BEN IWEGBUE</t>
  </si>
  <si>
    <t>AHMED SUNMONU</t>
  </si>
  <si>
    <t>OGHOCHUKWU PHILIPS</t>
  </si>
  <si>
    <t>TAIWO OLU</t>
  </si>
  <si>
    <t>HAMMED MEMUDU</t>
  </si>
  <si>
    <t>KINGSLEY EMETONJOR</t>
  </si>
  <si>
    <t>AKINSOLA AKINLEYE</t>
  </si>
  <si>
    <t>BELLO JUBRIL</t>
  </si>
  <si>
    <t>ABIGAIL IGBIDE</t>
  </si>
  <si>
    <t>BABATUNDE ADEGBITE</t>
  </si>
  <si>
    <t>PHILIP OSASA</t>
  </si>
  <si>
    <t>DAPO OGUNTUNDE</t>
  </si>
  <si>
    <t>KELECHI CHUKWUJEKWU</t>
  </si>
  <si>
    <t>OLADIPUPO ODEJAYI</t>
  </si>
  <si>
    <t>LAZARUS  IBEBUIKE</t>
  </si>
  <si>
    <t>AYOOLA OJO</t>
  </si>
  <si>
    <t>SEBASTIAN INEDE</t>
  </si>
  <si>
    <t>AKINDELE AYODAPO OLUWATUYI</t>
  </si>
  <si>
    <t>CHARITY UDEAGHA</t>
  </si>
  <si>
    <t>JOSEPH A. BABATUNDE</t>
  </si>
  <si>
    <t>RIDWAN  L OLAGUNJU</t>
  </si>
  <si>
    <t>total</t>
  </si>
  <si>
    <t>ABC  COMPANY GRATUITY PAYMENT- STAFF EXITING GRATUITY AND STARTING ON CLEAN WAGE EFFECTIVE 1/6/2024</t>
  </si>
  <si>
    <t>Department</t>
  </si>
  <si>
    <t>ADMIN</t>
  </si>
  <si>
    <t>Sales</t>
  </si>
  <si>
    <t>Logistics</t>
  </si>
  <si>
    <t>production</t>
  </si>
  <si>
    <t>QA</t>
  </si>
  <si>
    <t>rmpm</t>
  </si>
  <si>
    <t>Note</t>
  </si>
  <si>
    <t xml:space="preserve">GRADE </t>
  </si>
  <si>
    <t xml:space="preserve">JB1 TO JB7 </t>
  </si>
  <si>
    <t>JUNION STAFF</t>
  </si>
  <si>
    <t>JB8 TO JB9</t>
  </si>
  <si>
    <t>SENIOR STAFF</t>
  </si>
  <si>
    <t>JB10  AND ABOVE</t>
  </si>
  <si>
    <t>MANAGEMENT STAFF</t>
  </si>
  <si>
    <t>1 CALCULATE TOTAL GRATUITY PAY OUT TO  (a) JUNIOR, (b) SENIOR © MANAGEMENT STAFF</t>
  </si>
  <si>
    <t>2 CALCULATE TOTAL GRATUITY PAYOUT TO EACH DEPARTMENT AND NUMBER OF STAFF COLLECTED GRATUITY</t>
  </si>
  <si>
    <t>3 CALCULATE GRATUITY PAYOUT TO EACH GRADE LEVEL</t>
  </si>
  <si>
    <t>6 HOW MANY EMPLOYEES CONPUTED THEIR GRATUITY PAYOUT WITH MONTHLY GROSS SALARY</t>
  </si>
  <si>
    <t>5 HOW MANY EMPLOYEES COMPUTED THEIR GRATUITY PAYOUT WITH MONTHLY BASIC SALARY</t>
  </si>
  <si>
    <t>QUESTIONS</t>
  </si>
  <si>
    <t>4 WHAT IS THE TOTAL GRATUITY COLLECTED FOR STAFF ABOVE (A) 10YRS AND  (B) LESS than 9YRS IN SERVICE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</si>
</sst>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;[Red]0"/>
    <numFmt numFmtId="165" formatCode="_(* #,##0.0_);_(* \(#,##0.0\);_(* &quot;-&quot;??_);_(@_)"/>
    <numFmt numFmtId="166" formatCode="_(* #,##0_);_(* \(#,##0\);_(* &quot;-&quot;??_);_(@_)"/>
    <numFmt numFmtId="167" formatCode="[$-409]dd\-mmm\-yy;@"/>
  </numFmts>
  <fonts count="11" x14ac:knownFonts="1">
    <font>
      <sz val="10"/>
      <name val="Arial"/>
    </font>
    <font>
      <sz val="11"/>
      <color theme="1"/>
      <name val="Aptos Narrow"/>
      <family val="2"/>
      <scheme val="minor"/>
    </font>
    <font>
      <sz val="11"/>
      <name val="Arial Nova"/>
      <family val="2"/>
    </font>
    <font>
      <sz val="10"/>
      <name val="Arial"/>
      <family val="2"/>
    </font>
    <font>
      <b/>
      <sz val="11"/>
      <name val="Arial Nova"/>
      <family val="2"/>
    </font>
    <font>
      <b/>
      <sz val="9"/>
      <name val="Arial Nova"/>
      <family val="2"/>
    </font>
    <font>
      <b/>
      <u/>
      <sz val="9"/>
      <name val="Arial Nova"/>
      <family val="2"/>
    </font>
    <font>
      <sz val="9"/>
      <name val="Arial Nova"/>
      <family val="2"/>
    </font>
    <font>
      <sz val="11"/>
      <color theme="1"/>
      <name val="Arial Nova"/>
      <family val="2"/>
    </font>
    <font>
      <sz val="11"/>
      <color indexed="63"/>
      <name val="Arial Nova"/>
      <family val="2"/>
    </font>
    <font>
      <sz val="11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50">
    <xf numFmtId="0" fontId="0" fillId="0" borderId="0" xfId="0"/>
    <xf numFmtId="164" fontId="2" fillId="0" borderId="0" xfId="0" applyNumberFormat="1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165" fontId="2" fillId="0" borderId="0" xfId="1" applyNumberFormat="1" applyFont="1" applyFill="1" applyBorder="1" applyAlignment="1">
      <alignment horizontal="right"/>
    </xf>
    <xf numFmtId="166" fontId="2" fillId="0" borderId="0" xfId="1" applyNumberFormat="1" applyFont="1" applyFill="1" applyBorder="1" applyAlignment="1">
      <alignment horizontal="right"/>
    </xf>
    <xf numFmtId="43" fontId="2" fillId="0" borderId="0" xfId="1" applyFont="1" applyFill="1" applyBorder="1" applyAlignment="1">
      <alignment horizontal="right"/>
    </xf>
    <xf numFmtId="0" fontId="2" fillId="0" borderId="0" xfId="0" applyFont="1" applyAlignment="1">
      <alignment horizontal="center" wrapText="1"/>
    </xf>
    <xf numFmtId="167" fontId="2" fillId="0" borderId="0" xfId="0" applyNumberFormat="1" applyFont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5" fillId="0" borderId="3" xfId="0" applyNumberFormat="1" applyFont="1" applyBorder="1" applyAlignment="1">
      <alignment horizontal="center" wrapText="1"/>
    </xf>
    <xf numFmtId="0" fontId="5" fillId="0" borderId="3" xfId="0" applyFont="1" applyBorder="1" applyAlignment="1">
      <alignment horizontal="left" wrapText="1"/>
    </xf>
    <xf numFmtId="0" fontId="5" fillId="0" borderId="3" xfId="0" applyFont="1" applyBorder="1" applyAlignment="1">
      <alignment horizontal="center" wrapText="1"/>
    </xf>
    <xf numFmtId="165" fontId="5" fillId="0" borderId="3" xfId="1" applyNumberFormat="1" applyFont="1" applyFill="1" applyBorder="1" applyAlignment="1">
      <alignment horizontal="center" wrapText="1"/>
    </xf>
    <xf numFmtId="166" fontId="5" fillId="0" borderId="3" xfId="1" applyNumberFormat="1" applyFont="1" applyFill="1" applyBorder="1" applyAlignment="1">
      <alignment horizontal="center" wrapText="1"/>
    </xf>
    <xf numFmtId="43" fontId="5" fillId="0" borderId="3" xfId="1" applyFont="1" applyFill="1" applyBorder="1" applyAlignment="1">
      <alignment horizontal="center" wrapText="1"/>
    </xf>
    <xf numFmtId="0" fontId="7" fillId="0" borderId="0" xfId="0" applyFont="1" applyAlignment="1">
      <alignment horizontal="right" wrapText="1"/>
    </xf>
    <xf numFmtId="164" fontId="2" fillId="0" borderId="3" xfId="0" applyNumberFormat="1" applyFont="1" applyBorder="1" applyAlignment="1">
      <alignment horizontal="right"/>
    </xf>
    <xf numFmtId="0" fontId="2" fillId="0" borderId="3" xfId="0" applyFont="1" applyBorder="1" applyAlignment="1">
      <alignment horizontal="left"/>
    </xf>
    <xf numFmtId="167" fontId="2" fillId="0" borderId="3" xfId="0" applyNumberFormat="1" applyFont="1" applyBorder="1" applyAlignment="1">
      <alignment horizontal="center"/>
    </xf>
    <xf numFmtId="165" fontId="2" fillId="0" borderId="3" xfId="1" applyNumberFormat="1" applyFont="1" applyFill="1" applyBorder="1" applyAlignment="1">
      <alignment horizontal="right"/>
    </xf>
    <xf numFmtId="166" fontId="2" fillId="0" borderId="3" xfId="1" applyNumberFormat="1" applyFont="1" applyFill="1" applyBorder="1" applyAlignment="1">
      <alignment horizontal="right"/>
    </xf>
    <xf numFmtId="43" fontId="8" fillId="0" borderId="3" xfId="2" applyFont="1" applyFill="1" applyBorder="1" applyAlignment="1">
      <alignment horizontal="right"/>
    </xf>
    <xf numFmtId="166" fontId="9" fillId="0" borderId="3" xfId="1" applyNumberFormat="1" applyFont="1" applyFill="1" applyBorder="1" applyAlignment="1">
      <alignment horizontal="right"/>
    </xf>
    <xf numFmtId="43" fontId="2" fillId="0" borderId="3" xfId="1" applyFont="1" applyFill="1" applyBorder="1" applyAlignment="1">
      <alignment horizontal="right"/>
    </xf>
    <xf numFmtId="166" fontId="8" fillId="0" borderId="3" xfId="0" applyNumberFormat="1" applyFont="1" applyBorder="1" applyAlignment="1">
      <alignment horizontal="right"/>
    </xf>
    <xf numFmtId="49" fontId="2" fillId="0" borderId="3" xfId="0" applyNumberFormat="1" applyFont="1" applyBorder="1" applyAlignment="1">
      <alignment horizontal="left"/>
    </xf>
    <xf numFmtId="49" fontId="2" fillId="0" borderId="3" xfId="0" applyNumberFormat="1" applyFont="1" applyBorder="1" applyAlignment="1">
      <alignment horizontal="right"/>
    </xf>
    <xf numFmtId="164" fontId="2" fillId="0" borderId="3" xfId="0" applyNumberFormat="1" applyFont="1" applyBorder="1" applyAlignment="1">
      <alignment horizontal="right" wrapText="1"/>
    </xf>
    <xf numFmtId="166" fontId="9" fillId="0" borderId="3" xfId="3" applyNumberFormat="1" applyFont="1" applyFill="1" applyBorder="1" applyAlignment="1">
      <alignment horizontal="right"/>
    </xf>
    <xf numFmtId="0" fontId="10" fillId="0" borderId="4" xfId="0" applyFont="1" applyBorder="1" applyAlignment="1">
      <alignment horizontal="left"/>
    </xf>
    <xf numFmtId="164" fontId="10" fillId="0" borderId="5" xfId="0" applyNumberFormat="1" applyFont="1" applyBorder="1"/>
    <xf numFmtId="167" fontId="10" fillId="0" borderId="6" xfId="0" applyNumberFormat="1" applyFont="1" applyBorder="1" applyAlignment="1">
      <alignment horizontal="center" vertical="top"/>
    </xf>
    <xf numFmtId="164" fontId="4" fillId="0" borderId="3" xfId="0" applyNumberFormat="1" applyFont="1" applyBorder="1" applyAlignment="1">
      <alignment horizontal="right"/>
    </xf>
    <xf numFmtId="0" fontId="4" fillId="0" borderId="3" xfId="0" applyFont="1" applyBorder="1" applyAlignment="1">
      <alignment horizontal="right"/>
    </xf>
    <xf numFmtId="0" fontId="4" fillId="0" borderId="3" xfId="0" applyFont="1" applyBorder="1" applyAlignment="1">
      <alignment horizontal="center"/>
    </xf>
    <xf numFmtId="165" fontId="4" fillId="0" borderId="3" xfId="1" applyNumberFormat="1" applyFont="1" applyFill="1" applyBorder="1" applyAlignment="1">
      <alignment horizontal="right"/>
    </xf>
    <xf numFmtId="166" fontId="4" fillId="0" borderId="3" xfId="1" applyNumberFormat="1" applyFont="1" applyFill="1" applyBorder="1" applyAlignment="1">
      <alignment horizontal="right"/>
    </xf>
    <xf numFmtId="43" fontId="4" fillId="0" borderId="3" xfId="1" applyFont="1" applyFill="1" applyBorder="1" applyAlignment="1">
      <alignment horizontal="right"/>
    </xf>
    <xf numFmtId="0" fontId="0" fillId="0" borderId="3" xfId="0" applyBorder="1"/>
    <xf numFmtId="0" fontId="4" fillId="0" borderId="2" xfId="0" applyFont="1" applyBorder="1"/>
    <xf numFmtId="0" fontId="4" fillId="0" borderId="2" xfId="0" applyFont="1" applyBorder="1" applyAlignment="1">
      <alignment horizontal="left"/>
    </xf>
    <xf numFmtId="164" fontId="2" fillId="0" borderId="3" xfId="0" applyNumberFormat="1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64" fontId="2" fillId="0" borderId="0" xfId="0" applyNumberFormat="1" applyFont="1" applyAlignment="1">
      <alignment horizontal="left"/>
    </xf>
    <xf numFmtId="164" fontId="5" fillId="0" borderId="3" xfId="0" applyNumberFormat="1" applyFont="1" applyBorder="1" applyAlignment="1">
      <alignment horizontal="left" wrapText="1"/>
    </xf>
    <xf numFmtId="164" fontId="2" fillId="0" borderId="3" xfId="0" applyNumberFormat="1" applyFont="1" applyBorder="1" applyAlignment="1">
      <alignment horizontal="left" wrapText="1"/>
    </xf>
    <xf numFmtId="164" fontId="10" fillId="0" borderId="5" xfId="0" applyNumberFormat="1" applyFont="1" applyBorder="1" applyAlignment="1">
      <alignment horizontal="left"/>
    </xf>
    <xf numFmtId="164" fontId="4" fillId="0" borderId="3" xfId="0" applyNumberFormat="1" applyFont="1" applyBorder="1" applyAlignment="1">
      <alignment horizontal="left"/>
    </xf>
  </cellXfs>
  <cellStyles count="4">
    <cellStyle name="Comma" xfId="1" builtinId="3"/>
    <cellStyle name="Comma 10" xfId="2" xr:uid="{37544235-04D7-4A04-BC9B-27EC88F767F6}"/>
    <cellStyle name="Comma 11 2 2" xfId="3" xr:uid="{A98F4C9E-BD86-4366-973A-34E4185541F0}"/>
    <cellStyle name="Normal" xfId="0" builtinId="0"/>
  </cellStyles>
  <dxfs count="49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0B578-5CA4-4310-A6AB-6D301876121D}">
  <dimension ref="A3:Q106"/>
  <sheetViews>
    <sheetView tabSelected="1" topLeftCell="A7" zoomScale="90" zoomScaleNormal="90" zoomScaleSheetLayoutView="100" workbookViewId="0">
      <selection activeCell="K11" sqref="K11"/>
    </sheetView>
  </sheetViews>
  <sheetFormatPr defaultColWidth="8.7109375" defaultRowHeight="15" x14ac:dyDescent="0.25"/>
  <cols>
    <col min="1" max="1" width="3.5703125" style="1" bestFit="1" customWidth="1"/>
    <col min="2" max="2" width="33" style="2" customWidth="1"/>
    <col min="3" max="3" width="12.7109375" style="1" bestFit="1" customWidth="1"/>
    <col min="4" max="4" width="14.42578125" style="2" customWidth="1"/>
    <col min="5" max="5" width="14" style="2" customWidth="1"/>
    <col min="6" max="6" width="17" style="45" customWidth="1"/>
    <col min="7" max="7" width="17.5703125" style="4" customWidth="1"/>
    <col min="8" max="8" width="11" style="5" customWidth="1"/>
    <col min="9" max="9" width="12.85546875" style="6" customWidth="1"/>
    <col min="10" max="10" width="11.28515625" style="6" customWidth="1"/>
    <col min="11" max="11" width="8.7109375" style="6"/>
    <col min="12" max="12" width="11.28515625" style="6" bestFit="1" customWidth="1"/>
    <col min="13" max="13" width="11.42578125" style="3" customWidth="1"/>
    <col min="14" max="14" width="19.28515625" style="3" customWidth="1"/>
    <col min="15" max="15" width="18.85546875" style="7" bestFit="1" customWidth="1"/>
    <col min="16" max="16" width="16.85546875" style="7" bestFit="1" customWidth="1"/>
    <col min="17" max="17" width="18.28515625" style="7" bestFit="1" customWidth="1"/>
    <col min="18" max="16384" width="8.7109375" style="3"/>
  </cols>
  <sheetData>
    <row r="3" spans="1:17" x14ac:dyDescent="0.25">
      <c r="G3" s="4" t="s">
        <v>0</v>
      </c>
      <c r="H3" s="5" t="s">
        <v>1</v>
      </c>
      <c r="I3" s="6">
        <v>0</v>
      </c>
    </row>
    <row r="4" spans="1:17" x14ac:dyDescent="0.25">
      <c r="G4" s="4" t="s">
        <v>0</v>
      </c>
      <c r="H4" s="5" t="s">
        <v>2</v>
      </c>
      <c r="I4" s="6">
        <v>6</v>
      </c>
    </row>
    <row r="5" spans="1:17" x14ac:dyDescent="0.25">
      <c r="H5" s="5" t="s">
        <v>3</v>
      </c>
      <c r="I5" s="6">
        <v>7</v>
      </c>
    </row>
    <row r="6" spans="1:17" x14ac:dyDescent="0.25">
      <c r="H6" s="5" t="s">
        <v>4</v>
      </c>
      <c r="I6" s="6">
        <v>8</v>
      </c>
    </row>
    <row r="7" spans="1:17" ht="30.75" thickBot="1" x14ac:dyDescent="0.3">
      <c r="G7" s="8" t="s">
        <v>5</v>
      </c>
      <c r="H7" s="9">
        <v>44348</v>
      </c>
    </row>
    <row r="8" spans="1:17" x14ac:dyDescent="0.25">
      <c r="A8" s="10"/>
      <c r="B8" s="41" t="s">
        <v>198</v>
      </c>
      <c r="C8" s="41"/>
      <c r="D8" s="41"/>
      <c r="E8" s="42"/>
      <c r="F8" s="42"/>
      <c r="G8" s="41"/>
      <c r="H8" s="41"/>
      <c r="I8" s="41"/>
      <c r="J8" s="41"/>
      <c r="K8" s="41"/>
      <c r="L8" s="41"/>
      <c r="M8" s="41"/>
      <c r="N8" s="41"/>
      <c r="O8" s="41"/>
      <c r="P8" s="41"/>
      <c r="Q8" s="41"/>
    </row>
    <row r="9" spans="1:17" s="17" customFormat="1" ht="48" x14ac:dyDescent="0.2">
      <c r="A9" s="11" t="s">
        <v>6</v>
      </c>
      <c r="B9" s="12" t="s">
        <v>7</v>
      </c>
      <c r="C9" s="11" t="s">
        <v>9</v>
      </c>
      <c r="D9" s="12" t="s">
        <v>199</v>
      </c>
      <c r="E9" s="12" t="s">
        <v>8</v>
      </c>
      <c r="F9" s="46" t="s">
        <v>9</v>
      </c>
      <c r="G9" s="13" t="s">
        <v>10</v>
      </c>
      <c r="H9" s="14" t="s">
        <v>11</v>
      </c>
      <c r="I9" s="14" t="s">
        <v>12</v>
      </c>
      <c r="J9" s="14" t="s">
        <v>13</v>
      </c>
      <c r="K9" s="14" t="s">
        <v>14</v>
      </c>
      <c r="L9" s="15" t="s">
        <v>15</v>
      </c>
      <c r="M9" s="15" t="s">
        <v>16</v>
      </c>
      <c r="N9" s="13" t="s">
        <v>17</v>
      </c>
      <c r="O9" s="16" t="s">
        <v>18</v>
      </c>
      <c r="P9" s="16" t="s">
        <v>19</v>
      </c>
      <c r="Q9" s="16" t="s">
        <v>20</v>
      </c>
    </row>
    <row r="10" spans="1:17" x14ac:dyDescent="0.25">
      <c r="A10" s="18">
        <v>1</v>
      </c>
      <c r="B10" s="40" t="s">
        <v>125</v>
      </c>
      <c r="C10" s="18" t="s">
        <v>22</v>
      </c>
      <c r="D10" s="40" t="s">
        <v>200</v>
      </c>
      <c r="E10" s="43" t="s">
        <v>21</v>
      </c>
      <c r="F10" s="43" t="s">
        <v>22</v>
      </c>
      <c r="G10" s="20">
        <v>43132</v>
      </c>
      <c r="H10" s="21">
        <f>($H$7-G10)/365</f>
        <v>3.3315068493150686</v>
      </c>
      <c r="I10" s="22">
        <v>3</v>
      </c>
      <c r="J10" s="23" t="str">
        <f t="shared" ref="J10:J73" si="0">IF(I10&lt;=(0.5),"0",IF(I10&lt;=(9),"6",IF(I10&lt;=(15),"7",IF(I10&lt;=(30),"8",0))))</f>
        <v>6</v>
      </c>
      <c r="K10" s="23">
        <f>I10*J10</f>
        <v>18</v>
      </c>
      <c r="L10" s="22">
        <v>33275</v>
      </c>
      <c r="M10" s="24">
        <v>63143</v>
      </c>
      <c r="N10" s="23">
        <f t="shared" ref="N10:N73" si="1">IF(I10&lt;=(0.4),"0",IF(I10&lt;=(15.4),L10,M10))</f>
        <v>33275</v>
      </c>
      <c r="O10" s="25">
        <f t="shared" ref="O10:O73" si="2">K10/4*N10</f>
        <v>149737.5</v>
      </c>
      <c r="P10" s="25">
        <f>0.05*O10</f>
        <v>7486.875</v>
      </c>
      <c r="Q10" s="25">
        <f>O10+P10</f>
        <v>157224.375</v>
      </c>
    </row>
    <row r="11" spans="1:17" x14ac:dyDescent="0.25">
      <c r="A11" s="18">
        <f t="shared" ref="A11:A74" si="3">1+A10</f>
        <v>2</v>
      </c>
      <c r="B11" s="40" t="s">
        <v>126</v>
      </c>
      <c r="C11" s="18" t="s">
        <v>25</v>
      </c>
      <c r="D11" s="40" t="s">
        <v>200</v>
      </c>
      <c r="E11" s="43" t="s">
        <v>24</v>
      </c>
      <c r="F11" s="43" t="s">
        <v>25</v>
      </c>
      <c r="G11" s="20">
        <v>43801</v>
      </c>
      <c r="H11" s="21">
        <f t="shared" ref="H11:H74" si="4">($H$7-G11)/365</f>
        <v>1.4986301369863013</v>
      </c>
      <c r="I11" s="22">
        <v>2</v>
      </c>
      <c r="J11" s="23" t="str">
        <f t="shared" si="0"/>
        <v>6</v>
      </c>
      <c r="K11" s="23">
        <f t="shared" ref="K11:K33" si="5">I11*J11</f>
        <v>12</v>
      </c>
      <c r="L11" s="22">
        <v>40535</v>
      </c>
      <c r="M11" s="24">
        <v>73307</v>
      </c>
      <c r="N11" s="23">
        <f t="shared" si="1"/>
        <v>40535</v>
      </c>
      <c r="O11" s="25">
        <f t="shared" si="2"/>
        <v>121605</v>
      </c>
      <c r="P11" s="25">
        <f t="shared" ref="P11:P74" si="6">0.05*O11</f>
        <v>6080.25</v>
      </c>
      <c r="Q11" s="25">
        <f t="shared" ref="Q11:Q74" si="7">O11+P11</f>
        <v>127685.25</v>
      </c>
    </row>
    <row r="12" spans="1:17" x14ac:dyDescent="0.25">
      <c r="A12" s="18">
        <f t="shared" si="3"/>
        <v>3</v>
      </c>
      <c r="B12" s="40" t="s">
        <v>127</v>
      </c>
      <c r="C12" s="18" t="s">
        <v>27</v>
      </c>
      <c r="D12" s="40" t="s">
        <v>200</v>
      </c>
      <c r="E12" s="43" t="s">
        <v>26</v>
      </c>
      <c r="F12" s="43" t="s">
        <v>27</v>
      </c>
      <c r="G12" s="20">
        <v>39266</v>
      </c>
      <c r="H12" s="21">
        <f t="shared" si="4"/>
        <v>13.923287671232877</v>
      </c>
      <c r="I12" s="22">
        <v>14</v>
      </c>
      <c r="J12" s="23" t="str">
        <f t="shared" si="0"/>
        <v>7</v>
      </c>
      <c r="K12" s="23">
        <f t="shared" si="5"/>
        <v>98</v>
      </c>
      <c r="L12" s="22">
        <v>115835.93175</v>
      </c>
      <c r="M12" s="24">
        <v>182346.30445</v>
      </c>
      <c r="N12" s="23">
        <f t="shared" si="1"/>
        <v>115835.93175</v>
      </c>
      <c r="O12" s="25">
        <f t="shared" si="2"/>
        <v>2837980.327875</v>
      </c>
      <c r="P12" s="25">
        <f t="shared" si="6"/>
        <v>141899.01639375</v>
      </c>
      <c r="Q12" s="25">
        <f t="shared" si="7"/>
        <v>2979879.3442687499</v>
      </c>
    </row>
    <row r="13" spans="1:17" x14ac:dyDescent="0.25">
      <c r="A13" s="18">
        <f t="shared" si="3"/>
        <v>4</v>
      </c>
      <c r="B13" s="40" t="s">
        <v>128</v>
      </c>
      <c r="C13" s="18" t="s">
        <v>30</v>
      </c>
      <c r="D13" s="40" t="s">
        <v>200</v>
      </c>
      <c r="E13" s="43" t="s">
        <v>29</v>
      </c>
      <c r="F13" s="43" t="s">
        <v>30</v>
      </c>
      <c r="G13" s="20">
        <v>38961</v>
      </c>
      <c r="H13" s="21">
        <f t="shared" si="4"/>
        <v>14.758904109589041</v>
      </c>
      <c r="I13" s="22">
        <v>15</v>
      </c>
      <c r="J13" s="23" t="str">
        <f t="shared" si="0"/>
        <v>7</v>
      </c>
      <c r="K13" s="23">
        <f t="shared" si="5"/>
        <v>105</v>
      </c>
      <c r="L13" s="22">
        <v>96044.538314999998</v>
      </c>
      <c r="M13" s="24">
        <v>161878.70366910001</v>
      </c>
      <c r="N13" s="23">
        <f t="shared" si="1"/>
        <v>96044.538314999998</v>
      </c>
      <c r="O13" s="25">
        <f t="shared" si="2"/>
        <v>2521169.1307687499</v>
      </c>
      <c r="P13" s="25">
        <f t="shared" si="6"/>
        <v>126058.4565384375</v>
      </c>
      <c r="Q13" s="25">
        <f t="shared" si="7"/>
        <v>2647227.5873071873</v>
      </c>
    </row>
    <row r="14" spans="1:17" x14ac:dyDescent="0.25">
      <c r="A14" s="18">
        <f t="shared" si="3"/>
        <v>5</v>
      </c>
      <c r="B14" s="40" t="s">
        <v>121</v>
      </c>
      <c r="C14" s="18" t="s">
        <v>33</v>
      </c>
      <c r="D14" s="40" t="s">
        <v>200</v>
      </c>
      <c r="E14" s="43" t="s">
        <v>32</v>
      </c>
      <c r="F14" s="43" t="s">
        <v>33</v>
      </c>
      <c r="G14" s="20">
        <v>39924</v>
      </c>
      <c r="H14" s="21">
        <f t="shared" si="4"/>
        <v>12.12054794520548</v>
      </c>
      <c r="I14" s="22">
        <v>12</v>
      </c>
      <c r="J14" s="23" t="str">
        <f t="shared" si="0"/>
        <v>7</v>
      </c>
      <c r="K14" s="23">
        <f t="shared" si="5"/>
        <v>84</v>
      </c>
      <c r="L14" s="22">
        <v>79860</v>
      </c>
      <c r="M14" s="24">
        <v>136313</v>
      </c>
      <c r="N14" s="23">
        <f t="shared" si="1"/>
        <v>79860</v>
      </c>
      <c r="O14" s="25">
        <f t="shared" si="2"/>
        <v>1677060</v>
      </c>
      <c r="P14" s="25">
        <f t="shared" si="6"/>
        <v>83853</v>
      </c>
      <c r="Q14" s="25">
        <f t="shared" si="7"/>
        <v>1760913</v>
      </c>
    </row>
    <row r="15" spans="1:17" x14ac:dyDescent="0.25">
      <c r="A15" s="18">
        <f t="shared" si="3"/>
        <v>6</v>
      </c>
      <c r="B15" s="40" t="s">
        <v>129</v>
      </c>
      <c r="C15" s="18" t="s">
        <v>35</v>
      </c>
      <c r="D15" s="40" t="s">
        <v>200</v>
      </c>
      <c r="E15" s="43" t="s">
        <v>34</v>
      </c>
      <c r="F15" s="43" t="s">
        <v>35</v>
      </c>
      <c r="G15" s="20">
        <v>41456</v>
      </c>
      <c r="H15" s="21">
        <f t="shared" si="4"/>
        <v>7.9232876712328766</v>
      </c>
      <c r="I15" s="22">
        <v>8</v>
      </c>
      <c r="J15" s="23" t="str">
        <f t="shared" si="0"/>
        <v>6</v>
      </c>
      <c r="K15" s="23">
        <f t="shared" si="5"/>
        <v>48</v>
      </c>
      <c r="L15" s="22">
        <v>90657.600000000006</v>
      </c>
      <c r="M15" s="24">
        <v>155387.12640000004</v>
      </c>
      <c r="N15" s="23">
        <f t="shared" si="1"/>
        <v>90657.600000000006</v>
      </c>
      <c r="O15" s="25">
        <f t="shared" si="2"/>
        <v>1087891.2000000002</v>
      </c>
      <c r="P15" s="25">
        <f t="shared" si="6"/>
        <v>54394.560000000012</v>
      </c>
      <c r="Q15" s="25">
        <f t="shared" si="7"/>
        <v>1142285.7600000002</v>
      </c>
    </row>
    <row r="16" spans="1:17" x14ac:dyDescent="0.25">
      <c r="A16" s="18">
        <f t="shared" si="3"/>
        <v>7</v>
      </c>
      <c r="B16" s="40" t="s">
        <v>130</v>
      </c>
      <c r="C16" s="18" t="s">
        <v>36</v>
      </c>
      <c r="D16" s="40" t="s">
        <v>200</v>
      </c>
      <c r="E16" s="43" t="s">
        <v>26</v>
      </c>
      <c r="F16" s="43" t="s">
        <v>36</v>
      </c>
      <c r="G16" s="20">
        <v>43703</v>
      </c>
      <c r="H16" s="21">
        <f t="shared" si="4"/>
        <v>1.7671232876712328</v>
      </c>
      <c r="I16" s="22">
        <v>2</v>
      </c>
      <c r="J16" s="23" t="str">
        <f t="shared" si="0"/>
        <v>6</v>
      </c>
      <c r="K16" s="23">
        <f t="shared" si="5"/>
        <v>12</v>
      </c>
      <c r="L16" s="22">
        <v>43923</v>
      </c>
      <c r="M16" s="24">
        <v>79122.2</v>
      </c>
      <c r="N16" s="23">
        <f t="shared" si="1"/>
        <v>43923</v>
      </c>
      <c r="O16" s="25">
        <f t="shared" si="2"/>
        <v>131769</v>
      </c>
      <c r="P16" s="25">
        <f t="shared" si="6"/>
        <v>6588.4500000000007</v>
      </c>
      <c r="Q16" s="25">
        <f t="shared" si="7"/>
        <v>138357.45000000001</v>
      </c>
    </row>
    <row r="17" spans="1:17" x14ac:dyDescent="0.25">
      <c r="A17" s="18">
        <f t="shared" si="3"/>
        <v>8</v>
      </c>
      <c r="B17" s="40" t="s">
        <v>131</v>
      </c>
      <c r="C17" s="18" t="s">
        <v>38</v>
      </c>
      <c r="D17" s="40" t="s">
        <v>200</v>
      </c>
      <c r="E17" s="43" t="s">
        <v>29</v>
      </c>
      <c r="F17" s="43" t="s">
        <v>38</v>
      </c>
      <c r="G17" s="20">
        <v>40210</v>
      </c>
      <c r="H17" s="21">
        <f t="shared" si="4"/>
        <v>11.336986301369864</v>
      </c>
      <c r="I17" s="22">
        <v>11</v>
      </c>
      <c r="J17" s="23" t="str">
        <f t="shared" si="0"/>
        <v>7</v>
      </c>
      <c r="K17" s="23">
        <f t="shared" si="5"/>
        <v>77</v>
      </c>
      <c r="L17" s="22">
        <v>100157.40476280001</v>
      </c>
      <c r="M17" s="24">
        <v>168810.75311839199</v>
      </c>
      <c r="N17" s="23">
        <f t="shared" si="1"/>
        <v>100157.40476280001</v>
      </c>
      <c r="O17" s="25">
        <f t="shared" si="2"/>
        <v>1928030.0416839002</v>
      </c>
      <c r="P17" s="25">
        <f t="shared" si="6"/>
        <v>96401.502084195017</v>
      </c>
      <c r="Q17" s="25">
        <f t="shared" si="7"/>
        <v>2024431.5437680951</v>
      </c>
    </row>
    <row r="18" spans="1:17" x14ac:dyDescent="0.25">
      <c r="A18" s="18">
        <f t="shared" si="3"/>
        <v>9</v>
      </c>
      <c r="B18" s="40" t="s">
        <v>132</v>
      </c>
      <c r="C18" s="18" t="s">
        <v>39</v>
      </c>
      <c r="D18" s="40" t="s">
        <v>200</v>
      </c>
      <c r="E18" s="43" t="s">
        <v>29</v>
      </c>
      <c r="F18" s="43" t="s">
        <v>39</v>
      </c>
      <c r="G18" s="20">
        <v>41942</v>
      </c>
      <c r="H18" s="21">
        <f t="shared" si="4"/>
        <v>6.5917808219178085</v>
      </c>
      <c r="I18" s="22">
        <v>7</v>
      </c>
      <c r="J18" s="23" t="str">
        <f t="shared" si="0"/>
        <v>6</v>
      </c>
      <c r="K18" s="23">
        <f t="shared" si="5"/>
        <v>42</v>
      </c>
      <c r="L18" s="22">
        <v>82500</v>
      </c>
      <c r="M18" s="24">
        <v>139050</v>
      </c>
      <c r="N18" s="23">
        <f t="shared" si="1"/>
        <v>82500</v>
      </c>
      <c r="O18" s="25">
        <f t="shared" si="2"/>
        <v>866250</v>
      </c>
      <c r="P18" s="25">
        <f t="shared" si="6"/>
        <v>43312.5</v>
      </c>
      <c r="Q18" s="25">
        <f t="shared" si="7"/>
        <v>909562.5</v>
      </c>
    </row>
    <row r="19" spans="1:17" x14ac:dyDescent="0.25">
      <c r="A19" s="18">
        <f t="shared" si="3"/>
        <v>10</v>
      </c>
      <c r="B19" s="40" t="s">
        <v>133</v>
      </c>
      <c r="C19" s="18" t="s">
        <v>41</v>
      </c>
      <c r="D19" s="40" t="s">
        <v>201</v>
      </c>
      <c r="E19" s="19" t="s">
        <v>40</v>
      </c>
      <c r="F19" s="43" t="s">
        <v>41</v>
      </c>
      <c r="G19" s="20">
        <v>41316</v>
      </c>
      <c r="H19" s="21">
        <f t="shared" si="4"/>
        <v>8.3068493150684937</v>
      </c>
      <c r="I19" s="22">
        <v>8</v>
      </c>
      <c r="J19" s="23" t="str">
        <f t="shared" si="0"/>
        <v>6</v>
      </c>
      <c r="K19" s="23">
        <f t="shared" si="5"/>
        <v>48</v>
      </c>
      <c r="L19" s="22">
        <v>53146.83</v>
      </c>
      <c r="M19" s="22">
        <v>92035.562000000005</v>
      </c>
      <c r="N19" s="23">
        <f t="shared" si="1"/>
        <v>53146.83</v>
      </c>
      <c r="O19" s="25">
        <f t="shared" si="2"/>
        <v>637761.96</v>
      </c>
      <c r="P19" s="25">
        <f t="shared" si="6"/>
        <v>31888.097999999998</v>
      </c>
      <c r="Q19" s="25">
        <f t="shared" si="7"/>
        <v>669650.05799999996</v>
      </c>
    </row>
    <row r="20" spans="1:17" x14ac:dyDescent="0.25">
      <c r="A20" s="18">
        <f t="shared" si="3"/>
        <v>11</v>
      </c>
      <c r="B20" s="40" t="s">
        <v>134</v>
      </c>
      <c r="C20" s="18" t="s">
        <v>42</v>
      </c>
      <c r="D20" s="40" t="s">
        <v>201</v>
      </c>
      <c r="E20" s="19" t="s">
        <v>40</v>
      </c>
      <c r="F20" s="43" t="s">
        <v>42</v>
      </c>
      <c r="G20" s="20">
        <v>41365</v>
      </c>
      <c r="H20" s="21">
        <f t="shared" si="4"/>
        <v>8.1726027397260275</v>
      </c>
      <c r="I20" s="22">
        <v>8</v>
      </c>
      <c r="J20" s="23" t="str">
        <f t="shared" si="0"/>
        <v>6</v>
      </c>
      <c r="K20" s="23">
        <f t="shared" si="5"/>
        <v>48</v>
      </c>
      <c r="L20" s="22">
        <v>60877.278000000013</v>
      </c>
      <c r="M20" s="22">
        <v>102858.18920000002</v>
      </c>
      <c r="N20" s="23">
        <f t="shared" si="1"/>
        <v>60877.278000000013</v>
      </c>
      <c r="O20" s="25">
        <f t="shared" si="2"/>
        <v>730527.33600000013</v>
      </c>
      <c r="P20" s="25">
        <f t="shared" si="6"/>
        <v>36526.366800000011</v>
      </c>
      <c r="Q20" s="25">
        <f t="shared" si="7"/>
        <v>767053.70280000009</v>
      </c>
    </row>
    <row r="21" spans="1:17" x14ac:dyDescent="0.25">
      <c r="A21" s="18">
        <f t="shared" si="3"/>
        <v>12</v>
      </c>
      <c r="B21" s="40" t="s">
        <v>135</v>
      </c>
      <c r="C21" s="18" t="s">
        <v>45</v>
      </c>
      <c r="D21" s="40" t="s">
        <v>200</v>
      </c>
      <c r="E21" s="43" t="s">
        <v>44</v>
      </c>
      <c r="F21" s="43" t="s">
        <v>45</v>
      </c>
      <c r="G21" s="20">
        <v>38062</v>
      </c>
      <c r="H21" s="21">
        <f t="shared" si="4"/>
        <v>17.221917808219178</v>
      </c>
      <c r="I21" s="22">
        <v>17</v>
      </c>
      <c r="J21" s="23" t="str">
        <f t="shared" si="0"/>
        <v>8</v>
      </c>
      <c r="K21" s="23">
        <f t="shared" si="5"/>
        <v>136</v>
      </c>
      <c r="L21" s="26">
        <v>204877.22399999999</v>
      </c>
      <c r="M21" s="24">
        <v>351159.56193600001</v>
      </c>
      <c r="N21" s="23">
        <f t="shared" si="1"/>
        <v>351159.56193600001</v>
      </c>
      <c r="O21" s="25">
        <f t="shared" si="2"/>
        <v>11939425.105824001</v>
      </c>
      <c r="P21" s="25">
        <f t="shared" si="6"/>
        <v>596971.25529120013</v>
      </c>
      <c r="Q21" s="25">
        <f t="shared" si="7"/>
        <v>12536396.3611152</v>
      </c>
    </row>
    <row r="22" spans="1:17" x14ac:dyDescent="0.25">
      <c r="A22" s="18">
        <f t="shared" si="3"/>
        <v>13</v>
      </c>
      <c r="B22" s="40" t="s">
        <v>136</v>
      </c>
      <c r="C22" s="18" t="s">
        <v>47</v>
      </c>
      <c r="D22" s="40" t="s">
        <v>200</v>
      </c>
      <c r="E22" s="43" t="s">
        <v>44</v>
      </c>
      <c r="F22" s="43" t="s">
        <v>47</v>
      </c>
      <c r="G22" s="20">
        <v>38139</v>
      </c>
      <c r="H22" s="21">
        <f t="shared" si="4"/>
        <v>17.010958904109589</v>
      </c>
      <c r="I22" s="22">
        <v>17</v>
      </c>
      <c r="J22" s="23" t="str">
        <f t="shared" si="0"/>
        <v>8</v>
      </c>
      <c r="K22" s="23">
        <f t="shared" si="5"/>
        <v>136</v>
      </c>
      <c r="L22" s="26">
        <v>184560.57500000001</v>
      </c>
      <c r="M22" s="24">
        <v>316336.82555000001</v>
      </c>
      <c r="N22" s="23">
        <f t="shared" si="1"/>
        <v>316336.82555000001</v>
      </c>
      <c r="O22" s="25">
        <f t="shared" si="2"/>
        <v>10755452.068700001</v>
      </c>
      <c r="P22" s="25">
        <f t="shared" si="6"/>
        <v>537772.60343500006</v>
      </c>
      <c r="Q22" s="25">
        <f t="shared" si="7"/>
        <v>11293224.672135001</v>
      </c>
    </row>
    <row r="23" spans="1:17" x14ac:dyDescent="0.25">
      <c r="A23" s="18">
        <f t="shared" si="3"/>
        <v>14</v>
      </c>
      <c r="B23" s="40" t="s">
        <v>23</v>
      </c>
      <c r="C23" s="28" t="s">
        <v>49</v>
      </c>
      <c r="D23" s="40" t="s">
        <v>200</v>
      </c>
      <c r="E23" s="27" t="s">
        <v>44</v>
      </c>
      <c r="F23" s="27" t="s">
        <v>49</v>
      </c>
      <c r="G23" s="20">
        <v>40648</v>
      </c>
      <c r="H23" s="21">
        <f t="shared" si="4"/>
        <v>10.136986301369863</v>
      </c>
      <c r="I23" s="22">
        <v>10</v>
      </c>
      <c r="J23" s="23" t="str">
        <f t="shared" si="0"/>
        <v>7</v>
      </c>
      <c r="K23" s="23">
        <f t="shared" si="5"/>
        <v>70</v>
      </c>
      <c r="L23" s="26">
        <v>131537.04300000001</v>
      </c>
      <c r="M23" s="22">
        <v>225454.491702</v>
      </c>
      <c r="N23" s="23">
        <f t="shared" si="1"/>
        <v>131537.04300000001</v>
      </c>
      <c r="O23" s="25">
        <f t="shared" si="2"/>
        <v>2301898.2524999999</v>
      </c>
      <c r="P23" s="25">
        <f t="shared" si="6"/>
        <v>115094.912625</v>
      </c>
      <c r="Q23" s="25">
        <f t="shared" si="7"/>
        <v>2416993.1651249998</v>
      </c>
    </row>
    <row r="24" spans="1:17" x14ac:dyDescent="0.25">
      <c r="A24" s="18">
        <f t="shared" si="3"/>
        <v>15</v>
      </c>
      <c r="B24" s="40" t="s">
        <v>137</v>
      </c>
      <c r="C24" s="18" t="s">
        <v>50</v>
      </c>
      <c r="D24" s="40" t="s">
        <v>201</v>
      </c>
      <c r="E24" s="19" t="s">
        <v>44</v>
      </c>
      <c r="F24" s="43" t="s">
        <v>50</v>
      </c>
      <c r="G24" s="20">
        <v>41057</v>
      </c>
      <c r="H24" s="21">
        <f t="shared" si="4"/>
        <v>9.0164383561643842</v>
      </c>
      <c r="I24" s="22">
        <v>9</v>
      </c>
      <c r="J24" s="23" t="str">
        <f t="shared" si="0"/>
        <v>6</v>
      </c>
      <c r="K24" s="23">
        <f t="shared" si="5"/>
        <v>54</v>
      </c>
      <c r="L24" s="26">
        <v>126316.34</v>
      </c>
      <c r="M24" s="22">
        <v>216506.20676</v>
      </c>
      <c r="N24" s="23">
        <f t="shared" si="1"/>
        <v>126316.34</v>
      </c>
      <c r="O24" s="25">
        <f t="shared" si="2"/>
        <v>1705270.5899999999</v>
      </c>
      <c r="P24" s="25">
        <f t="shared" si="6"/>
        <v>85263.529500000004</v>
      </c>
      <c r="Q24" s="25">
        <f t="shared" si="7"/>
        <v>1790534.1194999998</v>
      </c>
    </row>
    <row r="25" spans="1:17" x14ac:dyDescent="0.25">
      <c r="A25" s="18">
        <f t="shared" si="3"/>
        <v>16</v>
      </c>
      <c r="B25" s="40" t="s">
        <v>138</v>
      </c>
      <c r="C25" s="18" t="s">
        <v>51</v>
      </c>
      <c r="D25" s="40" t="s">
        <v>201</v>
      </c>
      <c r="E25" s="19" t="s">
        <v>44</v>
      </c>
      <c r="F25" s="43" t="s">
        <v>51</v>
      </c>
      <c r="G25" s="20">
        <v>41148</v>
      </c>
      <c r="H25" s="21">
        <f t="shared" si="4"/>
        <v>8.7671232876712324</v>
      </c>
      <c r="I25" s="22">
        <v>9</v>
      </c>
      <c r="J25" s="23" t="str">
        <f t="shared" si="0"/>
        <v>6</v>
      </c>
      <c r="K25" s="23">
        <f t="shared" si="5"/>
        <v>54</v>
      </c>
      <c r="L25" s="26">
        <v>73416.024000000005</v>
      </c>
      <c r="M25" s="22">
        <v>125835.06513599999</v>
      </c>
      <c r="N25" s="23">
        <f t="shared" si="1"/>
        <v>73416.024000000005</v>
      </c>
      <c r="O25" s="25">
        <f t="shared" si="2"/>
        <v>991116.32400000002</v>
      </c>
      <c r="P25" s="25">
        <f t="shared" si="6"/>
        <v>49555.816200000001</v>
      </c>
      <c r="Q25" s="25">
        <f t="shared" si="7"/>
        <v>1040672.1402</v>
      </c>
    </row>
    <row r="26" spans="1:17" x14ac:dyDescent="0.25">
      <c r="A26" s="18">
        <f t="shared" si="3"/>
        <v>17</v>
      </c>
      <c r="B26" s="40" t="s">
        <v>139</v>
      </c>
      <c r="C26" s="18" t="s">
        <v>52</v>
      </c>
      <c r="D26" s="40" t="s">
        <v>201</v>
      </c>
      <c r="E26" s="19" t="s">
        <v>44</v>
      </c>
      <c r="F26" s="43" t="s">
        <v>52</v>
      </c>
      <c r="G26" s="20">
        <v>41366</v>
      </c>
      <c r="H26" s="21">
        <f t="shared" si="4"/>
        <v>8.169863013698631</v>
      </c>
      <c r="I26" s="22">
        <v>8</v>
      </c>
      <c r="J26" s="23" t="str">
        <f t="shared" si="0"/>
        <v>6</v>
      </c>
      <c r="K26" s="23">
        <f t="shared" si="5"/>
        <v>48</v>
      </c>
      <c r="L26" s="26">
        <v>82796.960399999996</v>
      </c>
      <c r="M26" s="22">
        <v>141913.99012559999</v>
      </c>
      <c r="N26" s="23">
        <f t="shared" si="1"/>
        <v>82796.960399999996</v>
      </c>
      <c r="O26" s="25">
        <f t="shared" si="2"/>
        <v>993563.52480000001</v>
      </c>
      <c r="P26" s="25">
        <f t="shared" si="6"/>
        <v>49678.176240000001</v>
      </c>
      <c r="Q26" s="25">
        <f t="shared" si="7"/>
        <v>1043241.70104</v>
      </c>
    </row>
    <row r="27" spans="1:17" x14ac:dyDescent="0.25">
      <c r="A27" s="18">
        <f t="shared" si="3"/>
        <v>18</v>
      </c>
      <c r="B27" s="40" t="s">
        <v>140</v>
      </c>
      <c r="C27" s="18" t="s">
        <v>53</v>
      </c>
      <c r="D27" s="40" t="s">
        <v>201</v>
      </c>
      <c r="E27" s="19" t="s">
        <v>44</v>
      </c>
      <c r="F27" s="43" t="s">
        <v>53</v>
      </c>
      <c r="G27" s="20">
        <v>40988</v>
      </c>
      <c r="H27" s="21">
        <f t="shared" si="4"/>
        <v>9.205479452054794</v>
      </c>
      <c r="I27" s="22">
        <v>9</v>
      </c>
      <c r="J27" s="23" t="str">
        <f t="shared" si="0"/>
        <v>6</v>
      </c>
      <c r="K27" s="23">
        <f t="shared" si="5"/>
        <v>54</v>
      </c>
      <c r="L27" s="26">
        <v>80419.020000000019</v>
      </c>
      <c r="M27" s="22">
        <v>137838.20028000005</v>
      </c>
      <c r="N27" s="23">
        <f t="shared" si="1"/>
        <v>80419.020000000019</v>
      </c>
      <c r="O27" s="25">
        <f t="shared" si="2"/>
        <v>1085656.7700000003</v>
      </c>
      <c r="P27" s="25">
        <f t="shared" si="6"/>
        <v>54282.838500000013</v>
      </c>
      <c r="Q27" s="25">
        <f t="shared" si="7"/>
        <v>1139939.6085000003</v>
      </c>
    </row>
    <row r="28" spans="1:17" x14ac:dyDescent="0.25">
      <c r="A28" s="18">
        <f t="shared" si="3"/>
        <v>19</v>
      </c>
      <c r="B28" s="40" t="s">
        <v>141</v>
      </c>
      <c r="C28" s="18" t="s">
        <v>54</v>
      </c>
      <c r="D28" s="40" t="s">
        <v>201</v>
      </c>
      <c r="E28" s="19" t="s">
        <v>44</v>
      </c>
      <c r="F28" s="43" t="s">
        <v>54</v>
      </c>
      <c r="G28" s="20">
        <v>41610</v>
      </c>
      <c r="H28" s="21">
        <f t="shared" si="4"/>
        <v>7.5013698630136982</v>
      </c>
      <c r="I28" s="22">
        <v>8</v>
      </c>
      <c r="J28" s="23" t="str">
        <f t="shared" si="0"/>
        <v>6</v>
      </c>
      <c r="K28" s="23">
        <f t="shared" si="5"/>
        <v>48</v>
      </c>
      <c r="L28" s="26">
        <v>78922.225800000015</v>
      </c>
      <c r="M28" s="22">
        <v>135272.69502120002</v>
      </c>
      <c r="N28" s="23">
        <f t="shared" si="1"/>
        <v>78922.225800000015</v>
      </c>
      <c r="O28" s="25">
        <f t="shared" si="2"/>
        <v>947066.70960000018</v>
      </c>
      <c r="P28" s="25">
        <f t="shared" si="6"/>
        <v>47353.335480000009</v>
      </c>
      <c r="Q28" s="25">
        <f t="shared" si="7"/>
        <v>994420.04508000019</v>
      </c>
    </row>
    <row r="29" spans="1:17" x14ac:dyDescent="0.25">
      <c r="A29" s="18">
        <f t="shared" si="3"/>
        <v>20</v>
      </c>
      <c r="B29" s="40" t="s">
        <v>142</v>
      </c>
      <c r="C29" s="18" t="s">
        <v>55</v>
      </c>
      <c r="D29" s="40" t="s">
        <v>201</v>
      </c>
      <c r="E29" s="19" t="s">
        <v>44</v>
      </c>
      <c r="F29" s="43" t="s">
        <v>55</v>
      </c>
      <c r="G29" s="20">
        <v>42723</v>
      </c>
      <c r="H29" s="21">
        <f t="shared" si="4"/>
        <v>4.4520547945205475</v>
      </c>
      <c r="I29" s="22">
        <v>5</v>
      </c>
      <c r="J29" s="23" t="str">
        <f t="shared" si="0"/>
        <v>6</v>
      </c>
      <c r="K29" s="23">
        <f t="shared" si="5"/>
        <v>30</v>
      </c>
      <c r="L29" s="26">
        <v>70695.552444000001</v>
      </c>
      <c r="M29" s="22">
        <v>121172.176889016</v>
      </c>
      <c r="N29" s="23">
        <f t="shared" si="1"/>
        <v>70695.552444000001</v>
      </c>
      <c r="O29" s="25">
        <f t="shared" si="2"/>
        <v>530216.64332999999</v>
      </c>
      <c r="P29" s="25">
        <f t="shared" si="6"/>
        <v>26510.8321665</v>
      </c>
      <c r="Q29" s="25">
        <f t="shared" si="7"/>
        <v>556727.47549650003</v>
      </c>
    </row>
    <row r="30" spans="1:17" x14ac:dyDescent="0.25">
      <c r="A30" s="18">
        <f t="shared" si="3"/>
        <v>21</v>
      </c>
      <c r="B30" s="40" t="s">
        <v>143</v>
      </c>
      <c r="C30" s="18" t="s">
        <v>56</v>
      </c>
      <c r="D30" s="40" t="s">
        <v>201</v>
      </c>
      <c r="E30" s="19" t="s">
        <v>44</v>
      </c>
      <c r="F30" s="43" t="s">
        <v>56</v>
      </c>
      <c r="G30" s="20">
        <v>42799</v>
      </c>
      <c r="H30" s="21">
        <f t="shared" si="4"/>
        <v>4.2438356164383562</v>
      </c>
      <c r="I30" s="22">
        <v>4</v>
      </c>
      <c r="J30" s="23" t="str">
        <f t="shared" si="0"/>
        <v>6</v>
      </c>
      <c r="K30" s="23">
        <f t="shared" si="5"/>
        <v>24</v>
      </c>
      <c r="L30" s="26">
        <v>91090.251999999993</v>
      </c>
      <c r="M30" s="22">
        <v>156128.69192800001</v>
      </c>
      <c r="N30" s="23">
        <f t="shared" si="1"/>
        <v>91090.251999999993</v>
      </c>
      <c r="O30" s="25">
        <f t="shared" si="2"/>
        <v>546541.51199999999</v>
      </c>
      <c r="P30" s="25">
        <f t="shared" si="6"/>
        <v>27327.0756</v>
      </c>
      <c r="Q30" s="25">
        <f t="shared" si="7"/>
        <v>573868.58759999997</v>
      </c>
    </row>
    <row r="31" spans="1:17" x14ac:dyDescent="0.25">
      <c r="A31" s="18">
        <f t="shared" si="3"/>
        <v>22</v>
      </c>
      <c r="B31" s="40" t="s">
        <v>144</v>
      </c>
      <c r="C31" s="18" t="s">
        <v>57</v>
      </c>
      <c r="D31" s="40" t="s">
        <v>201</v>
      </c>
      <c r="E31" s="19" t="s">
        <v>44</v>
      </c>
      <c r="F31" s="43" t="s">
        <v>57</v>
      </c>
      <c r="G31" s="20">
        <v>42799</v>
      </c>
      <c r="H31" s="21">
        <f t="shared" si="4"/>
        <v>4.2438356164383562</v>
      </c>
      <c r="I31" s="22">
        <v>4</v>
      </c>
      <c r="J31" s="23" t="str">
        <f t="shared" si="0"/>
        <v>6</v>
      </c>
      <c r="K31" s="23">
        <f t="shared" si="5"/>
        <v>24</v>
      </c>
      <c r="L31" s="26">
        <v>91090.251999999993</v>
      </c>
      <c r="M31" s="22">
        <v>156128.69192800001</v>
      </c>
      <c r="N31" s="23">
        <f t="shared" si="1"/>
        <v>91090.251999999993</v>
      </c>
      <c r="O31" s="25">
        <f t="shared" si="2"/>
        <v>546541.51199999999</v>
      </c>
      <c r="P31" s="25">
        <f t="shared" si="6"/>
        <v>27327.0756</v>
      </c>
      <c r="Q31" s="25">
        <f t="shared" si="7"/>
        <v>573868.58759999997</v>
      </c>
    </row>
    <row r="32" spans="1:17" x14ac:dyDescent="0.25">
      <c r="A32" s="18">
        <f t="shared" si="3"/>
        <v>23</v>
      </c>
      <c r="B32" s="40" t="s">
        <v>145</v>
      </c>
      <c r="C32" s="18" t="s">
        <v>58</v>
      </c>
      <c r="D32" s="40" t="s">
        <v>201</v>
      </c>
      <c r="E32" s="19" t="s">
        <v>44</v>
      </c>
      <c r="F32" s="43" t="s">
        <v>58</v>
      </c>
      <c r="G32" s="20">
        <v>43193</v>
      </c>
      <c r="H32" s="21">
        <f t="shared" si="4"/>
        <v>3.1643835616438358</v>
      </c>
      <c r="I32" s="22">
        <v>3</v>
      </c>
      <c r="J32" s="23" t="str">
        <f t="shared" si="0"/>
        <v>6</v>
      </c>
      <c r="K32" s="23">
        <f t="shared" si="5"/>
        <v>18</v>
      </c>
      <c r="L32" s="26">
        <v>71685.679999999993</v>
      </c>
      <c r="M32" s="22">
        <v>122869.25551999999</v>
      </c>
      <c r="N32" s="23">
        <f t="shared" si="1"/>
        <v>71685.679999999993</v>
      </c>
      <c r="O32" s="25">
        <f t="shared" si="2"/>
        <v>322585.55999999994</v>
      </c>
      <c r="P32" s="25">
        <f t="shared" si="6"/>
        <v>16129.277999999998</v>
      </c>
      <c r="Q32" s="25">
        <f t="shared" si="7"/>
        <v>338714.83799999993</v>
      </c>
    </row>
    <row r="33" spans="1:17" x14ac:dyDescent="0.25">
      <c r="A33" s="18">
        <f t="shared" si="3"/>
        <v>24</v>
      </c>
      <c r="B33" s="40" t="s">
        <v>146</v>
      </c>
      <c r="C33" s="18" t="s">
        <v>59</v>
      </c>
      <c r="D33" s="40" t="s">
        <v>201</v>
      </c>
      <c r="E33" s="19" t="s">
        <v>44</v>
      </c>
      <c r="F33" s="43" t="s">
        <v>59</v>
      </c>
      <c r="G33" s="20">
        <v>43878</v>
      </c>
      <c r="H33" s="21">
        <f t="shared" si="4"/>
        <v>1.2876712328767124</v>
      </c>
      <c r="I33" s="22">
        <v>1</v>
      </c>
      <c r="J33" s="23" t="str">
        <f t="shared" si="0"/>
        <v>6</v>
      </c>
      <c r="K33" s="23">
        <f t="shared" si="5"/>
        <v>6</v>
      </c>
      <c r="L33" s="26">
        <v>90100</v>
      </c>
      <c r="M33" s="22">
        <v>154431.4</v>
      </c>
      <c r="N33" s="23">
        <f t="shared" si="1"/>
        <v>90100</v>
      </c>
      <c r="O33" s="25">
        <f t="shared" si="2"/>
        <v>135150</v>
      </c>
      <c r="P33" s="25">
        <f t="shared" si="6"/>
        <v>6757.5</v>
      </c>
      <c r="Q33" s="25">
        <f t="shared" si="7"/>
        <v>141907.5</v>
      </c>
    </row>
    <row r="34" spans="1:17" x14ac:dyDescent="0.25">
      <c r="A34" s="18">
        <f t="shared" si="3"/>
        <v>25</v>
      </c>
      <c r="B34" s="40" t="s">
        <v>48</v>
      </c>
      <c r="C34" s="18" t="s">
        <v>60</v>
      </c>
      <c r="D34" s="40" t="s">
        <v>201</v>
      </c>
      <c r="E34" s="19" t="s">
        <v>44</v>
      </c>
      <c r="F34" s="43" t="s">
        <v>60</v>
      </c>
      <c r="G34" s="20">
        <v>44166</v>
      </c>
      <c r="H34" s="21">
        <f t="shared" si="4"/>
        <v>0.49863013698630138</v>
      </c>
      <c r="I34" s="22">
        <v>1</v>
      </c>
      <c r="J34" s="23" t="str">
        <f t="shared" si="0"/>
        <v>6</v>
      </c>
      <c r="K34" s="23">
        <f>I34*J34</f>
        <v>6</v>
      </c>
      <c r="L34" s="26">
        <v>95000</v>
      </c>
      <c r="M34" s="24">
        <v>162830</v>
      </c>
      <c r="N34" s="23">
        <f t="shared" si="1"/>
        <v>95000</v>
      </c>
      <c r="O34" s="25">
        <f t="shared" si="2"/>
        <v>142500</v>
      </c>
      <c r="P34" s="25">
        <f t="shared" si="6"/>
        <v>7125</v>
      </c>
      <c r="Q34" s="25">
        <f t="shared" si="7"/>
        <v>149625</v>
      </c>
    </row>
    <row r="35" spans="1:17" x14ac:dyDescent="0.25">
      <c r="A35" s="18">
        <f t="shared" si="3"/>
        <v>26</v>
      </c>
      <c r="B35" s="40" t="s">
        <v>147</v>
      </c>
      <c r="C35" s="18" t="s">
        <v>63</v>
      </c>
      <c r="D35" s="40" t="s">
        <v>200</v>
      </c>
      <c r="E35" s="43" t="s">
        <v>62</v>
      </c>
      <c r="F35" s="43" t="s">
        <v>63</v>
      </c>
      <c r="G35" s="20">
        <v>40940</v>
      </c>
      <c r="H35" s="21">
        <f t="shared" si="4"/>
        <v>9.3369863013698637</v>
      </c>
      <c r="I35" s="22">
        <v>9</v>
      </c>
      <c r="J35" s="23" t="str">
        <f t="shared" si="0"/>
        <v>6</v>
      </c>
      <c r="K35" s="23">
        <f>I35*J35</f>
        <v>54</v>
      </c>
      <c r="L35" s="26">
        <v>158641.6458</v>
      </c>
      <c r="M35" s="24">
        <v>271911.78090120002</v>
      </c>
      <c r="N35" s="23">
        <f t="shared" si="1"/>
        <v>158641.6458</v>
      </c>
      <c r="O35" s="25">
        <f t="shared" si="2"/>
        <v>2141662.2182999998</v>
      </c>
      <c r="P35" s="25">
        <f t="shared" si="6"/>
        <v>107083.110915</v>
      </c>
      <c r="Q35" s="25">
        <f t="shared" si="7"/>
        <v>2248745.3292149999</v>
      </c>
    </row>
    <row r="36" spans="1:17" x14ac:dyDescent="0.25">
      <c r="A36" s="18">
        <f t="shared" si="3"/>
        <v>27</v>
      </c>
      <c r="B36" s="40" t="s">
        <v>148</v>
      </c>
      <c r="C36" s="18" t="s">
        <v>64</v>
      </c>
      <c r="D36" s="40" t="s">
        <v>201</v>
      </c>
      <c r="E36" s="19" t="s">
        <v>62</v>
      </c>
      <c r="F36" s="43" t="s">
        <v>64</v>
      </c>
      <c r="G36" s="20">
        <v>43525</v>
      </c>
      <c r="H36" s="21">
        <f t="shared" si="4"/>
        <v>2.2547945205479452</v>
      </c>
      <c r="I36" s="22">
        <v>2</v>
      </c>
      <c r="J36" s="23" t="str">
        <f t="shared" si="0"/>
        <v>6</v>
      </c>
      <c r="K36" s="23">
        <f t="shared" ref="K36:K41" si="8">I36*J36</f>
        <v>12</v>
      </c>
      <c r="L36" s="26">
        <v>190477.76</v>
      </c>
      <c r="M36" s="22">
        <v>326478.88063999999</v>
      </c>
      <c r="N36" s="23">
        <f t="shared" si="1"/>
        <v>190477.76</v>
      </c>
      <c r="O36" s="25">
        <f t="shared" si="2"/>
        <v>571433.28</v>
      </c>
      <c r="P36" s="25">
        <f t="shared" si="6"/>
        <v>28571.664000000004</v>
      </c>
      <c r="Q36" s="25">
        <f t="shared" si="7"/>
        <v>600004.94400000002</v>
      </c>
    </row>
    <row r="37" spans="1:17" x14ac:dyDescent="0.25">
      <c r="A37" s="18">
        <f t="shared" si="3"/>
        <v>28</v>
      </c>
      <c r="B37" s="40" t="s">
        <v>61</v>
      </c>
      <c r="C37" s="18" t="s">
        <v>65</v>
      </c>
      <c r="D37" s="40" t="s">
        <v>200</v>
      </c>
      <c r="E37" s="43" t="s">
        <v>62</v>
      </c>
      <c r="F37" s="43" t="s">
        <v>65</v>
      </c>
      <c r="G37" s="20">
        <v>42709</v>
      </c>
      <c r="H37" s="21">
        <f t="shared" si="4"/>
        <v>4.4904109589041097</v>
      </c>
      <c r="I37" s="22">
        <v>5</v>
      </c>
      <c r="J37" s="23" t="str">
        <f t="shared" si="0"/>
        <v>6</v>
      </c>
      <c r="K37" s="23">
        <f t="shared" si="8"/>
        <v>30</v>
      </c>
      <c r="L37" s="26">
        <v>127200</v>
      </c>
      <c r="M37" s="24">
        <v>218020.80000000002</v>
      </c>
      <c r="N37" s="23">
        <f t="shared" si="1"/>
        <v>127200</v>
      </c>
      <c r="O37" s="25">
        <f t="shared" si="2"/>
        <v>954000</v>
      </c>
      <c r="P37" s="25">
        <f t="shared" si="6"/>
        <v>47700</v>
      </c>
      <c r="Q37" s="25">
        <f t="shared" si="7"/>
        <v>1001700</v>
      </c>
    </row>
    <row r="38" spans="1:17" x14ac:dyDescent="0.25">
      <c r="A38" s="18">
        <f t="shared" si="3"/>
        <v>29</v>
      </c>
      <c r="B38" s="40" t="s">
        <v>149</v>
      </c>
      <c r="C38" s="18" t="s">
        <v>67</v>
      </c>
      <c r="D38" s="40" t="s">
        <v>202</v>
      </c>
      <c r="E38" s="19" t="s">
        <v>66</v>
      </c>
      <c r="F38" s="43" t="s">
        <v>67</v>
      </c>
      <c r="G38" s="20">
        <v>40714</v>
      </c>
      <c r="H38" s="21">
        <f t="shared" si="4"/>
        <v>9.956164383561644</v>
      </c>
      <c r="I38" s="22">
        <v>10</v>
      </c>
      <c r="J38" s="23" t="str">
        <f t="shared" si="0"/>
        <v>7</v>
      </c>
      <c r="K38" s="23">
        <f t="shared" si="8"/>
        <v>70</v>
      </c>
      <c r="L38" s="26">
        <v>109677.564</v>
      </c>
      <c r="M38" s="24">
        <v>187987.34469600004</v>
      </c>
      <c r="N38" s="23">
        <f t="shared" si="1"/>
        <v>109677.564</v>
      </c>
      <c r="O38" s="25">
        <f t="shared" si="2"/>
        <v>1919357.3699999999</v>
      </c>
      <c r="P38" s="25">
        <f t="shared" si="6"/>
        <v>95967.868499999997</v>
      </c>
      <c r="Q38" s="25">
        <f t="shared" si="7"/>
        <v>2015325.2385</v>
      </c>
    </row>
    <row r="39" spans="1:17" x14ac:dyDescent="0.25">
      <c r="A39" s="18">
        <f t="shared" si="3"/>
        <v>30</v>
      </c>
      <c r="B39" s="40" t="s">
        <v>150</v>
      </c>
      <c r="C39" s="18" t="s">
        <v>68</v>
      </c>
      <c r="D39" s="40" t="s">
        <v>201</v>
      </c>
      <c r="E39" s="19" t="s">
        <v>66</v>
      </c>
      <c r="F39" s="43" t="s">
        <v>68</v>
      </c>
      <c r="G39" s="20">
        <v>40714</v>
      </c>
      <c r="H39" s="21">
        <f t="shared" si="4"/>
        <v>9.956164383561644</v>
      </c>
      <c r="I39" s="22">
        <v>10</v>
      </c>
      <c r="J39" s="23" t="str">
        <f t="shared" si="0"/>
        <v>7</v>
      </c>
      <c r="K39" s="23">
        <f t="shared" si="8"/>
        <v>70</v>
      </c>
      <c r="L39" s="26">
        <v>122430</v>
      </c>
      <c r="M39" s="22">
        <v>209845.02000000002</v>
      </c>
      <c r="N39" s="23">
        <f t="shared" si="1"/>
        <v>122430</v>
      </c>
      <c r="O39" s="25">
        <f t="shared" si="2"/>
        <v>2142525</v>
      </c>
      <c r="P39" s="25">
        <f t="shared" si="6"/>
        <v>107126.25</v>
      </c>
      <c r="Q39" s="25">
        <f t="shared" si="7"/>
        <v>2249651.25</v>
      </c>
    </row>
    <row r="40" spans="1:17" x14ac:dyDescent="0.25">
      <c r="A40" s="18">
        <f t="shared" si="3"/>
        <v>31</v>
      </c>
      <c r="B40" s="40" t="s">
        <v>151</v>
      </c>
      <c r="C40" s="18" t="s">
        <v>69</v>
      </c>
      <c r="D40" s="40" t="s">
        <v>201</v>
      </c>
      <c r="E40" s="19" t="s">
        <v>66</v>
      </c>
      <c r="F40" s="43" t="s">
        <v>69</v>
      </c>
      <c r="G40" s="20">
        <v>41156</v>
      </c>
      <c r="H40" s="21">
        <f t="shared" si="4"/>
        <v>8.7452054794520553</v>
      </c>
      <c r="I40" s="22">
        <v>9</v>
      </c>
      <c r="J40" s="23" t="str">
        <f t="shared" si="0"/>
        <v>6</v>
      </c>
      <c r="K40" s="23">
        <f t="shared" si="8"/>
        <v>54</v>
      </c>
      <c r="L40" s="26">
        <v>145608.38399999999</v>
      </c>
      <c r="M40" s="24">
        <v>249572.77017599999</v>
      </c>
      <c r="N40" s="23">
        <f t="shared" si="1"/>
        <v>145608.38399999999</v>
      </c>
      <c r="O40" s="25">
        <f t="shared" si="2"/>
        <v>1965713.1839999999</v>
      </c>
      <c r="P40" s="25">
        <f t="shared" si="6"/>
        <v>98285.659199999995</v>
      </c>
      <c r="Q40" s="25">
        <f t="shared" si="7"/>
        <v>2063998.8432</v>
      </c>
    </row>
    <row r="41" spans="1:17" x14ac:dyDescent="0.25">
      <c r="A41" s="18">
        <f t="shared" si="3"/>
        <v>32</v>
      </c>
      <c r="B41" s="40" t="s">
        <v>152</v>
      </c>
      <c r="C41" s="18" t="s">
        <v>70</v>
      </c>
      <c r="D41" s="40" t="s">
        <v>202</v>
      </c>
      <c r="E41" s="19" t="s">
        <v>66</v>
      </c>
      <c r="F41" s="43" t="s">
        <v>70</v>
      </c>
      <c r="G41" s="20">
        <v>41771</v>
      </c>
      <c r="H41" s="21">
        <f t="shared" si="4"/>
        <v>7.0602739726027401</v>
      </c>
      <c r="I41" s="22">
        <v>7</v>
      </c>
      <c r="J41" s="23" t="str">
        <f t="shared" si="0"/>
        <v>6</v>
      </c>
      <c r="K41" s="23">
        <f t="shared" si="8"/>
        <v>42</v>
      </c>
      <c r="L41" s="26">
        <v>145608.38399999999</v>
      </c>
      <c r="M41" s="24">
        <v>249572.77017599999</v>
      </c>
      <c r="N41" s="23">
        <f t="shared" si="1"/>
        <v>145608.38399999999</v>
      </c>
      <c r="O41" s="25">
        <f t="shared" si="2"/>
        <v>1528888.0319999999</v>
      </c>
      <c r="P41" s="25">
        <f t="shared" si="6"/>
        <v>76444.401599999997</v>
      </c>
      <c r="Q41" s="25">
        <f t="shared" si="7"/>
        <v>1605332.4335999999</v>
      </c>
    </row>
    <row r="42" spans="1:17" x14ac:dyDescent="0.25">
      <c r="A42" s="18">
        <f t="shared" si="3"/>
        <v>33</v>
      </c>
      <c r="B42" s="40" t="s">
        <v>153</v>
      </c>
      <c r="C42" s="18" t="s">
        <v>71</v>
      </c>
      <c r="D42" s="40" t="s">
        <v>200</v>
      </c>
      <c r="E42" s="43" t="s">
        <v>66</v>
      </c>
      <c r="F42" s="43" t="s">
        <v>71</v>
      </c>
      <c r="G42" s="20">
        <v>41646</v>
      </c>
      <c r="H42" s="21">
        <f t="shared" si="4"/>
        <v>7.4027397260273968</v>
      </c>
      <c r="I42" s="22">
        <v>8</v>
      </c>
      <c r="J42" s="23" t="str">
        <f t="shared" si="0"/>
        <v>6</v>
      </c>
      <c r="K42" s="23">
        <f>I42*J42</f>
        <v>48</v>
      </c>
      <c r="L42" s="26">
        <v>204050</v>
      </c>
      <c r="M42" s="24">
        <v>349741.7</v>
      </c>
      <c r="N42" s="23">
        <f t="shared" si="1"/>
        <v>204050</v>
      </c>
      <c r="O42" s="25">
        <f t="shared" si="2"/>
        <v>2448600</v>
      </c>
      <c r="P42" s="25">
        <f t="shared" si="6"/>
        <v>122430</v>
      </c>
      <c r="Q42" s="25">
        <f t="shared" si="7"/>
        <v>2571030</v>
      </c>
    </row>
    <row r="43" spans="1:17" x14ac:dyDescent="0.25">
      <c r="A43" s="18">
        <f t="shared" si="3"/>
        <v>34</v>
      </c>
      <c r="B43" s="40" t="s">
        <v>154</v>
      </c>
      <c r="C43" s="18" t="s">
        <v>72</v>
      </c>
      <c r="D43" s="40" t="s">
        <v>202</v>
      </c>
      <c r="E43" s="19" t="s">
        <v>66</v>
      </c>
      <c r="F43" s="43" t="s">
        <v>72</v>
      </c>
      <c r="G43" s="20">
        <v>41869</v>
      </c>
      <c r="H43" s="21">
        <f t="shared" si="4"/>
        <v>6.7917808219178086</v>
      </c>
      <c r="I43" s="22">
        <v>7</v>
      </c>
      <c r="J43" s="23" t="str">
        <f t="shared" si="0"/>
        <v>6</v>
      </c>
      <c r="K43" s="23">
        <f t="shared" ref="K43:K86" si="9">I43*J43</f>
        <v>42</v>
      </c>
      <c r="L43" s="26">
        <v>206382</v>
      </c>
      <c r="M43" s="24">
        <v>353738.74800000002</v>
      </c>
      <c r="N43" s="23">
        <f t="shared" si="1"/>
        <v>206382</v>
      </c>
      <c r="O43" s="25">
        <f t="shared" si="2"/>
        <v>2167011</v>
      </c>
      <c r="P43" s="25">
        <f t="shared" si="6"/>
        <v>108350.55</v>
      </c>
      <c r="Q43" s="25">
        <f t="shared" si="7"/>
        <v>2275361.5499999998</v>
      </c>
    </row>
    <row r="44" spans="1:17" x14ac:dyDescent="0.25">
      <c r="A44" s="18">
        <f t="shared" si="3"/>
        <v>35</v>
      </c>
      <c r="B44" s="40" t="s">
        <v>155</v>
      </c>
      <c r="C44" s="18" t="s">
        <v>73</v>
      </c>
      <c r="D44" s="40" t="s">
        <v>201</v>
      </c>
      <c r="E44" s="19" t="s">
        <v>66</v>
      </c>
      <c r="F44" s="43" t="s">
        <v>73</v>
      </c>
      <c r="G44" s="20">
        <v>43252</v>
      </c>
      <c r="H44" s="21">
        <f t="shared" si="4"/>
        <v>3.0027397260273974</v>
      </c>
      <c r="I44" s="22">
        <v>3</v>
      </c>
      <c r="J44" s="23" t="str">
        <f t="shared" si="0"/>
        <v>6</v>
      </c>
      <c r="K44" s="23">
        <f t="shared" si="9"/>
        <v>18</v>
      </c>
      <c r="L44" s="26">
        <v>116847</v>
      </c>
      <c r="M44" s="22">
        <v>200275.75800000003</v>
      </c>
      <c r="N44" s="23">
        <f t="shared" si="1"/>
        <v>116847</v>
      </c>
      <c r="O44" s="25">
        <f t="shared" si="2"/>
        <v>525811.5</v>
      </c>
      <c r="P44" s="25">
        <f t="shared" si="6"/>
        <v>26290.575000000001</v>
      </c>
      <c r="Q44" s="25">
        <f t="shared" si="7"/>
        <v>552102.07499999995</v>
      </c>
    </row>
    <row r="45" spans="1:17" x14ac:dyDescent="0.25">
      <c r="A45" s="18">
        <f t="shared" si="3"/>
        <v>36</v>
      </c>
      <c r="B45" s="40" t="s">
        <v>156</v>
      </c>
      <c r="C45" s="18" t="s">
        <v>74</v>
      </c>
      <c r="D45" s="40" t="s">
        <v>203</v>
      </c>
      <c r="E45" s="43" t="s">
        <v>66</v>
      </c>
      <c r="F45" s="43" t="s">
        <v>74</v>
      </c>
      <c r="G45" s="20">
        <v>43542</v>
      </c>
      <c r="H45" s="21">
        <f t="shared" si="4"/>
        <v>2.2082191780821918</v>
      </c>
      <c r="I45" s="22">
        <v>2</v>
      </c>
      <c r="J45" s="23" t="str">
        <f t="shared" si="0"/>
        <v>6</v>
      </c>
      <c r="K45" s="23">
        <f t="shared" si="9"/>
        <v>12</v>
      </c>
      <c r="L45" s="26">
        <v>209525.96</v>
      </c>
      <c r="M45" s="24">
        <v>359127.49544000003</v>
      </c>
      <c r="N45" s="23">
        <f t="shared" si="1"/>
        <v>209525.96</v>
      </c>
      <c r="O45" s="25">
        <f t="shared" si="2"/>
        <v>628577.88</v>
      </c>
      <c r="P45" s="25">
        <f t="shared" si="6"/>
        <v>31428.894</v>
      </c>
      <c r="Q45" s="25">
        <f t="shared" si="7"/>
        <v>660006.77399999998</v>
      </c>
    </row>
    <row r="46" spans="1:17" x14ac:dyDescent="0.25">
      <c r="A46" s="18">
        <f t="shared" si="3"/>
        <v>37</v>
      </c>
      <c r="B46" s="40" t="s">
        <v>157</v>
      </c>
      <c r="C46" s="18" t="s">
        <v>75</v>
      </c>
      <c r="D46" s="40" t="s">
        <v>202</v>
      </c>
      <c r="E46" s="19" t="s">
        <v>66</v>
      </c>
      <c r="F46" s="43" t="s">
        <v>75</v>
      </c>
      <c r="G46" s="20">
        <v>43781</v>
      </c>
      <c r="H46" s="21">
        <f t="shared" si="4"/>
        <v>1.5534246575342465</v>
      </c>
      <c r="I46" s="22">
        <v>2</v>
      </c>
      <c r="J46" s="23" t="str">
        <f t="shared" si="0"/>
        <v>6</v>
      </c>
      <c r="K46" s="23">
        <f t="shared" si="9"/>
        <v>12</v>
      </c>
      <c r="L46" s="26">
        <v>247374.32</v>
      </c>
      <c r="M46" s="24">
        <v>423999.58447999996</v>
      </c>
      <c r="N46" s="23">
        <f t="shared" si="1"/>
        <v>247374.32</v>
      </c>
      <c r="O46" s="25">
        <f t="shared" si="2"/>
        <v>742122.96</v>
      </c>
      <c r="P46" s="25">
        <f t="shared" si="6"/>
        <v>37106.148000000001</v>
      </c>
      <c r="Q46" s="25">
        <f t="shared" si="7"/>
        <v>779229.10800000001</v>
      </c>
    </row>
    <row r="47" spans="1:17" x14ac:dyDescent="0.25">
      <c r="A47" s="18">
        <f t="shared" si="3"/>
        <v>38</v>
      </c>
      <c r="B47" s="40" t="s">
        <v>158</v>
      </c>
      <c r="C47" s="18" t="s">
        <v>77</v>
      </c>
      <c r="D47" s="40" t="s">
        <v>204</v>
      </c>
      <c r="E47" s="43" t="s">
        <v>76</v>
      </c>
      <c r="F47" s="43" t="s">
        <v>77</v>
      </c>
      <c r="G47" s="20">
        <v>39237</v>
      </c>
      <c r="H47" s="21">
        <f t="shared" si="4"/>
        <v>14.002739726027396</v>
      </c>
      <c r="I47" s="22">
        <v>14</v>
      </c>
      <c r="J47" s="23" t="str">
        <f t="shared" si="0"/>
        <v>7</v>
      </c>
      <c r="K47" s="23">
        <f t="shared" si="9"/>
        <v>98</v>
      </c>
      <c r="L47" s="26">
        <v>315689</v>
      </c>
      <c r="M47" s="24">
        <v>541090.946</v>
      </c>
      <c r="N47" s="23">
        <f t="shared" si="1"/>
        <v>315689</v>
      </c>
      <c r="O47" s="25">
        <f t="shared" si="2"/>
        <v>7734380.5</v>
      </c>
      <c r="P47" s="25">
        <f t="shared" si="6"/>
        <v>386719.02500000002</v>
      </c>
      <c r="Q47" s="25">
        <f t="shared" si="7"/>
        <v>8121099.5250000004</v>
      </c>
    </row>
    <row r="48" spans="1:17" x14ac:dyDescent="0.25">
      <c r="A48" s="18">
        <f t="shared" si="3"/>
        <v>39</v>
      </c>
      <c r="B48" s="40" t="s">
        <v>159</v>
      </c>
      <c r="C48" s="18" t="s">
        <v>78</v>
      </c>
      <c r="D48" s="40" t="s">
        <v>201</v>
      </c>
      <c r="E48" s="19" t="s">
        <v>76</v>
      </c>
      <c r="F48" s="43" t="s">
        <v>78</v>
      </c>
      <c r="G48" s="20">
        <v>42493</v>
      </c>
      <c r="H48" s="21">
        <f t="shared" si="4"/>
        <v>5.0821917808219181</v>
      </c>
      <c r="I48" s="22">
        <v>5</v>
      </c>
      <c r="J48" s="23" t="str">
        <f t="shared" si="0"/>
        <v>6</v>
      </c>
      <c r="K48" s="23">
        <f t="shared" si="9"/>
        <v>30</v>
      </c>
      <c r="L48" s="26">
        <v>366876.18659999996</v>
      </c>
      <c r="M48" s="22">
        <v>628825.78383239999</v>
      </c>
      <c r="N48" s="23">
        <f t="shared" si="1"/>
        <v>366876.18659999996</v>
      </c>
      <c r="O48" s="25">
        <f t="shared" si="2"/>
        <v>2751571.3994999998</v>
      </c>
      <c r="P48" s="25">
        <f t="shared" si="6"/>
        <v>137578.56997499999</v>
      </c>
      <c r="Q48" s="25">
        <f t="shared" si="7"/>
        <v>2889149.9694749997</v>
      </c>
    </row>
    <row r="49" spans="1:17" x14ac:dyDescent="0.25">
      <c r="A49" s="18">
        <f t="shared" si="3"/>
        <v>40</v>
      </c>
      <c r="B49" s="40" t="s">
        <v>160</v>
      </c>
      <c r="C49" s="28" t="s">
        <v>79</v>
      </c>
      <c r="D49" s="40" t="s">
        <v>201</v>
      </c>
      <c r="E49" s="19" t="s">
        <v>76</v>
      </c>
      <c r="F49" s="27" t="s">
        <v>79</v>
      </c>
      <c r="G49" s="20">
        <v>40896</v>
      </c>
      <c r="H49" s="21">
        <f t="shared" si="4"/>
        <v>9.4575342465753423</v>
      </c>
      <c r="I49" s="22">
        <v>10</v>
      </c>
      <c r="J49" s="23" t="str">
        <f t="shared" si="0"/>
        <v>7</v>
      </c>
      <c r="K49" s="23">
        <f t="shared" si="9"/>
        <v>70</v>
      </c>
      <c r="L49" s="26">
        <v>266255.71840000001</v>
      </c>
      <c r="M49" s="22">
        <v>456362.30133760005</v>
      </c>
      <c r="N49" s="23">
        <f t="shared" si="1"/>
        <v>266255.71840000001</v>
      </c>
      <c r="O49" s="25">
        <f t="shared" si="2"/>
        <v>4659475.0720000006</v>
      </c>
      <c r="P49" s="25">
        <f t="shared" si="6"/>
        <v>232973.75360000005</v>
      </c>
      <c r="Q49" s="25">
        <f t="shared" si="7"/>
        <v>4892448.825600001</v>
      </c>
    </row>
    <row r="50" spans="1:17" x14ac:dyDescent="0.25">
      <c r="A50" s="18">
        <f t="shared" si="3"/>
        <v>41</v>
      </c>
      <c r="B50" s="40" t="s">
        <v>161</v>
      </c>
      <c r="C50" s="28" t="s">
        <v>80</v>
      </c>
      <c r="D50" s="40" t="s">
        <v>201</v>
      </c>
      <c r="E50" s="19" t="s">
        <v>76</v>
      </c>
      <c r="F50" s="27" t="s">
        <v>80</v>
      </c>
      <c r="G50" s="20">
        <v>43525</v>
      </c>
      <c r="H50" s="21">
        <f t="shared" si="4"/>
        <v>2.2547945205479452</v>
      </c>
      <c r="I50" s="22">
        <v>2</v>
      </c>
      <c r="J50" s="23" t="str">
        <f t="shared" si="0"/>
        <v>6</v>
      </c>
      <c r="K50" s="23">
        <f t="shared" si="9"/>
        <v>12</v>
      </c>
      <c r="L50" s="26">
        <v>290440</v>
      </c>
      <c r="M50" s="22">
        <v>497814.16</v>
      </c>
      <c r="N50" s="23">
        <f t="shared" si="1"/>
        <v>290440</v>
      </c>
      <c r="O50" s="25">
        <f t="shared" si="2"/>
        <v>871320</v>
      </c>
      <c r="P50" s="25">
        <f t="shared" si="6"/>
        <v>43566</v>
      </c>
      <c r="Q50" s="25">
        <f t="shared" si="7"/>
        <v>914886</v>
      </c>
    </row>
    <row r="51" spans="1:17" x14ac:dyDescent="0.25">
      <c r="A51" s="18">
        <f t="shared" si="3"/>
        <v>42</v>
      </c>
      <c r="B51" s="40" t="s">
        <v>162</v>
      </c>
      <c r="C51" s="28" t="s">
        <v>81</v>
      </c>
      <c r="D51" s="40" t="s">
        <v>201</v>
      </c>
      <c r="E51" s="19" t="s">
        <v>76</v>
      </c>
      <c r="F51" s="27" t="s">
        <v>81</v>
      </c>
      <c r="G51" s="20">
        <v>43770</v>
      </c>
      <c r="H51" s="21">
        <f t="shared" si="4"/>
        <v>1.5835616438356164</v>
      </c>
      <c r="I51" s="22">
        <v>2</v>
      </c>
      <c r="J51" s="23" t="str">
        <f t="shared" si="0"/>
        <v>6</v>
      </c>
      <c r="K51" s="23">
        <f t="shared" si="9"/>
        <v>12</v>
      </c>
      <c r="L51" s="26">
        <v>265113.42000000004</v>
      </c>
      <c r="M51" s="22">
        <v>454404.40188000008</v>
      </c>
      <c r="N51" s="23">
        <f t="shared" si="1"/>
        <v>265113.42000000004</v>
      </c>
      <c r="O51" s="25">
        <f t="shared" si="2"/>
        <v>795340.26000000013</v>
      </c>
      <c r="P51" s="25">
        <f t="shared" si="6"/>
        <v>39767.013000000006</v>
      </c>
      <c r="Q51" s="25">
        <f t="shared" si="7"/>
        <v>835107.27300000016</v>
      </c>
    </row>
    <row r="52" spans="1:17" x14ac:dyDescent="0.25">
      <c r="A52" s="18">
        <f t="shared" si="3"/>
        <v>43</v>
      </c>
      <c r="B52" s="40" t="s">
        <v>163</v>
      </c>
      <c r="C52" s="28" t="s">
        <v>82</v>
      </c>
      <c r="D52" s="40" t="s">
        <v>200</v>
      </c>
      <c r="E52" s="19" t="s">
        <v>66</v>
      </c>
      <c r="F52" s="27" t="s">
        <v>82</v>
      </c>
      <c r="G52" s="20">
        <v>38737</v>
      </c>
      <c r="H52" s="21">
        <f t="shared" si="4"/>
        <v>15.372602739726027</v>
      </c>
      <c r="I52" s="22">
        <v>16</v>
      </c>
      <c r="J52" s="23" t="str">
        <f t="shared" si="0"/>
        <v>8</v>
      </c>
      <c r="K52" s="23">
        <f>I52*J52</f>
        <v>128</v>
      </c>
      <c r="L52" s="26">
        <v>238098.36600000001</v>
      </c>
      <c r="M52" s="22">
        <v>408100.59932399995</v>
      </c>
      <c r="N52" s="23">
        <f t="shared" si="1"/>
        <v>408100.59932399995</v>
      </c>
      <c r="O52" s="25">
        <f t="shared" si="2"/>
        <v>13059219.178367998</v>
      </c>
      <c r="P52" s="25">
        <f t="shared" si="6"/>
        <v>652960.95891839999</v>
      </c>
      <c r="Q52" s="25">
        <f t="shared" si="7"/>
        <v>13712180.137286399</v>
      </c>
    </row>
    <row r="53" spans="1:17" x14ac:dyDescent="0.25">
      <c r="A53" s="18">
        <f t="shared" si="3"/>
        <v>44</v>
      </c>
      <c r="B53" s="40" t="s">
        <v>164</v>
      </c>
      <c r="C53" s="18" t="s">
        <v>83</v>
      </c>
      <c r="D53" s="40" t="s">
        <v>200</v>
      </c>
      <c r="E53" s="43" t="s">
        <v>76</v>
      </c>
      <c r="F53" s="43" t="s">
        <v>83</v>
      </c>
      <c r="G53" s="20">
        <v>38443</v>
      </c>
      <c r="H53" s="21">
        <f t="shared" si="4"/>
        <v>16.17808219178082</v>
      </c>
      <c r="I53" s="22">
        <v>16</v>
      </c>
      <c r="J53" s="23" t="str">
        <f t="shared" si="0"/>
        <v>8</v>
      </c>
      <c r="K53" s="23">
        <f t="shared" si="9"/>
        <v>128</v>
      </c>
      <c r="L53" s="26">
        <v>272420</v>
      </c>
      <c r="M53" s="24">
        <v>466927.88</v>
      </c>
      <c r="N53" s="23">
        <f t="shared" si="1"/>
        <v>466927.88</v>
      </c>
      <c r="O53" s="25">
        <f t="shared" si="2"/>
        <v>14941692.16</v>
      </c>
      <c r="P53" s="25">
        <f t="shared" si="6"/>
        <v>747084.60800000001</v>
      </c>
      <c r="Q53" s="25">
        <f t="shared" si="7"/>
        <v>15688776.767999999</v>
      </c>
    </row>
    <row r="54" spans="1:17" x14ac:dyDescent="0.25">
      <c r="A54" s="18">
        <f t="shared" si="3"/>
        <v>45</v>
      </c>
      <c r="B54" s="40" t="s">
        <v>165</v>
      </c>
      <c r="C54" s="18" t="s">
        <v>84</v>
      </c>
      <c r="D54" s="40" t="s">
        <v>201</v>
      </c>
      <c r="E54" s="19" t="s">
        <v>76</v>
      </c>
      <c r="F54" s="43" t="s">
        <v>84</v>
      </c>
      <c r="G54" s="20">
        <v>39153</v>
      </c>
      <c r="H54" s="21">
        <f t="shared" si="4"/>
        <v>14.232876712328768</v>
      </c>
      <c r="I54" s="22">
        <v>14</v>
      </c>
      <c r="J54" s="23" t="str">
        <f t="shared" si="0"/>
        <v>7</v>
      </c>
      <c r="K54" s="23">
        <f t="shared" si="9"/>
        <v>98</v>
      </c>
      <c r="L54" s="26">
        <v>201894</v>
      </c>
      <c r="M54" s="24">
        <v>346046.31599999999</v>
      </c>
      <c r="N54" s="23">
        <f t="shared" si="1"/>
        <v>201894</v>
      </c>
      <c r="O54" s="25">
        <f t="shared" si="2"/>
        <v>4946403</v>
      </c>
      <c r="P54" s="25">
        <f t="shared" si="6"/>
        <v>247320.15000000002</v>
      </c>
      <c r="Q54" s="25">
        <f t="shared" si="7"/>
        <v>5193723.1500000004</v>
      </c>
    </row>
    <row r="55" spans="1:17" x14ac:dyDescent="0.25">
      <c r="A55" s="18">
        <f t="shared" si="3"/>
        <v>46</v>
      </c>
      <c r="B55" s="40" t="s">
        <v>166</v>
      </c>
      <c r="C55" s="18" t="s">
        <v>85</v>
      </c>
      <c r="D55" s="40" t="s">
        <v>201</v>
      </c>
      <c r="E55" s="19" t="s">
        <v>76</v>
      </c>
      <c r="F55" s="43" t="s">
        <v>85</v>
      </c>
      <c r="G55" s="20">
        <v>39387</v>
      </c>
      <c r="H55" s="21">
        <f t="shared" si="4"/>
        <v>13.591780821917808</v>
      </c>
      <c r="I55" s="22">
        <v>14</v>
      </c>
      <c r="J55" s="23" t="str">
        <f t="shared" si="0"/>
        <v>7</v>
      </c>
      <c r="K55" s="23">
        <f t="shared" si="9"/>
        <v>98</v>
      </c>
      <c r="L55" s="26">
        <v>221248</v>
      </c>
      <c r="M55" s="24">
        <v>379219.07200000004</v>
      </c>
      <c r="N55" s="23">
        <f t="shared" si="1"/>
        <v>221248</v>
      </c>
      <c r="O55" s="25">
        <f t="shared" si="2"/>
        <v>5420576</v>
      </c>
      <c r="P55" s="25">
        <f t="shared" si="6"/>
        <v>271028.8</v>
      </c>
      <c r="Q55" s="25">
        <f t="shared" si="7"/>
        <v>5691604.7999999998</v>
      </c>
    </row>
    <row r="56" spans="1:17" x14ac:dyDescent="0.25">
      <c r="A56" s="18">
        <f t="shared" si="3"/>
        <v>47</v>
      </c>
      <c r="B56" s="40" t="s">
        <v>167</v>
      </c>
      <c r="C56" s="18" t="s">
        <v>86</v>
      </c>
      <c r="D56" s="40" t="s">
        <v>201</v>
      </c>
      <c r="E56" s="19" t="s">
        <v>76</v>
      </c>
      <c r="F56" s="43" t="s">
        <v>86</v>
      </c>
      <c r="G56" s="20">
        <v>39508</v>
      </c>
      <c r="H56" s="21">
        <f t="shared" si="4"/>
        <v>13.260273972602739</v>
      </c>
      <c r="I56" s="22">
        <v>13</v>
      </c>
      <c r="J56" s="23" t="str">
        <f t="shared" si="0"/>
        <v>7</v>
      </c>
      <c r="K56" s="23">
        <f t="shared" si="9"/>
        <v>91</v>
      </c>
      <c r="L56" s="26">
        <v>265000</v>
      </c>
      <c r="M56" s="24">
        <v>454210</v>
      </c>
      <c r="N56" s="23">
        <f t="shared" si="1"/>
        <v>265000</v>
      </c>
      <c r="O56" s="25">
        <f t="shared" si="2"/>
        <v>6028750</v>
      </c>
      <c r="P56" s="25">
        <f t="shared" si="6"/>
        <v>301437.5</v>
      </c>
      <c r="Q56" s="25">
        <f t="shared" si="7"/>
        <v>6330187.5</v>
      </c>
    </row>
    <row r="57" spans="1:17" x14ac:dyDescent="0.25">
      <c r="A57" s="18">
        <f t="shared" si="3"/>
        <v>48</v>
      </c>
      <c r="B57" s="40" t="s">
        <v>168</v>
      </c>
      <c r="C57" s="18" t="s">
        <v>87</v>
      </c>
      <c r="D57" s="40" t="s">
        <v>201</v>
      </c>
      <c r="E57" s="19" t="s">
        <v>76</v>
      </c>
      <c r="F57" s="43" t="s">
        <v>87</v>
      </c>
      <c r="G57" s="20">
        <v>39601</v>
      </c>
      <c r="H57" s="21">
        <f t="shared" si="4"/>
        <v>13.005479452054795</v>
      </c>
      <c r="I57" s="22">
        <v>13</v>
      </c>
      <c r="J57" s="23" t="str">
        <f t="shared" si="0"/>
        <v>7</v>
      </c>
      <c r="K57" s="23">
        <f t="shared" si="9"/>
        <v>91</v>
      </c>
      <c r="L57" s="26">
        <v>236698</v>
      </c>
      <c r="M57" s="24">
        <v>405700.37200000003</v>
      </c>
      <c r="N57" s="23">
        <f t="shared" si="1"/>
        <v>236698</v>
      </c>
      <c r="O57" s="25">
        <f t="shared" si="2"/>
        <v>5384879.5</v>
      </c>
      <c r="P57" s="25">
        <f t="shared" si="6"/>
        <v>269243.97500000003</v>
      </c>
      <c r="Q57" s="25">
        <f t="shared" si="7"/>
        <v>5654123.4749999996</v>
      </c>
    </row>
    <row r="58" spans="1:17" x14ac:dyDescent="0.25">
      <c r="A58" s="18">
        <f t="shared" si="3"/>
        <v>49</v>
      </c>
      <c r="B58" s="40" t="s">
        <v>169</v>
      </c>
      <c r="C58" s="18" t="s">
        <v>88</v>
      </c>
      <c r="D58" s="40" t="s">
        <v>201</v>
      </c>
      <c r="E58" s="19" t="s">
        <v>76</v>
      </c>
      <c r="F58" s="43" t="s">
        <v>88</v>
      </c>
      <c r="G58" s="20">
        <v>41122</v>
      </c>
      <c r="H58" s="21">
        <f t="shared" si="4"/>
        <v>8.838356164383562</v>
      </c>
      <c r="I58" s="22">
        <v>9</v>
      </c>
      <c r="J58" s="23" t="str">
        <f t="shared" si="0"/>
        <v>6</v>
      </c>
      <c r="K58" s="23">
        <f t="shared" si="9"/>
        <v>54</v>
      </c>
      <c r="L58" s="26">
        <v>291624.76199999999</v>
      </c>
      <c r="M58" s="22">
        <v>499844.842068</v>
      </c>
      <c r="N58" s="23">
        <f t="shared" si="1"/>
        <v>291624.76199999999</v>
      </c>
      <c r="O58" s="25">
        <f t="shared" si="2"/>
        <v>3936934.287</v>
      </c>
      <c r="P58" s="25">
        <f t="shared" si="6"/>
        <v>196846.71435000002</v>
      </c>
      <c r="Q58" s="25">
        <f t="shared" si="7"/>
        <v>4133781.00135</v>
      </c>
    </row>
    <row r="59" spans="1:17" x14ac:dyDescent="0.25">
      <c r="A59" s="18">
        <f t="shared" si="3"/>
        <v>50</v>
      </c>
      <c r="B59" s="40" t="s">
        <v>43</v>
      </c>
      <c r="C59" s="18" t="s">
        <v>89</v>
      </c>
      <c r="D59" s="40" t="s">
        <v>201</v>
      </c>
      <c r="E59" s="19" t="s">
        <v>76</v>
      </c>
      <c r="F59" s="43" t="s">
        <v>89</v>
      </c>
      <c r="G59" s="20">
        <v>41366</v>
      </c>
      <c r="H59" s="21">
        <f t="shared" si="4"/>
        <v>8.169863013698631</v>
      </c>
      <c r="I59" s="22">
        <v>8</v>
      </c>
      <c r="J59" s="23" t="str">
        <f t="shared" si="0"/>
        <v>6</v>
      </c>
      <c r="K59" s="23">
        <f t="shared" si="9"/>
        <v>48</v>
      </c>
      <c r="L59" s="26">
        <v>203358</v>
      </c>
      <c r="M59" s="22">
        <v>348555.61199999996</v>
      </c>
      <c r="N59" s="23">
        <f t="shared" si="1"/>
        <v>203358</v>
      </c>
      <c r="O59" s="25">
        <f t="shared" si="2"/>
        <v>2440296</v>
      </c>
      <c r="P59" s="25">
        <f t="shared" si="6"/>
        <v>122014.8</v>
      </c>
      <c r="Q59" s="25">
        <f t="shared" si="7"/>
        <v>2562310.7999999998</v>
      </c>
    </row>
    <row r="60" spans="1:17" x14ac:dyDescent="0.25">
      <c r="A60" s="18">
        <f t="shared" si="3"/>
        <v>51</v>
      </c>
      <c r="B60" s="40" t="s">
        <v>170</v>
      </c>
      <c r="C60" s="18" t="s">
        <v>90</v>
      </c>
      <c r="D60" s="40" t="s">
        <v>201</v>
      </c>
      <c r="E60" s="19" t="s">
        <v>76</v>
      </c>
      <c r="F60" s="43" t="s">
        <v>90</v>
      </c>
      <c r="G60" s="20">
        <v>42376</v>
      </c>
      <c r="H60" s="21">
        <f t="shared" si="4"/>
        <v>5.4027397260273968</v>
      </c>
      <c r="I60" s="22">
        <v>5</v>
      </c>
      <c r="J60" s="23" t="str">
        <f t="shared" si="0"/>
        <v>6</v>
      </c>
      <c r="K60" s="23">
        <f t="shared" si="9"/>
        <v>30</v>
      </c>
      <c r="L60" s="26">
        <v>204236</v>
      </c>
      <c r="M60" s="22">
        <v>350060.50399999996</v>
      </c>
      <c r="N60" s="23">
        <f t="shared" si="1"/>
        <v>204236</v>
      </c>
      <c r="O60" s="25">
        <f t="shared" si="2"/>
        <v>1531770</v>
      </c>
      <c r="P60" s="25">
        <f t="shared" si="6"/>
        <v>76588.5</v>
      </c>
      <c r="Q60" s="25">
        <f t="shared" si="7"/>
        <v>1608358.5</v>
      </c>
    </row>
    <row r="61" spans="1:17" x14ac:dyDescent="0.25">
      <c r="A61" s="18">
        <f t="shared" si="3"/>
        <v>52</v>
      </c>
      <c r="B61" s="40" t="s">
        <v>46</v>
      </c>
      <c r="C61" s="18" t="s">
        <v>91</v>
      </c>
      <c r="D61" s="40" t="s">
        <v>201</v>
      </c>
      <c r="E61" s="19" t="s">
        <v>76</v>
      </c>
      <c r="F61" s="43" t="s">
        <v>91</v>
      </c>
      <c r="G61" s="20">
        <v>42583</v>
      </c>
      <c r="H61" s="21">
        <f t="shared" si="4"/>
        <v>4.8356164383561646</v>
      </c>
      <c r="I61" s="22">
        <v>5</v>
      </c>
      <c r="J61" s="23" t="str">
        <f t="shared" si="0"/>
        <v>6</v>
      </c>
      <c r="K61" s="23">
        <f t="shared" si="9"/>
        <v>30</v>
      </c>
      <c r="L61" s="26">
        <v>266255.71840000001</v>
      </c>
      <c r="M61" s="22">
        <v>456362.30133760005</v>
      </c>
      <c r="N61" s="23">
        <f t="shared" si="1"/>
        <v>266255.71840000001</v>
      </c>
      <c r="O61" s="25">
        <f t="shared" si="2"/>
        <v>1996917.888</v>
      </c>
      <c r="P61" s="25">
        <f t="shared" si="6"/>
        <v>99845.894400000005</v>
      </c>
      <c r="Q61" s="25">
        <f t="shared" si="7"/>
        <v>2096763.7824000001</v>
      </c>
    </row>
    <row r="62" spans="1:17" x14ac:dyDescent="0.25">
      <c r="A62" s="18">
        <f t="shared" si="3"/>
        <v>53</v>
      </c>
      <c r="B62" s="40" t="s">
        <v>171</v>
      </c>
      <c r="C62" s="29" t="s">
        <v>92</v>
      </c>
      <c r="D62" s="40" t="s">
        <v>201</v>
      </c>
      <c r="E62" s="19" t="s">
        <v>76</v>
      </c>
      <c r="F62" s="47" t="s">
        <v>92</v>
      </c>
      <c r="G62" s="20">
        <v>42644</v>
      </c>
      <c r="H62" s="21">
        <f t="shared" si="4"/>
        <v>4.6684931506849319</v>
      </c>
      <c r="I62" s="22">
        <v>5</v>
      </c>
      <c r="J62" s="23" t="str">
        <f t="shared" si="0"/>
        <v>6</v>
      </c>
      <c r="K62" s="23">
        <f t="shared" si="9"/>
        <v>30</v>
      </c>
      <c r="L62" s="26">
        <v>396310.57400000002</v>
      </c>
      <c r="M62" s="22">
        <v>679276.32383600005</v>
      </c>
      <c r="N62" s="23">
        <f t="shared" si="1"/>
        <v>396310.57400000002</v>
      </c>
      <c r="O62" s="25">
        <f t="shared" si="2"/>
        <v>2972329.3050000002</v>
      </c>
      <c r="P62" s="25">
        <f t="shared" si="6"/>
        <v>148616.46525000001</v>
      </c>
      <c r="Q62" s="25">
        <f t="shared" si="7"/>
        <v>3120945.7702500001</v>
      </c>
    </row>
    <row r="63" spans="1:17" x14ac:dyDescent="0.25">
      <c r="A63" s="18">
        <f t="shared" si="3"/>
        <v>54</v>
      </c>
      <c r="B63" s="40" t="s">
        <v>172</v>
      </c>
      <c r="C63" s="18" t="s">
        <v>93</v>
      </c>
      <c r="D63" s="40" t="s">
        <v>201</v>
      </c>
      <c r="E63" s="19" t="s">
        <v>76</v>
      </c>
      <c r="F63" s="43" t="s">
        <v>93</v>
      </c>
      <c r="G63" s="20">
        <v>42642</v>
      </c>
      <c r="H63" s="21">
        <f t="shared" si="4"/>
        <v>4.6739726027397257</v>
      </c>
      <c r="I63" s="22">
        <v>5</v>
      </c>
      <c r="J63" s="23" t="str">
        <f t="shared" si="0"/>
        <v>6</v>
      </c>
      <c r="K63" s="23">
        <f t="shared" si="9"/>
        <v>30</v>
      </c>
      <c r="L63" s="26">
        <v>201482</v>
      </c>
      <c r="M63" s="22">
        <v>345340.14799999999</v>
      </c>
      <c r="N63" s="23">
        <f t="shared" si="1"/>
        <v>201482</v>
      </c>
      <c r="O63" s="25">
        <f t="shared" si="2"/>
        <v>1511115</v>
      </c>
      <c r="P63" s="25">
        <f t="shared" si="6"/>
        <v>75555.75</v>
      </c>
      <c r="Q63" s="25">
        <f t="shared" si="7"/>
        <v>1586670.75</v>
      </c>
    </row>
    <row r="64" spans="1:17" x14ac:dyDescent="0.25">
      <c r="A64" s="18">
        <f t="shared" si="3"/>
        <v>55</v>
      </c>
      <c r="B64" s="40" t="s">
        <v>173</v>
      </c>
      <c r="C64" s="18" t="s">
        <v>94</v>
      </c>
      <c r="D64" s="40" t="s">
        <v>201</v>
      </c>
      <c r="E64" s="19" t="s">
        <v>76</v>
      </c>
      <c r="F64" s="43" t="s">
        <v>94</v>
      </c>
      <c r="G64" s="20">
        <v>42933</v>
      </c>
      <c r="H64" s="21">
        <f t="shared" si="4"/>
        <v>3.8767123287671232</v>
      </c>
      <c r="I64" s="22">
        <v>4</v>
      </c>
      <c r="J64" s="23" t="str">
        <f t="shared" si="0"/>
        <v>6</v>
      </c>
      <c r="K64" s="23">
        <f t="shared" si="9"/>
        <v>24</v>
      </c>
      <c r="L64" s="26">
        <v>265000</v>
      </c>
      <c r="M64" s="22">
        <v>454210</v>
      </c>
      <c r="N64" s="23">
        <f t="shared" si="1"/>
        <v>265000</v>
      </c>
      <c r="O64" s="25">
        <f t="shared" si="2"/>
        <v>1590000</v>
      </c>
      <c r="P64" s="25">
        <f t="shared" si="6"/>
        <v>79500</v>
      </c>
      <c r="Q64" s="25">
        <f t="shared" si="7"/>
        <v>1669500</v>
      </c>
    </row>
    <row r="65" spans="1:17" x14ac:dyDescent="0.25">
      <c r="A65" s="18">
        <f t="shared" si="3"/>
        <v>56</v>
      </c>
      <c r="B65" s="40" t="s">
        <v>174</v>
      </c>
      <c r="C65" s="18" t="s">
        <v>95</v>
      </c>
      <c r="D65" s="40" t="s">
        <v>201</v>
      </c>
      <c r="E65" s="19" t="s">
        <v>76</v>
      </c>
      <c r="F65" s="43" t="s">
        <v>95</v>
      </c>
      <c r="G65" s="20">
        <v>43191</v>
      </c>
      <c r="H65" s="21">
        <f t="shared" si="4"/>
        <v>3.1698630136986301</v>
      </c>
      <c r="I65" s="22">
        <v>3</v>
      </c>
      <c r="J65" s="23" t="str">
        <f t="shared" si="0"/>
        <v>6</v>
      </c>
      <c r="K65" s="23">
        <f t="shared" si="9"/>
        <v>18</v>
      </c>
      <c r="L65" s="26">
        <v>363372.24</v>
      </c>
      <c r="M65" s="22">
        <v>622820.01936000015</v>
      </c>
      <c r="N65" s="23">
        <f t="shared" si="1"/>
        <v>363372.24</v>
      </c>
      <c r="O65" s="25">
        <f t="shared" si="2"/>
        <v>1635175.08</v>
      </c>
      <c r="P65" s="25">
        <f t="shared" si="6"/>
        <v>81758.754000000015</v>
      </c>
      <c r="Q65" s="25">
        <f t="shared" si="7"/>
        <v>1716933.834</v>
      </c>
    </row>
    <row r="66" spans="1:17" x14ac:dyDescent="0.25">
      <c r="A66" s="18">
        <f t="shared" si="3"/>
        <v>57</v>
      </c>
      <c r="B66" s="40" t="s">
        <v>175</v>
      </c>
      <c r="C66" s="18" t="s">
        <v>96</v>
      </c>
      <c r="D66" s="40" t="s">
        <v>201</v>
      </c>
      <c r="E66" s="19" t="s">
        <v>76</v>
      </c>
      <c r="F66" s="43" t="s">
        <v>96</v>
      </c>
      <c r="G66" s="20">
        <v>43252</v>
      </c>
      <c r="H66" s="21">
        <f t="shared" si="4"/>
        <v>3.0027397260273974</v>
      </c>
      <c r="I66" s="22">
        <v>3</v>
      </c>
      <c r="J66" s="23" t="str">
        <f t="shared" si="0"/>
        <v>6</v>
      </c>
      <c r="K66" s="23">
        <f t="shared" si="9"/>
        <v>18</v>
      </c>
      <c r="L66" s="26">
        <v>290450.59999999998</v>
      </c>
      <c r="M66" s="24">
        <v>497832.32839999994</v>
      </c>
      <c r="N66" s="23">
        <f t="shared" si="1"/>
        <v>290450.59999999998</v>
      </c>
      <c r="O66" s="25">
        <f t="shared" si="2"/>
        <v>1307027.7</v>
      </c>
      <c r="P66" s="25">
        <f t="shared" si="6"/>
        <v>65351.385000000002</v>
      </c>
      <c r="Q66" s="25">
        <f t="shared" si="7"/>
        <v>1372379.085</v>
      </c>
    </row>
    <row r="67" spans="1:17" x14ac:dyDescent="0.25">
      <c r="A67" s="18">
        <f t="shared" si="3"/>
        <v>58</v>
      </c>
      <c r="B67" s="40" t="s">
        <v>176</v>
      </c>
      <c r="C67" s="18" t="s">
        <v>97</v>
      </c>
      <c r="D67" s="40" t="s">
        <v>201</v>
      </c>
      <c r="E67" s="19" t="s">
        <v>76</v>
      </c>
      <c r="F67" s="43" t="s">
        <v>97</v>
      </c>
      <c r="G67" s="20">
        <v>43586</v>
      </c>
      <c r="H67" s="21">
        <f t="shared" si="4"/>
        <v>2.0876712328767124</v>
      </c>
      <c r="I67" s="22">
        <v>2</v>
      </c>
      <c r="J67" s="23" t="str">
        <f t="shared" si="0"/>
        <v>6</v>
      </c>
      <c r="K67" s="23">
        <f t="shared" si="9"/>
        <v>12</v>
      </c>
      <c r="L67" s="26">
        <v>206700</v>
      </c>
      <c r="M67" s="22">
        <v>354283.8</v>
      </c>
      <c r="N67" s="23">
        <f t="shared" si="1"/>
        <v>206700</v>
      </c>
      <c r="O67" s="25">
        <f t="shared" si="2"/>
        <v>620100</v>
      </c>
      <c r="P67" s="25">
        <f t="shared" si="6"/>
        <v>31005</v>
      </c>
      <c r="Q67" s="25">
        <f t="shared" si="7"/>
        <v>651105</v>
      </c>
    </row>
    <row r="68" spans="1:17" x14ac:dyDescent="0.25">
      <c r="A68" s="18">
        <f t="shared" si="3"/>
        <v>59</v>
      </c>
      <c r="B68" s="40" t="s">
        <v>28</v>
      </c>
      <c r="C68" s="18" t="s">
        <v>98</v>
      </c>
      <c r="D68" s="40" t="s">
        <v>201</v>
      </c>
      <c r="E68" s="19" t="s">
        <v>76</v>
      </c>
      <c r="F68" s="43" t="s">
        <v>98</v>
      </c>
      <c r="G68" s="20">
        <v>43710</v>
      </c>
      <c r="H68" s="21">
        <f t="shared" si="4"/>
        <v>1.747945205479452</v>
      </c>
      <c r="I68" s="22">
        <v>2</v>
      </c>
      <c r="J68" s="23" t="str">
        <f t="shared" si="0"/>
        <v>6</v>
      </c>
      <c r="K68" s="23">
        <f t="shared" si="9"/>
        <v>12</v>
      </c>
      <c r="L68" s="26">
        <v>332409.64</v>
      </c>
      <c r="M68" s="22">
        <v>569750.12296000007</v>
      </c>
      <c r="N68" s="23">
        <f t="shared" si="1"/>
        <v>332409.64</v>
      </c>
      <c r="O68" s="25">
        <f t="shared" si="2"/>
        <v>997228.92</v>
      </c>
      <c r="P68" s="25">
        <f t="shared" si="6"/>
        <v>49861.446000000004</v>
      </c>
      <c r="Q68" s="25">
        <f t="shared" si="7"/>
        <v>1047090.366</v>
      </c>
    </row>
    <row r="69" spans="1:17" x14ac:dyDescent="0.25">
      <c r="A69" s="18">
        <f t="shared" si="3"/>
        <v>60</v>
      </c>
      <c r="B69" s="40" t="s">
        <v>177</v>
      </c>
      <c r="C69" s="18" t="s">
        <v>99</v>
      </c>
      <c r="D69" s="40" t="s">
        <v>201</v>
      </c>
      <c r="E69" s="19" t="s">
        <v>76</v>
      </c>
      <c r="F69" s="43" t="s">
        <v>99</v>
      </c>
      <c r="G69" s="20">
        <v>43710</v>
      </c>
      <c r="H69" s="21">
        <f t="shared" si="4"/>
        <v>1.747945205479452</v>
      </c>
      <c r="I69" s="22">
        <v>2</v>
      </c>
      <c r="J69" s="23" t="str">
        <f t="shared" si="0"/>
        <v>6</v>
      </c>
      <c r="K69" s="23">
        <f t="shared" si="9"/>
        <v>12</v>
      </c>
      <c r="L69" s="26">
        <v>332409.64</v>
      </c>
      <c r="M69" s="22">
        <v>569750.12296000007</v>
      </c>
      <c r="N69" s="23">
        <f t="shared" si="1"/>
        <v>332409.64</v>
      </c>
      <c r="O69" s="25">
        <f t="shared" si="2"/>
        <v>997228.92</v>
      </c>
      <c r="P69" s="25">
        <f t="shared" si="6"/>
        <v>49861.446000000004</v>
      </c>
      <c r="Q69" s="25">
        <f t="shared" si="7"/>
        <v>1047090.366</v>
      </c>
    </row>
    <row r="70" spans="1:17" x14ac:dyDescent="0.25">
      <c r="A70" s="18">
        <f t="shared" si="3"/>
        <v>61</v>
      </c>
      <c r="B70" s="40" t="s">
        <v>178</v>
      </c>
      <c r="C70" s="18" t="s">
        <v>100</v>
      </c>
      <c r="D70" s="40" t="s">
        <v>201</v>
      </c>
      <c r="E70" s="19" t="s">
        <v>76</v>
      </c>
      <c r="F70" s="43" t="s">
        <v>100</v>
      </c>
      <c r="G70" s="20">
        <v>43710</v>
      </c>
      <c r="H70" s="21">
        <f t="shared" si="4"/>
        <v>1.747945205479452</v>
      </c>
      <c r="I70" s="22">
        <v>2</v>
      </c>
      <c r="J70" s="23" t="str">
        <f t="shared" si="0"/>
        <v>6</v>
      </c>
      <c r="K70" s="23">
        <f t="shared" si="9"/>
        <v>12</v>
      </c>
      <c r="L70" s="26">
        <v>274183.84000000003</v>
      </c>
      <c r="M70" s="22">
        <v>469951.10176000005</v>
      </c>
      <c r="N70" s="23">
        <f t="shared" si="1"/>
        <v>274183.84000000003</v>
      </c>
      <c r="O70" s="25">
        <f t="shared" si="2"/>
        <v>822551.52</v>
      </c>
      <c r="P70" s="25">
        <f t="shared" si="6"/>
        <v>41127.576000000001</v>
      </c>
      <c r="Q70" s="25">
        <f t="shared" si="7"/>
        <v>863679.09600000002</v>
      </c>
    </row>
    <row r="71" spans="1:17" x14ac:dyDescent="0.25">
      <c r="A71" s="18">
        <f t="shared" si="3"/>
        <v>62</v>
      </c>
      <c r="B71" s="40" t="s">
        <v>179</v>
      </c>
      <c r="C71" s="18" t="s">
        <v>101</v>
      </c>
      <c r="D71" s="40" t="s">
        <v>201</v>
      </c>
      <c r="E71" s="19" t="s">
        <v>76</v>
      </c>
      <c r="F71" s="43" t="s">
        <v>101</v>
      </c>
      <c r="G71" s="20">
        <v>43753</v>
      </c>
      <c r="H71" s="21">
        <f t="shared" si="4"/>
        <v>1.6301369863013699</v>
      </c>
      <c r="I71" s="22">
        <v>2</v>
      </c>
      <c r="J71" s="23" t="str">
        <f t="shared" si="0"/>
        <v>6</v>
      </c>
      <c r="K71" s="23">
        <f t="shared" si="9"/>
        <v>12</v>
      </c>
      <c r="L71" s="26">
        <v>309520</v>
      </c>
      <c r="M71" s="24">
        <v>530517.28</v>
      </c>
      <c r="N71" s="23">
        <f t="shared" si="1"/>
        <v>309520</v>
      </c>
      <c r="O71" s="25">
        <f t="shared" si="2"/>
        <v>928560</v>
      </c>
      <c r="P71" s="25">
        <f t="shared" si="6"/>
        <v>46428</v>
      </c>
      <c r="Q71" s="25">
        <f t="shared" si="7"/>
        <v>974988</v>
      </c>
    </row>
    <row r="72" spans="1:17" x14ac:dyDescent="0.25">
      <c r="A72" s="18">
        <f t="shared" si="3"/>
        <v>63</v>
      </c>
      <c r="B72" s="40" t="s">
        <v>180</v>
      </c>
      <c r="C72" s="18" t="s">
        <v>102</v>
      </c>
      <c r="D72" s="40" t="s">
        <v>201</v>
      </c>
      <c r="E72" s="19" t="s">
        <v>76</v>
      </c>
      <c r="F72" s="43" t="s">
        <v>102</v>
      </c>
      <c r="G72" s="20">
        <v>43892</v>
      </c>
      <c r="H72" s="21">
        <f t="shared" si="4"/>
        <v>1.2493150684931507</v>
      </c>
      <c r="I72" s="22">
        <v>1</v>
      </c>
      <c r="J72" s="23" t="str">
        <f t="shared" si="0"/>
        <v>6</v>
      </c>
      <c r="K72" s="23">
        <f t="shared" si="9"/>
        <v>6</v>
      </c>
      <c r="L72" s="26">
        <v>265000</v>
      </c>
      <c r="M72" s="22">
        <v>454210</v>
      </c>
      <c r="N72" s="23">
        <f t="shared" si="1"/>
        <v>265000</v>
      </c>
      <c r="O72" s="25">
        <f t="shared" si="2"/>
        <v>397500</v>
      </c>
      <c r="P72" s="25">
        <f t="shared" si="6"/>
        <v>19875</v>
      </c>
      <c r="Q72" s="25">
        <f t="shared" si="7"/>
        <v>417375</v>
      </c>
    </row>
    <row r="73" spans="1:17" x14ac:dyDescent="0.25">
      <c r="A73" s="18">
        <f t="shared" si="3"/>
        <v>64</v>
      </c>
      <c r="B73" s="40" t="s">
        <v>181</v>
      </c>
      <c r="C73" s="18" t="s">
        <v>103</v>
      </c>
      <c r="D73" s="40" t="s">
        <v>203</v>
      </c>
      <c r="E73" s="43" t="s">
        <v>76</v>
      </c>
      <c r="F73" s="43" t="s">
        <v>103</v>
      </c>
      <c r="G73" s="20">
        <v>44095</v>
      </c>
      <c r="H73" s="21">
        <f t="shared" si="4"/>
        <v>0.69315068493150689</v>
      </c>
      <c r="I73" s="22">
        <v>1</v>
      </c>
      <c r="J73" s="23" t="str">
        <f t="shared" si="0"/>
        <v>6</v>
      </c>
      <c r="K73" s="23">
        <f t="shared" si="9"/>
        <v>6</v>
      </c>
      <c r="L73" s="26">
        <v>421687.08</v>
      </c>
      <c r="M73" s="24">
        <v>722771.65511999989</v>
      </c>
      <c r="N73" s="23">
        <f t="shared" si="1"/>
        <v>421687.08</v>
      </c>
      <c r="O73" s="25">
        <f t="shared" si="2"/>
        <v>632530.62</v>
      </c>
      <c r="P73" s="25">
        <f t="shared" si="6"/>
        <v>31626.531000000003</v>
      </c>
      <c r="Q73" s="25">
        <f t="shared" si="7"/>
        <v>664157.15099999995</v>
      </c>
    </row>
    <row r="74" spans="1:17" x14ac:dyDescent="0.25">
      <c r="A74" s="18">
        <f t="shared" si="3"/>
        <v>65</v>
      </c>
      <c r="B74" s="40" t="s">
        <v>182</v>
      </c>
      <c r="C74" s="18" t="s">
        <v>104</v>
      </c>
      <c r="D74" s="40" t="s">
        <v>201</v>
      </c>
      <c r="E74" s="19" t="s">
        <v>76</v>
      </c>
      <c r="F74" s="43" t="s">
        <v>104</v>
      </c>
      <c r="G74" s="20">
        <v>44207</v>
      </c>
      <c r="H74" s="21">
        <f t="shared" si="4"/>
        <v>0.38630136986301372</v>
      </c>
      <c r="I74" s="22">
        <v>1</v>
      </c>
      <c r="J74" s="23" t="str">
        <f t="shared" ref="J74:J90" si="10">IF(I74&lt;=(0.5),"0",IF(I74&lt;=(9),"6",IF(I74&lt;=(15),"7",IF(I74&lt;=(30),"8",0))))</f>
        <v>6</v>
      </c>
      <c r="K74" s="23">
        <f t="shared" si="9"/>
        <v>6</v>
      </c>
      <c r="L74" s="26">
        <v>242615</v>
      </c>
      <c r="M74" s="22">
        <v>415842.11</v>
      </c>
      <c r="N74" s="23">
        <f t="shared" ref="N74:N90" si="11">IF(I74&lt;=(0.4),"0",IF(I74&lt;=(15.4),L74,M74))</f>
        <v>242615</v>
      </c>
      <c r="O74" s="25">
        <f t="shared" ref="O74:O89" si="12">K74/4*N74</f>
        <v>363922.5</v>
      </c>
      <c r="P74" s="25">
        <f t="shared" si="6"/>
        <v>18196.125</v>
      </c>
      <c r="Q74" s="25">
        <f t="shared" si="7"/>
        <v>382118.625</v>
      </c>
    </row>
    <row r="75" spans="1:17" x14ac:dyDescent="0.25">
      <c r="A75" s="18">
        <f t="shared" ref="A75:A90" si="13">1+A74</f>
        <v>66</v>
      </c>
      <c r="B75" s="40" t="s">
        <v>183</v>
      </c>
      <c r="C75" s="18" t="s">
        <v>106</v>
      </c>
      <c r="D75" s="40" t="s">
        <v>200</v>
      </c>
      <c r="E75" s="43" t="s">
        <v>105</v>
      </c>
      <c r="F75" s="43" t="s">
        <v>106</v>
      </c>
      <c r="G75" s="20">
        <v>42114</v>
      </c>
      <c r="H75" s="21">
        <f t="shared" ref="H75:H86" si="14">($H$7-G75)/365</f>
        <v>6.1205479452054794</v>
      </c>
      <c r="I75" s="22">
        <v>6</v>
      </c>
      <c r="J75" s="23" t="str">
        <f t="shared" si="10"/>
        <v>6</v>
      </c>
      <c r="K75" s="23">
        <f t="shared" si="9"/>
        <v>36</v>
      </c>
      <c r="L75" s="26">
        <v>327529.40000000002</v>
      </c>
      <c r="M75" s="24">
        <v>561385.39159999997</v>
      </c>
      <c r="N75" s="23">
        <f t="shared" si="11"/>
        <v>327529.40000000002</v>
      </c>
      <c r="O75" s="25">
        <f t="shared" si="12"/>
        <v>2947764.6</v>
      </c>
      <c r="P75" s="25">
        <f t="shared" ref="P75:P89" si="15">0.05*O75</f>
        <v>147388.23000000001</v>
      </c>
      <c r="Q75" s="25">
        <f t="shared" ref="Q75:Q90" si="16">O75+P75</f>
        <v>3095152.83</v>
      </c>
    </row>
    <row r="76" spans="1:17" x14ac:dyDescent="0.25">
      <c r="A76" s="18">
        <f t="shared" si="13"/>
        <v>67</v>
      </c>
      <c r="B76" s="40" t="s">
        <v>184</v>
      </c>
      <c r="C76" s="18" t="s">
        <v>107</v>
      </c>
      <c r="D76" s="40" t="s">
        <v>205</v>
      </c>
      <c r="E76" s="43" t="s">
        <v>105</v>
      </c>
      <c r="F76" s="43" t="s">
        <v>107</v>
      </c>
      <c r="G76" s="20">
        <v>42522</v>
      </c>
      <c r="H76" s="21">
        <f t="shared" si="14"/>
        <v>5.0027397260273974</v>
      </c>
      <c r="I76" s="22">
        <v>5</v>
      </c>
      <c r="J76" s="23" t="str">
        <f t="shared" si="10"/>
        <v>6</v>
      </c>
      <c r="K76" s="23">
        <f t="shared" si="9"/>
        <v>30</v>
      </c>
      <c r="L76" s="26">
        <v>324493.56</v>
      </c>
      <c r="M76" s="24">
        <v>556181.96184</v>
      </c>
      <c r="N76" s="23">
        <f t="shared" si="11"/>
        <v>324493.56</v>
      </c>
      <c r="O76" s="25">
        <f t="shared" si="12"/>
        <v>2433701.7000000002</v>
      </c>
      <c r="P76" s="25">
        <f t="shared" si="15"/>
        <v>121685.08500000002</v>
      </c>
      <c r="Q76" s="25">
        <f t="shared" si="16"/>
        <v>2555386.7850000001</v>
      </c>
    </row>
    <row r="77" spans="1:17" x14ac:dyDescent="0.25">
      <c r="A77" s="18">
        <f t="shared" si="13"/>
        <v>68</v>
      </c>
      <c r="B77" s="40" t="s">
        <v>185</v>
      </c>
      <c r="C77" s="18" t="s">
        <v>108</v>
      </c>
      <c r="D77" s="40" t="s">
        <v>201</v>
      </c>
      <c r="E77" s="19" t="s">
        <v>105</v>
      </c>
      <c r="F77" s="43" t="s">
        <v>108</v>
      </c>
      <c r="G77" s="20">
        <v>43052</v>
      </c>
      <c r="H77" s="21">
        <f t="shared" si="14"/>
        <v>3.5506849315068494</v>
      </c>
      <c r="I77" s="22">
        <v>4</v>
      </c>
      <c r="J77" s="23" t="str">
        <f t="shared" si="10"/>
        <v>6</v>
      </c>
      <c r="K77" s="23">
        <f t="shared" si="9"/>
        <v>24</v>
      </c>
      <c r="L77" s="26">
        <v>384343.49200000003</v>
      </c>
      <c r="M77" s="22">
        <v>658764.74528800021</v>
      </c>
      <c r="N77" s="23">
        <f t="shared" si="11"/>
        <v>384343.49200000003</v>
      </c>
      <c r="O77" s="25">
        <f t="shared" si="12"/>
        <v>2306060.952</v>
      </c>
      <c r="P77" s="25">
        <f t="shared" si="15"/>
        <v>115303.04760000001</v>
      </c>
      <c r="Q77" s="25">
        <f t="shared" si="16"/>
        <v>2421363.9996000002</v>
      </c>
    </row>
    <row r="78" spans="1:17" x14ac:dyDescent="0.25">
      <c r="A78" s="18">
        <f t="shared" si="13"/>
        <v>69</v>
      </c>
      <c r="B78" s="40" t="s">
        <v>186</v>
      </c>
      <c r="C78" s="18" t="s">
        <v>109</v>
      </c>
      <c r="D78" s="40" t="s">
        <v>201</v>
      </c>
      <c r="E78" s="19" t="s">
        <v>105</v>
      </c>
      <c r="F78" s="43" t="s">
        <v>109</v>
      </c>
      <c r="G78" s="20">
        <v>43075</v>
      </c>
      <c r="H78" s="21">
        <f t="shared" si="14"/>
        <v>3.4876712328767123</v>
      </c>
      <c r="I78" s="22">
        <v>4</v>
      </c>
      <c r="J78" s="23" t="str">
        <f t="shared" si="10"/>
        <v>6</v>
      </c>
      <c r="K78" s="23">
        <f t="shared" si="9"/>
        <v>24</v>
      </c>
      <c r="L78" s="26">
        <v>450685.5</v>
      </c>
      <c r="M78" s="22">
        <v>772474.94699999993</v>
      </c>
      <c r="N78" s="23">
        <f t="shared" si="11"/>
        <v>450685.5</v>
      </c>
      <c r="O78" s="25">
        <f t="shared" si="12"/>
        <v>2704113</v>
      </c>
      <c r="P78" s="25">
        <f t="shared" si="15"/>
        <v>135205.65</v>
      </c>
      <c r="Q78" s="25">
        <f t="shared" si="16"/>
        <v>2839318.65</v>
      </c>
    </row>
    <row r="79" spans="1:17" x14ac:dyDescent="0.25">
      <c r="A79" s="18">
        <f t="shared" si="13"/>
        <v>70</v>
      </c>
      <c r="B79" s="40" t="s">
        <v>187</v>
      </c>
      <c r="C79" s="18" t="s">
        <v>110</v>
      </c>
      <c r="D79" s="40" t="s">
        <v>200</v>
      </c>
      <c r="E79" s="43" t="s">
        <v>105</v>
      </c>
      <c r="F79" s="43" t="s">
        <v>110</v>
      </c>
      <c r="G79" s="20">
        <v>43221</v>
      </c>
      <c r="H79" s="21">
        <f t="shared" si="14"/>
        <v>3.0876712328767124</v>
      </c>
      <c r="I79" s="22">
        <v>3</v>
      </c>
      <c r="J79" s="23" t="str">
        <f t="shared" si="10"/>
        <v>6</v>
      </c>
      <c r="K79" s="23">
        <f t="shared" si="9"/>
        <v>18</v>
      </c>
      <c r="L79" s="26">
        <v>519103.2</v>
      </c>
      <c r="M79" s="24">
        <v>889742.88480000012</v>
      </c>
      <c r="N79" s="23">
        <f t="shared" si="11"/>
        <v>519103.2</v>
      </c>
      <c r="O79" s="25">
        <f t="shared" si="12"/>
        <v>2335964.4</v>
      </c>
      <c r="P79" s="25">
        <f t="shared" si="15"/>
        <v>116798.22</v>
      </c>
      <c r="Q79" s="25">
        <f t="shared" si="16"/>
        <v>2452762.62</v>
      </c>
    </row>
    <row r="80" spans="1:17" x14ac:dyDescent="0.25">
      <c r="A80" s="18">
        <f t="shared" si="13"/>
        <v>71</v>
      </c>
      <c r="B80" s="40" t="s">
        <v>188</v>
      </c>
      <c r="C80" s="18" t="s">
        <v>111</v>
      </c>
      <c r="D80" s="40" t="s">
        <v>201</v>
      </c>
      <c r="E80" s="19" t="s">
        <v>105</v>
      </c>
      <c r="F80" s="43" t="s">
        <v>111</v>
      </c>
      <c r="G80" s="20">
        <v>44137</v>
      </c>
      <c r="H80" s="21">
        <f t="shared" si="14"/>
        <v>0.57808219178082187</v>
      </c>
      <c r="I80" s="22">
        <v>1</v>
      </c>
      <c r="J80" s="23" t="str">
        <f t="shared" si="10"/>
        <v>6</v>
      </c>
      <c r="K80" s="23">
        <f t="shared" si="9"/>
        <v>6</v>
      </c>
      <c r="L80" s="26">
        <v>463198</v>
      </c>
      <c r="M80" s="22">
        <v>793921.37199999997</v>
      </c>
      <c r="N80" s="23">
        <f t="shared" si="11"/>
        <v>463198</v>
      </c>
      <c r="O80" s="25">
        <f t="shared" si="12"/>
        <v>694797</v>
      </c>
      <c r="P80" s="25">
        <f t="shared" si="15"/>
        <v>34739.85</v>
      </c>
      <c r="Q80" s="25">
        <f t="shared" si="16"/>
        <v>729536.85</v>
      </c>
    </row>
    <row r="81" spans="1:17" x14ac:dyDescent="0.25">
      <c r="A81" s="18">
        <f t="shared" si="13"/>
        <v>72</v>
      </c>
      <c r="B81" s="40" t="s">
        <v>189</v>
      </c>
      <c r="C81" s="18" t="s">
        <v>113</v>
      </c>
      <c r="D81" s="40" t="s">
        <v>204</v>
      </c>
      <c r="E81" s="43" t="s">
        <v>112</v>
      </c>
      <c r="F81" s="43" t="s">
        <v>113</v>
      </c>
      <c r="G81" s="20">
        <v>37151</v>
      </c>
      <c r="H81" s="21">
        <f t="shared" si="14"/>
        <v>19.717808219178082</v>
      </c>
      <c r="I81" s="22">
        <v>20</v>
      </c>
      <c r="J81" s="23" t="str">
        <f t="shared" si="10"/>
        <v>8</v>
      </c>
      <c r="K81" s="23">
        <f t="shared" si="9"/>
        <v>160</v>
      </c>
      <c r="L81" s="26">
        <v>438456.81</v>
      </c>
      <c r="M81" s="24">
        <v>751514.97233999998</v>
      </c>
      <c r="N81" s="23">
        <f t="shared" si="11"/>
        <v>751514.97233999998</v>
      </c>
      <c r="O81" s="25">
        <f t="shared" si="12"/>
        <v>30060598.893599998</v>
      </c>
      <c r="P81" s="25">
        <f t="shared" si="15"/>
        <v>1503029.94468</v>
      </c>
      <c r="Q81" s="25">
        <f t="shared" si="16"/>
        <v>31563628.83828</v>
      </c>
    </row>
    <row r="82" spans="1:17" x14ac:dyDescent="0.25">
      <c r="A82" s="18">
        <f t="shared" si="13"/>
        <v>73</v>
      </c>
      <c r="B82" s="40" t="s">
        <v>190</v>
      </c>
      <c r="C82" s="18" t="s">
        <v>114</v>
      </c>
      <c r="D82" s="40" t="s">
        <v>201</v>
      </c>
      <c r="E82" s="19" t="s">
        <v>112</v>
      </c>
      <c r="F82" s="43" t="s">
        <v>114</v>
      </c>
      <c r="G82" s="20">
        <v>40266</v>
      </c>
      <c r="H82" s="21">
        <f t="shared" si="14"/>
        <v>11.183561643835617</v>
      </c>
      <c r="I82" s="22">
        <v>11</v>
      </c>
      <c r="J82" s="23" t="str">
        <f t="shared" si="10"/>
        <v>7</v>
      </c>
      <c r="K82" s="23">
        <f t="shared" si="9"/>
        <v>77</v>
      </c>
      <c r="L82" s="26">
        <v>403635.18</v>
      </c>
      <c r="M82" s="22">
        <v>691830.69851999998</v>
      </c>
      <c r="N82" s="23">
        <f t="shared" si="11"/>
        <v>403635.18</v>
      </c>
      <c r="O82" s="25">
        <f t="shared" si="12"/>
        <v>7769977.2149999999</v>
      </c>
      <c r="P82" s="25">
        <f t="shared" si="15"/>
        <v>388498.86074999999</v>
      </c>
      <c r="Q82" s="25">
        <f t="shared" si="16"/>
        <v>8158476.0757499998</v>
      </c>
    </row>
    <row r="83" spans="1:17" x14ac:dyDescent="0.25">
      <c r="A83" s="18">
        <f t="shared" si="13"/>
        <v>74</v>
      </c>
      <c r="B83" s="40" t="s">
        <v>191</v>
      </c>
      <c r="C83" s="18" t="s">
        <v>115</v>
      </c>
      <c r="D83" s="40" t="s">
        <v>201</v>
      </c>
      <c r="E83" s="19" t="s">
        <v>112</v>
      </c>
      <c r="F83" s="43" t="s">
        <v>115</v>
      </c>
      <c r="G83" s="20">
        <v>41766</v>
      </c>
      <c r="H83" s="21">
        <f t="shared" si="14"/>
        <v>7.0739726027397261</v>
      </c>
      <c r="I83" s="22">
        <v>7</v>
      </c>
      <c r="J83" s="23" t="str">
        <f t="shared" si="10"/>
        <v>6</v>
      </c>
      <c r="K83" s="23">
        <f t="shared" si="9"/>
        <v>42</v>
      </c>
      <c r="L83" s="26">
        <v>477000</v>
      </c>
      <c r="M83" s="22">
        <v>817578</v>
      </c>
      <c r="N83" s="23">
        <f t="shared" si="11"/>
        <v>477000</v>
      </c>
      <c r="O83" s="25">
        <f t="shared" si="12"/>
        <v>5008500</v>
      </c>
      <c r="P83" s="25">
        <f t="shared" si="15"/>
        <v>250425</v>
      </c>
      <c r="Q83" s="25">
        <f t="shared" si="16"/>
        <v>5258925</v>
      </c>
    </row>
    <row r="84" spans="1:17" x14ac:dyDescent="0.25">
      <c r="A84" s="18">
        <f t="shared" si="13"/>
        <v>75</v>
      </c>
      <c r="B84" s="40" t="s">
        <v>192</v>
      </c>
      <c r="C84" s="18" t="s">
        <v>116</v>
      </c>
      <c r="D84" s="40" t="s">
        <v>201</v>
      </c>
      <c r="E84" s="19" t="s">
        <v>112</v>
      </c>
      <c r="F84" s="43" t="s">
        <v>116</v>
      </c>
      <c r="G84" s="20">
        <v>43193</v>
      </c>
      <c r="H84" s="21">
        <f t="shared" si="14"/>
        <v>3.1643835616438358</v>
      </c>
      <c r="I84" s="22">
        <v>3</v>
      </c>
      <c r="J84" s="23" t="str">
        <f t="shared" si="10"/>
        <v>6</v>
      </c>
      <c r="K84" s="23">
        <f t="shared" si="9"/>
        <v>18</v>
      </c>
      <c r="L84" s="26">
        <v>593260.80000000005</v>
      </c>
      <c r="M84" s="22">
        <v>1016849.0112000001</v>
      </c>
      <c r="N84" s="23">
        <f t="shared" si="11"/>
        <v>593260.80000000005</v>
      </c>
      <c r="O84" s="25">
        <f t="shared" si="12"/>
        <v>2669673.6</v>
      </c>
      <c r="P84" s="25">
        <f t="shared" si="15"/>
        <v>133483.68000000002</v>
      </c>
      <c r="Q84" s="25">
        <f t="shared" si="16"/>
        <v>2803157.2800000003</v>
      </c>
    </row>
    <row r="85" spans="1:17" x14ac:dyDescent="0.25">
      <c r="A85" s="18">
        <f t="shared" si="13"/>
        <v>76</v>
      </c>
      <c r="B85" s="40" t="s">
        <v>31</v>
      </c>
      <c r="C85" s="28" t="s">
        <v>117</v>
      </c>
      <c r="D85" s="40" t="s">
        <v>201</v>
      </c>
      <c r="E85" s="27" t="s">
        <v>112</v>
      </c>
      <c r="F85" s="27" t="s">
        <v>117</v>
      </c>
      <c r="G85" s="20">
        <v>43717</v>
      </c>
      <c r="H85" s="21">
        <f t="shared" si="14"/>
        <v>1.7287671232876711</v>
      </c>
      <c r="I85" s="22">
        <v>2</v>
      </c>
      <c r="J85" s="23" t="str">
        <f t="shared" si="10"/>
        <v>6</v>
      </c>
      <c r="K85" s="23">
        <f t="shared" si="9"/>
        <v>12</v>
      </c>
      <c r="L85" s="26">
        <v>742122.96</v>
      </c>
      <c r="M85" s="22">
        <v>1271998.7534399999</v>
      </c>
      <c r="N85" s="23">
        <f t="shared" si="11"/>
        <v>742122.96</v>
      </c>
      <c r="O85" s="25">
        <f t="shared" si="12"/>
        <v>2226368.88</v>
      </c>
      <c r="P85" s="25">
        <f t="shared" si="15"/>
        <v>111318.444</v>
      </c>
      <c r="Q85" s="25">
        <f t="shared" si="16"/>
        <v>2337687.324</v>
      </c>
    </row>
    <row r="86" spans="1:17" x14ac:dyDescent="0.25">
      <c r="A86" s="18">
        <f t="shared" si="13"/>
        <v>77</v>
      </c>
      <c r="B86" s="40" t="s">
        <v>193</v>
      </c>
      <c r="C86" s="18" t="s">
        <v>118</v>
      </c>
      <c r="D86" s="40" t="s">
        <v>201</v>
      </c>
      <c r="E86" s="19" t="s">
        <v>112</v>
      </c>
      <c r="F86" s="43" t="s">
        <v>118</v>
      </c>
      <c r="G86" s="20">
        <v>44095</v>
      </c>
      <c r="H86" s="21">
        <f t="shared" si="14"/>
        <v>0.69315068493150689</v>
      </c>
      <c r="I86" s="22">
        <v>1</v>
      </c>
      <c r="J86" s="23" t="str">
        <f t="shared" si="10"/>
        <v>6</v>
      </c>
      <c r="K86" s="23">
        <f t="shared" si="9"/>
        <v>6</v>
      </c>
      <c r="L86" s="26">
        <v>670207.26</v>
      </c>
      <c r="M86" s="24">
        <v>1148735.24364</v>
      </c>
      <c r="N86" s="23">
        <f t="shared" si="11"/>
        <v>670207.26</v>
      </c>
      <c r="O86" s="25">
        <f t="shared" si="12"/>
        <v>1005310.89</v>
      </c>
      <c r="P86" s="25">
        <f t="shared" si="15"/>
        <v>50265.544500000004</v>
      </c>
      <c r="Q86" s="25">
        <f t="shared" si="16"/>
        <v>1055576.4345</v>
      </c>
    </row>
    <row r="87" spans="1:17" x14ac:dyDescent="0.25">
      <c r="A87" s="18">
        <f t="shared" si="13"/>
        <v>78</v>
      </c>
      <c r="B87" s="40" t="s">
        <v>194</v>
      </c>
      <c r="C87" s="18" t="s">
        <v>120</v>
      </c>
      <c r="D87" s="40" t="s">
        <v>200</v>
      </c>
      <c r="E87" s="43" t="s">
        <v>119</v>
      </c>
      <c r="F87" s="43" t="s">
        <v>120</v>
      </c>
      <c r="G87" s="20">
        <v>43405</v>
      </c>
      <c r="H87" s="21">
        <f>($H$7-G87)/365</f>
        <v>2.5835616438356164</v>
      </c>
      <c r="I87" s="22">
        <v>3</v>
      </c>
      <c r="J87" s="23" t="str">
        <f t="shared" si="10"/>
        <v>6</v>
      </c>
      <c r="K87" s="23">
        <f>I87*J87</f>
        <v>18</v>
      </c>
      <c r="L87" s="26">
        <v>3774996</v>
      </c>
      <c r="M87" s="30">
        <v>6470343.1440000003</v>
      </c>
      <c r="N87" s="23">
        <f t="shared" si="11"/>
        <v>3774996</v>
      </c>
      <c r="O87" s="25">
        <f t="shared" si="12"/>
        <v>16987482</v>
      </c>
      <c r="P87" s="25">
        <f t="shared" si="15"/>
        <v>849374.10000000009</v>
      </c>
      <c r="Q87" s="25">
        <f t="shared" si="16"/>
        <v>17836856.100000001</v>
      </c>
    </row>
    <row r="88" spans="1:17" x14ac:dyDescent="0.25">
      <c r="A88" s="18">
        <f t="shared" si="13"/>
        <v>79</v>
      </c>
      <c r="B88" s="40" t="s">
        <v>195</v>
      </c>
      <c r="C88" s="32" t="s">
        <v>122</v>
      </c>
      <c r="D88" s="40" t="s">
        <v>201</v>
      </c>
      <c r="E88" s="31" t="s">
        <v>32</v>
      </c>
      <c r="F88" s="48" t="s">
        <v>122</v>
      </c>
      <c r="G88" s="33">
        <v>42917</v>
      </c>
      <c r="H88" s="21">
        <f t="shared" ref="H88:H90" si="17">($H$7-G88)/365</f>
        <v>3.9205479452054797</v>
      </c>
      <c r="I88" s="22">
        <v>4</v>
      </c>
      <c r="J88" s="23" t="str">
        <f t="shared" si="10"/>
        <v>6</v>
      </c>
      <c r="K88" s="23">
        <f t="shared" ref="K88:K89" si="18">I88*J88</f>
        <v>24</v>
      </c>
      <c r="L88" s="26">
        <v>52707</v>
      </c>
      <c r="M88" s="30">
        <v>97569.8</v>
      </c>
      <c r="N88" s="23">
        <f t="shared" si="11"/>
        <v>52707</v>
      </c>
      <c r="O88" s="25">
        <f t="shared" si="12"/>
        <v>316242</v>
      </c>
      <c r="P88" s="25">
        <f t="shared" si="15"/>
        <v>15812.1</v>
      </c>
      <c r="Q88" s="25">
        <f t="shared" si="16"/>
        <v>332054.09999999998</v>
      </c>
    </row>
    <row r="89" spans="1:17" x14ac:dyDescent="0.25">
      <c r="A89" s="18">
        <f t="shared" si="13"/>
        <v>80</v>
      </c>
      <c r="B89" s="40" t="s">
        <v>196</v>
      </c>
      <c r="C89" s="32" t="s">
        <v>123</v>
      </c>
      <c r="D89" s="40" t="s">
        <v>201</v>
      </c>
      <c r="E89" s="31" t="s">
        <v>34</v>
      </c>
      <c r="F89" s="48" t="s">
        <v>123</v>
      </c>
      <c r="G89" s="33">
        <v>42614</v>
      </c>
      <c r="H89" s="21">
        <f t="shared" si="17"/>
        <v>4.7506849315068491</v>
      </c>
      <c r="I89" s="22">
        <v>5</v>
      </c>
      <c r="J89" s="23" t="str">
        <f t="shared" si="10"/>
        <v>6</v>
      </c>
      <c r="K89" s="23">
        <f t="shared" si="18"/>
        <v>30</v>
      </c>
      <c r="L89" s="26">
        <v>57100</v>
      </c>
      <c r="M89" s="30">
        <v>97869.400000000009</v>
      </c>
      <c r="N89" s="23">
        <f t="shared" si="11"/>
        <v>57100</v>
      </c>
      <c r="O89" s="25">
        <f t="shared" si="12"/>
        <v>428250</v>
      </c>
      <c r="P89" s="25">
        <f t="shared" si="15"/>
        <v>21412.5</v>
      </c>
      <c r="Q89" s="25">
        <f t="shared" si="16"/>
        <v>449662.5</v>
      </c>
    </row>
    <row r="90" spans="1:17" x14ac:dyDescent="0.25">
      <c r="A90" s="18">
        <f t="shared" si="13"/>
        <v>81</v>
      </c>
      <c r="B90" s="40" t="s">
        <v>37</v>
      </c>
      <c r="C90" s="32" t="s">
        <v>124</v>
      </c>
      <c r="D90" s="40" t="s">
        <v>201</v>
      </c>
      <c r="E90" s="31" t="s">
        <v>34</v>
      </c>
      <c r="F90" s="48" t="s">
        <v>124</v>
      </c>
      <c r="G90" s="33">
        <v>42795</v>
      </c>
      <c r="H90" s="21">
        <f t="shared" si="17"/>
        <v>4.2547945205479456</v>
      </c>
      <c r="I90" s="22">
        <v>4</v>
      </c>
      <c r="J90" s="23" t="str">
        <f t="shared" si="10"/>
        <v>6</v>
      </c>
      <c r="K90" s="23">
        <f>I90*J90</f>
        <v>24</v>
      </c>
      <c r="L90" s="26">
        <v>57100</v>
      </c>
      <c r="M90" s="30">
        <v>97869.400000000009</v>
      </c>
      <c r="N90" s="23">
        <f t="shared" si="11"/>
        <v>57100</v>
      </c>
      <c r="O90" s="25">
        <f>K90/4*N90</f>
        <v>342600</v>
      </c>
      <c r="P90" s="25">
        <f>0.05*O90</f>
        <v>17130</v>
      </c>
      <c r="Q90" s="25">
        <f t="shared" si="16"/>
        <v>359730</v>
      </c>
    </row>
    <row r="91" spans="1:17" x14ac:dyDescent="0.25">
      <c r="A91" s="34"/>
      <c r="B91" s="40" t="s">
        <v>197</v>
      </c>
      <c r="C91" s="34"/>
      <c r="D91" s="40"/>
      <c r="E91" s="44"/>
      <c r="F91" s="49"/>
      <c r="G91" s="36"/>
      <c r="H91" s="37"/>
      <c r="I91" s="38"/>
      <c r="J91" s="38"/>
      <c r="K91" s="38"/>
      <c r="L91" s="38"/>
      <c r="M91" s="35"/>
      <c r="N91" s="35"/>
      <c r="O91" s="39">
        <f>SUM(O10:O90)</f>
        <v>234880668.4338496</v>
      </c>
      <c r="P91" s="39">
        <f t="shared" ref="P91" si="19">SUM(P10:P90)</f>
        <v>11744033.421692481</v>
      </c>
      <c r="Q91" s="39">
        <f>SUM(Q10:Q90)</f>
        <v>246624701.85554209</v>
      </c>
    </row>
    <row r="95" spans="1:17" x14ac:dyDescent="0.25">
      <c r="B95" s="2" t="s">
        <v>206</v>
      </c>
      <c r="C95" s="1" t="s">
        <v>207</v>
      </c>
      <c r="D95" s="2" t="s">
        <v>208</v>
      </c>
      <c r="F95" s="45" t="s">
        <v>209</v>
      </c>
    </row>
    <row r="96" spans="1:17" x14ac:dyDescent="0.25">
      <c r="C96" s="1" t="s">
        <v>207</v>
      </c>
      <c r="D96" s="2" t="s">
        <v>210</v>
      </c>
      <c r="F96" s="45" t="s">
        <v>211</v>
      </c>
    </row>
    <row r="97" spans="2:6" x14ac:dyDescent="0.25">
      <c r="C97" s="1" t="s">
        <v>207</v>
      </c>
      <c r="D97" s="2" t="s">
        <v>212</v>
      </c>
      <c r="F97" s="45" t="s">
        <v>213</v>
      </c>
    </row>
    <row r="100" spans="2:6" x14ac:dyDescent="0.25">
      <c r="B100" s="2" t="s">
        <v>219</v>
      </c>
    </row>
    <row r="101" spans="2:6" x14ac:dyDescent="0.25">
      <c r="B101" s="2" t="s">
        <v>214</v>
      </c>
    </row>
    <row r="102" spans="2:6" x14ac:dyDescent="0.25">
      <c r="B102" s="2" t="s">
        <v>215</v>
      </c>
    </row>
    <row r="103" spans="2:6" x14ac:dyDescent="0.25">
      <c r="B103" s="2" t="s">
        <v>216</v>
      </c>
    </row>
    <row r="104" spans="2:6" x14ac:dyDescent="0.25">
      <c r="B104" s="2" t="s">
        <v>220</v>
      </c>
    </row>
    <row r="105" spans="2:6" x14ac:dyDescent="0.25">
      <c r="B105" s="2" t="s">
        <v>218</v>
      </c>
    </row>
    <row r="106" spans="2:6" x14ac:dyDescent="0.25">
      <c r="B106" s="2" t="s">
        <v>217</v>
      </c>
    </row>
  </sheetData>
  <conditionalFormatting sqref="B10:B91 D10:D91">
    <cfRule type="duplicateValues" dxfId="48" priority="89"/>
    <cfRule type="duplicateValues" dxfId="47" priority="91"/>
  </conditionalFormatting>
  <conditionalFormatting sqref="B15:B91 D15:D91">
    <cfRule type="duplicateValues" dxfId="46" priority="90"/>
  </conditionalFormatting>
  <conditionalFormatting sqref="C9">
    <cfRule type="duplicateValues" dxfId="45" priority="13"/>
    <cfRule type="duplicateValues" dxfId="44" priority="12"/>
  </conditionalFormatting>
  <conditionalFormatting sqref="C21:C22">
    <cfRule type="duplicateValues" dxfId="43" priority="16"/>
  </conditionalFormatting>
  <conditionalFormatting sqref="C22">
    <cfRule type="duplicateValues" dxfId="42" priority="15"/>
  </conditionalFormatting>
  <conditionalFormatting sqref="C25:C37">
    <cfRule type="duplicateValues" dxfId="41" priority="22"/>
  </conditionalFormatting>
  <conditionalFormatting sqref="C38:C51 C53:C91">
    <cfRule type="duplicateValues" dxfId="40" priority="20"/>
  </conditionalFormatting>
  <conditionalFormatting sqref="C52">
    <cfRule type="duplicateValues" dxfId="39" priority="14"/>
    <cfRule type="duplicateValues" dxfId="38" priority="19"/>
  </conditionalFormatting>
  <conditionalFormatting sqref="C53:C1048576 C10:C51">
    <cfRule type="duplicateValues" dxfId="37" priority="17"/>
    <cfRule type="duplicateValues" dxfId="36" priority="18"/>
  </conditionalFormatting>
  <conditionalFormatting sqref="C87:C90">
    <cfRule type="duplicateValues" dxfId="35" priority="21"/>
  </conditionalFormatting>
  <conditionalFormatting sqref="C88">
    <cfRule type="duplicateValues" dxfId="34" priority="7"/>
    <cfRule type="duplicateValues" dxfId="33" priority="8"/>
    <cfRule type="duplicateValues" dxfId="32" priority="9"/>
    <cfRule type="duplicateValues" dxfId="31" priority="10"/>
    <cfRule type="duplicateValues" dxfId="30" priority="11"/>
  </conditionalFormatting>
  <conditionalFormatting sqref="C89:C90">
    <cfRule type="duplicateValues" dxfId="29" priority="2"/>
    <cfRule type="duplicateValues" dxfId="28" priority="3"/>
    <cfRule type="duplicateValues" dxfId="27" priority="5"/>
    <cfRule type="duplicateValues" dxfId="26" priority="6"/>
    <cfRule type="duplicateValues" dxfId="25" priority="1"/>
  </conditionalFormatting>
  <conditionalFormatting sqref="C90">
    <cfRule type="duplicateValues" dxfId="24" priority="4"/>
  </conditionalFormatting>
  <conditionalFormatting sqref="F9">
    <cfRule type="duplicateValues" dxfId="23" priority="68"/>
    <cfRule type="duplicateValues" dxfId="22" priority="69"/>
  </conditionalFormatting>
  <conditionalFormatting sqref="F21:F22">
    <cfRule type="duplicateValues" dxfId="21" priority="74"/>
  </conditionalFormatting>
  <conditionalFormatting sqref="F22">
    <cfRule type="duplicateValues" dxfId="20" priority="72"/>
  </conditionalFormatting>
  <conditionalFormatting sqref="F25:F37">
    <cfRule type="duplicateValues" dxfId="19" priority="80"/>
  </conditionalFormatting>
  <conditionalFormatting sqref="F38:F51 F53:F91">
    <cfRule type="duplicateValues" dxfId="18" priority="78"/>
  </conditionalFormatting>
  <conditionalFormatting sqref="F52">
    <cfRule type="duplicateValues" dxfId="17" priority="70"/>
    <cfRule type="duplicateValues" dxfId="16" priority="77"/>
  </conditionalFormatting>
  <conditionalFormatting sqref="F53:F1048576 F10:F51">
    <cfRule type="duplicateValues" dxfId="15" priority="75"/>
    <cfRule type="duplicateValues" dxfId="14" priority="76"/>
  </conditionalFormatting>
  <conditionalFormatting sqref="F87:F90">
    <cfRule type="duplicateValues" dxfId="13" priority="79"/>
  </conditionalFormatting>
  <conditionalFormatting sqref="F88">
    <cfRule type="duplicateValues" dxfId="12" priority="64"/>
    <cfRule type="duplicateValues" dxfId="11" priority="65"/>
    <cfRule type="duplicateValues" dxfId="10" priority="63"/>
  </conditionalFormatting>
  <conditionalFormatting sqref="F89:F90">
    <cfRule type="duplicateValues" dxfId="9" priority="56"/>
    <cfRule type="duplicateValues" dxfId="8" priority="55"/>
    <cfRule type="duplicateValues" dxfId="7" priority="58"/>
  </conditionalFormatting>
  <conditionalFormatting sqref="F90">
    <cfRule type="duplicateValues" dxfId="6" priority="57"/>
  </conditionalFormatting>
  <conditionalFormatting sqref="F88:G88">
    <cfRule type="duplicateValues" dxfId="5" priority="62"/>
    <cfRule type="duplicateValues" dxfId="4" priority="67"/>
  </conditionalFormatting>
  <conditionalFormatting sqref="F89:G90">
    <cfRule type="duplicateValues" dxfId="3" priority="60"/>
    <cfRule type="duplicateValues" dxfId="2" priority="54"/>
  </conditionalFormatting>
  <conditionalFormatting sqref="G88">
    <cfRule type="duplicateValues" dxfId="1" priority="66"/>
  </conditionalFormatting>
  <conditionalFormatting sqref="G89:G90">
    <cfRule type="duplicateValues" dxfId="0" priority="59"/>
  </conditionalFormatting>
  <pageMargins left="0.1" right="0.1" top="0.5" bottom="0.55000000000000004" header="0" footer="0"/>
  <pageSetup paperSize="9" scale="68" fitToHeight="0" orientation="landscape" r:id="rId1"/>
  <headerFooter alignWithMargins="0">
    <oddHeader>&amp;R&amp;P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Details BASE FILE</vt:lpstr>
      <vt:lpstr>'Details BASE FILE'!Print_Area</vt:lpstr>
      <vt:lpstr>'Details BASE FILE'!Print_Titles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Okojie</dc:creator>
  <cp:lastModifiedBy>cynthia Eimankhu</cp:lastModifiedBy>
  <dcterms:created xsi:type="dcterms:W3CDTF">2024-10-16T10:29:24Z</dcterms:created>
  <dcterms:modified xsi:type="dcterms:W3CDTF">2024-12-19T07:43:19Z</dcterms:modified>
</cp:coreProperties>
</file>