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kul Bector\Documents\ChessDataAnalysis\ndjson2\"/>
    </mc:Choice>
  </mc:AlternateContent>
  <xr:revisionPtr revIDLastSave="0" documentId="13_ncr:1_{7ED416F5-D3B4-4F5F-A9B9-FCE5D5442BF5}" xr6:coauthVersionLast="46" xr6:coauthVersionMax="46" xr10:uidLastSave="{00000000-0000-0000-0000-000000000000}"/>
  <bookViews>
    <workbookView xWindow="-110" yWindow="-110" windowWidth="19420" windowHeight="10420" activeTab="2" xr2:uid="{C6C245CF-A279-4D77-94CE-34CC3CE08E50}"/>
  </bookViews>
  <sheets>
    <sheet name="Blitz" sheetId="2" r:id="rId1"/>
    <sheet name="Rapid" sheetId="3" r:id="rId2"/>
    <sheet name="Blitz v2" sheetId="5" r:id="rId3"/>
    <sheet name="Rapid v2"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6" l="1"/>
  <c r="F17" i="6"/>
  <c r="F16" i="6"/>
  <c r="F18" i="5"/>
  <c r="F17" i="5"/>
  <c r="F16" i="5"/>
  <c r="L8" i="5"/>
  <c r="J15" i="3"/>
  <c r="J15" i="2"/>
  <c r="N11" i="6"/>
  <c r="O11" i="6" s="1"/>
  <c r="M11" i="6"/>
  <c r="L11" i="6"/>
  <c r="P11" i="6" s="1"/>
  <c r="N10" i="6"/>
  <c r="M10" i="6"/>
  <c r="L10" i="6"/>
  <c r="N9" i="6"/>
  <c r="M9" i="6"/>
  <c r="P9" i="6" s="1"/>
  <c r="L9" i="6"/>
  <c r="N8" i="6"/>
  <c r="M8" i="6"/>
  <c r="L8" i="6"/>
  <c r="N7" i="6"/>
  <c r="M7" i="6"/>
  <c r="L7" i="6"/>
  <c r="N6" i="6"/>
  <c r="M6" i="6"/>
  <c r="L6" i="6"/>
  <c r="N5" i="6"/>
  <c r="M5" i="6"/>
  <c r="L5" i="6"/>
  <c r="N4" i="6"/>
  <c r="M4" i="6"/>
  <c r="L4" i="6"/>
  <c r="N3" i="6"/>
  <c r="M3" i="6"/>
  <c r="L3" i="6"/>
  <c r="N11" i="5"/>
  <c r="O11" i="5" s="1"/>
  <c r="M11" i="5"/>
  <c r="L11" i="5"/>
  <c r="N10" i="5"/>
  <c r="M10" i="5"/>
  <c r="L10" i="5"/>
  <c r="N9" i="5"/>
  <c r="M9" i="5"/>
  <c r="L9" i="5"/>
  <c r="N8" i="5"/>
  <c r="M8" i="5"/>
  <c r="P8" i="5"/>
  <c r="N7" i="5"/>
  <c r="O7" i="5" s="1"/>
  <c r="M7" i="5"/>
  <c r="L7" i="5"/>
  <c r="N6" i="5"/>
  <c r="M6" i="5"/>
  <c r="L6" i="5"/>
  <c r="N5" i="5"/>
  <c r="M5" i="5"/>
  <c r="L5" i="5"/>
  <c r="N4" i="5"/>
  <c r="M4" i="5"/>
  <c r="L4" i="5"/>
  <c r="N3" i="5"/>
  <c r="M3" i="5"/>
  <c r="L3" i="5"/>
  <c r="N11" i="3"/>
  <c r="M11" i="3"/>
  <c r="L11" i="3"/>
  <c r="N10" i="3"/>
  <c r="M10" i="3"/>
  <c r="L10" i="3"/>
  <c r="N9" i="3"/>
  <c r="M9" i="3"/>
  <c r="L9" i="3"/>
  <c r="N8" i="3"/>
  <c r="M8" i="3"/>
  <c r="L8" i="3"/>
  <c r="N7" i="3"/>
  <c r="M7" i="3"/>
  <c r="L7" i="3"/>
  <c r="N6" i="3"/>
  <c r="M6" i="3"/>
  <c r="L6" i="3"/>
  <c r="N5" i="3"/>
  <c r="M5" i="3"/>
  <c r="L5" i="3"/>
  <c r="N4" i="3"/>
  <c r="M4" i="3"/>
  <c r="L4" i="3"/>
  <c r="N3" i="3"/>
  <c r="M3" i="3"/>
  <c r="L3" i="3"/>
  <c r="N3" i="2"/>
  <c r="N4" i="2"/>
  <c r="N5" i="2"/>
  <c r="N6" i="2"/>
  <c r="N7" i="2"/>
  <c r="N8" i="2"/>
  <c r="N9" i="2"/>
  <c r="N10" i="2"/>
  <c r="N11" i="2"/>
  <c r="L4" i="2"/>
  <c r="L5" i="2"/>
  <c r="L6" i="2"/>
  <c r="L7" i="2"/>
  <c r="L8" i="2"/>
  <c r="L9" i="2"/>
  <c r="L10" i="2"/>
  <c r="L11" i="2"/>
  <c r="L3" i="2"/>
  <c r="M4" i="2"/>
  <c r="M5" i="2"/>
  <c r="P5" i="2" s="1"/>
  <c r="M6" i="2"/>
  <c r="M7" i="2"/>
  <c r="M8" i="2"/>
  <c r="M9" i="2"/>
  <c r="P9" i="2" s="1"/>
  <c r="M10" i="2"/>
  <c r="M11" i="2"/>
  <c r="M3" i="2"/>
  <c r="O4" i="6" l="1"/>
  <c r="O3" i="6"/>
  <c r="P5" i="5"/>
  <c r="O6" i="5"/>
  <c r="P9" i="5"/>
  <c r="O5" i="5"/>
  <c r="O9" i="5"/>
  <c r="P11" i="5"/>
  <c r="O8" i="2"/>
  <c r="O4" i="2"/>
  <c r="P10" i="2"/>
  <c r="P6" i="2"/>
  <c r="P11" i="2"/>
  <c r="P7" i="2"/>
  <c r="O8" i="3"/>
  <c r="O11" i="2"/>
  <c r="O7" i="2"/>
  <c r="O3" i="2"/>
  <c r="O9" i="2"/>
  <c r="O5" i="2"/>
  <c r="P3" i="2"/>
  <c r="P8" i="2"/>
  <c r="P4" i="2"/>
  <c r="O10" i="2"/>
  <c r="O6" i="2"/>
  <c r="P11" i="3"/>
  <c r="O10" i="3"/>
  <c r="P3" i="3"/>
  <c r="P10" i="3"/>
  <c r="P4" i="3"/>
  <c r="O3" i="3"/>
  <c r="P5" i="3"/>
  <c r="O6" i="3"/>
  <c r="O5" i="3"/>
  <c r="O5" i="6"/>
  <c r="O9" i="6"/>
  <c r="P6" i="6"/>
  <c r="P10" i="6"/>
  <c r="O7" i="6"/>
  <c r="P3" i="5"/>
  <c r="O4" i="5"/>
  <c r="O10" i="5"/>
  <c r="O3" i="5"/>
  <c r="P6" i="5"/>
  <c r="P7" i="5"/>
  <c r="O8" i="5"/>
  <c r="P4" i="5"/>
  <c r="P10" i="5"/>
  <c r="O8" i="6"/>
  <c r="P3" i="6"/>
  <c r="P4" i="6"/>
  <c r="P5" i="6"/>
  <c r="O6" i="6"/>
  <c r="P7" i="6"/>
  <c r="P8" i="6"/>
  <c r="O10" i="6"/>
  <c r="O4" i="3"/>
  <c r="P6" i="3"/>
  <c r="P7" i="3"/>
  <c r="P8" i="3"/>
  <c r="O9" i="3"/>
  <c r="O7" i="3"/>
  <c r="P9" i="3"/>
  <c r="O11" i="3"/>
</calcChain>
</file>

<file path=xl/sharedStrings.xml><?xml version="1.0" encoding="utf-8"?>
<sst xmlns="http://schemas.openxmlformats.org/spreadsheetml/2006/main" count="62" uniqueCount="21">
  <si>
    <t>Storm</t>
  </si>
  <si>
    <t>Puzzle</t>
  </si>
  <si>
    <t>qt</t>
  </si>
  <si>
    <t>intercept</t>
  </si>
  <si>
    <t>storm_coef</t>
  </si>
  <si>
    <t>puzzle_coef</t>
  </si>
  <si>
    <t>scf_lower_bound</t>
  </si>
  <si>
    <t>scf_upper_bound</t>
  </si>
  <si>
    <t>pcf_lower_bound</t>
  </si>
  <si>
    <t>pcf_upper_bound</t>
  </si>
  <si>
    <t>Runs&gt;5</t>
  </si>
  <si>
    <t>RD&lt;100</t>
  </si>
  <si>
    <t>Runs&gt;10</t>
  </si>
  <si>
    <t>coef</t>
  </si>
  <si>
    <t>const</t>
  </si>
  <si>
    <t>storm-score</t>
  </si>
  <si>
    <t>puzzle-rating</t>
  </si>
  <si>
    <t>Actual</t>
  </si>
  <si>
    <t>Your blitz rating is likely below the 30th percentile of the blitz ratings we would expect based on your tactics.  This means, it's possible that a weakness in some other variable(s) than tactics (eg. positional play, endgames, time management, openings, tactical spidey sense) explains your rating being lower than the 30th percentile of the blitz ratings we would expect with your tactics.  Perhaps, if you improve the non-tactical aspects of your game, while maintaining your strong point of your tactics, you could be higher rated.</t>
  </si>
  <si>
    <t>Your blitz rating is likely above the 70th percentile of the blitz ratings we would expect based on your tactics.  This means, it's possible that a strength in some other variable(s) than tactics (eg. positional play, endgames, time management, openings, tactical spidey sense) explains your rating being higher than the 70th percentile of the blitz ratings we would expect with your tactics.  Perhaps, if you improve your tactics while maintaining your other strong points, you could be higher rated.</t>
  </si>
  <si>
    <t>Your blitz rating is likely above the 70th percentile of the blitz ratings we would expect based on your tactics.  This means, it's possible that a strength in some other variable(s) than tactics (eg. positional play, endgames, time management, tactical spidey sense) explains your rating being higher than the 70th percentile of the blitz ratings we would expect with your tactics.  Perhaps, if you improve your tactics while maintaining your other strong points, you could be higher 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</si>
</sst>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b/>
      <sz val="7"/>
      <color rgb="FF000000"/>
      <name val="Arial"/>
      <family val="2"/>
    </font>
    <font>
      <sz val="7"/>
      <color rgb="FF000000"/>
      <name val="Arial"/>
      <family val="2"/>
    </font>
    <font>
      <sz val="11"/>
      <color theme="1" tint="0.499984740745262"/>
      <name val="Calibri"/>
      <family val="2"/>
      <scheme val="minor"/>
    </font>
    <font>
      <sz val="11"/>
      <color theme="0" tint="-0.14999847407452621"/>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rgb="FF000000"/>
      </left>
      <right style="medium">
        <color rgb="FF000000"/>
      </right>
      <top style="medium">
        <color rgb="FF000000"/>
      </top>
      <bottom style="medium">
        <color rgb="FF000000"/>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12">
    <xf numFmtId="0" fontId="0" fillId="0" borderId="0" xfId="0"/>
    <xf numFmtId="0" fontId="5" fillId="4" borderId="3" xfId="0" applyFont="1" applyFill="1" applyBorder="1" applyAlignment="1">
      <alignment horizontal="right" vertical="center" wrapText="1" indent="2"/>
    </xf>
    <xf numFmtId="0" fontId="5" fillId="4" borderId="3" xfId="0" applyFont="1" applyFill="1" applyBorder="1" applyAlignment="1">
      <alignment horizontal="left" vertical="center" wrapText="1" indent="2"/>
    </xf>
    <xf numFmtId="0" fontId="6" fillId="4" borderId="3" xfId="0" applyFont="1" applyFill="1" applyBorder="1" applyAlignment="1">
      <alignment horizontal="left" vertical="center" wrapText="1" indent="2"/>
    </xf>
    <xf numFmtId="0" fontId="1" fillId="2" borderId="1" xfId="1"/>
    <xf numFmtId="1" fontId="7" fillId="0" borderId="0" xfId="0" applyNumberFormat="1" applyFont="1"/>
    <xf numFmtId="1" fontId="8" fillId="0" borderId="0" xfId="0" applyNumberFormat="1" applyFont="1"/>
    <xf numFmtId="1" fontId="2" fillId="3" borderId="2" xfId="2" applyNumberFormat="1"/>
    <xf numFmtId="1" fontId="3" fillId="3" borderId="1" xfId="3" applyNumberFormat="1"/>
    <xf numFmtId="0" fontId="0" fillId="5" borderId="0" xfId="0" applyFill="1"/>
    <xf numFmtId="0" fontId="0" fillId="0" borderId="0" xfId="0" applyAlignment="1">
      <alignment horizontal="center" wrapText="1"/>
    </xf>
    <xf numFmtId="0" fontId="4" fillId="0" borderId="0" xfId="0" applyFont="1"/>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F28E-BD50-4A80-8A92-8A521096E55B}">
  <dimension ref="A1:P17"/>
  <sheetViews>
    <sheetView workbookViewId="0">
      <selection activeCell="H7" sqref="H7"/>
    </sheetView>
  </sheetViews>
  <sheetFormatPr defaultRowHeight="14.5" x14ac:dyDescent="0.35"/>
  <cols>
    <col min="4" max="4" width="10.26953125" bestFit="1" customWidth="1"/>
    <col min="5" max="10" width="11.54296875" customWidth="1"/>
  </cols>
  <sheetData>
    <row r="1" spans="1:16" ht="15" thickBot="1" x14ac:dyDescent="0.4"/>
    <row r="2" spans="1:16" ht="27.5" thickBot="1" x14ac:dyDescent="0.4">
      <c r="C2" s="1" t="s">
        <v>2</v>
      </c>
      <c r="D2" s="1" t="s">
        <v>3</v>
      </c>
      <c r="E2" s="1" t="s">
        <v>4</v>
      </c>
      <c r="F2" s="1" t="s">
        <v>5</v>
      </c>
      <c r="G2" s="1" t="s">
        <v>6</v>
      </c>
      <c r="H2" s="1" t="s">
        <v>7</v>
      </c>
      <c r="I2" s="1" t="s">
        <v>8</v>
      </c>
      <c r="J2" s="1" t="s">
        <v>9</v>
      </c>
    </row>
    <row r="3" spans="1:16" ht="15" thickBot="1" x14ac:dyDescent="0.4">
      <c r="B3" s="2">
        <v>0</v>
      </c>
      <c r="C3" s="3">
        <v>0.1</v>
      </c>
      <c r="D3" s="3">
        <v>34.942090999999998</v>
      </c>
      <c r="E3" s="3">
        <v>17.520695</v>
      </c>
      <c r="F3" s="3">
        <v>0.40559699999999999</v>
      </c>
      <c r="G3" s="3">
        <v>16.934422999999999</v>
      </c>
      <c r="H3" s="3">
        <v>18.106966</v>
      </c>
      <c r="I3" s="3">
        <v>0.381996</v>
      </c>
      <c r="J3" s="3">
        <v>0.42919800000000002</v>
      </c>
      <c r="L3" s="5">
        <f>$D3+G3*$C$15+I3*$C$14</f>
        <v>2445.0220810000001</v>
      </c>
      <c r="M3" s="7">
        <f>$D3+E3*$C$15+F3*$C$14</f>
        <v>2556.2054589999998</v>
      </c>
      <c r="N3" s="5">
        <f>$D3+H3*$C$15+J3*$C$14</f>
        <v>2667.3887549999999</v>
      </c>
      <c r="O3" s="6">
        <f>N3-M3</f>
        <v>111.18329600000015</v>
      </c>
      <c r="P3" s="6">
        <f>M3-L3</f>
        <v>111.18337799999972</v>
      </c>
    </row>
    <row r="4" spans="1:16" ht="15" thickBot="1" x14ac:dyDescent="0.4">
      <c r="B4" s="2">
        <v>1</v>
      </c>
      <c r="C4" s="3">
        <v>0.2</v>
      </c>
      <c r="D4" s="3">
        <v>83.998116999999993</v>
      </c>
      <c r="E4" s="3">
        <v>17.130497999999999</v>
      </c>
      <c r="F4" s="3">
        <v>0.426896</v>
      </c>
      <c r="G4" s="3">
        <v>16.688609</v>
      </c>
      <c r="H4" s="3">
        <v>17.572388</v>
      </c>
      <c r="I4" s="3">
        <v>0.40876699999999999</v>
      </c>
      <c r="J4" s="3">
        <v>0.445025</v>
      </c>
      <c r="L4" s="5">
        <f t="shared" ref="L4:L11" si="0">$D4+G4*$C$15+I4*$C$14</f>
        <v>2545.5070130000004</v>
      </c>
      <c r="M4" s="7">
        <f t="shared" ref="M4:M11" si="1">$D4+E4*$C$15+F4*$C$14</f>
        <v>2630.2188569999998</v>
      </c>
      <c r="N4" s="5">
        <f t="shared" ref="N4:N11" si="2">$D4+H4*$C$15+J4*$C$14</f>
        <v>2714.9307829999998</v>
      </c>
      <c r="O4" s="6">
        <f t="shared" ref="O4:O11" si="3">N4-M4</f>
        <v>84.711925999999949</v>
      </c>
      <c r="P4" s="6">
        <f t="shared" ref="P4:P11" si="4">M4-L4</f>
        <v>84.711843999999473</v>
      </c>
    </row>
    <row r="5" spans="1:16" ht="15" thickBot="1" x14ac:dyDescent="0.4">
      <c r="B5" s="2">
        <v>2</v>
      </c>
      <c r="C5" s="3">
        <v>0.3</v>
      </c>
      <c r="D5" s="3">
        <v>122.873981</v>
      </c>
      <c r="E5" s="3">
        <v>16.618631000000001</v>
      </c>
      <c r="F5" s="3">
        <v>0.44497999999999999</v>
      </c>
      <c r="G5" s="3">
        <v>16.232399000000001</v>
      </c>
      <c r="H5" s="3">
        <v>17.004864000000001</v>
      </c>
      <c r="I5" s="3">
        <v>0.42894500000000002</v>
      </c>
      <c r="J5" s="3">
        <v>0.46101599999999998</v>
      </c>
      <c r="L5" s="5">
        <f t="shared" si="0"/>
        <v>2600.9296290000002</v>
      </c>
      <c r="M5" s="7">
        <f t="shared" si="1"/>
        <v>2675.478243</v>
      </c>
      <c r="N5" s="5">
        <f t="shared" si="2"/>
        <v>2750.0296129999997</v>
      </c>
      <c r="O5" s="6">
        <f t="shared" si="3"/>
        <v>74.551369999999679</v>
      </c>
      <c r="P5" s="6">
        <f t="shared" si="4"/>
        <v>74.548613999999816</v>
      </c>
    </row>
    <row r="6" spans="1:16" ht="15" thickBot="1" x14ac:dyDescent="0.4">
      <c r="B6" s="2">
        <v>3</v>
      </c>
      <c r="C6" s="3">
        <v>0.4</v>
      </c>
      <c r="D6" s="3">
        <v>160.017922</v>
      </c>
      <c r="E6" s="3">
        <v>16.113524999999999</v>
      </c>
      <c r="F6" s="3">
        <v>0.45900800000000003</v>
      </c>
      <c r="G6" s="3">
        <v>15.773383000000001</v>
      </c>
      <c r="H6" s="3">
        <v>16.453666999999999</v>
      </c>
      <c r="I6" s="3">
        <v>0.44463799999999998</v>
      </c>
      <c r="J6" s="3">
        <v>0.47337899999999999</v>
      </c>
      <c r="L6" s="5">
        <f t="shared" si="0"/>
        <v>2642.39734</v>
      </c>
      <c r="M6" s="7">
        <f t="shared" si="1"/>
        <v>2708.7143639999999</v>
      </c>
      <c r="N6" s="5">
        <f t="shared" si="2"/>
        <v>2775.0340619999997</v>
      </c>
      <c r="O6" s="6">
        <f t="shared" si="3"/>
        <v>66.319697999999789</v>
      </c>
      <c r="P6" s="6">
        <f t="shared" si="4"/>
        <v>66.317023999999947</v>
      </c>
    </row>
    <row r="7" spans="1:16" ht="15" thickBot="1" x14ac:dyDescent="0.4">
      <c r="B7" s="2">
        <v>4</v>
      </c>
      <c r="C7" s="3">
        <v>0.5</v>
      </c>
      <c r="D7" s="3">
        <v>185.91961800000001</v>
      </c>
      <c r="E7" s="3">
        <v>15.544771000000001</v>
      </c>
      <c r="F7" s="3">
        <v>0.47819499999999998</v>
      </c>
      <c r="G7" s="3">
        <v>15.211973</v>
      </c>
      <c r="H7" s="3">
        <v>15.877568999999999</v>
      </c>
      <c r="I7" s="3">
        <v>0.46391300000000002</v>
      </c>
      <c r="J7" s="3">
        <v>0.49247800000000003</v>
      </c>
      <c r="L7" s="5">
        <f t="shared" si="0"/>
        <v>2673.8047660000002</v>
      </c>
      <c r="M7" s="8">
        <f t="shared" si="1"/>
        <v>2739.2842700000001</v>
      </c>
      <c r="N7" s="5">
        <f t="shared" si="2"/>
        <v>2804.7664479999999</v>
      </c>
      <c r="O7" s="6">
        <f t="shared" si="3"/>
        <v>65.482177999999749</v>
      </c>
      <c r="P7" s="6">
        <f t="shared" si="4"/>
        <v>65.479503999999906</v>
      </c>
    </row>
    <row r="8" spans="1:16" ht="15" thickBot="1" x14ac:dyDescent="0.4">
      <c r="B8" s="2">
        <v>5</v>
      </c>
      <c r="C8" s="3">
        <v>0.6</v>
      </c>
      <c r="D8" s="3">
        <v>220.334442</v>
      </c>
      <c r="E8" s="3">
        <v>15.166389000000001</v>
      </c>
      <c r="F8" s="3">
        <v>0.48918499999999998</v>
      </c>
      <c r="G8" s="3">
        <v>14.856139000000001</v>
      </c>
      <c r="H8" s="3">
        <v>15.47664</v>
      </c>
      <c r="I8" s="3">
        <v>0.47565800000000003</v>
      </c>
      <c r="J8" s="3">
        <v>0.50271200000000005</v>
      </c>
      <c r="L8" s="5">
        <f t="shared" si="0"/>
        <v>2710.4473320000002</v>
      </c>
      <c r="M8" s="7">
        <f t="shared" si="1"/>
        <v>2772.0590300000003</v>
      </c>
      <c r="N8" s="5">
        <f t="shared" si="2"/>
        <v>2833.6708100000005</v>
      </c>
      <c r="O8" s="6">
        <f t="shared" si="3"/>
        <v>61.611780000000181</v>
      </c>
      <c r="P8" s="6">
        <f t="shared" si="4"/>
        <v>61.61169800000016</v>
      </c>
    </row>
    <row r="9" spans="1:16" ht="15" thickBot="1" x14ac:dyDescent="0.4">
      <c r="B9" s="2">
        <v>6</v>
      </c>
      <c r="C9" s="3">
        <v>0.7</v>
      </c>
      <c r="D9" s="3">
        <v>261.16001599999998</v>
      </c>
      <c r="E9" s="3">
        <v>14.68</v>
      </c>
      <c r="F9" s="3">
        <v>0.5</v>
      </c>
      <c r="G9" s="3">
        <v>14.350515</v>
      </c>
      <c r="H9" s="3">
        <v>15.009485</v>
      </c>
      <c r="I9" s="3">
        <v>0.48544500000000002</v>
      </c>
      <c r="J9" s="3">
        <v>0.51455499999999998</v>
      </c>
      <c r="L9" s="5">
        <f t="shared" si="0"/>
        <v>2735.9821760000004</v>
      </c>
      <c r="M9" s="7">
        <f t="shared" si="1"/>
        <v>2801.920016</v>
      </c>
      <c r="N9" s="5">
        <f t="shared" si="2"/>
        <v>2867.8578559999996</v>
      </c>
      <c r="O9" s="6">
        <f t="shared" si="3"/>
        <v>65.937839999999596</v>
      </c>
      <c r="P9" s="6">
        <f t="shared" si="4"/>
        <v>65.937839999999596</v>
      </c>
    </row>
    <row r="10" spans="1:16" ht="15" thickBot="1" x14ac:dyDescent="0.4">
      <c r="B10" s="2">
        <v>7</v>
      </c>
      <c r="C10" s="3">
        <v>0.8</v>
      </c>
      <c r="D10" s="3">
        <v>313.58797299999998</v>
      </c>
      <c r="E10" s="3">
        <v>14.100799</v>
      </c>
      <c r="F10" s="3">
        <v>0.510768</v>
      </c>
      <c r="G10" s="3">
        <v>13.755008</v>
      </c>
      <c r="H10" s="3">
        <v>14.446591</v>
      </c>
      <c r="I10" s="3">
        <v>0.49510399999999999</v>
      </c>
      <c r="J10" s="3">
        <v>0.52643200000000001</v>
      </c>
      <c r="L10" s="5">
        <f t="shared" si="0"/>
        <v>2765.4067249999998</v>
      </c>
      <c r="M10" s="7">
        <f t="shared" si="1"/>
        <v>2835.6471229999997</v>
      </c>
      <c r="N10" s="5">
        <f t="shared" si="2"/>
        <v>2905.8876030000001</v>
      </c>
      <c r="O10" s="6">
        <f t="shared" si="3"/>
        <v>70.240480000000389</v>
      </c>
      <c r="P10" s="6">
        <f t="shared" si="4"/>
        <v>70.240397999999914</v>
      </c>
    </row>
    <row r="11" spans="1:16" ht="15" thickBot="1" x14ac:dyDescent="0.4">
      <c r="B11" s="2">
        <v>8</v>
      </c>
      <c r="C11" s="3">
        <v>0.9</v>
      </c>
      <c r="D11" s="3">
        <v>430.50527199999999</v>
      </c>
      <c r="E11" s="3">
        <v>13.328194999999999</v>
      </c>
      <c r="F11" s="3">
        <v>0.50461699999999998</v>
      </c>
      <c r="G11" s="3">
        <v>12.886099</v>
      </c>
      <c r="H11" s="3">
        <v>13.770292</v>
      </c>
      <c r="I11" s="3">
        <v>0.48407499999999998</v>
      </c>
      <c r="J11" s="3">
        <v>0.52515900000000004</v>
      </c>
      <c r="L11" s="5">
        <f t="shared" si="0"/>
        <v>2781.58194</v>
      </c>
      <c r="M11" s="7">
        <f t="shared" si="1"/>
        <v>2872.7631199999996</v>
      </c>
      <c r="N11" s="5">
        <f t="shared" si="2"/>
        <v>2963.9443819999997</v>
      </c>
      <c r="O11" s="6">
        <f t="shared" si="3"/>
        <v>91.181262000000061</v>
      </c>
      <c r="P11" s="6">
        <f t="shared" si="4"/>
        <v>91.181179999999586</v>
      </c>
    </row>
    <row r="13" spans="1:16" ht="15" thickBot="1" x14ac:dyDescent="0.4"/>
    <row r="14" spans="1:16" ht="15" thickBot="1" x14ac:dyDescent="0.4">
      <c r="A14" t="s">
        <v>11</v>
      </c>
      <c r="B14" t="s">
        <v>1</v>
      </c>
      <c r="C14" s="4">
        <v>2674</v>
      </c>
      <c r="H14" s="2" t="s">
        <v>13</v>
      </c>
    </row>
    <row r="15" spans="1:16" ht="15" thickBot="1" x14ac:dyDescent="0.4">
      <c r="A15" t="s">
        <v>10</v>
      </c>
      <c r="B15" t="s">
        <v>0</v>
      </c>
      <c r="C15" s="4">
        <v>82</v>
      </c>
      <c r="G15" s="2" t="s">
        <v>14</v>
      </c>
      <c r="H15" s="3">
        <v>213.31899999999999</v>
      </c>
      <c r="J15">
        <f>H15+H16*C15+H17*C14</f>
        <v>2734.5257999999999</v>
      </c>
    </row>
    <row r="16" spans="1:16" ht="15" thickBot="1" x14ac:dyDescent="0.4">
      <c r="G16" s="2" t="s">
        <v>15</v>
      </c>
      <c r="H16" s="3">
        <v>15.824199999999999</v>
      </c>
    </row>
    <row r="17" spans="7:8" ht="18.5" thickBot="1" x14ac:dyDescent="0.4">
      <c r="G17" s="2" t="s">
        <v>16</v>
      </c>
      <c r="H17" s="3">
        <v>0.45760000000000001</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C783C-F89D-4CFF-A49A-4424B407E7E7}">
  <dimension ref="A1:P17"/>
  <sheetViews>
    <sheetView topLeftCell="A5" workbookViewId="0">
      <selection activeCell="E14" sqref="E14"/>
    </sheetView>
  </sheetViews>
  <sheetFormatPr defaultRowHeight="14.5" x14ac:dyDescent="0.35"/>
  <cols>
    <col min="4" max="4" width="10.26953125" bestFit="1" customWidth="1"/>
    <col min="5" max="10" width="11.54296875" customWidth="1"/>
  </cols>
  <sheetData>
    <row r="1" spans="1:16" ht="15" thickBot="1" x14ac:dyDescent="0.4"/>
    <row r="2" spans="1:16" ht="27.5" thickBot="1" x14ac:dyDescent="0.4">
      <c r="C2" s="1" t="s">
        <v>2</v>
      </c>
      <c r="D2" s="1" t="s">
        <v>3</v>
      </c>
      <c r="E2" s="1" t="s">
        <v>4</v>
      </c>
      <c r="F2" s="1" t="s">
        <v>5</v>
      </c>
      <c r="G2" s="1" t="s">
        <v>6</v>
      </c>
      <c r="H2" s="1" t="s">
        <v>7</v>
      </c>
      <c r="I2" s="1" t="s">
        <v>8</v>
      </c>
      <c r="J2" s="1" t="s">
        <v>9</v>
      </c>
    </row>
    <row r="3" spans="1:16" ht="15" thickBot="1" x14ac:dyDescent="0.4">
      <c r="B3" s="2">
        <v>0</v>
      </c>
      <c r="C3" s="3">
        <v>0.1</v>
      </c>
      <c r="D3" s="3">
        <v>152.63551699999999</v>
      </c>
      <c r="E3" s="3">
        <v>11.499231</v>
      </c>
      <c r="F3" s="3">
        <v>0.50531400000000004</v>
      </c>
      <c r="G3" s="3">
        <v>10.850372999999999</v>
      </c>
      <c r="H3" s="3">
        <v>12.148089000000001</v>
      </c>
      <c r="I3" s="3">
        <v>0.478238</v>
      </c>
      <c r="J3" s="3">
        <v>0.53239000000000003</v>
      </c>
      <c r="L3" s="5">
        <f>$D3+G3*$C$15+I3*$C$14</f>
        <v>2321.1745149999997</v>
      </c>
      <c r="M3" s="7">
        <f>$D3+E3*$C$15+F3*$C$14</f>
        <v>2446.782095</v>
      </c>
      <c r="N3" s="5">
        <f>$D3+H3*$C$15+J3*$C$14</f>
        <v>2572.3896750000004</v>
      </c>
      <c r="O3" s="6">
        <f>N3-M3</f>
        <v>125.60758000000033</v>
      </c>
      <c r="P3" s="6">
        <f>M3-L3</f>
        <v>125.60758000000033</v>
      </c>
    </row>
    <row r="4" spans="1:16" ht="15" thickBot="1" x14ac:dyDescent="0.4">
      <c r="B4" s="2">
        <v>1</v>
      </c>
      <c r="C4" s="3">
        <v>0.2</v>
      </c>
      <c r="D4" s="3">
        <v>206.50835699999999</v>
      </c>
      <c r="E4" s="3">
        <v>11.133535999999999</v>
      </c>
      <c r="F4" s="3">
        <v>0.52498800000000001</v>
      </c>
      <c r="G4" s="3">
        <v>10.704675999999999</v>
      </c>
      <c r="H4" s="3">
        <v>11.562396</v>
      </c>
      <c r="I4" s="3">
        <v>0.50708600000000004</v>
      </c>
      <c r="J4" s="3">
        <v>0.54288899999999995</v>
      </c>
      <c r="L4" s="5">
        <f t="shared" ref="L4:L11" si="0">$D4+G4*$C$15+I4*$C$14</f>
        <v>2440.2397529999998</v>
      </c>
      <c r="M4" s="7">
        <f t="shared" ref="M4:M11" si="1">$D4+E4*$C$15+F4*$C$14</f>
        <v>2523.2762210000001</v>
      </c>
      <c r="N4" s="5">
        <f t="shared" ref="N4:N11" si="2">$D4+H4*$C$15+J4*$C$14</f>
        <v>2606.310015</v>
      </c>
      <c r="O4" s="6">
        <f t="shared" ref="O4:O11" si="3">N4-M4</f>
        <v>83.033793999999943</v>
      </c>
      <c r="P4" s="6">
        <f t="shared" ref="P4:P11" si="4">M4-L4</f>
        <v>83.036468000000241</v>
      </c>
    </row>
    <row r="5" spans="1:16" ht="15" thickBot="1" x14ac:dyDescent="0.4">
      <c r="B5" s="2">
        <v>2</v>
      </c>
      <c r="C5" s="3">
        <v>0.3</v>
      </c>
      <c r="D5" s="3">
        <v>253.48957999999999</v>
      </c>
      <c r="E5" s="3">
        <v>10.871451</v>
      </c>
      <c r="F5" s="3">
        <v>0.53305499999999995</v>
      </c>
      <c r="G5" s="3">
        <v>10.506969</v>
      </c>
      <c r="H5" s="3">
        <v>11.235934</v>
      </c>
      <c r="I5" s="3">
        <v>0.51766900000000005</v>
      </c>
      <c r="J5" s="3">
        <v>0.54844199999999999</v>
      </c>
      <c r="L5" s="5">
        <f t="shared" si="0"/>
        <v>2499.3079440000001</v>
      </c>
      <c r="M5" s="7">
        <f t="shared" si="1"/>
        <v>2570.3376319999998</v>
      </c>
      <c r="N5" s="5">
        <f t="shared" si="2"/>
        <v>2641.3700760000002</v>
      </c>
      <c r="O5" s="6">
        <f t="shared" si="3"/>
        <v>71.032444000000396</v>
      </c>
      <c r="P5" s="6">
        <f t="shared" si="4"/>
        <v>71.029687999999624</v>
      </c>
    </row>
    <row r="6" spans="1:16" ht="15" thickBot="1" x14ac:dyDescent="0.4">
      <c r="B6" s="2">
        <v>3</v>
      </c>
      <c r="C6" s="3">
        <v>0.4</v>
      </c>
      <c r="D6" s="3">
        <v>285.54223000000002</v>
      </c>
      <c r="E6" s="3">
        <v>10.765480999999999</v>
      </c>
      <c r="F6" s="3">
        <v>0.540466</v>
      </c>
      <c r="G6" s="3">
        <v>10.440545</v>
      </c>
      <c r="H6" s="3">
        <v>11.090417</v>
      </c>
      <c r="I6" s="3">
        <v>0.52663800000000005</v>
      </c>
      <c r="J6" s="3">
        <v>0.55429499999999998</v>
      </c>
      <c r="L6" s="5">
        <f t="shared" si="0"/>
        <v>2549.8969320000006</v>
      </c>
      <c r="M6" s="7">
        <f t="shared" si="1"/>
        <v>2613.5177559999997</v>
      </c>
      <c r="N6" s="5">
        <f t="shared" si="2"/>
        <v>2677.1412540000001</v>
      </c>
      <c r="O6" s="6">
        <f t="shared" si="3"/>
        <v>63.623498000000382</v>
      </c>
      <c r="P6" s="6">
        <f t="shared" si="4"/>
        <v>63.620823999999175</v>
      </c>
    </row>
    <row r="7" spans="1:16" ht="15" thickBot="1" x14ac:dyDescent="0.4">
      <c r="B7" s="2">
        <v>4</v>
      </c>
      <c r="C7" s="3">
        <v>0.5</v>
      </c>
      <c r="D7" s="3">
        <v>328.54904099999999</v>
      </c>
      <c r="E7" s="3">
        <v>10.429634</v>
      </c>
      <c r="F7" s="3">
        <v>0.54624200000000001</v>
      </c>
      <c r="G7" s="3">
        <v>10.124181999999999</v>
      </c>
      <c r="H7" s="3">
        <v>10.735085</v>
      </c>
      <c r="I7" s="3">
        <v>0.533134</v>
      </c>
      <c r="J7" s="3">
        <v>0.55935100000000004</v>
      </c>
      <c r="L7" s="5">
        <f t="shared" si="0"/>
        <v>2584.332281</v>
      </c>
      <c r="M7" s="8">
        <f t="shared" si="1"/>
        <v>2644.4301370000003</v>
      </c>
      <c r="N7" s="5">
        <f t="shared" si="2"/>
        <v>2704.5305850000004</v>
      </c>
      <c r="O7" s="6">
        <f t="shared" si="3"/>
        <v>60.100448000000142</v>
      </c>
      <c r="P7" s="6">
        <f t="shared" si="4"/>
        <v>60.09785600000032</v>
      </c>
    </row>
    <row r="8" spans="1:16" ht="15" thickBot="1" x14ac:dyDescent="0.4">
      <c r="B8" s="2">
        <v>5</v>
      </c>
      <c r="C8" s="3">
        <v>0.6</v>
      </c>
      <c r="D8" s="3">
        <v>366.20739500000002</v>
      </c>
      <c r="E8" s="3">
        <v>10.219093000000001</v>
      </c>
      <c r="F8" s="3">
        <v>0.550597</v>
      </c>
      <c r="G8" s="3">
        <v>9.9209420000000001</v>
      </c>
      <c r="H8" s="3">
        <v>10.517244</v>
      </c>
      <c r="I8" s="3">
        <v>0.53767500000000001</v>
      </c>
      <c r="J8" s="3">
        <v>0.56351899999999999</v>
      </c>
      <c r="L8" s="5">
        <f t="shared" si="0"/>
        <v>2617.4675889999999</v>
      </c>
      <c r="M8" s="7">
        <f t="shared" si="1"/>
        <v>2676.4693990000001</v>
      </c>
      <c r="N8" s="5">
        <f t="shared" si="2"/>
        <v>2735.4712090000003</v>
      </c>
      <c r="O8" s="6">
        <f t="shared" si="3"/>
        <v>59.001810000000205</v>
      </c>
      <c r="P8" s="6">
        <f t="shared" si="4"/>
        <v>59.001810000000205</v>
      </c>
    </row>
    <row r="9" spans="1:16" ht="15" thickBot="1" x14ac:dyDescent="0.4">
      <c r="B9" s="2">
        <v>6</v>
      </c>
      <c r="C9" s="3">
        <v>0.7</v>
      </c>
      <c r="D9" s="3">
        <v>409.77928400000002</v>
      </c>
      <c r="E9" s="3">
        <v>10.030559999999999</v>
      </c>
      <c r="F9" s="3">
        <v>0.55347999999999997</v>
      </c>
      <c r="G9" s="3">
        <v>9.7333320000000008</v>
      </c>
      <c r="H9" s="3">
        <v>10.327788</v>
      </c>
      <c r="I9" s="3">
        <v>0.54043200000000002</v>
      </c>
      <c r="J9" s="3">
        <v>0.56652899999999995</v>
      </c>
      <c r="L9" s="5">
        <f t="shared" si="0"/>
        <v>2653.0276760000002</v>
      </c>
      <c r="M9" s="7">
        <f t="shared" si="1"/>
        <v>2712.290724</v>
      </c>
      <c r="N9" s="5">
        <f t="shared" si="2"/>
        <v>2771.5564459999996</v>
      </c>
      <c r="O9" s="6">
        <f t="shared" si="3"/>
        <v>59.265721999999641</v>
      </c>
      <c r="P9" s="6">
        <f t="shared" si="4"/>
        <v>59.263047999999799</v>
      </c>
    </row>
    <row r="10" spans="1:16" ht="15" thickBot="1" x14ac:dyDescent="0.4">
      <c r="B10" s="2">
        <v>7</v>
      </c>
      <c r="C10" s="3">
        <v>0.8</v>
      </c>
      <c r="D10" s="3">
        <v>473.80791199999999</v>
      </c>
      <c r="E10" s="3">
        <v>9.6389650000000007</v>
      </c>
      <c r="F10" s="3">
        <v>0.55313400000000001</v>
      </c>
      <c r="G10" s="3">
        <v>9.3120069999999995</v>
      </c>
      <c r="H10" s="3">
        <v>9.9659220000000008</v>
      </c>
      <c r="I10" s="3">
        <v>0.538636</v>
      </c>
      <c r="J10" s="3">
        <v>0.567631</v>
      </c>
      <c r="L10" s="5">
        <f t="shared" si="0"/>
        <v>2677.7051499999998</v>
      </c>
      <c r="M10" s="7">
        <f t="shared" si="1"/>
        <v>2743.2833580000001</v>
      </c>
      <c r="N10" s="5">
        <f t="shared" si="2"/>
        <v>2808.8588099999997</v>
      </c>
      <c r="O10" s="6">
        <f t="shared" si="3"/>
        <v>65.575451999999586</v>
      </c>
      <c r="P10" s="6">
        <f t="shared" si="4"/>
        <v>65.578208000000359</v>
      </c>
    </row>
    <row r="11" spans="1:16" ht="15" thickBot="1" x14ac:dyDescent="0.4">
      <c r="B11" s="2">
        <v>8</v>
      </c>
      <c r="C11" s="3">
        <v>0.9</v>
      </c>
      <c r="D11" s="3">
        <v>570.86028899999997</v>
      </c>
      <c r="E11" s="3">
        <v>9.1752850000000006</v>
      </c>
      <c r="F11" s="3">
        <v>0.54809699999999995</v>
      </c>
      <c r="G11" s="3">
        <v>8.7415029999999998</v>
      </c>
      <c r="H11" s="3">
        <v>9.6090660000000003</v>
      </c>
      <c r="I11" s="3">
        <v>0.52851400000000004</v>
      </c>
      <c r="J11" s="3">
        <v>0.56767999999999996</v>
      </c>
      <c r="L11" s="5">
        <f t="shared" si="0"/>
        <v>2700.909971</v>
      </c>
      <c r="M11" s="7">
        <f t="shared" si="1"/>
        <v>2788.845037</v>
      </c>
      <c r="N11" s="5">
        <f t="shared" si="2"/>
        <v>2876.780021</v>
      </c>
      <c r="O11" s="6">
        <f t="shared" si="3"/>
        <v>87.934983999999986</v>
      </c>
      <c r="P11" s="6">
        <f t="shared" si="4"/>
        <v>87.935066000000006</v>
      </c>
    </row>
    <row r="13" spans="1:16" ht="15" thickBot="1" x14ac:dyDescent="0.4"/>
    <row r="14" spans="1:16" ht="15" thickBot="1" x14ac:dyDescent="0.4">
      <c r="A14" t="s">
        <v>11</v>
      </c>
      <c r="B14" t="s">
        <v>1</v>
      </c>
      <c r="C14" s="4">
        <v>2674</v>
      </c>
      <c r="H14" s="2" t="s">
        <v>13</v>
      </c>
    </row>
    <row r="15" spans="1:16" ht="15" thickBot="1" x14ac:dyDescent="0.4">
      <c r="A15" t="s">
        <v>10</v>
      </c>
      <c r="B15" t="s">
        <v>0</v>
      </c>
      <c r="C15" s="4">
        <v>82</v>
      </c>
      <c r="G15" s="2" t="s">
        <v>14</v>
      </c>
      <c r="H15" s="3">
        <v>354.0838</v>
      </c>
      <c r="J15">
        <f>H15+H16*C15+H17*C14</f>
        <v>2636.2539999999999</v>
      </c>
    </row>
    <row r="16" spans="1:16" ht="15" thickBot="1" x14ac:dyDescent="0.4">
      <c r="G16" s="2" t="s">
        <v>15</v>
      </c>
      <c r="H16" s="3">
        <v>10.704700000000001</v>
      </c>
    </row>
    <row r="17" spans="7:8" ht="18.5" thickBot="1" x14ac:dyDescent="0.4">
      <c r="G17" s="2" t="s">
        <v>16</v>
      </c>
      <c r="H17" s="3">
        <v>0.5252</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4495-9B19-4B04-9316-29ABF0D321A1}">
  <dimension ref="A1:Q18"/>
  <sheetViews>
    <sheetView tabSelected="1" topLeftCell="A6" workbookViewId="0">
      <selection activeCell="F15" sqref="F15"/>
    </sheetView>
  </sheetViews>
  <sheetFormatPr defaultRowHeight="14.5" x14ac:dyDescent="0.35"/>
  <cols>
    <col min="4" max="4" width="10.26953125" bestFit="1" customWidth="1"/>
    <col min="5" max="10" width="11.54296875" customWidth="1"/>
  </cols>
  <sheetData>
    <row r="1" spans="1:17" ht="15" thickBot="1" x14ac:dyDescent="0.4"/>
    <row r="2" spans="1:17" ht="18.5" thickBot="1" x14ac:dyDescent="0.4">
      <c r="B2" s="1"/>
      <c r="C2" s="1" t="s">
        <v>2</v>
      </c>
      <c r="D2" s="1" t="s">
        <v>3</v>
      </c>
      <c r="E2" s="1" t="s">
        <v>4</v>
      </c>
      <c r="F2" s="1" t="s">
        <v>5</v>
      </c>
      <c r="G2" s="1" t="s">
        <v>6</v>
      </c>
      <c r="H2" s="1" t="s">
        <v>7</v>
      </c>
      <c r="I2" s="1" t="s">
        <v>8</v>
      </c>
      <c r="J2" s="1" t="s">
        <v>9</v>
      </c>
    </row>
    <row r="3" spans="1:17" ht="15" thickBot="1" x14ac:dyDescent="0.4">
      <c r="B3" s="2">
        <v>0</v>
      </c>
      <c r="C3" s="3">
        <v>0.1</v>
      </c>
      <c r="D3" s="3">
        <v>22.712105000000001</v>
      </c>
      <c r="E3" s="3">
        <v>17.817274999999999</v>
      </c>
      <c r="F3" s="3">
        <v>0.40129300000000001</v>
      </c>
      <c r="G3" s="3">
        <v>17.149097999999999</v>
      </c>
      <c r="H3" s="3">
        <v>18.485453</v>
      </c>
      <c r="I3" s="3">
        <v>0.37441999999999998</v>
      </c>
      <c r="J3" s="3">
        <v>0.42816500000000002</v>
      </c>
      <c r="L3" s="5">
        <f>$D3+G3*$C$15+I3*$C$14</f>
        <v>1168.6798309999999</v>
      </c>
      <c r="M3" s="7">
        <f>$D3+E3*$C$15+F3*$C$14</f>
        <v>1235.7369619999999</v>
      </c>
      <c r="N3" s="5">
        <f>$D3+H3*$C$15+J3*$C$14</f>
        <v>1302.7922960000001</v>
      </c>
      <c r="O3" s="6">
        <f>N3-M3</f>
        <v>67.05533400000013</v>
      </c>
      <c r="P3" s="6">
        <f>M3-L3</f>
        <v>67.057131000000027</v>
      </c>
    </row>
    <row r="4" spans="1:17" ht="15" thickBot="1" x14ac:dyDescent="0.4">
      <c r="B4" s="2">
        <v>1</v>
      </c>
      <c r="C4" s="3">
        <v>0.2</v>
      </c>
      <c r="D4" s="3">
        <v>81.352587</v>
      </c>
      <c r="E4" s="3">
        <v>17.713339000000001</v>
      </c>
      <c r="F4" s="3">
        <v>0.41185699999999997</v>
      </c>
      <c r="G4" s="3">
        <v>17.221157999999999</v>
      </c>
      <c r="H4" s="3">
        <v>18.20552</v>
      </c>
      <c r="I4" s="3">
        <v>0.391679</v>
      </c>
      <c r="J4" s="3">
        <v>0.43203599999999998</v>
      </c>
      <c r="L4" s="5">
        <f t="shared" ref="L4:L11" si="0">$D4+G4*$C$15+I4*$C$14</f>
        <v>1260.746349</v>
      </c>
      <c r="M4" s="7">
        <f t="shared" ref="M4:M11" si="1">$D4+E4*$C$15+F4*$C$14</f>
        <v>1310.8399079999999</v>
      </c>
      <c r="N4" s="5">
        <f t="shared" ref="N4:N11" si="2">$D4+H4*$C$15+J4*$C$14</f>
        <v>1360.9352909999998</v>
      </c>
      <c r="O4" s="6">
        <f t="shared" ref="O4:O11" si="3">N4-M4</f>
        <v>50.095382999999856</v>
      </c>
      <c r="P4" s="6">
        <f t="shared" ref="P4:P11" si="4">M4-L4</f>
        <v>50.093558999999914</v>
      </c>
    </row>
    <row r="5" spans="1:17" ht="15" thickBot="1" x14ac:dyDescent="0.4">
      <c r="B5" s="2">
        <v>2</v>
      </c>
      <c r="C5" s="3">
        <v>0.3</v>
      </c>
      <c r="D5" s="3">
        <v>124.85587599999999</v>
      </c>
      <c r="E5" s="3">
        <v>17.210013</v>
      </c>
      <c r="F5" s="3">
        <v>0.42700900000000003</v>
      </c>
      <c r="G5" s="3">
        <v>16.782067000000001</v>
      </c>
      <c r="H5" s="3">
        <v>17.637958999999999</v>
      </c>
      <c r="I5" s="3">
        <v>0.40918399999999999</v>
      </c>
      <c r="J5" s="3">
        <v>0.44483400000000001</v>
      </c>
      <c r="L5" s="5">
        <f t="shared" si="0"/>
        <v>1324.3233009999999</v>
      </c>
      <c r="M5" s="7">
        <f t="shared" si="1"/>
        <v>1368.390643</v>
      </c>
      <c r="N5" s="5">
        <f t="shared" si="2"/>
        <v>1412.457985</v>
      </c>
      <c r="O5" s="6">
        <f t="shared" si="3"/>
        <v>44.067342000000053</v>
      </c>
      <c r="P5" s="6">
        <f t="shared" si="4"/>
        <v>44.067342000000053</v>
      </c>
    </row>
    <row r="6" spans="1:17" ht="15" thickBot="1" x14ac:dyDescent="0.4">
      <c r="B6" s="2">
        <v>3</v>
      </c>
      <c r="C6" s="3">
        <v>0.4</v>
      </c>
      <c r="D6" s="3">
        <v>158.64587499999999</v>
      </c>
      <c r="E6" s="3">
        <v>16.756648999999999</v>
      </c>
      <c r="F6" s="3">
        <v>0.44173600000000002</v>
      </c>
      <c r="G6" s="3">
        <v>16.380811000000001</v>
      </c>
      <c r="H6" s="3">
        <v>17.132486</v>
      </c>
      <c r="I6" s="3">
        <v>0.42577599999999999</v>
      </c>
      <c r="J6" s="3">
        <v>0.45769500000000002</v>
      </c>
      <c r="L6" s="5">
        <f t="shared" si="0"/>
        <v>1377.5431960000001</v>
      </c>
      <c r="M6" s="7">
        <f t="shared" si="1"/>
        <v>1416.801862</v>
      </c>
      <c r="N6" s="5">
        <f t="shared" si="2"/>
        <v>1456.058677</v>
      </c>
      <c r="O6" s="6">
        <f t="shared" si="3"/>
        <v>39.25681499999996</v>
      </c>
      <c r="P6" s="6">
        <f t="shared" si="4"/>
        <v>39.258665999999948</v>
      </c>
    </row>
    <row r="7" spans="1:17" ht="15" thickBot="1" x14ac:dyDescent="0.4">
      <c r="B7" s="2">
        <v>4</v>
      </c>
      <c r="C7" s="3">
        <v>0.5</v>
      </c>
      <c r="D7" s="3">
        <v>194.2253</v>
      </c>
      <c r="E7" s="3">
        <v>16.383230000000001</v>
      </c>
      <c r="F7" s="3">
        <v>0.45191399999999998</v>
      </c>
      <c r="G7" s="3">
        <v>16.019241999999998</v>
      </c>
      <c r="H7" s="3">
        <v>16.747218</v>
      </c>
      <c r="I7" s="3">
        <v>0.43615799999999999</v>
      </c>
      <c r="J7" s="3">
        <v>0.46766999999999997</v>
      </c>
      <c r="L7" s="5">
        <f t="shared" si="0"/>
        <v>1422.297026</v>
      </c>
      <c r="M7" s="8">
        <f t="shared" si="1"/>
        <v>1460.8636459999998</v>
      </c>
      <c r="N7" s="5">
        <f t="shared" si="2"/>
        <v>1499.4302660000001</v>
      </c>
      <c r="O7" s="6">
        <f t="shared" si="3"/>
        <v>38.566620000000285</v>
      </c>
      <c r="P7" s="6">
        <f t="shared" si="4"/>
        <v>38.56661999999983</v>
      </c>
    </row>
    <row r="8" spans="1:17" ht="15" thickBot="1" x14ac:dyDescent="0.4">
      <c r="B8" s="2">
        <v>5</v>
      </c>
      <c r="C8" s="3">
        <v>0.6</v>
      </c>
      <c r="D8" s="3">
        <v>227.09193300000001</v>
      </c>
      <c r="E8" s="3">
        <v>16.01512</v>
      </c>
      <c r="F8" s="3">
        <v>0.463256</v>
      </c>
      <c r="G8" s="3">
        <v>15.681725</v>
      </c>
      <c r="H8" s="3">
        <v>16.348514000000002</v>
      </c>
      <c r="I8" s="3">
        <v>0.44853399999999999</v>
      </c>
      <c r="J8" s="3">
        <v>0.47797800000000001</v>
      </c>
      <c r="L8" s="5">
        <f>$D8+G8*$C$15+I8*$C$14</f>
        <v>1468.6245239999998</v>
      </c>
      <c r="M8" s="7">
        <f t="shared" si="1"/>
        <v>1504.4791169999999</v>
      </c>
      <c r="N8" s="5">
        <f t="shared" si="2"/>
        <v>1540.3336830000001</v>
      </c>
      <c r="O8" s="6">
        <f t="shared" si="3"/>
        <v>35.854566000000204</v>
      </c>
      <c r="P8" s="6">
        <f t="shared" si="4"/>
        <v>35.854593000000023</v>
      </c>
    </row>
    <row r="9" spans="1:17" ht="15" thickBot="1" x14ac:dyDescent="0.4">
      <c r="B9" s="2">
        <v>6</v>
      </c>
      <c r="C9" s="3">
        <v>0.7</v>
      </c>
      <c r="D9" s="3">
        <v>275.05239999999998</v>
      </c>
      <c r="E9" s="3">
        <v>15.448024</v>
      </c>
      <c r="F9" s="3">
        <v>0.47164899999999998</v>
      </c>
      <c r="G9" s="3">
        <v>15.10139</v>
      </c>
      <c r="H9" s="3">
        <v>15.794658999999999</v>
      </c>
      <c r="I9" s="3">
        <v>0.45603199999999999</v>
      </c>
      <c r="J9" s="3">
        <v>0.48726700000000001</v>
      </c>
      <c r="L9" s="5">
        <f t="shared" si="0"/>
        <v>1514.592298</v>
      </c>
      <c r="M9" s="7">
        <f t="shared" si="1"/>
        <v>1552.4368239999999</v>
      </c>
      <c r="N9" s="5">
        <f t="shared" si="2"/>
        <v>1590.2832009999997</v>
      </c>
      <c r="O9" s="6">
        <f t="shared" si="3"/>
        <v>37.846376999999848</v>
      </c>
      <c r="P9" s="6">
        <f t="shared" si="4"/>
        <v>37.84452599999986</v>
      </c>
    </row>
    <row r="10" spans="1:17" ht="15" thickBot="1" x14ac:dyDescent="0.4">
      <c r="B10" s="2">
        <v>7</v>
      </c>
      <c r="C10" s="3">
        <v>0.8</v>
      </c>
      <c r="D10" s="3">
        <v>335.67268200000001</v>
      </c>
      <c r="E10" s="3">
        <v>14.973758999999999</v>
      </c>
      <c r="F10" s="3">
        <v>0.47664800000000002</v>
      </c>
      <c r="G10" s="3">
        <v>14.598978000000001</v>
      </c>
      <c r="H10" s="3">
        <v>15.348539000000001</v>
      </c>
      <c r="I10" s="3">
        <v>0.45934700000000001</v>
      </c>
      <c r="J10" s="3">
        <v>0.49395</v>
      </c>
      <c r="L10" s="5">
        <f t="shared" si="0"/>
        <v>1567.6940159999999</v>
      </c>
      <c r="M10" s="7">
        <f t="shared" si="1"/>
        <v>1609.3701270000001</v>
      </c>
      <c r="N10" s="5">
        <f t="shared" si="2"/>
        <v>1651.048035</v>
      </c>
      <c r="O10" s="6">
        <f t="shared" si="3"/>
        <v>41.677907999999888</v>
      </c>
      <c r="P10" s="6">
        <f t="shared" si="4"/>
        <v>41.676111000000219</v>
      </c>
    </row>
    <row r="11" spans="1:17" ht="15" thickBot="1" x14ac:dyDescent="0.4">
      <c r="B11" s="2">
        <v>8</v>
      </c>
      <c r="C11" s="3">
        <v>0.9</v>
      </c>
      <c r="D11" s="3">
        <v>465.23618900000002</v>
      </c>
      <c r="E11" s="3">
        <v>14.363549000000001</v>
      </c>
      <c r="F11" s="3">
        <v>0.45946399999999998</v>
      </c>
      <c r="G11" s="3">
        <v>13.891067</v>
      </c>
      <c r="H11" s="3">
        <v>14.836029999999999</v>
      </c>
      <c r="I11" s="3">
        <v>0.436838</v>
      </c>
      <c r="J11" s="3">
        <v>0.48209099999999999</v>
      </c>
      <c r="L11" s="5">
        <f t="shared" si="0"/>
        <v>1637.0875100000001</v>
      </c>
      <c r="M11" s="7">
        <f t="shared" si="1"/>
        <v>1691.1143480000001</v>
      </c>
      <c r="N11" s="5">
        <f t="shared" si="2"/>
        <v>1745.1429830000002</v>
      </c>
      <c r="O11" s="6">
        <f t="shared" si="3"/>
        <v>54.028635000000122</v>
      </c>
      <c r="P11" s="6">
        <f t="shared" si="4"/>
        <v>54.026837999999998</v>
      </c>
    </row>
    <row r="13" spans="1:17" x14ac:dyDescent="0.35">
      <c r="F13" t="s">
        <v>17</v>
      </c>
    </row>
    <row r="14" spans="1:17" x14ac:dyDescent="0.35">
      <c r="A14" t="s">
        <v>11</v>
      </c>
      <c r="B14" t="s">
        <v>1</v>
      </c>
      <c r="C14" s="4">
        <v>1824</v>
      </c>
      <c r="F14" s="4">
        <v>1200</v>
      </c>
    </row>
    <row r="15" spans="1:17" x14ac:dyDescent="0.35">
      <c r="A15" s="9" t="s">
        <v>12</v>
      </c>
      <c r="B15" t="s">
        <v>0</v>
      </c>
      <c r="C15" s="4">
        <v>27</v>
      </c>
    </row>
    <row r="16" spans="1:17" ht="30" customHeight="1" x14ac:dyDescent="0.35">
      <c r="F16" s="10" t="str">
        <f>IF(AND(F14&gt;M5,F14&lt;M9),"Your blitz rating is likely between the 30th and 70th percentiles of the blitz ratings we would expect based on your tactics.  This means your tactics are near the median for your blitz rating.","See Below:")</f>
        <v>See Below:</v>
      </c>
      <c r="G16" s="10"/>
      <c r="H16" s="10"/>
      <c r="I16" s="10"/>
      <c r="J16" s="10"/>
      <c r="K16" s="10"/>
      <c r="L16" s="10"/>
      <c r="M16" s="10"/>
      <c r="N16" s="10"/>
      <c r="O16" s="10"/>
      <c r="P16" s="10"/>
      <c r="Q16" s="10"/>
    </row>
    <row r="17" spans="5:17" ht="60" customHeight="1" x14ac:dyDescent="0.35">
      <c r="E17" s="11" t="s">
        <v>20</v>
      </c>
      <c r="F17" s="10" t="str">
        <f>IF(F14&gt;M9,E17,"")</f>
        <v/>
      </c>
      <c r="G17" s="10"/>
      <c r="H17" s="10"/>
      <c r="I17" s="10"/>
      <c r="J17" s="10"/>
      <c r="K17" s="10"/>
      <c r="L17" s="10"/>
      <c r="M17" s="10"/>
      <c r="N17" s="10"/>
      <c r="O17" s="10"/>
      <c r="P17" s="10"/>
      <c r="Q17" s="10"/>
    </row>
    <row r="18" spans="5:17" ht="60" customHeight="1" x14ac:dyDescent="0.35">
      <c r="E18" s="11" t="s">
        <v>18</v>
      </c>
      <c r="F18" s="10" t="str">
        <f>IF(F14&lt;M5,E18,"")</f>
        <v>Your blitz rating is likely below the 30th percentile of the blitz ratings we would expect based on your tactics.  This means, it's possible that a weakness in some other variable(s) than tactics (eg. positional play, endgames, time management, openings, tactical spidey sense) explains your rating being lower than the 30th percentile of the blitz ratings we would expect with your tactics.  Perhaps, if you improve the non-tactical aspects of your game, while maintaining your strong point of your tactics, you could be higher rated.</v>
      </c>
      <c r="G18" s="10"/>
      <c r="H18" s="10"/>
      <c r="I18" s="10"/>
      <c r="J18" s="10"/>
      <c r="K18" s="10"/>
      <c r="L18" s="10"/>
      <c r="M18" s="10"/>
      <c r="N18" s="10"/>
      <c r="O18" s="10"/>
      <c r="P18" s="10"/>
      <c r="Q18" s="10"/>
    </row>
  </sheetData>
  <mergeCells count="3">
    <mergeCell ref="F16:Q16"/>
    <mergeCell ref="F17:Q17"/>
    <mergeCell ref="F18:Q18"/>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DE5B9-F557-4139-8334-3856428C318C}">
  <dimension ref="A1:Q18"/>
  <sheetViews>
    <sheetView topLeftCell="A10" workbookViewId="0">
      <selection activeCell="G13" sqref="G13"/>
    </sheetView>
  </sheetViews>
  <sheetFormatPr defaultRowHeight="14.5" x14ac:dyDescent="0.35"/>
  <cols>
    <col min="4" max="4" width="10.26953125" bestFit="1" customWidth="1"/>
    <col min="5" max="10" width="11.54296875" customWidth="1"/>
  </cols>
  <sheetData>
    <row r="1" spans="1:17" ht="15" thickBot="1" x14ac:dyDescent="0.4"/>
    <row r="2" spans="1:17" ht="18.5" thickBot="1" x14ac:dyDescent="0.4">
      <c r="B2" s="1"/>
      <c r="C2" s="1" t="s">
        <v>2</v>
      </c>
      <c r="D2" s="1" t="s">
        <v>3</v>
      </c>
      <c r="E2" s="1" t="s">
        <v>4</v>
      </c>
      <c r="F2" s="1" t="s">
        <v>5</v>
      </c>
      <c r="G2" s="1" t="s">
        <v>6</v>
      </c>
      <c r="H2" s="1" t="s">
        <v>7</v>
      </c>
      <c r="I2" s="1" t="s">
        <v>8</v>
      </c>
      <c r="J2" s="1" t="s">
        <v>9</v>
      </c>
    </row>
    <row r="3" spans="1:17" ht="15" thickBot="1" x14ac:dyDescent="0.4">
      <c r="B3" s="2">
        <v>0</v>
      </c>
      <c r="C3" s="3">
        <v>0.1</v>
      </c>
      <c r="D3" s="3">
        <v>152.86145099999999</v>
      </c>
      <c r="E3" s="3">
        <v>11.611737</v>
      </c>
      <c r="F3" s="3">
        <v>0.49928499999999998</v>
      </c>
      <c r="G3" s="3">
        <v>10.881555000000001</v>
      </c>
      <c r="H3" s="3">
        <v>12.341919000000001</v>
      </c>
      <c r="I3" s="3">
        <v>0.46893400000000002</v>
      </c>
      <c r="J3" s="3">
        <v>0.52963499999999997</v>
      </c>
      <c r="L3" s="5">
        <f>$D3+G3*$C$15+I3*$C$14</f>
        <v>1301.9990520000001</v>
      </c>
      <c r="M3" s="7">
        <f>$D3+E3*$C$15+F3*$C$14</f>
        <v>1377.0741899999998</v>
      </c>
      <c r="N3" s="5">
        <f>$D3+H3*$C$15+J3*$C$14</f>
        <v>1452.147504</v>
      </c>
      <c r="O3" s="6">
        <f>N3-M3</f>
        <v>75.073314000000209</v>
      </c>
      <c r="P3" s="6">
        <f>M3-L3</f>
        <v>75.075137999999697</v>
      </c>
    </row>
    <row r="4" spans="1:17" ht="15" thickBot="1" x14ac:dyDescent="0.4">
      <c r="B4" s="2">
        <v>1</v>
      </c>
      <c r="C4" s="3">
        <v>0.2</v>
      </c>
      <c r="D4" s="3">
        <v>211.31842599999999</v>
      </c>
      <c r="E4" s="3">
        <v>11.431127</v>
      </c>
      <c r="F4" s="3">
        <v>0.51341700000000001</v>
      </c>
      <c r="G4" s="3">
        <v>10.950372</v>
      </c>
      <c r="H4" s="3">
        <v>11.911882</v>
      </c>
      <c r="I4" s="3">
        <v>0.49341800000000002</v>
      </c>
      <c r="J4" s="3">
        <v>0.533416</v>
      </c>
      <c r="L4" s="5">
        <f t="shared" ref="L4:L11" si="0">$D4+G4*$C$15+I4*$C$14</f>
        <v>1406.972902</v>
      </c>
      <c r="M4" s="7">
        <f t="shared" ref="M4:M11" si="1">$D4+E4*$C$15+F4*$C$14</f>
        <v>1456.4314629999999</v>
      </c>
      <c r="N4" s="5">
        <f t="shared" ref="N4:N11" si="2">$D4+H4*$C$15+J4*$C$14</f>
        <v>1505.8900239999998</v>
      </c>
      <c r="O4" s="6">
        <f t="shared" ref="O4:O11" si="3">N4-M4</f>
        <v>49.458560999999918</v>
      </c>
      <c r="P4" s="6">
        <f t="shared" ref="P4:P11" si="4">M4-L4</f>
        <v>49.458560999999918</v>
      </c>
    </row>
    <row r="5" spans="1:17" ht="15" thickBot="1" x14ac:dyDescent="0.4">
      <c r="B5" s="2">
        <v>2</v>
      </c>
      <c r="C5" s="3">
        <v>0.3</v>
      </c>
      <c r="D5" s="3">
        <v>270.83675599999998</v>
      </c>
      <c r="E5" s="3">
        <v>11.415395</v>
      </c>
      <c r="F5" s="3">
        <v>0.51028499999999999</v>
      </c>
      <c r="G5" s="3">
        <v>11.008004</v>
      </c>
      <c r="H5" s="3">
        <v>11.822786000000001</v>
      </c>
      <c r="I5" s="3">
        <v>0.49307299999999998</v>
      </c>
      <c r="J5" s="3">
        <v>0.52749800000000002</v>
      </c>
      <c r="L5" s="5">
        <f t="shared" si="0"/>
        <v>1467.4180160000001</v>
      </c>
      <c r="M5" s="7">
        <f t="shared" si="1"/>
        <v>1509.812261</v>
      </c>
      <c r="N5" s="5">
        <f t="shared" si="2"/>
        <v>1552.2083299999999</v>
      </c>
      <c r="O5" s="6">
        <f t="shared" si="3"/>
        <v>42.396068999999898</v>
      </c>
      <c r="P5" s="6">
        <f t="shared" si="4"/>
        <v>42.394244999999955</v>
      </c>
    </row>
    <row r="6" spans="1:17" ht="15" thickBot="1" x14ac:dyDescent="0.4">
      <c r="B6" s="2">
        <v>3</v>
      </c>
      <c r="C6" s="3">
        <v>0.4</v>
      </c>
      <c r="D6" s="3">
        <v>298.30737499999998</v>
      </c>
      <c r="E6" s="3">
        <v>11.292007999999999</v>
      </c>
      <c r="F6" s="3">
        <v>0.51998</v>
      </c>
      <c r="G6" s="3">
        <v>10.937296999999999</v>
      </c>
      <c r="H6" s="3">
        <v>11.646718999999999</v>
      </c>
      <c r="I6" s="3">
        <v>0.50479499999999999</v>
      </c>
      <c r="J6" s="3">
        <v>0.53516399999999997</v>
      </c>
      <c r="L6" s="5">
        <f t="shared" si="0"/>
        <v>1514.3604740000001</v>
      </c>
      <c r="M6" s="7">
        <f t="shared" si="1"/>
        <v>1551.6351110000001</v>
      </c>
      <c r="N6" s="5">
        <f t="shared" si="2"/>
        <v>1588.9079240000001</v>
      </c>
      <c r="O6" s="6">
        <f t="shared" si="3"/>
        <v>37.272813000000042</v>
      </c>
      <c r="P6" s="6">
        <f t="shared" si="4"/>
        <v>37.274636999999984</v>
      </c>
    </row>
    <row r="7" spans="1:17" ht="15" thickBot="1" x14ac:dyDescent="0.4">
      <c r="B7" s="2">
        <v>4</v>
      </c>
      <c r="C7" s="3">
        <v>0.5</v>
      </c>
      <c r="D7" s="3">
        <v>341.27094399999999</v>
      </c>
      <c r="E7" s="3">
        <v>11.055925999999999</v>
      </c>
      <c r="F7" s="3">
        <v>0.52358099999999996</v>
      </c>
      <c r="G7" s="3">
        <v>10.712947</v>
      </c>
      <c r="H7" s="3">
        <v>11.398904999999999</v>
      </c>
      <c r="I7" s="3">
        <v>0.50873400000000002</v>
      </c>
      <c r="J7" s="3">
        <v>0.53842699999999999</v>
      </c>
      <c r="L7" s="5">
        <f t="shared" si="0"/>
        <v>1558.451329</v>
      </c>
      <c r="M7" s="8">
        <f t="shared" si="1"/>
        <v>1594.7926899999998</v>
      </c>
      <c r="N7" s="5">
        <f t="shared" si="2"/>
        <v>1631.1322270000001</v>
      </c>
      <c r="O7" s="6">
        <f t="shared" si="3"/>
        <v>36.339537000000291</v>
      </c>
      <c r="P7" s="6">
        <f t="shared" si="4"/>
        <v>36.341360999999779</v>
      </c>
    </row>
    <row r="8" spans="1:17" ht="15" thickBot="1" x14ac:dyDescent="0.4">
      <c r="B8" s="2">
        <v>5</v>
      </c>
      <c r="C8" s="3">
        <v>0.6</v>
      </c>
      <c r="D8" s="3">
        <v>385.08616499999999</v>
      </c>
      <c r="E8" s="3">
        <v>10.812218</v>
      </c>
      <c r="F8" s="3">
        <v>0.52583100000000005</v>
      </c>
      <c r="G8" s="3">
        <v>10.491958</v>
      </c>
      <c r="H8" s="3">
        <v>11.132479</v>
      </c>
      <c r="I8" s="3">
        <v>0.511799</v>
      </c>
      <c r="J8" s="3">
        <v>0.53986199999999995</v>
      </c>
      <c r="L8" s="5">
        <f t="shared" si="0"/>
        <v>1601.8904069999999</v>
      </c>
      <c r="M8" s="7">
        <f t="shared" si="1"/>
        <v>1636.1317950000002</v>
      </c>
      <c r="N8" s="5">
        <f t="shared" si="2"/>
        <v>1670.3713859999998</v>
      </c>
      <c r="O8" s="6">
        <f t="shared" si="3"/>
        <v>34.239590999999564</v>
      </c>
      <c r="P8" s="6">
        <f t="shared" si="4"/>
        <v>34.24138800000037</v>
      </c>
    </row>
    <row r="9" spans="1:17" ht="15" thickBot="1" x14ac:dyDescent="0.4">
      <c r="B9" s="2">
        <v>6</v>
      </c>
      <c r="C9" s="3">
        <v>0.7</v>
      </c>
      <c r="D9" s="3">
        <v>425.91520000000003</v>
      </c>
      <c r="E9" s="3">
        <v>10.589333</v>
      </c>
      <c r="F9" s="3">
        <v>0.53039999999999998</v>
      </c>
      <c r="G9" s="3">
        <v>10.263610999999999</v>
      </c>
      <c r="H9" s="3">
        <v>10.915055000000001</v>
      </c>
      <c r="I9" s="3">
        <v>0.51587099999999997</v>
      </c>
      <c r="J9" s="3">
        <v>0.544929</v>
      </c>
      <c r="L9" s="5">
        <f t="shared" si="0"/>
        <v>1643.981401</v>
      </c>
      <c r="M9" s="7">
        <f t="shared" si="1"/>
        <v>1679.276791</v>
      </c>
      <c r="N9" s="5">
        <f t="shared" si="2"/>
        <v>1714.572181</v>
      </c>
      <c r="O9" s="6">
        <f t="shared" si="3"/>
        <v>35.295389999999998</v>
      </c>
      <c r="P9" s="6">
        <f t="shared" si="4"/>
        <v>35.295389999999998</v>
      </c>
    </row>
    <row r="10" spans="1:17" ht="15" thickBot="1" x14ac:dyDescent="0.4">
      <c r="B10" s="2">
        <v>7</v>
      </c>
      <c r="C10" s="3">
        <v>0.8</v>
      </c>
      <c r="D10" s="3">
        <v>496.99195300000002</v>
      </c>
      <c r="E10" s="3">
        <v>10.228168999999999</v>
      </c>
      <c r="F10" s="3">
        <v>0.52555300000000005</v>
      </c>
      <c r="G10" s="3">
        <v>9.8719719999999995</v>
      </c>
      <c r="H10" s="3">
        <v>10.584365999999999</v>
      </c>
      <c r="I10" s="3">
        <v>0.50947600000000004</v>
      </c>
      <c r="J10" s="3">
        <v>0.54163099999999997</v>
      </c>
      <c r="L10" s="5">
        <f t="shared" si="0"/>
        <v>1692.8194210000001</v>
      </c>
      <c r="M10" s="7">
        <f t="shared" si="1"/>
        <v>1731.7611879999999</v>
      </c>
      <c r="N10" s="5">
        <f t="shared" si="2"/>
        <v>1770.7047790000001</v>
      </c>
      <c r="O10" s="6">
        <f t="shared" si="3"/>
        <v>38.943591000000197</v>
      </c>
      <c r="P10" s="6">
        <f t="shared" si="4"/>
        <v>38.9417669999998</v>
      </c>
    </row>
    <row r="11" spans="1:17" ht="15" thickBot="1" x14ac:dyDescent="0.4">
      <c r="B11" s="2">
        <v>8</v>
      </c>
      <c r="C11" s="3">
        <v>0.9</v>
      </c>
      <c r="D11" s="3">
        <v>602.30778299999997</v>
      </c>
      <c r="E11" s="3">
        <v>10.069686000000001</v>
      </c>
      <c r="F11" s="3">
        <v>0.50987199999999999</v>
      </c>
      <c r="G11" s="3">
        <v>9.6132059999999999</v>
      </c>
      <c r="H11" s="3">
        <v>10.526166999999999</v>
      </c>
      <c r="I11" s="3">
        <v>0.48881599999999997</v>
      </c>
      <c r="J11" s="3">
        <v>0.53092799999999996</v>
      </c>
      <c r="L11" s="5">
        <f t="shared" si="0"/>
        <v>1753.4647289999998</v>
      </c>
      <c r="M11" s="7">
        <f t="shared" si="1"/>
        <v>1804.195833</v>
      </c>
      <c r="N11" s="5">
        <f t="shared" si="2"/>
        <v>1854.9269639999998</v>
      </c>
      <c r="O11" s="6">
        <f t="shared" si="3"/>
        <v>50.731130999999777</v>
      </c>
      <c r="P11" s="6">
        <f t="shared" si="4"/>
        <v>50.731104000000187</v>
      </c>
    </row>
    <row r="13" spans="1:17" x14ac:dyDescent="0.35">
      <c r="F13" t="s">
        <v>17</v>
      </c>
    </row>
    <row r="14" spans="1:17" x14ac:dyDescent="0.35">
      <c r="A14" t="s">
        <v>11</v>
      </c>
      <c r="B14" t="s">
        <v>1</v>
      </c>
      <c r="C14" s="4">
        <v>1824</v>
      </c>
      <c r="F14" s="4">
        <v>1300</v>
      </c>
    </row>
    <row r="15" spans="1:17" x14ac:dyDescent="0.35">
      <c r="A15" s="9" t="s">
        <v>12</v>
      </c>
      <c r="B15" t="s">
        <v>0</v>
      </c>
      <c r="C15" s="4">
        <v>27</v>
      </c>
    </row>
    <row r="16" spans="1:17" ht="30" customHeight="1" x14ac:dyDescent="0.35">
      <c r="F16" s="10" t="str">
        <f>IF(AND(F14&gt;M5,F14&lt;M9),"Your blitz rating is likely between the 30th and 70th percentiles of the blitz ratings we would expect based on your tactics.  This means your tactics are near the median for your blitz rating.","See Below:")</f>
        <v>See Below:</v>
      </c>
      <c r="G16" s="10"/>
      <c r="H16" s="10"/>
      <c r="I16" s="10"/>
      <c r="J16" s="10"/>
      <c r="K16" s="10"/>
      <c r="L16" s="10"/>
      <c r="M16" s="10"/>
      <c r="N16" s="10"/>
      <c r="O16" s="10"/>
      <c r="P16" s="10"/>
      <c r="Q16" s="10"/>
    </row>
    <row r="17" spans="5:17" ht="60" customHeight="1" x14ac:dyDescent="0.35">
      <c r="E17" s="11" t="s">
        <v>19</v>
      </c>
      <c r="F17" s="10" t="str">
        <f>IF(F14&gt;M9,E17,"")</f>
        <v/>
      </c>
      <c r="G17" s="10"/>
      <c r="H17" s="10"/>
      <c r="I17" s="10"/>
      <c r="J17" s="10"/>
      <c r="K17" s="10"/>
      <c r="L17" s="10"/>
      <c r="M17" s="10"/>
      <c r="N17" s="10"/>
      <c r="O17" s="10"/>
      <c r="P17" s="10"/>
      <c r="Q17" s="10"/>
    </row>
    <row r="18" spans="5:17" ht="60" customHeight="1" x14ac:dyDescent="0.35">
      <c r="E18" s="11" t="s">
        <v>18</v>
      </c>
      <c r="F18" s="10" t="str">
        <f>IF(F14&lt;M5,E18,"")</f>
        <v>Your blitz rating is likely below the 30th percentile of the blitz ratings we would expect based on your tactics.  This means, it's possible that a weakness in some other variable(s) than tactics (eg. positional play, endgames, time management, openings, tactical spidey sense) explains your rating being lower than the 30th percentile of the blitz ratings we would expect with your tactics.  Perhaps, if you improve the non-tactical aspects of your game, while maintaining your strong point of your tactics, you could be higher rated.</v>
      </c>
      <c r="G18" s="10"/>
      <c r="H18" s="10"/>
      <c r="I18" s="10"/>
      <c r="J18" s="10"/>
      <c r="K18" s="10"/>
      <c r="L18" s="10"/>
      <c r="M18" s="10"/>
      <c r="N18" s="10"/>
      <c r="O18" s="10"/>
      <c r="P18" s="10"/>
      <c r="Q18" s="10"/>
    </row>
  </sheetData>
  <mergeCells count="3">
    <mergeCell ref="F16:Q16"/>
    <mergeCell ref="F17:Q17"/>
    <mergeCell ref="F18:Q18"/>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Blitz</vt:lpstr>
      <vt:lpstr>Rapid</vt:lpstr>
      <vt:lpstr>Blitz v2</vt:lpstr>
      <vt:lpstr>Rapid 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Akul Bector</dc:creator>
  <cp:lastModifiedBy>Akul Bector</cp:lastModifiedBy>
  <dcterms:created xsi:type="dcterms:W3CDTF">2021-03-29T16:50:51Z</dcterms:created>
  <dcterms:modified xsi:type="dcterms:W3CDTF">2021-03-31T22:28:33Z</dcterms:modified>
</cp:coreProperties>
</file>