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Data" sheetId="1" r:id="rId1"/>
    <sheet name="Calculation" sheetId="2" r:id="rId2"/>
    <sheet name="Dashboard" sheetId="3" r:id="rId3"/>
  </sheets>
  <calcPr calcId="144525" iterate="1"/>
  <fileRecoveryPr repairLoad="1"/>
</workbook>
</file>

<file path=xl/calcChain.xml><?xml version="1.0" encoding="utf-8"?>
<calcChain xmlns="http://schemas.openxmlformats.org/spreadsheetml/2006/main">
  <c r="G26" i="2" l="1"/>
  <c r="J11" i="2" l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0" i="2"/>
  <c r="F6" i="2" l="1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0" i="2"/>
  <c r="O6" i="2" l="1"/>
  <c r="O3" i="2"/>
  <c r="O5" i="2"/>
  <c r="O4" i="2"/>
  <c r="L109" i="2"/>
  <c r="M109" i="2" s="1"/>
  <c r="N109" i="2" s="1"/>
  <c r="L101" i="2"/>
  <c r="M101" i="2" s="1"/>
  <c r="N101" i="2" s="1"/>
  <c r="L93" i="2"/>
  <c r="M93" i="2" s="1"/>
  <c r="N93" i="2" s="1"/>
  <c r="L85" i="2"/>
  <c r="M85" i="2" s="1"/>
  <c r="N85" i="2" s="1"/>
  <c r="L79" i="2"/>
  <c r="M79" i="2" s="1"/>
  <c r="N79" i="2" s="1"/>
  <c r="L75" i="2"/>
  <c r="M75" i="2" s="1"/>
  <c r="N75" i="2" s="1"/>
  <c r="L71" i="2"/>
  <c r="M71" i="2" s="1"/>
  <c r="N71" i="2" s="1"/>
  <c r="L67" i="2"/>
  <c r="M67" i="2" s="1"/>
  <c r="N67" i="2" s="1"/>
  <c r="L63" i="2"/>
  <c r="M63" i="2" s="1"/>
  <c r="N63" i="2" s="1"/>
  <c r="L59" i="2"/>
  <c r="M59" i="2" s="1"/>
  <c r="N59" i="2" s="1"/>
  <c r="L55" i="2"/>
  <c r="M55" i="2" s="1"/>
  <c r="N55" i="2" s="1"/>
  <c r="L51" i="2"/>
  <c r="M51" i="2" s="1"/>
  <c r="N51" i="2" s="1"/>
  <c r="L47" i="2"/>
  <c r="M47" i="2" s="1"/>
  <c r="N47" i="2" s="1"/>
  <c r="L43" i="2"/>
  <c r="M43" i="2" s="1"/>
  <c r="N43" i="2" s="1"/>
  <c r="L39" i="2"/>
  <c r="M39" i="2" s="1"/>
  <c r="N39" i="2" s="1"/>
  <c r="L35" i="2"/>
  <c r="M35" i="2" s="1"/>
  <c r="N35" i="2" s="1"/>
  <c r="L31" i="2"/>
  <c r="M31" i="2" s="1"/>
  <c r="N31" i="2" s="1"/>
  <c r="L27" i="2"/>
  <c r="M27" i="2" s="1"/>
  <c r="N27" i="2" s="1"/>
  <c r="L23" i="2"/>
  <c r="M23" i="2" s="1"/>
  <c r="N23" i="2" s="1"/>
  <c r="L19" i="2"/>
  <c r="M19" i="2" s="1"/>
  <c r="N19" i="2" s="1"/>
  <c r="L15" i="2"/>
  <c r="M15" i="2" s="1"/>
  <c r="N15" i="2" s="1"/>
  <c r="L11" i="2"/>
  <c r="M11" i="2" s="1"/>
  <c r="N11" i="2" s="1"/>
  <c r="L102" i="2"/>
  <c r="M102" i="2" s="1"/>
  <c r="N102" i="2" s="1"/>
  <c r="L94" i="2"/>
  <c r="M94" i="2" s="1"/>
  <c r="N94" i="2" s="1"/>
  <c r="L86" i="2"/>
  <c r="M86" i="2" s="1"/>
  <c r="N86" i="2" s="1"/>
  <c r="L107" i="2"/>
  <c r="M107" i="2" s="1"/>
  <c r="N107" i="2" s="1"/>
  <c r="L99" i="2"/>
  <c r="M99" i="2" s="1"/>
  <c r="N99" i="2" s="1"/>
  <c r="L91" i="2"/>
  <c r="M91" i="2" s="1"/>
  <c r="N91" i="2" s="1"/>
  <c r="L83" i="2"/>
  <c r="M83" i="2" s="1"/>
  <c r="N83" i="2" s="1"/>
  <c r="L78" i="2"/>
  <c r="M78" i="2" s="1"/>
  <c r="N78" i="2" s="1"/>
  <c r="L74" i="2"/>
  <c r="M74" i="2" s="1"/>
  <c r="N74" i="2" s="1"/>
  <c r="L70" i="2"/>
  <c r="M70" i="2" s="1"/>
  <c r="N70" i="2" s="1"/>
  <c r="L66" i="2"/>
  <c r="M66" i="2" s="1"/>
  <c r="N66" i="2" s="1"/>
  <c r="L62" i="2"/>
  <c r="M62" i="2" s="1"/>
  <c r="N62" i="2" s="1"/>
  <c r="L58" i="2"/>
  <c r="M58" i="2" s="1"/>
  <c r="N58" i="2" s="1"/>
  <c r="L54" i="2"/>
  <c r="M54" i="2" s="1"/>
  <c r="N54" i="2" s="1"/>
  <c r="L50" i="2"/>
  <c r="M50" i="2" s="1"/>
  <c r="N50" i="2" s="1"/>
  <c r="L46" i="2"/>
  <c r="M46" i="2" s="1"/>
  <c r="N46" i="2" s="1"/>
  <c r="L42" i="2"/>
  <c r="M42" i="2" s="1"/>
  <c r="N42" i="2" s="1"/>
  <c r="L38" i="2"/>
  <c r="M38" i="2" s="1"/>
  <c r="N38" i="2" s="1"/>
  <c r="L34" i="2"/>
  <c r="M34" i="2" s="1"/>
  <c r="N34" i="2" s="1"/>
  <c r="L30" i="2"/>
  <c r="M30" i="2" s="1"/>
  <c r="N30" i="2" s="1"/>
  <c r="L26" i="2"/>
  <c r="M26" i="2" s="1"/>
  <c r="N26" i="2" s="1"/>
  <c r="L22" i="2"/>
  <c r="M22" i="2" s="1"/>
  <c r="N22" i="2" s="1"/>
  <c r="L18" i="2"/>
  <c r="M18" i="2" s="1"/>
  <c r="N18" i="2" s="1"/>
  <c r="L14" i="2"/>
  <c r="M14" i="2" s="1"/>
  <c r="N14" i="2" s="1"/>
  <c r="L108" i="2"/>
  <c r="M108" i="2" s="1"/>
  <c r="N108" i="2" s="1"/>
  <c r="L100" i="2"/>
  <c r="M100" i="2" s="1"/>
  <c r="N100" i="2" s="1"/>
  <c r="L92" i="2"/>
  <c r="M92" i="2" s="1"/>
  <c r="N92" i="2" s="1"/>
  <c r="L84" i="2"/>
  <c r="M84" i="2" s="1"/>
  <c r="N84" i="2" s="1"/>
  <c r="L105" i="2"/>
  <c r="M105" i="2" s="1"/>
  <c r="N105" i="2" s="1"/>
  <c r="L97" i="2"/>
  <c r="M97" i="2" s="1"/>
  <c r="N97" i="2" s="1"/>
  <c r="L89" i="2"/>
  <c r="M89" i="2" s="1"/>
  <c r="N89" i="2" s="1"/>
  <c r="L81" i="2"/>
  <c r="M81" i="2" s="1"/>
  <c r="N81" i="2" s="1"/>
  <c r="L77" i="2"/>
  <c r="M77" i="2" s="1"/>
  <c r="N77" i="2" s="1"/>
  <c r="L73" i="2"/>
  <c r="M73" i="2" s="1"/>
  <c r="N73" i="2" s="1"/>
  <c r="L69" i="2"/>
  <c r="M69" i="2" s="1"/>
  <c r="N69" i="2" s="1"/>
  <c r="L65" i="2"/>
  <c r="M65" i="2" s="1"/>
  <c r="N65" i="2" s="1"/>
  <c r="L61" i="2"/>
  <c r="M61" i="2" s="1"/>
  <c r="N61" i="2" s="1"/>
  <c r="L57" i="2"/>
  <c r="M57" i="2" s="1"/>
  <c r="N57" i="2" s="1"/>
  <c r="L53" i="2"/>
  <c r="M53" i="2" s="1"/>
  <c r="N53" i="2" s="1"/>
  <c r="L49" i="2"/>
  <c r="M49" i="2" s="1"/>
  <c r="N49" i="2" s="1"/>
  <c r="L45" i="2"/>
  <c r="M45" i="2" s="1"/>
  <c r="N45" i="2" s="1"/>
  <c r="L41" i="2"/>
  <c r="M41" i="2" s="1"/>
  <c r="N41" i="2" s="1"/>
  <c r="L37" i="2"/>
  <c r="M37" i="2" s="1"/>
  <c r="N37" i="2" s="1"/>
  <c r="L33" i="2"/>
  <c r="M33" i="2" s="1"/>
  <c r="N33" i="2" s="1"/>
  <c r="L29" i="2"/>
  <c r="M29" i="2" s="1"/>
  <c r="N29" i="2" s="1"/>
  <c r="L25" i="2"/>
  <c r="M25" i="2" s="1"/>
  <c r="N25" i="2" s="1"/>
  <c r="L21" i="2"/>
  <c r="M21" i="2" s="1"/>
  <c r="N21" i="2" s="1"/>
  <c r="L17" i="2"/>
  <c r="M17" i="2" s="1"/>
  <c r="N17" i="2" s="1"/>
  <c r="L13" i="2"/>
  <c r="M13" i="2" s="1"/>
  <c r="N13" i="2" s="1"/>
  <c r="L106" i="2"/>
  <c r="M106" i="2" s="1"/>
  <c r="N106" i="2" s="1"/>
  <c r="L98" i="2"/>
  <c r="M98" i="2" s="1"/>
  <c r="N98" i="2" s="1"/>
  <c r="L90" i="2"/>
  <c r="M90" i="2" s="1"/>
  <c r="N90" i="2" s="1"/>
  <c r="L82" i="2"/>
  <c r="M82" i="2" s="1"/>
  <c r="N82" i="2" s="1"/>
  <c r="L10" i="2"/>
  <c r="M10" i="2" s="1"/>
  <c r="N10" i="2" s="1"/>
  <c r="L103" i="2"/>
  <c r="M103" i="2" s="1"/>
  <c r="N103" i="2" s="1"/>
  <c r="L95" i="2"/>
  <c r="M95" i="2" s="1"/>
  <c r="N95" i="2" s="1"/>
  <c r="L87" i="2"/>
  <c r="M87" i="2" s="1"/>
  <c r="N87" i="2" s="1"/>
  <c r="L80" i="2"/>
  <c r="M80" i="2" s="1"/>
  <c r="N80" i="2" s="1"/>
  <c r="L76" i="2"/>
  <c r="M76" i="2" s="1"/>
  <c r="N76" i="2" s="1"/>
  <c r="L72" i="2"/>
  <c r="M72" i="2" s="1"/>
  <c r="N72" i="2" s="1"/>
  <c r="L68" i="2"/>
  <c r="M68" i="2" s="1"/>
  <c r="N68" i="2" s="1"/>
  <c r="L64" i="2"/>
  <c r="M64" i="2" s="1"/>
  <c r="N64" i="2" s="1"/>
  <c r="L60" i="2"/>
  <c r="M60" i="2" s="1"/>
  <c r="N60" i="2" s="1"/>
  <c r="L56" i="2"/>
  <c r="M56" i="2" s="1"/>
  <c r="N56" i="2" s="1"/>
  <c r="L52" i="2"/>
  <c r="M52" i="2" s="1"/>
  <c r="N52" i="2" s="1"/>
  <c r="L48" i="2"/>
  <c r="M48" i="2" s="1"/>
  <c r="N48" i="2" s="1"/>
  <c r="L44" i="2"/>
  <c r="M44" i="2" s="1"/>
  <c r="N44" i="2" s="1"/>
  <c r="L40" i="2"/>
  <c r="M40" i="2" s="1"/>
  <c r="N40" i="2" s="1"/>
  <c r="L36" i="2"/>
  <c r="M36" i="2" s="1"/>
  <c r="N36" i="2" s="1"/>
  <c r="L32" i="2"/>
  <c r="M32" i="2" s="1"/>
  <c r="N32" i="2" s="1"/>
  <c r="L28" i="2"/>
  <c r="M28" i="2" s="1"/>
  <c r="N28" i="2" s="1"/>
  <c r="L24" i="2"/>
  <c r="M24" i="2" s="1"/>
  <c r="N24" i="2" s="1"/>
  <c r="L20" i="2"/>
  <c r="M20" i="2" s="1"/>
  <c r="N20" i="2" s="1"/>
  <c r="L16" i="2"/>
  <c r="M16" i="2" s="1"/>
  <c r="N16" i="2" s="1"/>
  <c r="L12" i="2"/>
  <c r="M12" i="2" s="1"/>
  <c r="N12" i="2" s="1"/>
  <c r="L104" i="2"/>
  <c r="M104" i="2" s="1"/>
  <c r="N104" i="2" s="1"/>
  <c r="L96" i="2"/>
  <c r="M96" i="2" s="1"/>
  <c r="N96" i="2" s="1"/>
  <c r="L88" i="2"/>
  <c r="M88" i="2" s="1"/>
  <c r="N88" i="2" s="1"/>
  <c r="H6" i="2"/>
  <c r="G6" i="2"/>
  <c r="O13" i="2" l="1"/>
  <c r="P13" i="2" s="1"/>
  <c r="O29" i="2"/>
  <c r="P29" i="2" s="1"/>
  <c r="Q29" i="2" s="1"/>
  <c r="O45" i="2"/>
  <c r="P45" i="2" s="1"/>
  <c r="Q45" i="2" s="1"/>
  <c r="O61" i="2"/>
  <c r="P61" i="2" s="1"/>
  <c r="Q61" i="2" s="1"/>
  <c r="O18" i="2"/>
  <c r="P18" i="2" s="1"/>
  <c r="O34" i="2"/>
  <c r="P34" i="2" s="1"/>
  <c r="Q34" i="2" s="1"/>
  <c r="O50" i="2"/>
  <c r="P50" i="2" s="1"/>
  <c r="Q50" i="2" s="1"/>
  <c r="O66" i="2"/>
  <c r="P66" i="2" s="1"/>
  <c r="Q66" i="2" s="1"/>
  <c r="O82" i="2"/>
  <c r="P82" i="2" s="1"/>
  <c r="Q82" i="2" s="1"/>
  <c r="O98" i="2"/>
  <c r="P98" i="2" s="1"/>
  <c r="Q98" i="2" s="1"/>
  <c r="O11" i="2"/>
  <c r="P11" i="2" s="1"/>
  <c r="O27" i="2"/>
  <c r="P27" i="2" s="1"/>
  <c r="Q27" i="2" s="1"/>
  <c r="O43" i="2"/>
  <c r="P43" i="2" s="1"/>
  <c r="Q43" i="2" s="1"/>
  <c r="O59" i="2"/>
  <c r="P59" i="2" s="1"/>
  <c r="Q59" i="2" s="1"/>
  <c r="O12" i="2"/>
  <c r="P12" i="2" s="1"/>
  <c r="O28" i="2"/>
  <c r="P28" i="2" s="1"/>
  <c r="Q28" i="2" s="1"/>
  <c r="O44" i="2"/>
  <c r="P44" i="2" s="1"/>
  <c r="Q44" i="2" s="1"/>
  <c r="O60" i="2"/>
  <c r="P60" i="2" s="1"/>
  <c r="Q60" i="2" s="1"/>
  <c r="O76" i="2"/>
  <c r="P76" i="2" s="1"/>
  <c r="Q76" i="2" s="1"/>
  <c r="O92" i="2"/>
  <c r="P92" i="2" s="1"/>
  <c r="Q92" i="2" s="1"/>
  <c r="O108" i="2"/>
  <c r="P108" i="2" s="1"/>
  <c r="Q108" i="2" s="1"/>
  <c r="O97" i="2"/>
  <c r="P97" i="2" s="1"/>
  <c r="Q97" i="2" s="1"/>
  <c r="O91" i="2"/>
  <c r="P91" i="2" s="1"/>
  <c r="Q91" i="2" s="1"/>
  <c r="O85" i="2"/>
  <c r="P85" i="2" s="1"/>
  <c r="Q85" i="2" s="1"/>
  <c r="O79" i="2"/>
  <c r="P79" i="2" s="1"/>
  <c r="Q79" i="2" s="1"/>
  <c r="O17" i="2"/>
  <c r="P17" i="2" s="1"/>
  <c r="O33" i="2"/>
  <c r="P33" i="2" s="1"/>
  <c r="Q33" i="2" s="1"/>
  <c r="O49" i="2"/>
  <c r="P49" i="2" s="1"/>
  <c r="Q49" i="2" s="1"/>
  <c r="O65" i="2"/>
  <c r="P65" i="2" s="1"/>
  <c r="Q65" i="2" s="1"/>
  <c r="O22" i="2"/>
  <c r="P22" i="2" s="1"/>
  <c r="Q22" i="2" s="1"/>
  <c r="O38" i="2"/>
  <c r="P38" i="2" s="1"/>
  <c r="Q38" i="2" s="1"/>
  <c r="O54" i="2"/>
  <c r="P54" i="2" s="1"/>
  <c r="Q54" i="2" s="1"/>
  <c r="O70" i="2"/>
  <c r="P70" i="2" s="1"/>
  <c r="Q70" i="2" s="1"/>
  <c r="O86" i="2"/>
  <c r="P86" i="2" s="1"/>
  <c r="Q86" i="2" s="1"/>
  <c r="O102" i="2"/>
  <c r="P102" i="2" s="1"/>
  <c r="Q102" i="2" s="1"/>
  <c r="O15" i="2"/>
  <c r="P15" i="2" s="1"/>
  <c r="O31" i="2"/>
  <c r="P31" i="2" s="1"/>
  <c r="Q31" i="2" s="1"/>
  <c r="O47" i="2"/>
  <c r="P47" i="2" s="1"/>
  <c r="Q47" i="2" s="1"/>
  <c r="O63" i="2"/>
  <c r="P63" i="2" s="1"/>
  <c r="Q63" i="2" s="1"/>
  <c r="O16" i="2"/>
  <c r="P16" i="2" s="1"/>
  <c r="O32" i="2"/>
  <c r="P32" i="2" s="1"/>
  <c r="Q32" i="2" s="1"/>
  <c r="O48" i="2"/>
  <c r="P48" i="2" s="1"/>
  <c r="Q48" i="2" s="1"/>
  <c r="O64" i="2"/>
  <c r="P64" i="2" s="1"/>
  <c r="Q64" i="2" s="1"/>
  <c r="O80" i="2"/>
  <c r="P80" i="2" s="1"/>
  <c r="Q80" i="2" s="1"/>
  <c r="O96" i="2"/>
  <c r="P96" i="2" s="1"/>
  <c r="Q96" i="2" s="1"/>
  <c r="O73" i="2"/>
  <c r="P73" i="2" s="1"/>
  <c r="Q73" i="2" s="1"/>
  <c r="O105" i="2"/>
  <c r="P105" i="2" s="1"/>
  <c r="Q105" i="2" s="1"/>
  <c r="O99" i="2"/>
  <c r="P99" i="2" s="1"/>
  <c r="Q99" i="2" s="1"/>
  <c r="O93" i="2"/>
  <c r="P93" i="2" s="1"/>
  <c r="Q93" i="2" s="1"/>
  <c r="O87" i="2"/>
  <c r="P87" i="2" s="1"/>
  <c r="Q87" i="2" s="1"/>
  <c r="O21" i="2"/>
  <c r="P21" i="2" s="1"/>
  <c r="Q21" i="2" s="1"/>
  <c r="O37" i="2"/>
  <c r="P37" i="2" s="1"/>
  <c r="Q37" i="2" s="1"/>
  <c r="O53" i="2"/>
  <c r="P53" i="2" s="1"/>
  <c r="Q53" i="2" s="1"/>
  <c r="O69" i="2"/>
  <c r="P69" i="2" s="1"/>
  <c r="Q69" i="2" s="1"/>
  <c r="O26" i="2"/>
  <c r="P26" i="2" s="1"/>
  <c r="Q26" i="2" s="1"/>
  <c r="O42" i="2"/>
  <c r="P42" i="2" s="1"/>
  <c r="Q42" i="2" s="1"/>
  <c r="O58" i="2"/>
  <c r="P58" i="2" s="1"/>
  <c r="Q58" i="2" s="1"/>
  <c r="O74" i="2"/>
  <c r="P74" i="2" s="1"/>
  <c r="Q74" i="2" s="1"/>
  <c r="O90" i="2"/>
  <c r="P90" i="2" s="1"/>
  <c r="Q90" i="2" s="1"/>
  <c r="O106" i="2"/>
  <c r="P106" i="2" s="1"/>
  <c r="Q106" i="2" s="1"/>
  <c r="O19" i="2"/>
  <c r="P19" i="2" s="1"/>
  <c r="O35" i="2"/>
  <c r="P35" i="2" s="1"/>
  <c r="Q35" i="2" s="1"/>
  <c r="O51" i="2"/>
  <c r="P51" i="2" s="1"/>
  <c r="Q51" i="2" s="1"/>
  <c r="O67" i="2"/>
  <c r="P67" i="2" s="1"/>
  <c r="Q67" i="2" s="1"/>
  <c r="O20" i="2"/>
  <c r="P20" i="2" s="1"/>
  <c r="Q20" i="2" s="1"/>
  <c r="O36" i="2"/>
  <c r="P36" i="2" s="1"/>
  <c r="Q36" i="2" s="1"/>
  <c r="O52" i="2"/>
  <c r="P52" i="2" s="1"/>
  <c r="Q52" i="2" s="1"/>
  <c r="O68" i="2"/>
  <c r="P68" i="2" s="1"/>
  <c r="Q68" i="2" s="1"/>
  <c r="O84" i="2"/>
  <c r="P84" i="2" s="1"/>
  <c r="Q84" i="2" s="1"/>
  <c r="O100" i="2"/>
  <c r="P100" i="2" s="1"/>
  <c r="Q100" i="2" s="1"/>
  <c r="O81" i="2"/>
  <c r="P81" i="2" s="1"/>
  <c r="Q81" i="2" s="1"/>
  <c r="O75" i="2"/>
  <c r="P75" i="2" s="1"/>
  <c r="Q75" i="2" s="1"/>
  <c r="O107" i="2"/>
  <c r="P107" i="2" s="1"/>
  <c r="Q107" i="2" s="1"/>
  <c r="O101" i="2"/>
  <c r="P101" i="2" s="1"/>
  <c r="Q101" i="2" s="1"/>
  <c r="O95" i="2"/>
  <c r="P95" i="2" s="1"/>
  <c r="Q95" i="2" s="1"/>
  <c r="O25" i="2"/>
  <c r="P25" i="2" s="1"/>
  <c r="Q25" i="2" s="1"/>
  <c r="O41" i="2"/>
  <c r="P41" i="2" s="1"/>
  <c r="Q41" i="2" s="1"/>
  <c r="O57" i="2"/>
  <c r="P57" i="2" s="1"/>
  <c r="Q57" i="2" s="1"/>
  <c r="O14" i="2"/>
  <c r="P14" i="2" s="1"/>
  <c r="O30" i="2"/>
  <c r="P30" i="2" s="1"/>
  <c r="Q30" i="2" s="1"/>
  <c r="O46" i="2"/>
  <c r="P46" i="2" s="1"/>
  <c r="Q46" i="2" s="1"/>
  <c r="O62" i="2"/>
  <c r="P62" i="2" s="1"/>
  <c r="Q62" i="2" s="1"/>
  <c r="O78" i="2"/>
  <c r="P78" i="2" s="1"/>
  <c r="Q78" i="2" s="1"/>
  <c r="O94" i="2"/>
  <c r="P94" i="2" s="1"/>
  <c r="Q94" i="2" s="1"/>
  <c r="O10" i="2"/>
  <c r="P10" i="2" s="1"/>
  <c r="O23" i="2"/>
  <c r="P23" i="2" s="1"/>
  <c r="Q23" i="2" s="1"/>
  <c r="O39" i="2"/>
  <c r="P39" i="2" s="1"/>
  <c r="Q39" i="2" s="1"/>
  <c r="O55" i="2"/>
  <c r="P55" i="2" s="1"/>
  <c r="Q55" i="2" s="1"/>
  <c r="O71" i="2"/>
  <c r="P71" i="2" s="1"/>
  <c r="Q71" i="2" s="1"/>
  <c r="O24" i="2"/>
  <c r="P24" i="2" s="1"/>
  <c r="Q24" i="2" s="1"/>
  <c r="O40" i="2"/>
  <c r="P40" i="2" s="1"/>
  <c r="Q40" i="2" s="1"/>
  <c r="O56" i="2"/>
  <c r="P56" i="2" s="1"/>
  <c r="Q56" i="2" s="1"/>
  <c r="O72" i="2"/>
  <c r="P72" i="2" s="1"/>
  <c r="Q72" i="2" s="1"/>
  <c r="O88" i="2"/>
  <c r="P88" i="2" s="1"/>
  <c r="Q88" i="2" s="1"/>
  <c r="O104" i="2"/>
  <c r="P104" i="2" s="1"/>
  <c r="Q104" i="2" s="1"/>
  <c r="O89" i="2"/>
  <c r="P89" i="2" s="1"/>
  <c r="Q89" i="2" s="1"/>
  <c r="O83" i="2"/>
  <c r="P83" i="2" s="1"/>
  <c r="Q83" i="2" s="1"/>
  <c r="O77" i="2"/>
  <c r="P77" i="2" s="1"/>
  <c r="Q77" i="2" s="1"/>
  <c r="O109" i="2"/>
  <c r="P109" i="2" s="1"/>
  <c r="Q109" i="2" s="1"/>
  <c r="O103" i="2"/>
  <c r="P103" i="2" s="1"/>
  <c r="Q103" i="2" s="1"/>
  <c r="S103" i="2" l="1"/>
  <c r="R103" i="2"/>
  <c r="T103" i="2"/>
  <c r="S89" i="2"/>
  <c r="R89" i="2"/>
  <c r="T89" i="2"/>
  <c r="S56" i="2"/>
  <c r="R56" i="2"/>
  <c r="T56" i="2"/>
  <c r="S55" i="2"/>
  <c r="R55" i="2"/>
  <c r="T55" i="2"/>
  <c r="T94" i="2"/>
  <c r="S94" i="2"/>
  <c r="R94" i="2"/>
  <c r="T30" i="2"/>
  <c r="S30" i="2"/>
  <c r="R30" i="2"/>
  <c r="T25" i="2"/>
  <c r="S25" i="2"/>
  <c r="R25" i="2"/>
  <c r="T75" i="2"/>
  <c r="S75" i="2"/>
  <c r="R75" i="2"/>
  <c r="T68" i="2"/>
  <c r="S68" i="2"/>
  <c r="R68" i="2"/>
  <c r="T67" i="2"/>
  <c r="S67" i="2"/>
  <c r="R67" i="2"/>
  <c r="T106" i="2"/>
  <c r="S106" i="2"/>
  <c r="R106" i="2"/>
  <c r="T42" i="2"/>
  <c r="S42" i="2"/>
  <c r="R42" i="2"/>
  <c r="T37" i="2"/>
  <c r="S37" i="2"/>
  <c r="R37" i="2"/>
  <c r="R99" i="2"/>
  <c r="T99" i="2"/>
  <c r="S99" i="2"/>
  <c r="T80" i="2"/>
  <c r="S80" i="2"/>
  <c r="R80" i="2"/>
  <c r="Q16" i="2"/>
  <c r="L13" i="3"/>
  <c r="Q15" i="2"/>
  <c r="L12" i="3"/>
  <c r="S54" i="2"/>
  <c r="R54" i="2"/>
  <c r="T54" i="2"/>
  <c r="S49" i="2"/>
  <c r="R49" i="2"/>
  <c r="T49" i="2"/>
  <c r="S85" i="2"/>
  <c r="R85" i="2"/>
  <c r="T85" i="2"/>
  <c r="T92" i="2"/>
  <c r="S92" i="2"/>
  <c r="R92" i="2"/>
  <c r="T28" i="2"/>
  <c r="S28" i="2"/>
  <c r="R28" i="2"/>
  <c r="T27" i="2"/>
  <c r="S27" i="2"/>
  <c r="R27" i="2"/>
  <c r="T66" i="2"/>
  <c r="S66" i="2"/>
  <c r="R66" i="2"/>
  <c r="T61" i="2"/>
  <c r="S61" i="2"/>
  <c r="R61" i="2"/>
  <c r="R109" i="2"/>
  <c r="T109" i="2"/>
  <c r="S109" i="2"/>
  <c r="R104" i="2"/>
  <c r="T104" i="2"/>
  <c r="S104" i="2"/>
  <c r="R40" i="2"/>
  <c r="T40" i="2"/>
  <c r="S40" i="2"/>
  <c r="R39" i="2"/>
  <c r="T39" i="2"/>
  <c r="S39" i="2"/>
  <c r="S78" i="2"/>
  <c r="R78" i="2"/>
  <c r="T78" i="2"/>
  <c r="Q14" i="2"/>
  <c r="L11" i="3"/>
  <c r="T95" i="2"/>
  <c r="S95" i="2"/>
  <c r="R95" i="2"/>
  <c r="T81" i="2"/>
  <c r="S81" i="2"/>
  <c r="R81" i="2"/>
  <c r="T52" i="2"/>
  <c r="S52" i="2"/>
  <c r="R52" i="2"/>
  <c r="T51" i="2"/>
  <c r="S51" i="2"/>
  <c r="R51" i="2"/>
  <c r="T90" i="2"/>
  <c r="S90" i="2"/>
  <c r="R90" i="2"/>
  <c r="T26" i="2"/>
  <c r="S26" i="2"/>
  <c r="R26" i="2"/>
  <c r="T21" i="2"/>
  <c r="S21" i="2"/>
  <c r="R21" i="2"/>
  <c r="S105" i="2"/>
  <c r="R105" i="2"/>
  <c r="T105" i="2"/>
  <c r="T64" i="2"/>
  <c r="S64" i="2"/>
  <c r="R64" i="2"/>
  <c r="S63" i="2"/>
  <c r="R63" i="2"/>
  <c r="T63" i="2"/>
  <c r="T102" i="2"/>
  <c r="S102" i="2"/>
  <c r="R102" i="2"/>
  <c r="T38" i="2"/>
  <c r="S38" i="2"/>
  <c r="R38" i="2"/>
  <c r="T33" i="2"/>
  <c r="S33" i="2"/>
  <c r="R33" i="2"/>
  <c r="R91" i="2"/>
  <c r="T91" i="2"/>
  <c r="S91" i="2"/>
  <c r="T76" i="2"/>
  <c r="S76" i="2"/>
  <c r="R76" i="2"/>
  <c r="Q12" i="2"/>
  <c r="L9" i="3"/>
  <c r="Q11" i="2"/>
  <c r="L8" i="3"/>
  <c r="T50" i="2"/>
  <c r="S50" i="2"/>
  <c r="R50" i="2"/>
  <c r="T45" i="2"/>
  <c r="S45" i="2"/>
  <c r="R45" i="2"/>
  <c r="T77" i="2"/>
  <c r="S77" i="2"/>
  <c r="R77" i="2"/>
  <c r="T88" i="2"/>
  <c r="S88" i="2"/>
  <c r="R88" i="2"/>
  <c r="T24" i="2"/>
  <c r="S24" i="2"/>
  <c r="R24" i="2"/>
  <c r="T23" i="2"/>
  <c r="S23" i="2"/>
  <c r="R23" i="2"/>
  <c r="R62" i="2"/>
  <c r="T62" i="2"/>
  <c r="S62" i="2"/>
  <c r="R57" i="2"/>
  <c r="T57" i="2"/>
  <c r="S57" i="2"/>
  <c r="S101" i="2"/>
  <c r="R101" i="2"/>
  <c r="T101" i="2"/>
  <c r="S100" i="2"/>
  <c r="R100" i="2"/>
  <c r="T100" i="2"/>
  <c r="S36" i="2"/>
  <c r="R36" i="2"/>
  <c r="T36" i="2"/>
  <c r="S35" i="2"/>
  <c r="R35" i="2"/>
  <c r="T35" i="2"/>
  <c r="S74" i="2"/>
  <c r="R74" i="2"/>
  <c r="T74" i="2"/>
  <c r="S69" i="2"/>
  <c r="R69" i="2"/>
  <c r="T69" i="2"/>
  <c r="T87" i="2"/>
  <c r="S87" i="2"/>
  <c r="R87" i="2"/>
  <c r="R73" i="2"/>
  <c r="T73" i="2"/>
  <c r="S73" i="2"/>
  <c r="T48" i="2"/>
  <c r="S48" i="2"/>
  <c r="R48" i="2"/>
  <c r="S47" i="2"/>
  <c r="R47" i="2"/>
  <c r="T47" i="2"/>
  <c r="T86" i="2"/>
  <c r="S86" i="2"/>
  <c r="R86" i="2"/>
  <c r="R22" i="2"/>
  <c r="T22" i="2"/>
  <c r="S22" i="2"/>
  <c r="Q17" i="2"/>
  <c r="L14" i="3"/>
  <c r="T97" i="2"/>
  <c r="S97" i="2"/>
  <c r="R97" i="2"/>
  <c r="S60" i="2"/>
  <c r="R60" i="2"/>
  <c r="T60" i="2"/>
  <c r="S59" i="2"/>
  <c r="R59" i="2"/>
  <c r="T59" i="2"/>
  <c r="S98" i="2"/>
  <c r="R98" i="2"/>
  <c r="T98" i="2"/>
  <c r="S34" i="2"/>
  <c r="R34" i="2"/>
  <c r="T34" i="2"/>
  <c r="S29" i="2"/>
  <c r="R29" i="2"/>
  <c r="T29" i="2"/>
  <c r="T83" i="2"/>
  <c r="S83" i="2"/>
  <c r="R83" i="2"/>
  <c r="T72" i="2"/>
  <c r="S72" i="2"/>
  <c r="R72" i="2"/>
  <c r="T71" i="2"/>
  <c r="S71" i="2"/>
  <c r="R71" i="2"/>
  <c r="Q10" i="2"/>
  <c r="L7" i="3"/>
  <c r="T46" i="2"/>
  <c r="S46" i="2"/>
  <c r="R46" i="2"/>
  <c r="T41" i="2"/>
  <c r="S41" i="2"/>
  <c r="R41" i="2"/>
  <c r="R107" i="2"/>
  <c r="T107" i="2"/>
  <c r="S107" i="2"/>
  <c r="R84" i="2"/>
  <c r="T84" i="2"/>
  <c r="S84" i="2"/>
  <c r="R20" i="2"/>
  <c r="T20" i="2"/>
  <c r="S20" i="2"/>
  <c r="Q19" i="2"/>
  <c r="L16" i="3"/>
  <c r="R58" i="2"/>
  <c r="T58" i="2"/>
  <c r="S58" i="2"/>
  <c r="R53" i="2"/>
  <c r="T53" i="2"/>
  <c r="S53" i="2"/>
  <c r="S93" i="2"/>
  <c r="R93" i="2"/>
  <c r="T93" i="2"/>
  <c r="R96" i="2"/>
  <c r="T96" i="2"/>
  <c r="S96" i="2"/>
  <c r="T32" i="2"/>
  <c r="S32" i="2"/>
  <c r="R32" i="2"/>
  <c r="R31" i="2"/>
  <c r="T31" i="2"/>
  <c r="S31" i="2"/>
  <c r="T70" i="2"/>
  <c r="S70" i="2"/>
  <c r="R70" i="2"/>
  <c r="T65" i="2"/>
  <c r="S65" i="2"/>
  <c r="R65" i="2"/>
  <c r="R79" i="2"/>
  <c r="T79" i="2"/>
  <c r="S79" i="2"/>
  <c r="T108" i="2"/>
  <c r="S108" i="2"/>
  <c r="R108" i="2"/>
  <c r="R44" i="2"/>
  <c r="T44" i="2"/>
  <c r="S44" i="2"/>
  <c r="R43" i="2"/>
  <c r="T43" i="2"/>
  <c r="S43" i="2"/>
  <c r="R82" i="2"/>
  <c r="T82" i="2"/>
  <c r="S82" i="2"/>
  <c r="Q18" i="2"/>
  <c r="L15" i="3"/>
  <c r="Q13" i="2"/>
  <c r="L10" i="3"/>
  <c r="S17" i="2" l="1"/>
  <c r="O14" i="3" s="1"/>
  <c r="R17" i="2"/>
  <c r="N14" i="3" s="1"/>
  <c r="M14" i="3"/>
  <c r="T17" i="2"/>
  <c r="P14" i="3" s="1"/>
  <c r="T12" i="2"/>
  <c r="P9" i="3" s="1"/>
  <c r="M9" i="3"/>
  <c r="S12" i="2"/>
  <c r="R12" i="2"/>
  <c r="R15" i="2"/>
  <c r="N12" i="3" s="1"/>
  <c r="T15" i="2"/>
  <c r="P12" i="3" s="1"/>
  <c r="M12" i="3"/>
  <c r="S15" i="2"/>
  <c r="O12" i="3" s="1"/>
  <c r="R13" i="2"/>
  <c r="N10" i="3" s="1"/>
  <c r="M10" i="3"/>
  <c r="T13" i="2"/>
  <c r="P10" i="3" s="1"/>
  <c r="S13" i="2"/>
  <c r="O10" i="3" s="1"/>
  <c r="R18" i="2"/>
  <c r="N15" i="3" s="1"/>
  <c r="M15" i="3"/>
  <c r="T18" i="2"/>
  <c r="P15" i="3" s="1"/>
  <c r="S18" i="2"/>
  <c r="O15" i="3" s="1"/>
  <c r="R19" i="2"/>
  <c r="N16" i="3" s="1"/>
  <c r="T19" i="2"/>
  <c r="P16" i="3" s="1"/>
  <c r="S19" i="2"/>
  <c r="O16" i="3" s="1"/>
  <c r="M16" i="3"/>
  <c r="T11" i="2"/>
  <c r="P8" i="3" s="1"/>
  <c r="S11" i="2"/>
  <c r="O8" i="3" s="1"/>
  <c r="M8" i="3"/>
  <c r="R11" i="2"/>
  <c r="T16" i="2"/>
  <c r="P13" i="3" s="1"/>
  <c r="M13" i="3"/>
  <c r="S16" i="2"/>
  <c r="O13" i="3" s="1"/>
  <c r="R16" i="2"/>
  <c r="N13" i="3" s="1"/>
  <c r="N3" i="2"/>
  <c r="T10" i="2"/>
  <c r="M7" i="3"/>
  <c r="S10" i="2"/>
  <c r="R10" i="2"/>
  <c r="S14" i="2"/>
  <c r="O11" i="3" s="1"/>
  <c r="R14" i="2"/>
  <c r="N11" i="3" s="1"/>
  <c r="T14" i="2"/>
  <c r="P11" i="3" s="1"/>
  <c r="M11" i="3"/>
  <c r="N8" i="3" l="1"/>
  <c r="N9" i="3"/>
  <c r="O9" i="3"/>
  <c r="N4" i="2"/>
  <c r="N7" i="3"/>
  <c r="N5" i="2"/>
  <c r="O7" i="3"/>
  <c r="P7" i="3"/>
  <c r="N6" i="2"/>
</calcChain>
</file>

<file path=xl/sharedStrings.xml><?xml version="1.0" encoding="utf-8"?>
<sst xmlns="http://schemas.openxmlformats.org/spreadsheetml/2006/main" count="345" uniqueCount="121">
  <si>
    <t>Company Name</t>
  </si>
  <si>
    <t>KPI 1</t>
  </si>
  <si>
    <t>KPI 2</t>
  </si>
  <si>
    <t>KPI 3</t>
  </si>
  <si>
    <t>KPI 4</t>
  </si>
  <si>
    <t>Com 1</t>
  </si>
  <si>
    <t>Com 2</t>
  </si>
  <si>
    <t>Com 3</t>
  </si>
  <si>
    <t>Com 4</t>
  </si>
  <si>
    <t>Com 5</t>
  </si>
  <si>
    <t>Com 6</t>
  </si>
  <si>
    <t>Com 7</t>
  </si>
  <si>
    <t>Com 8</t>
  </si>
  <si>
    <t>Com 9</t>
  </si>
  <si>
    <t>Com 10</t>
  </si>
  <si>
    <t>Com 11</t>
  </si>
  <si>
    <t>Com 12</t>
  </si>
  <si>
    <t>Com 13</t>
  </si>
  <si>
    <t>Com 14</t>
  </si>
  <si>
    <t>Com 15</t>
  </si>
  <si>
    <t>Com 16</t>
  </si>
  <si>
    <t>Com 17</t>
  </si>
  <si>
    <t>Com 18</t>
  </si>
  <si>
    <t>Com 19</t>
  </si>
  <si>
    <t>Com 20</t>
  </si>
  <si>
    <t>Com 21</t>
  </si>
  <si>
    <t>Com 22</t>
  </si>
  <si>
    <t>Com 23</t>
  </si>
  <si>
    <t>Com 24</t>
  </si>
  <si>
    <t>Com 25</t>
  </si>
  <si>
    <t>Com 26</t>
  </si>
  <si>
    <t>Com 27</t>
  </si>
  <si>
    <t>Com 28</t>
  </si>
  <si>
    <t>Com 29</t>
  </si>
  <si>
    <t>Com 30</t>
  </si>
  <si>
    <t>Com 31</t>
  </si>
  <si>
    <t>Com 32</t>
  </si>
  <si>
    <t>Com 33</t>
  </si>
  <si>
    <t>Com 34</t>
  </si>
  <si>
    <t>Com 35</t>
  </si>
  <si>
    <t>Com 36</t>
  </si>
  <si>
    <t>Com 37</t>
  </si>
  <si>
    <t>Com 38</t>
  </si>
  <si>
    <t>Com 39</t>
  </si>
  <si>
    <t>Com 40</t>
  </si>
  <si>
    <t>Com 41</t>
  </si>
  <si>
    <t>Com 42</t>
  </si>
  <si>
    <t>Com 43</t>
  </si>
  <si>
    <t>Com 44</t>
  </si>
  <si>
    <t>Com 45</t>
  </si>
  <si>
    <t>Com 46</t>
  </si>
  <si>
    <t>Com 47</t>
  </si>
  <si>
    <t>Com 48</t>
  </si>
  <si>
    <t>Com 49</t>
  </si>
  <si>
    <t>Com 50</t>
  </si>
  <si>
    <t>Com 51</t>
  </si>
  <si>
    <t>Com 52</t>
  </si>
  <si>
    <t>Com 53</t>
  </si>
  <si>
    <t>Com 54</t>
  </si>
  <si>
    <t>Com 55</t>
  </si>
  <si>
    <t>Com 56</t>
  </si>
  <si>
    <t>Com 57</t>
  </si>
  <si>
    <t>Com 58</t>
  </si>
  <si>
    <t>Com 59</t>
  </si>
  <si>
    <t>Com 60</t>
  </si>
  <si>
    <t>Com 61</t>
  </si>
  <si>
    <t>Com 62</t>
  </si>
  <si>
    <t>Com 63</t>
  </si>
  <si>
    <t>Com 64</t>
  </si>
  <si>
    <t>Com 65</t>
  </si>
  <si>
    <t>Com 66</t>
  </si>
  <si>
    <t>Com 67</t>
  </si>
  <si>
    <t>Com 68</t>
  </si>
  <si>
    <t>Com 69</t>
  </si>
  <si>
    <t>Com 70</t>
  </si>
  <si>
    <t>Com 71</t>
  </si>
  <si>
    <t>Com 72</t>
  </si>
  <si>
    <t>Com 73</t>
  </si>
  <si>
    <t>Com 74</t>
  </si>
  <si>
    <t>Com 75</t>
  </si>
  <si>
    <t>Com 76</t>
  </si>
  <si>
    <t>Com 77</t>
  </si>
  <si>
    <t>Com 78</t>
  </si>
  <si>
    <t>Com 79</t>
  </si>
  <si>
    <t>Com 80</t>
  </si>
  <si>
    <t>Com 81</t>
  </si>
  <si>
    <t>Com 82</t>
  </si>
  <si>
    <t>Com 83</t>
  </si>
  <si>
    <t>Com 84</t>
  </si>
  <si>
    <t>Com 85</t>
  </si>
  <si>
    <t>Com 86</t>
  </si>
  <si>
    <t>Com 87</t>
  </si>
  <si>
    <t>Com 88</t>
  </si>
  <si>
    <t>Com 89</t>
  </si>
  <si>
    <t>Com 90</t>
  </si>
  <si>
    <t>Com 91</t>
  </si>
  <si>
    <t>Com 92</t>
  </si>
  <si>
    <t>Com 93</t>
  </si>
  <si>
    <t>Com 94</t>
  </si>
  <si>
    <t>Com 95</t>
  </si>
  <si>
    <t>Com 96</t>
  </si>
  <si>
    <t>Com 97</t>
  </si>
  <si>
    <t>Com 98</t>
  </si>
  <si>
    <t>Com 99</t>
  </si>
  <si>
    <t>Com 100</t>
  </si>
  <si>
    <t>Y axis</t>
  </si>
  <si>
    <t>X Axis</t>
  </si>
  <si>
    <t>Y Axis</t>
  </si>
  <si>
    <t>Marked Company</t>
  </si>
  <si>
    <t>Name</t>
  </si>
  <si>
    <t>H1</t>
  </si>
  <si>
    <t>H2</t>
  </si>
  <si>
    <t>V1</t>
  </si>
  <si>
    <t>V2</t>
  </si>
  <si>
    <t>Quadrant</t>
  </si>
  <si>
    <t>Current Selection</t>
  </si>
  <si>
    <t>Quandrant</t>
  </si>
  <si>
    <t>True/False</t>
  </si>
  <si>
    <t>Scroll Value</t>
  </si>
  <si>
    <t>Average</t>
  </si>
  <si>
    <t>Marked Company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</si>
</sst>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3" xfId="1" applyNumberFormat="1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2" fillId="2" borderId="0" xfId="0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Calculation!$B$10:$B$109</c:f>
              <c:numCache>
                <c:formatCode>General</c:formatCode>
                <c:ptCount val="100"/>
                <c:pt idx="0">
                  <c:v>15</c:v>
                </c:pt>
                <c:pt idx="1">
                  <c:v>42</c:v>
                </c:pt>
                <c:pt idx="2">
                  <c:v>59</c:v>
                </c:pt>
                <c:pt idx="3">
                  <c:v>78</c:v>
                </c:pt>
                <c:pt idx="4">
                  <c:v>31</c:v>
                </c:pt>
                <c:pt idx="5">
                  <c:v>44</c:v>
                </c:pt>
                <c:pt idx="6">
                  <c:v>64</c:v>
                </c:pt>
                <c:pt idx="7">
                  <c:v>69</c:v>
                </c:pt>
                <c:pt idx="8">
                  <c:v>85</c:v>
                </c:pt>
                <c:pt idx="9">
                  <c:v>66</c:v>
                </c:pt>
                <c:pt idx="10">
                  <c:v>90</c:v>
                </c:pt>
                <c:pt idx="11">
                  <c:v>59</c:v>
                </c:pt>
                <c:pt idx="12">
                  <c:v>38</c:v>
                </c:pt>
                <c:pt idx="13">
                  <c:v>85</c:v>
                </c:pt>
                <c:pt idx="14">
                  <c:v>29</c:v>
                </c:pt>
                <c:pt idx="15">
                  <c:v>60</c:v>
                </c:pt>
                <c:pt idx="16">
                  <c:v>33</c:v>
                </c:pt>
                <c:pt idx="17">
                  <c:v>80</c:v>
                </c:pt>
                <c:pt idx="18">
                  <c:v>71</c:v>
                </c:pt>
                <c:pt idx="19">
                  <c:v>71</c:v>
                </c:pt>
                <c:pt idx="20">
                  <c:v>20</c:v>
                </c:pt>
                <c:pt idx="21">
                  <c:v>53</c:v>
                </c:pt>
                <c:pt idx="22">
                  <c:v>36</c:v>
                </c:pt>
                <c:pt idx="23">
                  <c:v>17</c:v>
                </c:pt>
                <c:pt idx="24">
                  <c:v>28</c:v>
                </c:pt>
                <c:pt idx="25">
                  <c:v>22</c:v>
                </c:pt>
                <c:pt idx="26">
                  <c:v>87</c:v>
                </c:pt>
                <c:pt idx="27">
                  <c:v>19</c:v>
                </c:pt>
                <c:pt idx="28">
                  <c:v>36</c:v>
                </c:pt>
                <c:pt idx="29">
                  <c:v>87</c:v>
                </c:pt>
                <c:pt idx="30">
                  <c:v>65</c:v>
                </c:pt>
                <c:pt idx="31">
                  <c:v>90</c:v>
                </c:pt>
                <c:pt idx="32">
                  <c:v>42</c:v>
                </c:pt>
                <c:pt idx="33">
                  <c:v>40</c:v>
                </c:pt>
                <c:pt idx="34">
                  <c:v>46</c:v>
                </c:pt>
                <c:pt idx="35">
                  <c:v>100</c:v>
                </c:pt>
                <c:pt idx="36">
                  <c:v>45</c:v>
                </c:pt>
                <c:pt idx="37">
                  <c:v>57</c:v>
                </c:pt>
                <c:pt idx="38">
                  <c:v>86</c:v>
                </c:pt>
                <c:pt idx="39">
                  <c:v>19</c:v>
                </c:pt>
                <c:pt idx="40">
                  <c:v>10</c:v>
                </c:pt>
                <c:pt idx="41">
                  <c:v>44</c:v>
                </c:pt>
                <c:pt idx="42">
                  <c:v>89</c:v>
                </c:pt>
                <c:pt idx="43">
                  <c:v>21</c:v>
                </c:pt>
                <c:pt idx="44">
                  <c:v>24</c:v>
                </c:pt>
                <c:pt idx="45">
                  <c:v>95</c:v>
                </c:pt>
                <c:pt idx="46">
                  <c:v>23</c:v>
                </c:pt>
                <c:pt idx="47">
                  <c:v>11</c:v>
                </c:pt>
                <c:pt idx="48">
                  <c:v>64</c:v>
                </c:pt>
                <c:pt idx="49">
                  <c:v>14</c:v>
                </c:pt>
                <c:pt idx="50">
                  <c:v>63</c:v>
                </c:pt>
                <c:pt idx="51">
                  <c:v>99</c:v>
                </c:pt>
                <c:pt idx="52">
                  <c:v>15</c:v>
                </c:pt>
                <c:pt idx="53">
                  <c:v>58</c:v>
                </c:pt>
                <c:pt idx="54">
                  <c:v>78</c:v>
                </c:pt>
                <c:pt idx="55">
                  <c:v>42</c:v>
                </c:pt>
                <c:pt idx="56">
                  <c:v>11</c:v>
                </c:pt>
                <c:pt idx="57">
                  <c:v>15</c:v>
                </c:pt>
                <c:pt idx="58">
                  <c:v>57</c:v>
                </c:pt>
                <c:pt idx="59">
                  <c:v>19</c:v>
                </c:pt>
                <c:pt idx="60">
                  <c:v>32</c:v>
                </c:pt>
                <c:pt idx="61">
                  <c:v>37</c:v>
                </c:pt>
                <c:pt idx="62">
                  <c:v>75</c:v>
                </c:pt>
                <c:pt idx="63">
                  <c:v>55</c:v>
                </c:pt>
                <c:pt idx="64">
                  <c:v>73</c:v>
                </c:pt>
                <c:pt idx="65">
                  <c:v>80</c:v>
                </c:pt>
                <c:pt idx="66">
                  <c:v>19</c:v>
                </c:pt>
                <c:pt idx="67">
                  <c:v>29</c:v>
                </c:pt>
                <c:pt idx="68">
                  <c:v>82</c:v>
                </c:pt>
                <c:pt idx="69">
                  <c:v>28</c:v>
                </c:pt>
                <c:pt idx="70">
                  <c:v>33</c:v>
                </c:pt>
                <c:pt idx="71">
                  <c:v>23</c:v>
                </c:pt>
                <c:pt idx="72">
                  <c:v>10</c:v>
                </c:pt>
                <c:pt idx="73">
                  <c:v>49</c:v>
                </c:pt>
                <c:pt idx="74">
                  <c:v>52</c:v>
                </c:pt>
                <c:pt idx="75">
                  <c:v>59</c:v>
                </c:pt>
                <c:pt idx="76">
                  <c:v>88</c:v>
                </c:pt>
                <c:pt idx="77">
                  <c:v>57</c:v>
                </c:pt>
                <c:pt idx="78">
                  <c:v>68</c:v>
                </c:pt>
                <c:pt idx="79">
                  <c:v>65</c:v>
                </c:pt>
                <c:pt idx="80">
                  <c:v>25</c:v>
                </c:pt>
                <c:pt idx="81">
                  <c:v>35</c:v>
                </c:pt>
                <c:pt idx="82">
                  <c:v>40</c:v>
                </c:pt>
                <c:pt idx="83">
                  <c:v>68</c:v>
                </c:pt>
                <c:pt idx="84">
                  <c:v>44</c:v>
                </c:pt>
                <c:pt idx="85">
                  <c:v>99</c:v>
                </c:pt>
                <c:pt idx="86">
                  <c:v>49</c:v>
                </c:pt>
                <c:pt idx="87">
                  <c:v>48</c:v>
                </c:pt>
                <c:pt idx="88">
                  <c:v>94</c:v>
                </c:pt>
                <c:pt idx="89">
                  <c:v>12</c:v>
                </c:pt>
                <c:pt idx="90">
                  <c:v>62</c:v>
                </c:pt>
                <c:pt idx="91">
                  <c:v>70</c:v>
                </c:pt>
                <c:pt idx="92">
                  <c:v>63</c:v>
                </c:pt>
                <c:pt idx="93">
                  <c:v>14</c:v>
                </c:pt>
                <c:pt idx="94">
                  <c:v>32</c:v>
                </c:pt>
                <c:pt idx="95">
                  <c:v>76</c:v>
                </c:pt>
                <c:pt idx="96">
                  <c:v>38</c:v>
                </c:pt>
                <c:pt idx="97">
                  <c:v>62</c:v>
                </c:pt>
                <c:pt idx="98">
                  <c:v>84</c:v>
                </c:pt>
                <c:pt idx="99">
                  <c:v>46</c:v>
                </c:pt>
              </c:numCache>
            </c:numRef>
          </c:xVal>
          <c:yVal>
            <c:numRef>
              <c:f>Calculation!$C$10:$C$109</c:f>
              <c:numCache>
                <c:formatCode>General</c:formatCode>
                <c:ptCount val="100"/>
                <c:pt idx="0">
                  <c:v>23</c:v>
                </c:pt>
                <c:pt idx="1">
                  <c:v>46</c:v>
                </c:pt>
                <c:pt idx="2">
                  <c:v>13</c:v>
                </c:pt>
                <c:pt idx="3">
                  <c:v>54</c:v>
                </c:pt>
                <c:pt idx="4">
                  <c:v>98</c:v>
                </c:pt>
                <c:pt idx="5">
                  <c:v>85</c:v>
                </c:pt>
                <c:pt idx="6">
                  <c:v>32</c:v>
                </c:pt>
                <c:pt idx="7">
                  <c:v>28</c:v>
                </c:pt>
                <c:pt idx="8">
                  <c:v>38</c:v>
                </c:pt>
                <c:pt idx="9">
                  <c:v>87</c:v>
                </c:pt>
                <c:pt idx="10">
                  <c:v>55</c:v>
                </c:pt>
                <c:pt idx="11">
                  <c:v>20</c:v>
                </c:pt>
                <c:pt idx="12">
                  <c:v>86</c:v>
                </c:pt>
                <c:pt idx="13">
                  <c:v>66</c:v>
                </c:pt>
                <c:pt idx="14">
                  <c:v>67</c:v>
                </c:pt>
                <c:pt idx="15">
                  <c:v>11</c:v>
                </c:pt>
                <c:pt idx="16">
                  <c:v>17</c:v>
                </c:pt>
                <c:pt idx="17">
                  <c:v>76</c:v>
                </c:pt>
                <c:pt idx="18">
                  <c:v>10</c:v>
                </c:pt>
                <c:pt idx="19">
                  <c:v>49</c:v>
                </c:pt>
                <c:pt idx="20">
                  <c:v>86</c:v>
                </c:pt>
                <c:pt idx="21">
                  <c:v>35</c:v>
                </c:pt>
                <c:pt idx="22">
                  <c:v>88</c:v>
                </c:pt>
                <c:pt idx="23">
                  <c:v>31</c:v>
                </c:pt>
                <c:pt idx="24">
                  <c:v>42</c:v>
                </c:pt>
                <c:pt idx="25">
                  <c:v>59</c:v>
                </c:pt>
                <c:pt idx="26">
                  <c:v>66</c:v>
                </c:pt>
                <c:pt idx="27">
                  <c:v>97</c:v>
                </c:pt>
                <c:pt idx="28">
                  <c:v>93</c:v>
                </c:pt>
                <c:pt idx="29">
                  <c:v>33</c:v>
                </c:pt>
                <c:pt idx="30">
                  <c:v>91</c:v>
                </c:pt>
                <c:pt idx="31">
                  <c:v>55</c:v>
                </c:pt>
                <c:pt idx="32">
                  <c:v>88</c:v>
                </c:pt>
                <c:pt idx="33">
                  <c:v>13</c:v>
                </c:pt>
                <c:pt idx="34">
                  <c:v>39</c:v>
                </c:pt>
                <c:pt idx="35">
                  <c:v>23</c:v>
                </c:pt>
                <c:pt idx="36">
                  <c:v>89</c:v>
                </c:pt>
                <c:pt idx="37">
                  <c:v>30</c:v>
                </c:pt>
                <c:pt idx="38">
                  <c:v>63</c:v>
                </c:pt>
                <c:pt idx="39">
                  <c:v>47</c:v>
                </c:pt>
                <c:pt idx="40">
                  <c:v>71</c:v>
                </c:pt>
                <c:pt idx="41">
                  <c:v>87</c:v>
                </c:pt>
                <c:pt idx="42">
                  <c:v>92</c:v>
                </c:pt>
                <c:pt idx="43">
                  <c:v>24</c:v>
                </c:pt>
                <c:pt idx="44">
                  <c:v>28</c:v>
                </c:pt>
                <c:pt idx="45">
                  <c:v>97</c:v>
                </c:pt>
                <c:pt idx="46">
                  <c:v>80</c:v>
                </c:pt>
                <c:pt idx="47">
                  <c:v>95</c:v>
                </c:pt>
                <c:pt idx="48">
                  <c:v>69</c:v>
                </c:pt>
                <c:pt idx="49">
                  <c:v>49</c:v>
                </c:pt>
                <c:pt idx="50">
                  <c:v>20</c:v>
                </c:pt>
                <c:pt idx="51">
                  <c:v>61</c:v>
                </c:pt>
                <c:pt idx="52">
                  <c:v>84</c:v>
                </c:pt>
                <c:pt idx="53">
                  <c:v>39</c:v>
                </c:pt>
                <c:pt idx="54">
                  <c:v>42</c:v>
                </c:pt>
                <c:pt idx="55">
                  <c:v>46</c:v>
                </c:pt>
                <c:pt idx="56">
                  <c:v>19</c:v>
                </c:pt>
                <c:pt idx="57">
                  <c:v>18</c:v>
                </c:pt>
                <c:pt idx="58">
                  <c:v>31</c:v>
                </c:pt>
                <c:pt idx="59">
                  <c:v>53</c:v>
                </c:pt>
                <c:pt idx="60">
                  <c:v>10</c:v>
                </c:pt>
                <c:pt idx="61">
                  <c:v>74</c:v>
                </c:pt>
                <c:pt idx="62">
                  <c:v>75</c:v>
                </c:pt>
                <c:pt idx="63">
                  <c:v>11</c:v>
                </c:pt>
                <c:pt idx="64">
                  <c:v>11</c:v>
                </c:pt>
                <c:pt idx="65">
                  <c:v>61</c:v>
                </c:pt>
                <c:pt idx="66">
                  <c:v>100</c:v>
                </c:pt>
                <c:pt idx="67">
                  <c:v>79</c:v>
                </c:pt>
                <c:pt idx="68">
                  <c:v>43</c:v>
                </c:pt>
                <c:pt idx="69">
                  <c:v>70</c:v>
                </c:pt>
                <c:pt idx="70">
                  <c:v>54</c:v>
                </c:pt>
                <c:pt idx="71">
                  <c:v>27</c:v>
                </c:pt>
                <c:pt idx="72">
                  <c:v>22</c:v>
                </c:pt>
                <c:pt idx="73">
                  <c:v>45</c:v>
                </c:pt>
                <c:pt idx="74">
                  <c:v>93</c:v>
                </c:pt>
                <c:pt idx="75">
                  <c:v>27</c:v>
                </c:pt>
                <c:pt idx="76">
                  <c:v>68</c:v>
                </c:pt>
                <c:pt idx="77">
                  <c:v>21</c:v>
                </c:pt>
                <c:pt idx="78">
                  <c:v>48</c:v>
                </c:pt>
                <c:pt idx="79">
                  <c:v>94</c:v>
                </c:pt>
                <c:pt idx="80">
                  <c:v>11</c:v>
                </c:pt>
                <c:pt idx="81">
                  <c:v>71</c:v>
                </c:pt>
                <c:pt idx="82">
                  <c:v>46</c:v>
                </c:pt>
                <c:pt idx="83">
                  <c:v>45</c:v>
                </c:pt>
                <c:pt idx="84">
                  <c:v>59</c:v>
                </c:pt>
                <c:pt idx="85">
                  <c:v>68</c:v>
                </c:pt>
                <c:pt idx="86">
                  <c:v>24</c:v>
                </c:pt>
                <c:pt idx="87">
                  <c:v>19</c:v>
                </c:pt>
                <c:pt idx="88">
                  <c:v>59</c:v>
                </c:pt>
                <c:pt idx="89">
                  <c:v>35</c:v>
                </c:pt>
                <c:pt idx="90">
                  <c:v>38</c:v>
                </c:pt>
                <c:pt idx="91">
                  <c:v>53</c:v>
                </c:pt>
                <c:pt idx="92">
                  <c:v>78</c:v>
                </c:pt>
                <c:pt idx="93">
                  <c:v>22</c:v>
                </c:pt>
                <c:pt idx="94">
                  <c:v>10</c:v>
                </c:pt>
                <c:pt idx="95">
                  <c:v>17</c:v>
                </c:pt>
                <c:pt idx="96">
                  <c:v>54</c:v>
                </c:pt>
                <c:pt idx="97">
                  <c:v>57</c:v>
                </c:pt>
                <c:pt idx="98">
                  <c:v>83</c:v>
                </c:pt>
                <c:pt idx="99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v>Marker</c:v>
          </c:tx>
          <c:spPr>
            <a:ln w="28575">
              <a:solidFill>
                <a:schemeClr val="tx1"/>
              </a:solidFill>
              <a:prstDash val="sysDash"/>
            </a:ln>
          </c:spPr>
          <c:marker>
            <c:symbol val="circle"/>
            <c:size val="15"/>
            <c:spPr>
              <a:noFill/>
              <a:ln w="1270">
                <a:solidFill>
                  <a:schemeClr val="tx1"/>
                </a:solidFill>
                <a:prstDash val="lgDash"/>
              </a:ln>
            </c:spPr>
          </c:marker>
          <c:dLbls>
            <c:dLbl>
              <c:idx val="0"/>
              <c:layout/>
              <c:tx>
                <c:strRef>
                  <c:f>Calculation!$F$6</c:f>
                  <c:strCache>
                    <c:ptCount val="1"/>
                    <c:pt idx="0">
                      <c:v>Com 15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Calculation!$G$6</c:f>
              <c:numCache>
                <c:formatCode>General</c:formatCode>
                <c:ptCount val="1"/>
                <c:pt idx="0">
                  <c:v>29</c:v>
                </c:pt>
              </c:numCache>
            </c:numRef>
          </c:xVal>
          <c:yVal>
            <c:numRef>
              <c:f>Calculation!$H$6</c:f>
              <c:numCache>
                <c:formatCode>General</c:formatCode>
                <c:ptCount val="1"/>
                <c:pt idx="0">
                  <c:v>67</c:v>
                </c:pt>
              </c:numCache>
            </c:numRef>
          </c:yVal>
          <c:smooth val="0"/>
        </c:ser>
        <c:ser>
          <c:idx val="2"/>
          <c:order val="2"/>
          <c:tx>
            <c:v>X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Calculation!$G$16:$G$17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xVal>
          <c:yVal>
            <c:numRef>
              <c:f>Calculation!$H$16:$H$17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v>Y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Calculation!$G$18:$G$19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Calculation!$H$18:$H$19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4064"/>
        <c:axId val="208665600"/>
      </c:scatterChart>
      <c:valAx>
        <c:axId val="20866406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08665600"/>
        <c:crosses val="autoZero"/>
        <c:crossBetween val="midCat"/>
      </c:valAx>
      <c:valAx>
        <c:axId val="208665600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crossAx val="20866406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Peer Average</c:v>
          </c:tx>
          <c:invertIfNegative val="0"/>
          <c:cat>
            <c:strRef>
              <c:f>Calculation!$M$3:$M$6</c:f>
              <c:strCache>
                <c:ptCount val="4"/>
                <c:pt idx="0">
                  <c:v>KPI 1</c:v>
                </c:pt>
                <c:pt idx="1">
                  <c:v>KPI 2</c:v>
                </c:pt>
                <c:pt idx="2">
                  <c:v>KPI 3</c:v>
                </c:pt>
                <c:pt idx="3">
                  <c:v>KPI 4</c:v>
                </c:pt>
              </c:strCache>
            </c:strRef>
          </c:cat>
          <c:val>
            <c:numRef>
              <c:f>Calculation!$N$3:$N$6</c:f>
              <c:numCache>
                <c:formatCode>General</c:formatCode>
                <c:ptCount val="4"/>
                <c:pt idx="0">
                  <c:v>71.708333333333329</c:v>
                </c:pt>
                <c:pt idx="1">
                  <c:v>49</c:v>
                </c:pt>
                <c:pt idx="2">
                  <c:v>70.708333333333329</c:v>
                </c:pt>
                <c:pt idx="3">
                  <c:v>60.458333333333336</c:v>
                </c:pt>
              </c:numCache>
            </c:numRef>
          </c:val>
        </c:ser>
        <c:ser>
          <c:idx val="1"/>
          <c:order val="1"/>
          <c:tx>
            <c:strRef>
              <c:f>Calculation!$F$6</c:f>
              <c:strCache>
                <c:ptCount val="1"/>
                <c:pt idx="0">
                  <c:v>Com 15</c:v>
                </c:pt>
              </c:strCache>
            </c:strRef>
          </c:tx>
          <c:invertIfNegative val="0"/>
          <c:cat>
            <c:strRef>
              <c:f>Calculation!$M$3:$M$6</c:f>
              <c:strCache>
                <c:ptCount val="4"/>
                <c:pt idx="0">
                  <c:v>KPI 1</c:v>
                </c:pt>
                <c:pt idx="1">
                  <c:v>KPI 2</c:v>
                </c:pt>
                <c:pt idx="2">
                  <c:v>KPI 3</c:v>
                </c:pt>
                <c:pt idx="3">
                  <c:v>KPI 4</c:v>
                </c:pt>
              </c:strCache>
            </c:strRef>
          </c:cat>
          <c:val>
            <c:numRef>
              <c:f>Calculation!$O$3:$O$6</c:f>
              <c:numCache>
                <c:formatCode>General</c:formatCode>
                <c:ptCount val="4"/>
                <c:pt idx="0">
                  <c:v>67</c:v>
                </c:pt>
                <c:pt idx="1">
                  <c:v>53</c:v>
                </c:pt>
                <c:pt idx="2">
                  <c:v>29</c:v>
                </c:pt>
                <c:pt idx="3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17152"/>
        <c:axId val="208818944"/>
      </c:barChart>
      <c:catAx>
        <c:axId val="2088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8944"/>
        <c:crosses val="autoZero"/>
        <c:auto val="1"/>
        <c:lblAlgn val="ctr"/>
        <c:lblOffset val="100"/>
        <c:noMultiLvlLbl val="0"/>
      </c:catAx>
      <c:valAx>
        <c:axId val="2088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4" dropStyle="combo" dx="16" fmlaLink="Calculation!$B$6" fmlaRange="Calculation!$A$2:$A$5" noThreeD="1" val="0"/>
</file>

<file path=xl/ctrlProps/ctrlProp2.xml><?xml version="1.0" encoding="utf-8"?>
<formControlPr xmlns="http://schemas.microsoft.com/office/spreadsheetml/2009/9/main" objectType="Drop" dropLines="4" dropStyle="combo" dx="16" fmlaLink="Calculation!$B$7" fmlaRange="Calculation!$A$2:$A$5" noThreeD="1" sel="3" val="0"/>
</file>

<file path=xl/ctrlProps/ctrlProp3.xml><?xml version="1.0" encoding="utf-8"?>
<formControlPr xmlns="http://schemas.microsoft.com/office/spreadsheetml/2009/9/main" objectType="Drop" dropStyle="combo" dx="16" fmlaLink="Calculation!$B$8" fmlaRange="Calculation!$A$10:$A$109" noThreeD="1" sel="15" val="10"/>
</file>

<file path=xl/ctrlProps/ctrlProp4.xml><?xml version="1.0" encoding="utf-8"?>
<formControlPr xmlns="http://schemas.microsoft.com/office/spreadsheetml/2009/9/main" objectType="Radio" firstButton="1" fmlaLink="Calculation!$G$12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Scroll" dx="16" fmlaLink="Calculation!$G$13" max="91" min="1" page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</xdr:col>
          <xdr:colOff>0</xdr:colOff>
          <xdr:row>2</xdr:row>
          <xdr:rowOff>47625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</xdr:row>
          <xdr:rowOff>95250</xdr:rowOff>
        </xdr:from>
        <xdr:to>
          <xdr:col>9</xdr:col>
          <xdr:colOff>9525</xdr:colOff>
          <xdr:row>20</xdr:row>
          <xdr:rowOff>142875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533400</xdr:colOff>
      <xdr:row>2</xdr:row>
      <xdr:rowOff>133350</xdr:rowOff>
    </xdr:from>
    <xdr:to>
      <xdr:col>9</xdr:col>
      <xdr:colOff>114300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19</xdr:row>
          <xdr:rowOff>152400</xdr:rowOff>
        </xdr:from>
        <xdr:to>
          <xdr:col>6</xdr:col>
          <xdr:colOff>95250</xdr:colOff>
          <xdr:row>20</xdr:row>
          <xdr:rowOff>161925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</xdr:row>
          <xdr:rowOff>28575</xdr:rowOff>
        </xdr:from>
        <xdr:to>
          <xdr:col>11</xdr:col>
          <xdr:colOff>333375</xdr:colOff>
          <xdr:row>3</xdr:row>
          <xdr:rowOff>57150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2</xdr:row>
          <xdr:rowOff>19050</xdr:rowOff>
        </xdr:from>
        <xdr:to>
          <xdr:col>13</xdr:col>
          <xdr:colOff>485775</xdr:colOff>
          <xdr:row>3</xdr:row>
          <xdr:rowOff>95250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Upper Right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428625</xdr:colOff>
          <xdr:row>2</xdr:row>
          <xdr:rowOff>9525</xdr:rowOff>
        </xdr:from>
        <xdr:to>
          <xdr:col>15</xdr:col>
          <xdr:colOff>95250</xdr:colOff>
          <xdr:row>3</xdr:row>
          <xdr:rowOff>95250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Lower Right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2</xdr:row>
          <xdr:rowOff>19050</xdr:rowOff>
        </xdr:from>
        <xdr:to>
          <xdr:col>16</xdr:col>
          <xdr:colOff>361950</xdr:colOff>
          <xdr:row>3</xdr:row>
          <xdr:rowOff>38100</xdr:rowOff>
        </xdr:to>
        <xdr:sp macro="" textlink="">
          <xdr:nvSpPr>
            <xdr:cNvPr id="3081" name="Option Butto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Lower Left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171450</xdr:colOff>
          <xdr:row>1</xdr:row>
          <xdr:rowOff>180975</xdr:rowOff>
        </xdr:from>
        <xdr:to>
          <xdr:col>18</xdr:col>
          <xdr:colOff>561975</xdr:colOff>
          <xdr:row>3</xdr:row>
          <xdr:rowOff>38100</xdr:rowOff>
        </xdr:to>
        <xdr:sp macro="" textlink=""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Upper Left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5</xdr:row>
          <xdr:rowOff>28575</xdr:rowOff>
        </xdr:from>
        <xdr:to>
          <xdr:col>10</xdr:col>
          <xdr:colOff>571500</xdr:colOff>
          <xdr:row>15</xdr:row>
          <xdr:rowOff>152400</xdr:rowOff>
        </xdr:to>
        <xdr:sp macro="" textlink="">
          <xdr:nvSpPr>
            <xdr:cNvPr id="3083" name="Scroll Bar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48817</xdr:colOff>
      <xdr:row>16</xdr:row>
      <xdr:rowOff>144066</xdr:rowOff>
    </xdr:from>
    <xdr:to>
      <xdr:col>16</xdr:col>
      <xdr:colOff>563167</xdr:colOff>
      <xdr:row>31</xdr:row>
      <xdr:rowOff>58341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KPIData" displayName="KPIData" ref="B4:F104" totalsRowShown="0" headerRowDxfId="7" dataDxfId="6" tableBorderDxfId="5" dataCellStyle="Percent">
  <autoFilter ref="B4:F104"/>
  <tableColumns count="5">
    <tableColumn id="1" name="Company Name" dataDxfId="4"/>
    <tableColumn id="2" name="KPI 1" dataDxfId="3" dataCellStyle="Percent"/>
    <tableColumn id="3" name="KPI 2" dataDxfId="2" dataCellStyle="Percent"/>
    <tableColumn id="4" name="KPI 3" dataDxfId="1" dataCellStyle="Percent"/>
    <tableColumn id="5" name="KPI 4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4"/>
  <sheetViews>
    <sheetView topLeftCell="A16" workbookViewId="0">
      <selection activeCell="B34" sqref="B34"/>
    </sheetView>
  </sheetViews>
  <sheetFormatPr defaultRowHeight="15" x14ac:dyDescent="0.25"/>
  <cols>
    <col min="2" max="2" width="17.140625" customWidth="1"/>
  </cols>
  <sheetData>
    <row r="4" spans="2:6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</row>
    <row r="5" spans="2:6" x14ac:dyDescent="0.25">
      <c r="B5" s="4" t="s">
        <v>5</v>
      </c>
      <c r="C5" s="3">
        <v>23</v>
      </c>
      <c r="D5" s="3">
        <v>48</v>
      </c>
      <c r="E5" s="3">
        <v>15</v>
      </c>
      <c r="F5" s="3">
        <v>16</v>
      </c>
    </row>
    <row r="6" spans="2:6" x14ac:dyDescent="0.25">
      <c r="B6" s="5" t="s">
        <v>6</v>
      </c>
      <c r="C6" s="3">
        <v>46</v>
      </c>
      <c r="D6" s="3">
        <v>70</v>
      </c>
      <c r="E6" s="3">
        <v>42</v>
      </c>
      <c r="F6" s="3">
        <v>37</v>
      </c>
    </row>
    <row r="7" spans="2:6" x14ac:dyDescent="0.25">
      <c r="B7" s="4" t="s">
        <v>7</v>
      </c>
      <c r="C7" s="3">
        <v>13</v>
      </c>
      <c r="D7" s="3">
        <v>84</v>
      </c>
      <c r="E7" s="3">
        <v>59</v>
      </c>
      <c r="F7" s="3">
        <v>44</v>
      </c>
    </row>
    <row r="8" spans="2:6" x14ac:dyDescent="0.25">
      <c r="B8" s="5" t="s">
        <v>8</v>
      </c>
      <c r="C8" s="3">
        <v>54</v>
      </c>
      <c r="D8" s="3">
        <v>70</v>
      </c>
      <c r="E8" s="3">
        <v>78</v>
      </c>
      <c r="F8" s="3">
        <v>71</v>
      </c>
    </row>
    <row r="9" spans="2:6" x14ac:dyDescent="0.25">
      <c r="B9" s="4" t="s">
        <v>9</v>
      </c>
      <c r="C9" s="3">
        <v>98</v>
      </c>
      <c r="D9" s="3">
        <v>26</v>
      </c>
      <c r="E9" s="3">
        <v>31</v>
      </c>
      <c r="F9" s="3">
        <v>19</v>
      </c>
    </row>
    <row r="10" spans="2:6" x14ac:dyDescent="0.25">
      <c r="B10" s="5" t="s">
        <v>10</v>
      </c>
      <c r="C10" s="3">
        <v>85</v>
      </c>
      <c r="D10" s="3">
        <v>49</v>
      </c>
      <c r="E10" s="3">
        <v>44</v>
      </c>
      <c r="F10" s="3">
        <v>66</v>
      </c>
    </row>
    <row r="11" spans="2:6" x14ac:dyDescent="0.25">
      <c r="B11" s="4" t="s">
        <v>11</v>
      </c>
      <c r="C11" s="3">
        <v>32</v>
      </c>
      <c r="D11" s="3">
        <v>20</v>
      </c>
      <c r="E11" s="3">
        <v>64</v>
      </c>
      <c r="F11" s="3">
        <v>62</v>
      </c>
    </row>
    <row r="12" spans="2:6" x14ac:dyDescent="0.25">
      <c r="B12" s="5" t="s">
        <v>12</v>
      </c>
      <c r="C12" s="3">
        <v>28</v>
      </c>
      <c r="D12" s="3">
        <v>85</v>
      </c>
      <c r="E12" s="3">
        <v>69</v>
      </c>
      <c r="F12" s="3">
        <v>62</v>
      </c>
    </row>
    <row r="13" spans="2:6" x14ac:dyDescent="0.25">
      <c r="B13" s="4" t="s">
        <v>13</v>
      </c>
      <c r="C13" s="3">
        <v>38</v>
      </c>
      <c r="D13" s="3">
        <v>13</v>
      </c>
      <c r="E13" s="3">
        <v>85</v>
      </c>
      <c r="F13" s="3">
        <v>67</v>
      </c>
    </row>
    <row r="14" spans="2:6" x14ac:dyDescent="0.25">
      <c r="B14" s="5" t="s">
        <v>14</v>
      </c>
      <c r="C14" s="3">
        <v>87</v>
      </c>
      <c r="D14" s="3">
        <v>88</v>
      </c>
      <c r="E14" s="3">
        <v>66</v>
      </c>
      <c r="F14" s="3">
        <v>75</v>
      </c>
    </row>
    <row r="15" spans="2:6" x14ac:dyDescent="0.25">
      <c r="B15" s="4" t="s">
        <v>15</v>
      </c>
      <c r="C15" s="3">
        <v>55</v>
      </c>
      <c r="D15" s="3">
        <v>74</v>
      </c>
      <c r="E15" s="3">
        <v>90</v>
      </c>
      <c r="F15" s="3">
        <v>57</v>
      </c>
    </row>
    <row r="16" spans="2:6" x14ac:dyDescent="0.25">
      <c r="B16" s="5" t="s">
        <v>16</v>
      </c>
      <c r="C16" s="3">
        <v>20</v>
      </c>
      <c r="D16" s="3">
        <v>56</v>
      </c>
      <c r="E16" s="3">
        <v>59</v>
      </c>
      <c r="F16" s="3">
        <v>58</v>
      </c>
    </row>
    <row r="17" spans="2:6" x14ac:dyDescent="0.25">
      <c r="B17" s="4" t="s">
        <v>17</v>
      </c>
      <c r="C17" s="3">
        <v>86</v>
      </c>
      <c r="D17" s="3">
        <v>44</v>
      </c>
      <c r="E17" s="3">
        <v>38</v>
      </c>
      <c r="F17" s="3">
        <v>95</v>
      </c>
    </row>
    <row r="18" spans="2:6" x14ac:dyDescent="0.25">
      <c r="B18" s="5" t="s">
        <v>18</v>
      </c>
      <c r="C18" s="3">
        <v>66</v>
      </c>
      <c r="D18" s="3">
        <v>18</v>
      </c>
      <c r="E18" s="3">
        <v>85</v>
      </c>
      <c r="F18" s="3">
        <v>64</v>
      </c>
    </row>
    <row r="19" spans="2:6" x14ac:dyDescent="0.25">
      <c r="B19" s="4" t="s">
        <v>19</v>
      </c>
      <c r="C19" s="3">
        <v>67</v>
      </c>
      <c r="D19" s="3">
        <v>53</v>
      </c>
      <c r="E19" s="3">
        <v>29</v>
      </c>
      <c r="F19" s="3">
        <v>72</v>
      </c>
    </row>
    <row r="20" spans="2:6" x14ac:dyDescent="0.25">
      <c r="B20" s="5" t="s">
        <v>20</v>
      </c>
      <c r="C20" s="3">
        <v>11</v>
      </c>
      <c r="D20" s="3">
        <v>65</v>
      </c>
      <c r="E20" s="3">
        <v>60</v>
      </c>
      <c r="F20" s="3">
        <v>12</v>
      </c>
    </row>
    <row r="21" spans="2:6" x14ac:dyDescent="0.25">
      <c r="B21" s="4" t="s">
        <v>21</v>
      </c>
      <c r="C21" s="3">
        <v>17</v>
      </c>
      <c r="D21" s="3">
        <v>68</v>
      </c>
      <c r="E21" s="3">
        <v>33</v>
      </c>
      <c r="F21" s="3">
        <v>81</v>
      </c>
    </row>
    <row r="22" spans="2:6" x14ac:dyDescent="0.25">
      <c r="B22" s="5" t="s">
        <v>22</v>
      </c>
      <c r="C22" s="3">
        <v>76</v>
      </c>
      <c r="D22" s="3">
        <v>73</v>
      </c>
      <c r="E22" s="3">
        <v>80</v>
      </c>
      <c r="F22" s="3">
        <v>34</v>
      </c>
    </row>
    <row r="23" spans="2:6" x14ac:dyDescent="0.25">
      <c r="B23" s="4" t="s">
        <v>23</v>
      </c>
      <c r="C23" s="3">
        <v>10</v>
      </c>
      <c r="D23" s="3">
        <v>35</v>
      </c>
      <c r="E23" s="3">
        <v>71</v>
      </c>
      <c r="F23" s="3">
        <v>87</v>
      </c>
    </row>
    <row r="24" spans="2:6" x14ac:dyDescent="0.25">
      <c r="B24" s="5" t="s">
        <v>24</v>
      </c>
      <c r="C24" s="3">
        <v>49</v>
      </c>
      <c r="D24" s="3">
        <v>28</v>
      </c>
      <c r="E24" s="3">
        <v>71</v>
      </c>
      <c r="F24" s="3">
        <v>56</v>
      </c>
    </row>
    <row r="25" spans="2:6" x14ac:dyDescent="0.25">
      <c r="B25" s="4" t="s">
        <v>25</v>
      </c>
      <c r="C25" s="3">
        <v>86</v>
      </c>
      <c r="D25" s="3">
        <v>31</v>
      </c>
      <c r="E25" s="3">
        <v>20</v>
      </c>
      <c r="F25" s="3">
        <v>74</v>
      </c>
    </row>
    <row r="26" spans="2:6" x14ac:dyDescent="0.25">
      <c r="B26" s="5" t="s">
        <v>26</v>
      </c>
      <c r="C26" s="3">
        <v>35</v>
      </c>
      <c r="D26" s="3">
        <v>15</v>
      </c>
      <c r="E26" s="3">
        <v>53</v>
      </c>
      <c r="F26" s="3">
        <v>71</v>
      </c>
    </row>
    <row r="27" spans="2:6" x14ac:dyDescent="0.25">
      <c r="B27" s="4" t="s">
        <v>27</v>
      </c>
      <c r="C27" s="3">
        <v>88</v>
      </c>
      <c r="D27" s="3">
        <v>74</v>
      </c>
      <c r="E27" s="3">
        <v>36</v>
      </c>
      <c r="F27" s="3">
        <v>28</v>
      </c>
    </row>
    <row r="28" spans="2:6" x14ac:dyDescent="0.25">
      <c r="B28" s="5" t="s">
        <v>28</v>
      </c>
      <c r="C28" s="3">
        <v>31</v>
      </c>
      <c r="D28" s="3">
        <v>48</v>
      </c>
      <c r="E28" s="3">
        <v>17</v>
      </c>
      <c r="F28" s="3">
        <v>60</v>
      </c>
    </row>
    <row r="29" spans="2:6" x14ac:dyDescent="0.25">
      <c r="B29" s="4" t="s">
        <v>29</v>
      </c>
      <c r="C29" s="3">
        <v>42</v>
      </c>
      <c r="D29" s="3">
        <v>32</v>
      </c>
      <c r="E29" s="3">
        <v>28</v>
      </c>
      <c r="F29" s="3">
        <v>92</v>
      </c>
    </row>
    <row r="30" spans="2:6" x14ac:dyDescent="0.25">
      <c r="B30" s="5" t="s">
        <v>30</v>
      </c>
      <c r="C30" s="3">
        <v>59</v>
      </c>
      <c r="D30" s="3">
        <v>23</v>
      </c>
      <c r="E30" s="3">
        <v>22</v>
      </c>
      <c r="F30" s="3">
        <v>45</v>
      </c>
    </row>
    <row r="31" spans="2:6" x14ac:dyDescent="0.25">
      <c r="B31" s="4" t="s">
        <v>31</v>
      </c>
      <c r="C31" s="3">
        <v>66</v>
      </c>
      <c r="D31" s="3">
        <v>53</v>
      </c>
      <c r="E31" s="3">
        <v>87</v>
      </c>
      <c r="F31" s="3">
        <v>37</v>
      </c>
    </row>
    <row r="32" spans="2:6" x14ac:dyDescent="0.25">
      <c r="B32" s="5" t="s">
        <v>32</v>
      </c>
      <c r="C32" s="3">
        <v>97</v>
      </c>
      <c r="D32" s="3">
        <v>10</v>
      </c>
      <c r="E32" s="3">
        <v>19</v>
      </c>
      <c r="F32" s="3">
        <v>87</v>
      </c>
    </row>
    <row r="33" spans="2:6" x14ac:dyDescent="0.25">
      <c r="B33" s="4" t="s">
        <v>33</v>
      </c>
      <c r="C33" s="3">
        <v>93</v>
      </c>
      <c r="D33" s="3">
        <v>21</v>
      </c>
      <c r="E33" s="3">
        <v>36</v>
      </c>
      <c r="F33" s="3">
        <v>13</v>
      </c>
    </row>
    <row r="34" spans="2:6" x14ac:dyDescent="0.25">
      <c r="B34" s="5" t="s">
        <v>34</v>
      </c>
      <c r="C34" s="3">
        <v>33</v>
      </c>
      <c r="D34" s="3">
        <v>94</v>
      </c>
      <c r="E34" s="3">
        <v>87</v>
      </c>
      <c r="F34" s="3">
        <v>57</v>
      </c>
    </row>
    <row r="35" spans="2:6" x14ac:dyDescent="0.25">
      <c r="B35" s="4" t="s">
        <v>35</v>
      </c>
      <c r="C35" s="3">
        <v>91</v>
      </c>
      <c r="D35" s="3">
        <v>43</v>
      </c>
      <c r="E35" s="3">
        <v>65</v>
      </c>
      <c r="F35" s="3">
        <v>45</v>
      </c>
    </row>
    <row r="36" spans="2:6" x14ac:dyDescent="0.25">
      <c r="B36" s="5" t="s">
        <v>36</v>
      </c>
      <c r="C36" s="3">
        <v>55</v>
      </c>
      <c r="D36" s="3">
        <v>80</v>
      </c>
      <c r="E36" s="3">
        <v>90</v>
      </c>
      <c r="F36" s="3">
        <v>10</v>
      </c>
    </row>
    <row r="37" spans="2:6" x14ac:dyDescent="0.25">
      <c r="B37" s="4" t="s">
        <v>37</v>
      </c>
      <c r="C37" s="3">
        <v>88</v>
      </c>
      <c r="D37" s="3">
        <v>11</v>
      </c>
      <c r="E37" s="3">
        <v>42</v>
      </c>
      <c r="F37" s="3">
        <v>96</v>
      </c>
    </row>
    <row r="38" spans="2:6" x14ac:dyDescent="0.25">
      <c r="B38" s="5" t="s">
        <v>38</v>
      </c>
      <c r="C38" s="3">
        <v>13</v>
      </c>
      <c r="D38" s="3">
        <v>56</v>
      </c>
      <c r="E38" s="3">
        <v>40</v>
      </c>
      <c r="F38" s="3">
        <v>35</v>
      </c>
    </row>
    <row r="39" spans="2:6" x14ac:dyDescent="0.25">
      <c r="B39" s="4" t="s">
        <v>39</v>
      </c>
      <c r="C39" s="3">
        <v>39</v>
      </c>
      <c r="D39" s="3">
        <v>83</v>
      </c>
      <c r="E39" s="3">
        <v>46</v>
      </c>
      <c r="F39" s="3">
        <v>98</v>
      </c>
    </row>
    <row r="40" spans="2:6" x14ac:dyDescent="0.25">
      <c r="B40" s="5" t="s">
        <v>40</v>
      </c>
      <c r="C40" s="3">
        <v>23</v>
      </c>
      <c r="D40" s="3">
        <v>61</v>
      </c>
      <c r="E40" s="3">
        <v>100</v>
      </c>
      <c r="F40" s="3">
        <v>22</v>
      </c>
    </row>
    <row r="41" spans="2:6" x14ac:dyDescent="0.25">
      <c r="B41" s="4" t="s">
        <v>41</v>
      </c>
      <c r="C41" s="3">
        <v>89</v>
      </c>
      <c r="D41" s="3">
        <v>35</v>
      </c>
      <c r="E41" s="3">
        <v>45</v>
      </c>
      <c r="F41" s="3">
        <v>71</v>
      </c>
    </row>
    <row r="42" spans="2:6" x14ac:dyDescent="0.25">
      <c r="B42" s="5" t="s">
        <v>42</v>
      </c>
      <c r="C42" s="3">
        <v>30</v>
      </c>
      <c r="D42" s="3">
        <v>99</v>
      </c>
      <c r="E42" s="3">
        <v>57</v>
      </c>
      <c r="F42" s="3">
        <v>46</v>
      </c>
    </row>
    <row r="43" spans="2:6" x14ac:dyDescent="0.25">
      <c r="B43" s="4" t="s">
        <v>43</v>
      </c>
      <c r="C43" s="3">
        <v>63</v>
      </c>
      <c r="D43" s="3">
        <v>85</v>
      </c>
      <c r="E43" s="3">
        <v>86</v>
      </c>
      <c r="F43" s="3">
        <v>70</v>
      </c>
    </row>
    <row r="44" spans="2:6" x14ac:dyDescent="0.25">
      <c r="B44" s="5" t="s">
        <v>44</v>
      </c>
      <c r="C44" s="3">
        <v>47</v>
      </c>
      <c r="D44" s="3">
        <v>95</v>
      </c>
      <c r="E44" s="3">
        <v>19</v>
      </c>
      <c r="F44" s="3">
        <v>32</v>
      </c>
    </row>
    <row r="45" spans="2:6" x14ac:dyDescent="0.25">
      <c r="B45" s="4" t="s">
        <v>45</v>
      </c>
      <c r="C45" s="3">
        <v>71</v>
      </c>
      <c r="D45" s="3">
        <v>92</v>
      </c>
      <c r="E45" s="3">
        <v>10</v>
      </c>
      <c r="F45" s="3">
        <v>70</v>
      </c>
    </row>
    <row r="46" spans="2:6" x14ac:dyDescent="0.25">
      <c r="B46" s="5" t="s">
        <v>46</v>
      </c>
      <c r="C46" s="3">
        <v>87</v>
      </c>
      <c r="D46" s="3">
        <v>43</v>
      </c>
      <c r="E46" s="3">
        <v>44</v>
      </c>
      <c r="F46" s="3">
        <v>52</v>
      </c>
    </row>
    <row r="47" spans="2:6" x14ac:dyDescent="0.25">
      <c r="B47" s="4" t="s">
        <v>47</v>
      </c>
      <c r="C47" s="3">
        <v>92</v>
      </c>
      <c r="D47" s="3">
        <v>10</v>
      </c>
      <c r="E47" s="3">
        <v>89</v>
      </c>
      <c r="F47" s="3">
        <v>10</v>
      </c>
    </row>
    <row r="48" spans="2:6" x14ac:dyDescent="0.25">
      <c r="B48" s="5" t="s">
        <v>48</v>
      </c>
      <c r="C48" s="3">
        <v>24</v>
      </c>
      <c r="D48" s="3">
        <v>91</v>
      </c>
      <c r="E48" s="3">
        <v>21</v>
      </c>
      <c r="F48" s="3">
        <v>10</v>
      </c>
    </row>
    <row r="49" spans="2:6" x14ac:dyDescent="0.25">
      <c r="B49" s="4" t="s">
        <v>49</v>
      </c>
      <c r="C49" s="3">
        <v>28</v>
      </c>
      <c r="D49" s="3">
        <v>92</v>
      </c>
      <c r="E49" s="3">
        <v>24</v>
      </c>
      <c r="F49" s="3">
        <v>81</v>
      </c>
    </row>
    <row r="50" spans="2:6" x14ac:dyDescent="0.25">
      <c r="B50" s="5" t="s">
        <v>50</v>
      </c>
      <c r="C50" s="3">
        <v>97</v>
      </c>
      <c r="D50" s="3">
        <v>71</v>
      </c>
      <c r="E50" s="3">
        <v>95</v>
      </c>
      <c r="F50" s="3">
        <v>33</v>
      </c>
    </row>
    <row r="51" spans="2:6" x14ac:dyDescent="0.25">
      <c r="B51" s="4" t="s">
        <v>51</v>
      </c>
      <c r="C51" s="3">
        <v>80</v>
      </c>
      <c r="D51" s="3">
        <v>37</v>
      </c>
      <c r="E51" s="3">
        <v>23</v>
      </c>
      <c r="F51" s="3">
        <v>100</v>
      </c>
    </row>
    <row r="52" spans="2:6" x14ac:dyDescent="0.25">
      <c r="B52" s="5" t="s">
        <v>52</v>
      </c>
      <c r="C52" s="3">
        <v>95</v>
      </c>
      <c r="D52" s="3">
        <v>31</v>
      </c>
      <c r="E52" s="3">
        <v>11</v>
      </c>
      <c r="F52" s="3">
        <v>27</v>
      </c>
    </row>
    <row r="53" spans="2:6" x14ac:dyDescent="0.25">
      <c r="B53" s="4" t="s">
        <v>53</v>
      </c>
      <c r="C53" s="3">
        <v>69</v>
      </c>
      <c r="D53" s="3">
        <v>53</v>
      </c>
      <c r="E53" s="3">
        <v>64</v>
      </c>
      <c r="F53" s="3">
        <v>65</v>
      </c>
    </row>
    <row r="54" spans="2:6" x14ac:dyDescent="0.25">
      <c r="B54" s="5" t="s">
        <v>54</v>
      </c>
      <c r="C54" s="3">
        <v>49</v>
      </c>
      <c r="D54" s="3">
        <v>40</v>
      </c>
      <c r="E54" s="3">
        <v>14</v>
      </c>
      <c r="F54" s="3">
        <v>15</v>
      </c>
    </row>
    <row r="55" spans="2:6" x14ac:dyDescent="0.25">
      <c r="B55" s="4" t="s">
        <v>55</v>
      </c>
      <c r="C55" s="3">
        <v>20</v>
      </c>
      <c r="D55" s="3">
        <v>86</v>
      </c>
      <c r="E55" s="3">
        <v>63</v>
      </c>
      <c r="F55" s="3">
        <v>40</v>
      </c>
    </row>
    <row r="56" spans="2:6" x14ac:dyDescent="0.25">
      <c r="B56" s="5" t="s">
        <v>56</v>
      </c>
      <c r="C56" s="3">
        <v>61</v>
      </c>
      <c r="D56" s="3">
        <v>60</v>
      </c>
      <c r="E56" s="3">
        <v>99</v>
      </c>
      <c r="F56" s="3">
        <v>93</v>
      </c>
    </row>
    <row r="57" spans="2:6" x14ac:dyDescent="0.25">
      <c r="B57" s="4" t="s">
        <v>57</v>
      </c>
      <c r="C57" s="3">
        <v>84</v>
      </c>
      <c r="D57" s="3">
        <v>58</v>
      </c>
      <c r="E57" s="3">
        <v>15</v>
      </c>
      <c r="F57" s="3">
        <v>44</v>
      </c>
    </row>
    <row r="58" spans="2:6" x14ac:dyDescent="0.25">
      <c r="B58" s="5" t="s">
        <v>58</v>
      </c>
      <c r="C58" s="3">
        <v>39</v>
      </c>
      <c r="D58" s="3">
        <v>73</v>
      </c>
      <c r="E58" s="3">
        <v>58</v>
      </c>
      <c r="F58" s="3">
        <v>38</v>
      </c>
    </row>
    <row r="59" spans="2:6" x14ac:dyDescent="0.25">
      <c r="B59" s="4" t="s">
        <v>59</v>
      </c>
      <c r="C59" s="3">
        <v>42</v>
      </c>
      <c r="D59" s="3">
        <v>95</v>
      </c>
      <c r="E59" s="3">
        <v>78</v>
      </c>
      <c r="F59" s="3">
        <v>48</v>
      </c>
    </row>
    <row r="60" spans="2:6" x14ac:dyDescent="0.25">
      <c r="B60" s="5" t="s">
        <v>60</v>
      </c>
      <c r="C60" s="3">
        <v>46</v>
      </c>
      <c r="D60" s="3">
        <v>76</v>
      </c>
      <c r="E60" s="3">
        <v>42</v>
      </c>
      <c r="F60" s="3">
        <v>84</v>
      </c>
    </row>
    <row r="61" spans="2:6" x14ac:dyDescent="0.25">
      <c r="B61" s="4" t="s">
        <v>61</v>
      </c>
      <c r="C61" s="3">
        <v>19</v>
      </c>
      <c r="D61" s="3">
        <v>66</v>
      </c>
      <c r="E61" s="3">
        <v>11</v>
      </c>
      <c r="F61" s="3">
        <v>96</v>
      </c>
    </row>
    <row r="62" spans="2:6" x14ac:dyDescent="0.25">
      <c r="B62" s="5" t="s">
        <v>62</v>
      </c>
      <c r="C62" s="3">
        <v>18</v>
      </c>
      <c r="D62" s="3">
        <v>91</v>
      </c>
      <c r="E62" s="3">
        <v>15</v>
      </c>
      <c r="F62" s="3">
        <v>19</v>
      </c>
    </row>
    <row r="63" spans="2:6" x14ac:dyDescent="0.25">
      <c r="B63" s="4" t="s">
        <v>63</v>
      </c>
      <c r="C63" s="3">
        <v>31</v>
      </c>
      <c r="D63" s="3">
        <v>68</v>
      </c>
      <c r="E63" s="3">
        <v>57</v>
      </c>
      <c r="F63" s="3">
        <v>55</v>
      </c>
    </row>
    <row r="64" spans="2:6" x14ac:dyDescent="0.25">
      <c r="B64" s="5" t="s">
        <v>64</v>
      </c>
      <c r="C64" s="3">
        <v>53</v>
      </c>
      <c r="D64" s="3">
        <v>11</v>
      </c>
      <c r="E64" s="3">
        <v>19</v>
      </c>
      <c r="F64" s="3">
        <v>89</v>
      </c>
    </row>
    <row r="65" spans="2:6" x14ac:dyDescent="0.25">
      <c r="B65" s="4" t="s">
        <v>65</v>
      </c>
      <c r="C65" s="3">
        <v>10</v>
      </c>
      <c r="D65" s="3">
        <v>20</v>
      </c>
      <c r="E65" s="3">
        <v>32</v>
      </c>
      <c r="F65" s="3">
        <v>14</v>
      </c>
    </row>
    <row r="66" spans="2:6" x14ac:dyDescent="0.25">
      <c r="B66" s="5" t="s">
        <v>66</v>
      </c>
      <c r="C66" s="3">
        <v>74</v>
      </c>
      <c r="D66" s="3">
        <v>59</v>
      </c>
      <c r="E66" s="3">
        <v>37</v>
      </c>
      <c r="F66" s="3">
        <v>26</v>
      </c>
    </row>
    <row r="67" spans="2:6" x14ac:dyDescent="0.25">
      <c r="B67" s="4" t="s">
        <v>67</v>
      </c>
      <c r="C67" s="3">
        <v>75</v>
      </c>
      <c r="D67" s="3">
        <v>83</v>
      </c>
      <c r="E67" s="3">
        <v>75</v>
      </c>
      <c r="F67" s="3">
        <v>42</v>
      </c>
    </row>
    <row r="68" spans="2:6" x14ac:dyDescent="0.25">
      <c r="B68" s="5" t="s">
        <v>68</v>
      </c>
      <c r="C68" s="3">
        <v>11</v>
      </c>
      <c r="D68" s="3">
        <v>29</v>
      </c>
      <c r="E68" s="3">
        <v>55</v>
      </c>
      <c r="F68" s="3">
        <v>57</v>
      </c>
    </row>
    <row r="69" spans="2:6" x14ac:dyDescent="0.25">
      <c r="B69" s="4" t="s">
        <v>69</v>
      </c>
      <c r="C69" s="3">
        <v>11</v>
      </c>
      <c r="D69" s="3">
        <v>84</v>
      </c>
      <c r="E69" s="3">
        <v>73</v>
      </c>
      <c r="F69" s="3">
        <v>16</v>
      </c>
    </row>
    <row r="70" spans="2:6" x14ac:dyDescent="0.25">
      <c r="B70" s="5" t="s">
        <v>70</v>
      </c>
      <c r="C70" s="3">
        <v>61</v>
      </c>
      <c r="D70" s="3">
        <v>40</v>
      </c>
      <c r="E70" s="3">
        <v>80</v>
      </c>
      <c r="F70" s="3">
        <v>43</v>
      </c>
    </row>
    <row r="71" spans="2:6" x14ac:dyDescent="0.25">
      <c r="B71" s="4" t="s">
        <v>71</v>
      </c>
      <c r="C71" s="3">
        <v>100</v>
      </c>
      <c r="D71" s="3">
        <v>70</v>
      </c>
      <c r="E71" s="3">
        <v>19</v>
      </c>
      <c r="F71" s="3">
        <v>76</v>
      </c>
    </row>
    <row r="72" spans="2:6" x14ac:dyDescent="0.25">
      <c r="B72" s="5" t="s">
        <v>72</v>
      </c>
      <c r="C72" s="3">
        <v>79</v>
      </c>
      <c r="D72" s="3">
        <v>18</v>
      </c>
      <c r="E72" s="3">
        <v>29</v>
      </c>
      <c r="F72" s="3">
        <v>98</v>
      </c>
    </row>
    <row r="73" spans="2:6" x14ac:dyDescent="0.25">
      <c r="B73" s="4" t="s">
        <v>73</v>
      </c>
      <c r="C73" s="3">
        <v>43</v>
      </c>
      <c r="D73" s="3">
        <v>39</v>
      </c>
      <c r="E73" s="3">
        <v>82</v>
      </c>
      <c r="F73" s="3">
        <v>68</v>
      </c>
    </row>
    <row r="74" spans="2:6" x14ac:dyDescent="0.25">
      <c r="B74" s="5" t="s">
        <v>74</v>
      </c>
      <c r="C74" s="3">
        <v>70</v>
      </c>
      <c r="D74" s="3">
        <v>63</v>
      </c>
      <c r="E74" s="3">
        <v>28</v>
      </c>
      <c r="F74" s="3">
        <v>96</v>
      </c>
    </row>
    <row r="75" spans="2:6" x14ac:dyDescent="0.25">
      <c r="B75" s="4" t="s">
        <v>75</v>
      </c>
      <c r="C75" s="3">
        <v>54</v>
      </c>
      <c r="D75" s="3">
        <v>99</v>
      </c>
      <c r="E75" s="3">
        <v>33</v>
      </c>
      <c r="F75" s="3">
        <v>92</v>
      </c>
    </row>
    <row r="76" spans="2:6" x14ac:dyDescent="0.25">
      <c r="B76" s="5" t="s">
        <v>76</v>
      </c>
      <c r="C76" s="3">
        <v>27</v>
      </c>
      <c r="D76" s="3">
        <v>75</v>
      </c>
      <c r="E76" s="3">
        <v>23</v>
      </c>
      <c r="F76" s="3">
        <v>72</v>
      </c>
    </row>
    <row r="77" spans="2:6" x14ac:dyDescent="0.25">
      <c r="B77" s="4" t="s">
        <v>77</v>
      </c>
      <c r="C77" s="3">
        <v>22</v>
      </c>
      <c r="D77" s="3">
        <v>59</v>
      </c>
      <c r="E77" s="3">
        <v>10</v>
      </c>
      <c r="F77" s="3">
        <v>76</v>
      </c>
    </row>
    <row r="78" spans="2:6" x14ac:dyDescent="0.25">
      <c r="B78" s="5" t="s">
        <v>78</v>
      </c>
      <c r="C78" s="3">
        <v>45</v>
      </c>
      <c r="D78" s="3">
        <v>70</v>
      </c>
      <c r="E78" s="3">
        <v>49</v>
      </c>
      <c r="F78" s="3">
        <v>73</v>
      </c>
    </row>
    <row r="79" spans="2:6" x14ac:dyDescent="0.25">
      <c r="B79" s="4" t="s">
        <v>79</v>
      </c>
      <c r="C79" s="3">
        <v>93</v>
      </c>
      <c r="D79" s="3">
        <v>15</v>
      </c>
      <c r="E79" s="3">
        <v>52</v>
      </c>
      <c r="F79" s="3">
        <v>58</v>
      </c>
    </row>
    <row r="80" spans="2:6" x14ac:dyDescent="0.25">
      <c r="B80" s="5" t="s">
        <v>80</v>
      </c>
      <c r="C80" s="3">
        <v>27</v>
      </c>
      <c r="D80" s="3">
        <v>53</v>
      </c>
      <c r="E80" s="3">
        <v>59</v>
      </c>
      <c r="F80" s="3">
        <v>63</v>
      </c>
    </row>
    <row r="81" spans="2:6" x14ac:dyDescent="0.25">
      <c r="B81" s="4" t="s">
        <v>81</v>
      </c>
      <c r="C81" s="3">
        <v>68</v>
      </c>
      <c r="D81" s="3">
        <v>32</v>
      </c>
      <c r="E81" s="3">
        <v>88</v>
      </c>
      <c r="F81" s="3">
        <v>59</v>
      </c>
    </row>
    <row r="82" spans="2:6" x14ac:dyDescent="0.25">
      <c r="B82" s="5" t="s">
        <v>82</v>
      </c>
      <c r="C82" s="3">
        <v>21</v>
      </c>
      <c r="D82" s="3">
        <v>87</v>
      </c>
      <c r="E82" s="3">
        <v>57</v>
      </c>
      <c r="F82" s="3">
        <v>83</v>
      </c>
    </row>
    <row r="83" spans="2:6" x14ac:dyDescent="0.25">
      <c r="B83" s="4" t="s">
        <v>83</v>
      </c>
      <c r="C83" s="3">
        <v>48</v>
      </c>
      <c r="D83" s="3">
        <v>74</v>
      </c>
      <c r="E83" s="3">
        <v>68</v>
      </c>
      <c r="F83" s="3">
        <v>15</v>
      </c>
    </row>
    <row r="84" spans="2:6" x14ac:dyDescent="0.25">
      <c r="B84" s="5" t="s">
        <v>84</v>
      </c>
      <c r="C84" s="3">
        <v>94</v>
      </c>
      <c r="D84" s="3">
        <v>30</v>
      </c>
      <c r="E84" s="3">
        <v>65</v>
      </c>
      <c r="F84" s="3">
        <v>93</v>
      </c>
    </row>
    <row r="85" spans="2:6" x14ac:dyDescent="0.25">
      <c r="B85" s="4" t="s">
        <v>85</v>
      </c>
      <c r="C85" s="3">
        <v>11</v>
      </c>
      <c r="D85" s="3">
        <v>51</v>
      </c>
      <c r="E85" s="3">
        <v>25</v>
      </c>
      <c r="F85" s="3">
        <v>26</v>
      </c>
    </row>
    <row r="86" spans="2:6" x14ac:dyDescent="0.25">
      <c r="B86" s="5" t="s">
        <v>86</v>
      </c>
      <c r="C86" s="3">
        <v>71</v>
      </c>
      <c r="D86" s="3">
        <v>58</v>
      </c>
      <c r="E86" s="3">
        <v>35</v>
      </c>
      <c r="F86" s="3">
        <v>80</v>
      </c>
    </row>
    <row r="87" spans="2:6" x14ac:dyDescent="0.25">
      <c r="B87" s="4" t="s">
        <v>87</v>
      </c>
      <c r="C87" s="3">
        <v>46</v>
      </c>
      <c r="D87" s="3">
        <v>72</v>
      </c>
      <c r="E87" s="3">
        <v>40</v>
      </c>
      <c r="F87" s="3">
        <v>23</v>
      </c>
    </row>
    <row r="88" spans="2:6" x14ac:dyDescent="0.25">
      <c r="B88" s="5" t="s">
        <v>88</v>
      </c>
      <c r="C88" s="3">
        <v>45</v>
      </c>
      <c r="D88" s="3">
        <v>85</v>
      </c>
      <c r="E88" s="3">
        <v>68</v>
      </c>
      <c r="F88" s="3">
        <v>27</v>
      </c>
    </row>
    <row r="89" spans="2:6" x14ac:dyDescent="0.25">
      <c r="B89" s="4" t="s">
        <v>89</v>
      </c>
      <c r="C89" s="3">
        <v>59</v>
      </c>
      <c r="D89" s="3">
        <v>90</v>
      </c>
      <c r="E89" s="3">
        <v>44</v>
      </c>
      <c r="F89" s="3">
        <v>30</v>
      </c>
    </row>
    <row r="90" spans="2:6" x14ac:dyDescent="0.25">
      <c r="B90" s="5" t="s">
        <v>90</v>
      </c>
      <c r="C90" s="3">
        <v>68</v>
      </c>
      <c r="D90" s="3">
        <v>79</v>
      </c>
      <c r="E90" s="3">
        <v>99</v>
      </c>
      <c r="F90" s="3">
        <v>35</v>
      </c>
    </row>
    <row r="91" spans="2:6" x14ac:dyDescent="0.25">
      <c r="B91" s="4" t="s">
        <v>91</v>
      </c>
      <c r="C91" s="3">
        <v>24</v>
      </c>
      <c r="D91" s="3">
        <v>27</v>
      </c>
      <c r="E91" s="3">
        <v>49</v>
      </c>
      <c r="F91" s="3">
        <v>70</v>
      </c>
    </row>
    <row r="92" spans="2:6" x14ac:dyDescent="0.25">
      <c r="B92" s="5" t="s">
        <v>92</v>
      </c>
      <c r="C92" s="3">
        <v>19</v>
      </c>
      <c r="D92" s="3">
        <v>23</v>
      </c>
      <c r="E92" s="3">
        <v>48</v>
      </c>
      <c r="F92" s="3">
        <v>92</v>
      </c>
    </row>
    <row r="93" spans="2:6" x14ac:dyDescent="0.25">
      <c r="B93" s="4" t="s">
        <v>93</v>
      </c>
      <c r="C93" s="3">
        <v>59</v>
      </c>
      <c r="D93" s="3">
        <v>43</v>
      </c>
      <c r="E93" s="3">
        <v>94</v>
      </c>
      <c r="F93" s="3">
        <v>62</v>
      </c>
    </row>
    <row r="94" spans="2:6" x14ac:dyDescent="0.25">
      <c r="B94" s="5" t="s">
        <v>94</v>
      </c>
      <c r="C94" s="3">
        <v>35</v>
      </c>
      <c r="D94" s="3">
        <v>65</v>
      </c>
      <c r="E94" s="3">
        <v>12</v>
      </c>
      <c r="F94" s="3">
        <v>29</v>
      </c>
    </row>
    <row r="95" spans="2:6" x14ac:dyDescent="0.25">
      <c r="B95" s="4" t="s">
        <v>95</v>
      </c>
      <c r="C95" s="3">
        <v>38</v>
      </c>
      <c r="D95" s="3">
        <v>15</v>
      </c>
      <c r="E95" s="3">
        <v>62</v>
      </c>
      <c r="F95" s="3">
        <v>54</v>
      </c>
    </row>
    <row r="96" spans="2:6" x14ac:dyDescent="0.25">
      <c r="B96" s="5" t="s">
        <v>96</v>
      </c>
      <c r="C96" s="3">
        <v>53</v>
      </c>
      <c r="D96" s="3">
        <v>34</v>
      </c>
      <c r="E96" s="3">
        <v>70</v>
      </c>
      <c r="F96" s="3">
        <v>100</v>
      </c>
    </row>
    <row r="97" spans="2:6" x14ac:dyDescent="0.25">
      <c r="B97" s="4" t="s">
        <v>97</v>
      </c>
      <c r="C97" s="3">
        <v>78</v>
      </c>
      <c r="D97" s="3">
        <v>85</v>
      </c>
      <c r="E97" s="3">
        <v>63</v>
      </c>
      <c r="F97" s="3">
        <v>91</v>
      </c>
    </row>
    <row r="98" spans="2:6" x14ac:dyDescent="0.25">
      <c r="B98" s="5" t="s">
        <v>98</v>
      </c>
      <c r="C98" s="3">
        <v>22</v>
      </c>
      <c r="D98" s="3">
        <v>97</v>
      </c>
      <c r="E98" s="3">
        <v>14</v>
      </c>
      <c r="F98" s="3">
        <v>16</v>
      </c>
    </row>
    <row r="99" spans="2:6" x14ac:dyDescent="0.25">
      <c r="B99" s="4" t="s">
        <v>99</v>
      </c>
      <c r="C99" s="3">
        <v>10</v>
      </c>
      <c r="D99" s="3">
        <v>82</v>
      </c>
      <c r="E99" s="3">
        <v>32</v>
      </c>
      <c r="F99" s="3">
        <v>100</v>
      </c>
    </row>
    <row r="100" spans="2:6" x14ac:dyDescent="0.25">
      <c r="B100" s="5" t="s">
        <v>100</v>
      </c>
      <c r="C100" s="3">
        <v>17</v>
      </c>
      <c r="D100" s="3">
        <v>34</v>
      </c>
      <c r="E100" s="3">
        <v>76</v>
      </c>
      <c r="F100" s="3">
        <v>100</v>
      </c>
    </row>
    <row r="101" spans="2:6" x14ac:dyDescent="0.25">
      <c r="B101" s="4" t="s">
        <v>101</v>
      </c>
      <c r="C101" s="3">
        <v>54</v>
      </c>
      <c r="D101" s="3">
        <v>75</v>
      </c>
      <c r="E101" s="3">
        <v>38</v>
      </c>
      <c r="F101" s="3">
        <v>69</v>
      </c>
    </row>
    <row r="102" spans="2:6" x14ac:dyDescent="0.25">
      <c r="B102" s="5" t="s">
        <v>102</v>
      </c>
      <c r="C102" s="3">
        <v>57</v>
      </c>
      <c r="D102" s="3">
        <v>83</v>
      </c>
      <c r="E102" s="3">
        <v>62</v>
      </c>
      <c r="F102" s="3">
        <v>52</v>
      </c>
    </row>
    <row r="103" spans="2:6" x14ac:dyDescent="0.25">
      <c r="B103" s="4" t="s">
        <v>103</v>
      </c>
      <c r="C103" s="3">
        <v>83</v>
      </c>
      <c r="D103" s="3">
        <v>40</v>
      </c>
      <c r="E103" s="3">
        <v>84</v>
      </c>
      <c r="F103" s="3">
        <v>23</v>
      </c>
    </row>
    <row r="104" spans="2:6" x14ac:dyDescent="0.25">
      <c r="B104" s="5" t="s">
        <v>104</v>
      </c>
      <c r="C104" s="3">
        <v>39</v>
      </c>
      <c r="D104" s="3">
        <v>43</v>
      </c>
      <c r="E104" s="3">
        <v>46</v>
      </c>
      <c r="F104" s="3">
        <v>100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Calculation!$B$3:$B$8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9"/>
  <sheetViews>
    <sheetView workbookViewId="0">
      <selection activeCell="L9" sqref="L9"/>
    </sheetView>
  </sheetViews>
  <sheetFormatPr defaultRowHeight="15" x14ac:dyDescent="0.25"/>
  <cols>
    <col min="1" max="1" width="16.42578125" customWidth="1"/>
    <col min="6" max="6" width="13" customWidth="1"/>
    <col min="11" max="11" width="15.28515625" customWidth="1"/>
    <col min="12" max="12" width="9.85546875" customWidth="1"/>
    <col min="13" max="13" width="10" customWidth="1"/>
    <col min="16" max="16" width="15.28515625" customWidth="1"/>
  </cols>
  <sheetData>
    <row r="2" spans="1:20" x14ac:dyDescent="0.25">
      <c r="A2" s="1" t="s">
        <v>1</v>
      </c>
      <c r="L2" s="11" t="s">
        <v>119</v>
      </c>
      <c r="M2" s="11"/>
      <c r="N2" s="11"/>
      <c r="O2" s="11" t="s">
        <v>120</v>
      </c>
      <c r="P2" s="11"/>
    </row>
    <row r="3" spans="1:20" x14ac:dyDescent="0.25">
      <c r="A3" s="1" t="s">
        <v>2</v>
      </c>
      <c r="M3" t="s">
        <v>1</v>
      </c>
      <c r="N3">
        <f>SUBTOTAL(101,Q10:Q109)</f>
        <v>71.708333333333329</v>
      </c>
      <c r="O3">
        <f>VLOOKUP($F$6,KPIData[],2,FALSE)</f>
        <v>67</v>
      </c>
    </row>
    <row r="4" spans="1:20" x14ac:dyDescent="0.25">
      <c r="A4" s="1" t="s">
        <v>3</v>
      </c>
      <c r="F4" s="11" t="s">
        <v>108</v>
      </c>
      <c r="G4" s="11"/>
      <c r="H4" s="11"/>
      <c r="I4" s="11"/>
      <c r="J4" s="9"/>
      <c r="M4" t="s">
        <v>2</v>
      </c>
      <c r="N4">
        <f>SUBTOTAL(101,R10:R109)</f>
        <v>49</v>
      </c>
      <c r="O4">
        <f>VLOOKUP($F$6,KPIData[],3,FALSE)</f>
        <v>53</v>
      </c>
    </row>
    <row r="5" spans="1:20" x14ac:dyDescent="0.25">
      <c r="A5" s="2" t="s">
        <v>4</v>
      </c>
      <c r="F5" t="s">
        <v>109</v>
      </c>
      <c r="G5" t="s">
        <v>106</v>
      </c>
      <c r="H5" t="s">
        <v>107</v>
      </c>
      <c r="M5" t="s">
        <v>3</v>
      </c>
      <c r="N5">
        <f>SUBTOTAL(101,S10:S109)</f>
        <v>70.708333333333329</v>
      </c>
      <c r="O5">
        <f>VLOOKUP($F$6,KPIData[],4,FALSE)</f>
        <v>29</v>
      </c>
    </row>
    <row r="6" spans="1:20" x14ac:dyDescent="0.25">
      <c r="A6" s="7" t="s">
        <v>105</v>
      </c>
      <c r="B6">
        <v>1</v>
      </c>
      <c r="F6" t="str">
        <f>INDEX(A10:A109,B8,1)</f>
        <v>Com 15</v>
      </c>
      <c r="G6">
        <f>INDEX($A$10:$C$109,$B$8,2)</f>
        <v>29</v>
      </c>
      <c r="H6">
        <f>INDEX($A$10:$C$109,$B$8,3)</f>
        <v>67</v>
      </c>
      <c r="M6" t="s">
        <v>4</v>
      </c>
      <c r="N6">
        <f>SUBTOTAL(101,T10:T109)</f>
        <v>60.458333333333336</v>
      </c>
      <c r="O6">
        <f>VLOOKUP($F$6,KPIData[],5,FALSE)</f>
        <v>72</v>
      </c>
    </row>
    <row r="7" spans="1:20" x14ac:dyDescent="0.25">
      <c r="A7" s="7" t="s">
        <v>106</v>
      </c>
      <c r="B7">
        <v>3</v>
      </c>
    </row>
    <row r="8" spans="1:20" x14ac:dyDescent="0.25">
      <c r="B8">
        <v>15</v>
      </c>
    </row>
    <row r="9" spans="1:20" x14ac:dyDescent="0.25">
      <c r="A9" s="8" t="s">
        <v>0</v>
      </c>
      <c r="B9" s="8" t="s">
        <v>106</v>
      </c>
      <c r="C9" s="8" t="s">
        <v>107</v>
      </c>
      <c r="K9" s="8" t="s">
        <v>0</v>
      </c>
      <c r="L9" t="s">
        <v>116</v>
      </c>
      <c r="M9" t="s">
        <v>117</v>
      </c>
      <c r="N9" s="8"/>
      <c r="O9" s="8"/>
      <c r="P9" s="8" t="s">
        <v>0</v>
      </c>
      <c r="Q9" t="s">
        <v>1</v>
      </c>
      <c r="R9" t="s">
        <v>2</v>
      </c>
      <c r="S9" t="s">
        <v>3</v>
      </c>
      <c r="T9" t="s">
        <v>4</v>
      </c>
    </row>
    <row r="10" spans="1:20" x14ac:dyDescent="0.25">
      <c r="A10" s="8" t="s">
        <v>5</v>
      </c>
      <c r="B10" s="8">
        <f>INDEX(KPIData[],ROWS($A$10:A10),$B$7+1)</f>
        <v>15</v>
      </c>
      <c r="C10" s="8">
        <f>INDEX(KPIData[],ROWS($A$10:B10),$B$6+1)</f>
        <v>23</v>
      </c>
      <c r="J10">
        <f>ROWS($J$9:J9)</f>
        <v>1</v>
      </c>
      <c r="K10" s="8" t="s">
        <v>5</v>
      </c>
      <c r="L10">
        <f>IF(B10&gt;50,IF(C10&gt;50,2,3),IF(B10&lt;50,IF(C10&lt;50,4,5)))</f>
        <v>4</v>
      </c>
      <c r="M10" t="b">
        <f>IF($G$12=1,TRUE,IF($G$12=L10,TRUE))</f>
        <v>0</v>
      </c>
      <c r="N10" t="str">
        <f>IF(M10,J10,"")</f>
        <v/>
      </c>
      <c r="O10">
        <f>IFERROR(SMALL($N$10:$N$109,ROWS($P$9:P9)),"")</f>
        <v>4</v>
      </c>
      <c r="P10" t="str">
        <f>IFERROR(INDEX($J$10:$K$109,O10,2),"")</f>
        <v>Com 4</v>
      </c>
      <c r="Q10">
        <f>IFERROR(INDEX(KPIData[#All],MATCH(Calculation!P10,KPIData[[#All],[Company Name]],0),2),"")</f>
        <v>54</v>
      </c>
      <c r="R10">
        <f>IFERROR(INDEX(KPIData[#All],MATCH(Calculation!Q10,KPIData[[#All],[KPI 1]],0),3),"")</f>
        <v>70</v>
      </c>
      <c r="S10">
        <f>IFERROR(INDEX(KPIData[#All],MATCH(Calculation!Q10,KPIData[[#All],[KPI 1]],0),4),"")</f>
        <v>78</v>
      </c>
      <c r="T10">
        <f>IFERROR(INDEX(KPIData[#All],MATCH(Calculation!Q10,KPIData[[#All],[KPI 1]],0),5),"")</f>
        <v>71</v>
      </c>
    </row>
    <row r="11" spans="1:20" x14ac:dyDescent="0.25">
      <c r="A11" s="8" t="s">
        <v>6</v>
      </c>
      <c r="B11" s="8">
        <f>INDEX(KPIData[],ROWS($A$10:A11),$B$7+1)</f>
        <v>42</v>
      </c>
      <c r="C11" s="8">
        <f>INDEX(KPIData[],ROWS($A$10:B11),$B$6+1)</f>
        <v>46</v>
      </c>
      <c r="J11">
        <f>ROWS($J$9:J10)</f>
        <v>2</v>
      </c>
      <c r="K11" s="8" t="s">
        <v>6</v>
      </c>
      <c r="L11">
        <f t="shared" ref="L11:L74" si="0">IF(B11&gt;50,IF(C11&gt;50,2,3),IF(B11&lt;50,IF(C11&lt;50,4,5)))</f>
        <v>4</v>
      </c>
      <c r="M11" t="b">
        <f t="shared" ref="M11:M74" si="1">IF($G$12=1,TRUE,IF($G$12=L11,TRUE))</f>
        <v>0</v>
      </c>
      <c r="N11" t="str">
        <f t="shared" ref="N11:N74" si="2">IF(M11,J11,"")</f>
        <v/>
      </c>
      <c r="O11">
        <f>IFERROR(SMALL($N$10:$N$109,ROWS($P$9:P10)),"")</f>
        <v>10</v>
      </c>
      <c r="P11" t="str">
        <f t="shared" ref="P11:P74" si="3">IFERROR(INDEX($J$10:$K$109,O11,2),"")</f>
        <v>Com 10</v>
      </c>
      <c r="Q11">
        <f>IFERROR(INDEX(KPIData[#All],MATCH(Calculation!P11,KPIData[[#All],[Company Name]],0),2),"")</f>
        <v>87</v>
      </c>
      <c r="R11">
        <f>IFERROR(INDEX(KPIData[#All],MATCH(Calculation!Q11,KPIData[[#All],[KPI 1]],0),3),"")</f>
        <v>88</v>
      </c>
      <c r="S11">
        <f>IFERROR(INDEX(KPIData[#All],MATCH(Calculation!Q11,KPIData[[#All],[KPI 1]],0),4),"")</f>
        <v>66</v>
      </c>
      <c r="T11">
        <f>IFERROR(INDEX(KPIData[#All],MATCH(Calculation!Q11,KPIData[[#All],[KPI 1]],0),5),"")</f>
        <v>75</v>
      </c>
    </row>
    <row r="12" spans="1:20" x14ac:dyDescent="0.25">
      <c r="A12" s="8" t="s">
        <v>7</v>
      </c>
      <c r="B12" s="8">
        <f>INDEX(KPIData[],ROWS($A$10:A12),$B$7+1)</f>
        <v>59</v>
      </c>
      <c r="C12" s="8">
        <f>INDEX(KPIData[],ROWS($A$10:B12),$B$6+1)</f>
        <v>13</v>
      </c>
      <c r="F12" t="s">
        <v>115</v>
      </c>
      <c r="G12">
        <v>2</v>
      </c>
      <c r="J12">
        <f>ROWS($J$9:J11)</f>
        <v>3</v>
      </c>
      <c r="K12" s="8" t="s">
        <v>7</v>
      </c>
      <c r="L12">
        <f t="shared" si="0"/>
        <v>3</v>
      </c>
      <c r="M12" t="b">
        <f t="shared" si="1"/>
        <v>0</v>
      </c>
      <c r="N12" t="str">
        <f t="shared" si="2"/>
        <v/>
      </c>
      <c r="O12">
        <f>IFERROR(SMALL($N$10:$N$109,ROWS($P$9:P11)),"")</f>
        <v>11</v>
      </c>
      <c r="P12" t="str">
        <f t="shared" si="3"/>
        <v>Com 11</v>
      </c>
      <c r="Q12">
        <f>IFERROR(INDEX(KPIData[#All],MATCH(Calculation!P12,KPIData[[#All],[Company Name]],0),2),"")</f>
        <v>55</v>
      </c>
      <c r="R12">
        <f>IFERROR(INDEX(KPIData[#All],MATCH(Calculation!Q12,KPIData[[#All],[KPI 1]],0),3),"")</f>
        <v>74</v>
      </c>
      <c r="S12">
        <f>IFERROR(INDEX(KPIData[#All],MATCH(Calculation!Q12,KPIData[[#All],[KPI 1]],0),4),"")</f>
        <v>90</v>
      </c>
      <c r="T12">
        <f>IFERROR(INDEX(KPIData[#All],MATCH(Calculation!Q12,KPIData[[#All],[KPI 1]],0),5),"")</f>
        <v>57</v>
      </c>
    </row>
    <row r="13" spans="1:20" x14ac:dyDescent="0.25">
      <c r="A13" s="8" t="s">
        <v>8</v>
      </c>
      <c r="B13" s="8">
        <f>INDEX(KPIData[],ROWS($A$10:A13),$B$7+1)</f>
        <v>78</v>
      </c>
      <c r="C13" s="8">
        <f>INDEX(KPIData[],ROWS($A$10:B13),$B$6+1)</f>
        <v>54</v>
      </c>
      <c r="F13" t="s">
        <v>118</v>
      </c>
      <c r="G13">
        <v>1</v>
      </c>
      <c r="J13">
        <f>ROWS($J$9:J12)</f>
        <v>4</v>
      </c>
      <c r="K13" s="8" t="s">
        <v>8</v>
      </c>
      <c r="L13">
        <f t="shared" si="0"/>
        <v>2</v>
      </c>
      <c r="M13" t="b">
        <f t="shared" si="1"/>
        <v>1</v>
      </c>
      <c r="N13">
        <f t="shared" si="2"/>
        <v>4</v>
      </c>
      <c r="O13">
        <f>IFERROR(SMALL($N$10:$N$109,ROWS($P$9:P12)),"")</f>
        <v>14</v>
      </c>
      <c r="P13" t="str">
        <f t="shared" si="3"/>
        <v>Com 14</v>
      </c>
      <c r="Q13">
        <f>IFERROR(INDEX(KPIData[#All],MATCH(Calculation!P13,KPIData[[#All],[Company Name]],0),2),"")</f>
        <v>66</v>
      </c>
      <c r="R13">
        <f>IFERROR(INDEX(KPIData[#All],MATCH(Calculation!Q13,KPIData[[#All],[KPI 1]],0),3),"")</f>
        <v>18</v>
      </c>
      <c r="S13">
        <f>IFERROR(INDEX(KPIData[#All],MATCH(Calculation!Q13,KPIData[[#All],[KPI 1]],0),4),"")</f>
        <v>85</v>
      </c>
      <c r="T13">
        <f>IFERROR(INDEX(KPIData[#All],MATCH(Calculation!Q13,KPIData[[#All],[KPI 1]],0),5),"")</f>
        <v>64</v>
      </c>
    </row>
    <row r="14" spans="1:20" x14ac:dyDescent="0.25">
      <c r="A14" s="8" t="s">
        <v>9</v>
      </c>
      <c r="B14" s="8">
        <f>INDEX(KPIData[],ROWS($A$10:A14),$B$7+1)</f>
        <v>31</v>
      </c>
      <c r="C14" s="8">
        <f>INDEX(KPIData[],ROWS($A$10:B14),$B$6+1)</f>
        <v>98</v>
      </c>
      <c r="J14">
        <f>ROWS($J$9:J13)</f>
        <v>5</v>
      </c>
      <c r="K14" s="8" t="s">
        <v>9</v>
      </c>
      <c r="L14">
        <f t="shared" si="0"/>
        <v>5</v>
      </c>
      <c r="M14" t="b">
        <f t="shared" si="1"/>
        <v>0</v>
      </c>
      <c r="N14" t="str">
        <f t="shared" si="2"/>
        <v/>
      </c>
      <c r="O14">
        <f>IFERROR(SMALL($N$10:$N$109,ROWS($P$9:P13)),"")</f>
        <v>18</v>
      </c>
      <c r="P14" t="str">
        <f t="shared" si="3"/>
        <v>Com 18</v>
      </c>
      <c r="Q14">
        <f>IFERROR(INDEX(KPIData[#All],MATCH(Calculation!P14,KPIData[[#All],[Company Name]],0),2),"")</f>
        <v>76</v>
      </c>
      <c r="R14">
        <f>IFERROR(INDEX(KPIData[#All],MATCH(Calculation!Q14,KPIData[[#All],[KPI 1]],0),3),"")</f>
        <v>73</v>
      </c>
      <c r="S14">
        <f>IFERROR(INDEX(KPIData[#All],MATCH(Calculation!Q14,KPIData[[#All],[KPI 1]],0),4),"")</f>
        <v>80</v>
      </c>
      <c r="T14">
        <f>IFERROR(INDEX(KPIData[#All],MATCH(Calculation!Q14,KPIData[[#All],[KPI 1]],0),5),"")</f>
        <v>34</v>
      </c>
    </row>
    <row r="15" spans="1:20" x14ac:dyDescent="0.25">
      <c r="A15" s="8" t="s">
        <v>10</v>
      </c>
      <c r="B15" s="8">
        <f>INDEX(KPIData[],ROWS($A$10:A15),$B$7+1)</f>
        <v>44</v>
      </c>
      <c r="C15" s="8">
        <f>INDEX(KPIData[],ROWS($A$10:B15),$B$6+1)</f>
        <v>85</v>
      </c>
      <c r="F15" s="11" t="s">
        <v>114</v>
      </c>
      <c r="G15" s="11"/>
      <c r="H15" s="11"/>
      <c r="J15">
        <f>ROWS($J$9:J14)</f>
        <v>6</v>
      </c>
      <c r="K15" s="8" t="s">
        <v>10</v>
      </c>
      <c r="L15">
        <f t="shared" si="0"/>
        <v>5</v>
      </c>
      <c r="M15" t="b">
        <f t="shared" si="1"/>
        <v>0</v>
      </c>
      <c r="N15" t="str">
        <f t="shared" si="2"/>
        <v/>
      </c>
      <c r="O15">
        <f>IFERROR(SMALL($N$10:$N$109,ROWS($P$9:P14)),"")</f>
        <v>27</v>
      </c>
      <c r="P15" t="str">
        <f t="shared" si="3"/>
        <v>Com 27</v>
      </c>
      <c r="Q15">
        <f>IFERROR(INDEX(KPIData[#All],MATCH(Calculation!P15,KPIData[[#All],[Company Name]],0),2),"")</f>
        <v>66</v>
      </c>
      <c r="R15">
        <f>IFERROR(INDEX(KPIData[#All],MATCH(Calculation!Q15,KPIData[[#All],[KPI 1]],0),3),"")</f>
        <v>18</v>
      </c>
      <c r="S15">
        <f>IFERROR(INDEX(KPIData[#All],MATCH(Calculation!Q15,KPIData[[#All],[KPI 1]],0),4),"")</f>
        <v>85</v>
      </c>
      <c r="T15">
        <f>IFERROR(INDEX(KPIData[#All],MATCH(Calculation!Q15,KPIData[[#All],[KPI 1]],0),5),"")</f>
        <v>64</v>
      </c>
    </row>
    <row r="16" spans="1:20" x14ac:dyDescent="0.25">
      <c r="A16" s="8" t="s">
        <v>11</v>
      </c>
      <c r="B16" s="8">
        <f>INDEX(KPIData[],ROWS($A$10:A16),$B$7+1)</f>
        <v>64</v>
      </c>
      <c r="C16" s="8">
        <f>INDEX(KPIData[],ROWS($A$10:B16),$B$6+1)</f>
        <v>32</v>
      </c>
      <c r="F16" t="s">
        <v>110</v>
      </c>
      <c r="G16">
        <v>5</v>
      </c>
      <c r="H16">
        <v>50</v>
      </c>
      <c r="J16">
        <f>ROWS($J$9:J15)</f>
        <v>7</v>
      </c>
      <c r="K16" s="8" t="s">
        <v>11</v>
      </c>
      <c r="L16">
        <f t="shared" si="0"/>
        <v>3</v>
      </c>
      <c r="M16" t="b">
        <f t="shared" si="1"/>
        <v>0</v>
      </c>
      <c r="N16" t="str">
        <f t="shared" si="2"/>
        <v/>
      </c>
      <c r="O16">
        <f>IFERROR(SMALL($N$10:$N$109,ROWS($P$9:P15)),"")</f>
        <v>31</v>
      </c>
      <c r="P16" t="str">
        <f t="shared" si="3"/>
        <v>Com 31</v>
      </c>
      <c r="Q16">
        <f>IFERROR(INDEX(KPIData[#All],MATCH(Calculation!P16,KPIData[[#All],[Company Name]],0),2),"")</f>
        <v>91</v>
      </c>
      <c r="R16">
        <f>IFERROR(INDEX(KPIData[#All],MATCH(Calculation!Q16,KPIData[[#All],[KPI 1]],0),3),"")</f>
        <v>43</v>
      </c>
      <c r="S16">
        <f>IFERROR(INDEX(KPIData[#All],MATCH(Calculation!Q16,KPIData[[#All],[KPI 1]],0),4),"")</f>
        <v>65</v>
      </c>
      <c r="T16">
        <f>IFERROR(INDEX(KPIData[#All],MATCH(Calculation!Q16,KPIData[[#All],[KPI 1]],0),5),"")</f>
        <v>45</v>
      </c>
    </row>
    <row r="17" spans="1:20" x14ac:dyDescent="0.25">
      <c r="A17" s="8" t="s">
        <v>12</v>
      </c>
      <c r="B17" s="8">
        <f>INDEX(KPIData[],ROWS($A$10:A17),$B$7+1)</f>
        <v>69</v>
      </c>
      <c r="C17" s="8">
        <f>INDEX(KPIData[],ROWS($A$10:B17),$B$6+1)</f>
        <v>28</v>
      </c>
      <c r="F17" t="s">
        <v>111</v>
      </c>
      <c r="G17">
        <v>100</v>
      </c>
      <c r="H17">
        <v>50</v>
      </c>
      <c r="J17">
        <f>ROWS($J$9:J16)</f>
        <v>8</v>
      </c>
      <c r="K17" s="8" t="s">
        <v>12</v>
      </c>
      <c r="L17">
        <f t="shared" si="0"/>
        <v>3</v>
      </c>
      <c r="M17" t="b">
        <f t="shared" si="1"/>
        <v>0</v>
      </c>
      <c r="N17" t="str">
        <f t="shared" si="2"/>
        <v/>
      </c>
      <c r="O17">
        <f>IFERROR(SMALL($N$10:$N$109,ROWS($P$9:P16)),"")</f>
        <v>32</v>
      </c>
      <c r="P17" t="str">
        <f t="shared" si="3"/>
        <v>Com 32</v>
      </c>
      <c r="Q17">
        <f>IFERROR(INDEX(KPIData[#All],MATCH(Calculation!P17,KPIData[[#All],[Company Name]],0),2),"")</f>
        <v>55</v>
      </c>
      <c r="R17">
        <f>IFERROR(INDEX(KPIData[#All],MATCH(Calculation!Q17,KPIData[[#All],[KPI 1]],0),3),"")</f>
        <v>74</v>
      </c>
      <c r="S17">
        <f>IFERROR(INDEX(KPIData[#All],MATCH(Calculation!Q17,KPIData[[#All],[KPI 1]],0),4),"")</f>
        <v>90</v>
      </c>
      <c r="T17">
        <f>IFERROR(INDEX(KPIData[#All],MATCH(Calculation!Q17,KPIData[[#All],[KPI 1]],0),5),"")</f>
        <v>57</v>
      </c>
    </row>
    <row r="18" spans="1:20" x14ac:dyDescent="0.25">
      <c r="A18" s="8" t="s">
        <v>13</v>
      </c>
      <c r="B18" s="8">
        <f>INDEX(KPIData[],ROWS($A$10:A18),$B$7+1)</f>
        <v>85</v>
      </c>
      <c r="C18" s="8">
        <f>INDEX(KPIData[],ROWS($A$10:B18),$B$6+1)</f>
        <v>38</v>
      </c>
      <c r="F18" t="s">
        <v>112</v>
      </c>
      <c r="G18">
        <v>50</v>
      </c>
      <c r="H18">
        <v>0</v>
      </c>
      <c r="J18">
        <f>ROWS($J$9:J17)</f>
        <v>9</v>
      </c>
      <c r="K18" s="8" t="s">
        <v>13</v>
      </c>
      <c r="L18">
        <f t="shared" si="0"/>
        <v>3</v>
      </c>
      <c r="M18" t="b">
        <f t="shared" si="1"/>
        <v>0</v>
      </c>
      <c r="N18" t="str">
        <f t="shared" si="2"/>
        <v/>
      </c>
      <c r="O18">
        <f>IFERROR(SMALL($N$10:$N$109,ROWS($P$9:P17)),"")</f>
        <v>39</v>
      </c>
      <c r="P18" t="str">
        <f t="shared" si="3"/>
        <v>Com 39</v>
      </c>
      <c r="Q18">
        <f>IFERROR(INDEX(KPIData[#All],MATCH(Calculation!P18,KPIData[[#All],[Company Name]],0),2),"")</f>
        <v>63</v>
      </c>
      <c r="R18">
        <f>IFERROR(INDEX(KPIData[#All],MATCH(Calculation!Q18,KPIData[[#All],[KPI 1]],0),3),"")</f>
        <v>85</v>
      </c>
      <c r="S18">
        <f>IFERROR(INDEX(KPIData[#All],MATCH(Calculation!Q18,KPIData[[#All],[KPI 1]],0),4),"")</f>
        <v>86</v>
      </c>
      <c r="T18">
        <f>IFERROR(INDEX(KPIData[#All],MATCH(Calculation!Q18,KPIData[[#All],[KPI 1]],0),5),"")</f>
        <v>70</v>
      </c>
    </row>
    <row r="19" spans="1:20" x14ac:dyDescent="0.25">
      <c r="A19" s="8" t="s">
        <v>14</v>
      </c>
      <c r="B19" s="8">
        <f>INDEX(KPIData[],ROWS($A$10:A19),$B$7+1)</f>
        <v>66</v>
      </c>
      <c r="C19" s="8">
        <f>INDEX(KPIData[],ROWS($A$10:B19),$B$6+1)</f>
        <v>87</v>
      </c>
      <c r="F19" t="s">
        <v>113</v>
      </c>
      <c r="G19">
        <v>50</v>
      </c>
      <c r="H19">
        <v>100</v>
      </c>
      <c r="J19">
        <f>ROWS($J$9:J18)</f>
        <v>10</v>
      </c>
      <c r="K19" s="8" t="s">
        <v>14</v>
      </c>
      <c r="L19">
        <f t="shared" si="0"/>
        <v>2</v>
      </c>
      <c r="M19" t="b">
        <f t="shared" si="1"/>
        <v>1</v>
      </c>
      <c r="N19">
        <f t="shared" si="2"/>
        <v>10</v>
      </c>
      <c r="O19">
        <f>IFERROR(SMALL($N$10:$N$109,ROWS($P$9:P18)),"")</f>
        <v>43</v>
      </c>
      <c r="P19" t="str">
        <f t="shared" si="3"/>
        <v>Com 43</v>
      </c>
      <c r="Q19">
        <f>IFERROR(INDEX(KPIData[#All],MATCH(Calculation!P19,KPIData[[#All],[Company Name]],0),2),"")</f>
        <v>92</v>
      </c>
      <c r="R19">
        <f>IFERROR(INDEX(KPIData[#All],MATCH(Calculation!Q19,KPIData[[#All],[KPI 1]],0),3),"")</f>
        <v>10</v>
      </c>
      <c r="S19">
        <f>IFERROR(INDEX(KPIData[#All],MATCH(Calculation!Q19,KPIData[[#All],[KPI 1]],0),4),"")</f>
        <v>89</v>
      </c>
      <c r="T19">
        <f>IFERROR(INDEX(KPIData[#All],MATCH(Calculation!Q19,KPIData[[#All],[KPI 1]],0),5),"")</f>
        <v>10</v>
      </c>
    </row>
    <row r="20" spans="1:20" x14ac:dyDescent="0.25">
      <c r="A20" s="8" t="s">
        <v>15</v>
      </c>
      <c r="B20" s="8">
        <f>INDEX(KPIData[],ROWS($A$10:A20),$B$7+1)</f>
        <v>90</v>
      </c>
      <c r="C20" s="8">
        <f>INDEX(KPIData[],ROWS($A$10:B20),$B$6+1)</f>
        <v>55</v>
      </c>
      <c r="J20">
        <f>ROWS($J$9:J19)</f>
        <v>11</v>
      </c>
      <c r="K20" s="8" t="s">
        <v>15</v>
      </c>
      <c r="L20">
        <f t="shared" si="0"/>
        <v>2</v>
      </c>
      <c r="M20" t="b">
        <f t="shared" si="1"/>
        <v>1</v>
      </c>
      <c r="N20">
        <f t="shared" si="2"/>
        <v>11</v>
      </c>
      <c r="O20">
        <f>IFERROR(SMALL($N$10:$N$109,ROWS($P$9:P19)),"")</f>
        <v>46</v>
      </c>
      <c r="P20" t="str">
        <f t="shared" si="3"/>
        <v>Com 46</v>
      </c>
      <c r="Q20">
        <f>IFERROR(INDEX(KPIData[#All],MATCH(Calculation!P20,KPIData[[#All],[Company Name]],0),2),"")</f>
        <v>97</v>
      </c>
      <c r="R20">
        <f>IFERROR(INDEX(KPIData[#All],MATCH(Calculation!Q20,KPIData[[#All],[KPI 1]],0),3),"")</f>
        <v>10</v>
      </c>
      <c r="S20">
        <f>IFERROR(INDEX(KPIData[#All],MATCH(Calculation!Q20,KPIData[[#All],[KPI 1]],0),4),"")</f>
        <v>19</v>
      </c>
      <c r="T20">
        <f>IFERROR(INDEX(KPIData[#All],MATCH(Calculation!Q20,KPIData[[#All],[KPI 1]],0),5),"")</f>
        <v>87</v>
      </c>
    </row>
    <row r="21" spans="1:20" x14ac:dyDescent="0.25">
      <c r="A21" s="8" t="s">
        <v>16</v>
      </c>
      <c r="B21" s="8">
        <f>INDEX(KPIData[],ROWS($A$10:A21),$B$7+1)</f>
        <v>59</v>
      </c>
      <c r="C21" s="8">
        <f>INDEX(KPIData[],ROWS($A$10:B21),$B$6+1)</f>
        <v>20</v>
      </c>
      <c r="F21" s="10"/>
      <c r="G21" s="10"/>
      <c r="H21" s="10"/>
      <c r="I21" s="10"/>
      <c r="J21">
        <f>ROWS($J$9:J20)</f>
        <v>12</v>
      </c>
      <c r="K21" s="8" t="s">
        <v>16</v>
      </c>
      <c r="L21">
        <f t="shared" si="0"/>
        <v>3</v>
      </c>
      <c r="M21" t="b">
        <f t="shared" si="1"/>
        <v>0</v>
      </c>
      <c r="N21" t="str">
        <f t="shared" si="2"/>
        <v/>
      </c>
      <c r="O21">
        <f>IFERROR(SMALL($N$10:$N$109,ROWS($P$9:P20)),"")</f>
        <v>49</v>
      </c>
      <c r="P21" t="str">
        <f t="shared" si="3"/>
        <v>Com 49</v>
      </c>
      <c r="Q21">
        <f>IFERROR(INDEX(KPIData[#All],MATCH(Calculation!P21,KPIData[[#All],[Company Name]],0),2),"")</f>
        <v>69</v>
      </c>
      <c r="R21">
        <f>IFERROR(INDEX(KPIData[#All],MATCH(Calculation!Q21,KPIData[[#All],[KPI 1]],0),3),"")</f>
        <v>53</v>
      </c>
      <c r="S21">
        <f>IFERROR(INDEX(KPIData[#All],MATCH(Calculation!Q21,KPIData[[#All],[KPI 1]],0),4),"")</f>
        <v>64</v>
      </c>
      <c r="T21">
        <f>IFERROR(INDEX(KPIData[#All],MATCH(Calculation!Q21,KPIData[[#All],[KPI 1]],0),5),"")</f>
        <v>65</v>
      </c>
    </row>
    <row r="22" spans="1:20" x14ac:dyDescent="0.25">
      <c r="A22" s="8" t="s">
        <v>17</v>
      </c>
      <c r="B22" s="8">
        <f>INDEX(KPIData[],ROWS($A$10:A22),$B$7+1)</f>
        <v>38</v>
      </c>
      <c r="C22" s="8">
        <f>INDEX(KPIData[],ROWS($A$10:B22),$B$6+1)</f>
        <v>86</v>
      </c>
      <c r="J22">
        <f>ROWS($J$9:J21)</f>
        <v>13</v>
      </c>
      <c r="K22" s="8" t="s">
        <v>17</v>
      </c>
      <c r="L22">
        <f t="shared" si="0"/>
        <v>5</v>
      </c>
      <c r="M22" t="b">
        <f t="shared" si="1"/>
        <v>0</v>
      </c>
      <c r="N22" t="str">
        <f t="shared" si="2"/>
        <v/>
      </c>
      <c r="O22">
        <f>IFERROR(SMALL($N$10:$N$109,ROWS($P$9:P21)),"")</f>
        <v>52</v>
      </c>
      <c r="P22" t="str">
        <f t="shared" si="3"/>
        <v>Com 52</v>
      </c>
      <c r="Q22">
        <f>IFERROR(INDEX(KPIData[#All],MATCH(Calculation!P22,KPIData[[#All],[Company Name]],0),2),"")</f>
        <v>61</v>
      </c>
      <c r="R22">
        <f>IFERROR(INDEX(KPIData[#All],MATCH(Calculation!Q22,KPIData[[#All],[KPI 1]],0),3),"")</f>
        <v>60</v>
      </c>
      <c r="S22">
        <f>IFERROR(INDEX(KPIData[#All],MATCH(Calculation!Q22,KPIData[[#All],[KPI 1]],0),4),"")</f>
        <v>99</v>
      </c>
      <c r="T22">
        <f>IFERROR(INDEX(KPIData[#All],MATCH(Calculation!Q22,KPIData[[#All],[KPI 1]],0),5),"")</f>
        <v>93</v>
      </c>
    </row>
    <row r="23" spans="1:20" x14ac:dyDescent="0.25">
      <c r="A23" s="8" t="s">
        <v>18</v>
      </c>
      <c r="B23" s="8">
        <f>INDEX(KPIData[],ROWS($A$10:A23),$B$7+1)</f>
        <v>85</v>
      </c>
      <c r="C23" s="8">
        <f>INDEX(KPIData[],ROWS($A$10:B23),$B$6+1)</f>
        <v>66</v>
      </c>
      <c r="J23">
        <f>ROWS($J$9:J22)</f>
        <v>14</v>
      </c>
      <c r="K23" s="8" t="s">
        <v>18</v>
      </c>
      <c r="L23">
        <f t="shared" si="0"/>
        <v>2</v>
      </c>
      <c r="M23" t="b">
        <f t="shared" si="1"/>
        <v>1</v>
      </c>
      <c r="N23">
        <f t="shared" si="2"/>
        <v>14</v>
      </c>
      <c r="O23">
        <f>IFERROR(SMALL($N$10:$N$109,ROWS($P$9:P22)),"")</f>
        <v>63</v>
      </c>
      <c r="P23" t="str">
        <f t="shared" si="3"/>
        <v>Com 63</v>
      </c>
      <c r="Q23">
        <f>IFERROR(INDEX(KPIData[#All],MATCH(Calculation!P23,KPIData[[#All],[Company Name]],0),2),"")</f>
        <v>75</v>
      </c>
      <c r="R23">
        <f>IFERROR(INDEX(KPIData[#All],MATCH(Calculation!Q23,KPIData[[#All],[KPI 1]],0),3),"")</f>
        <v>83</v>
      </c>
      <c r="S23">
        <f>IFERROR(INDEX(KPIData[#All],MATCH(Calculation!Q23,KPIData[[#All],[KPI 1]],0),4),"")</f>
        <v>75</v>
      </c>
      <c r="T23">
        <f>IFERROR(INDEX(KPIData[#All],MATCH(Calculation!Q23,KPIData[[#All],[KPI 1]],0),5),"")</f>
        <v>42</v>
      </c>
    </row>
    <row r="24" spans="1:20" x14ac:dyDescent="0.25">
      <c r="A24" s="8" t="s">
        <v>19</v>
      </c>
      <c r="B24" s="8">
        <f>INDEX(KPIData[],ROWS($A$10:A24),$B$7+1)</f>
        <v>29</v>
      </c>
      <c r="C24" s="8">
        <f>INDEX(KPIData[],ROWS($A$10:B24),$B$6+1)</f>
        <v>67</v>
      </c>
      <c r="J24">
        <f>ROWS($J$9:J23)</f>
        <v>15</v>
      </c>
      <c r="K24" s="8" t="s">
        <v>19</v>
      </c>
      <c r="L24">
        <f t="shared" si="0"/>
        <v>5</v>
      </c>
      <c r="M24" t="b">
        <f t="shared" si="1"/>
        <v>0</v>
      </c>
      <c r="N24" t="str">
        <f t="shared" si="2"/>
        <v/>
      </c>
      <c r="O24">
        <f>IFERROR(SMALL($N$10:$N$109,ROWS($P$9:P23)),"")</f>
        <v>66</v>
      </c>
      <c r="P24" t="str">
        <f t="shared" si="3"/>
        <v>Com 66</v>
      </c>
      <c r="Q24">
        <f>IFERROR(INDEX(KPIData[#All],MATCH(Calculation!P24,KPIData[[#All],[Company Name]],0),2),"")</f>
        <v>61</v>
      </c>
      <c r="R24">
        <f>IFERROR(INDEX(KPIData[#All],MATCH(Calculation!Q24,KPIData[[#All],[KPI 1]],0),3),"")</f>
        <v>60</v>
      </c>
      <c r="S24">
        <f>IFERROR(INDEX(KPIData[#All],MATCH(Calculation!Q24,KPIData[[#All],[KPI 1]],0),4),"")</f>
        <v>99</v>
      </c>
      <c r="T24">
        <f>IFERROR(INDEX(KPIData[#All],MATCH(Calculation!Q24,KPIData[[#All],[KPI 1]],0),5),"")</f>
        <v>93</v>
      </c>
    </row>
    <row r="25" spans="1:20" x14ac:dyDescent="0.25">
      <c r="A25" s="8" t="s">
        <v>20</v>
      </c>
      <c r="B25" s="8">
        <f>INDEX(KPIData[],ROWS($A$10:A25),$B$7+1)</f>
        <v>60</v>
      </c>
      <c r="C25" s="8">
        <f>INDEX(KPIData[],ROWS($A$10:B25),$B$6+1)</f>
        <v>11</v>
      </c>
      <c r="J25">
        <f>ROWS($J$9:J24)</f>
        <v>16</v>
      </c>
      <c r="K25" s="8" t="s">
        <v>20</v>
      </c>
      <c r="L25">
        <f t="shared" si="0"/>
        <v>3</v>
      </c>
      <c r="M25" t="b">
        <f t="shared" si="1"/>
        <v>0</v>
      </c>
      <c r="N25" t="str">
        <f t="shared" si="2"/>
        <v/>
      </c>
      <c r="O25">
        <f>IFERROR(SMALL($N$10:$N$109,ROWS($P$9:P24)),"")</f>
        <v>75</v>
      </c>
      <c r="P25" t="str">
        <f t="shared" si="3"/>
        <v>Com 75</v>
      </c>
      <c r="Q25">
        <f>IFERROR(INDEX(KPIData[#All],MATCH(Calculation!P25,KPIData[[#All],[Company Name]],0),2),"")</f>
        <v>93</v>
      </c>
      <c r="R25">
        <f>IFERROR(INDEX(KPIData[#All],MATCH(Calculation!Q25,KPIData[[#All],[KPI 1]],0),3),"")</f>
        <v>21</v>
      </c>
      <c r="S25">
        <f>IFERROR(INDEX(KPIData[#All],MATCH(Calculation!Q25,KPIData[[#All],[KPI 1]],0),4),"")</f>
        <v>36</v>
      </c>
      <c r="T25">
        <f>IFERROR(INDEX(KPIData[#All],MATCH(Calculation!Q25,KPIData[[#All],[KPI 1]],0),5),"")</f>
        <v>13</v>
      </c>
    </row>
    <row r="26" spans="1:20" x14ac:dyDescent="0.25">
      <c r="A26" s="8" t="s">
        <v>21</v>
      </c>
      <c r="B26" s="8">
        <f>INDEX(KPIData[],ROWS($A$10:A26),$B$7+1)</f>
        <v>33</v>
      </c>
      <c r="C26" s="8">
        <f>INDEX(KPIData[],ROWS($A$10:B26),$B$6+1)</f>
        <v>17</v>
      </c>
      <c r="F26" t="s">
        <v>4</v>
      </c>
      <c r="G26" t="e">
        <f>VLOOKUP($G$22,KPIData[],5,FALSE)</f>
        <v>#N/A</v>
      </c>
      <c r="J26">
        <f>ROWS($J$9:J25)</f>
        <v>17</v>
      </c>
      <c r="K26" s="8" t="s">
        <v>21</v>
      </c>
      <c r="L26">
        <f t="shared" si="0"/>
        <v>4</v>
      </c>
      <c r="M26" t="b">
        <f t="shared" si="1"/>
        <v>0</v>
      </c>
      <c r="N26" t="str">
        <f t="shared" si="2"/>
        <v/>
      </c>
      <c r="O26">
        <f>IFERROR(SMALL($N$10:$N$109,ROWS($P$9:P25)),"")</f>
        <v>77</v>
      </c>
      <c r="P26" t="str">
        <f t="shared" si="3"/>
        <v>Com 77</v>
      </c>
      <c r="Q26">
        <f>IFERROR(INDEX(KPIData[#All],MATCH(Calculation!P26,KPIData[[#All],[Company Name]],0),2),"")</f>
        <v>68</v>
      </c>
      <c r="R26">
        <f>IFERROR(INDEX(KPIData[#All],MATCH(Calculation!Q26,KPIData[[#All],[KPI 1]],0),3),"")</f>
        <v>32</v>
      </c>
      <c r="S26">
        <f>IFERROR(INDEX(KPIData[#All],MATCH(Calculation!Q26,KPIData[[#All],[KPI 1]],0),4),"")</f>
        <v>88</v>
      </c>
      <c r="T26">
        <f>IFERROR(INDEX(KPIData[#All],MATCH(Calculation!Q26,KPIData[[#All],[KPI 1]],0),5),"")</f>
        <v>59</v>
      </c>
    </row>
    <row r="27" spans="1:20" x14ac:dyDescent="0.25">
      <c r="A27" s="8" t="s">
        <v>22</v>
      </c>
      <c r="B27" s="8">
        <f>INDEX(KPIData[],ROWS($A$10:A27),$B$7+1)</f>
        <v>80</v>
      </c>
      <c r="C27" s="8">
        <f>INDEX(KPIData[],ROWS($A$10:B27),$B$6+1)</f>
        <v>76</v>
      </c>
      <c r="J27">
        <f>ROWS($J$9:J26)</f>
        <v>18</v>
      </c>
      <c r="K27" s="8" t="s">
        <v>22</v>
      </c>
      <c r="L27">
        <f t="shared" si="0"/>
        <v>2</v>
      </c>
      <c r="M27" t="b">
        <f t="shared" si="1"/>
        <v>1</v>
      </c>
      <c r="N27">
        <f t="shared" si="2"/>
        <v>18</v>
      </c>
      <c r="O27">
        <f>IFERROR(SMALL($N$10:$N$109,ROWS($P$9:P26)),"")</f>
        <v>80</v>
      </c>
      <c r="P27" t="str">
        <f t="shared" si="3"/>
        <v>Com 80</v>
      </c>
      <c r="Q27">
        <f>IFERROR(INDEX(KPIData[#All],MATCH(Calculation!P27,KPIData[[#All],[Company Name]],0),2),"")</f>
        <v>94</v>
      </c>
      <c r="R27">
        <f>IFERROR(INDEX(KPIData[#All],MATCH(Calculation!Q27,KPIData[[#All],[KPI 1]],0),3),"")</f>
        <v>30</v>
      </c>
      <c r="S27">
        <f>IFERROR(INDEX(KPIData[#All],MATCH(Calculation!Q27,KPIData[[#All],[KPI 1]],0),4),"")</f>
        <v>65</v>
      </c>
      <c r="T27">
        <f>IFERROR(INDEX(KPIData[#All],MATCH(Calculation!Q27,KPIData[[#All],[KPI 1]],0),5),"")</f>
        <v>93</v>
      </c>
    </row>
    <row r="28" spans="1:20" x14ac:dyDescent="0.25">
      <c r="A28" s="8" t="s">
        <v>23</v>
      </c>
      <c r="B28" s="8">
        <f>INDEX(KPIData[],ROWS($A$10:A28),$B$7+1)</f>
        <v>71</v>
      </c>
      <c r="C28" s="8">
        <f>INDEX(KPIData[],ROWS($A$10:B28),$B$6+1)</f>
        <v>10</v>
      </c>
      <c r="J28">
        <f>ROWS($J$9:J27)</f>
        <v>19</v>
      </c>
      <c r="K28" s="8" t="s">
        <v>23</v>
      </c>
      <c r="L28">
        <f t="shared" si="0"/>
        <v>3</v>
      </c>
      <c r="M28" t="b">
        <f t="shared" si="1"/>
        <v>0</v>
      </c>
      <c r="N28" t="str">
        <f t="shared" si="2"/>
        <v/>
      </c>
      <c r="O28">
        <f>IFERROR(SMALL($N$10:$N$109,ROWS($P$9:P27)),"")</f>
        <v>86</v>
      </c>
      <c r="P28" t="str">
        <f t="shared" si="3"/>
        <v>Com 86</v>
      </c>
      <c r="Q28">
        <f>IFERROR(INDEX(KPIData[#All],MATCH(Calculation!P28,KPIData[[#All],[Company Name]],0),2),"")</f>
        <v>68</v>
      </c>
      <c r="R28">
        <f>IFERROR(INDEX(KPIData[#All],MATCH(Calculation!Q28,KPIData[[#All],[KPI 1]],0),3),"")</f>
        <v>32</v>
      </c>
      <c r="S28">
        <f>IFERROR(INDEX(KPIData[#All],MATCH(Calculation!Q28,KPIData[[#All],[KPI 1]],0),4),"")</f>
        <v>88</v>
      </c>
      <c r="T28">
        <f>IFERROR(INDEX(KPIData[#All],MATCH(Calculation!Q28,KPIData[[#All],[KPI 1]],0),5),"")</f>
        <v>59</v>
      </c>
    </row>
    <row r="29" spans="1:20" x14ac:dyDescent="0.25">
      <c r="A29" s="8" t="s">
        <v>24</v>
      </c>
      <c r="B29" s="8">
        <f>INDEX(KPIData[],ROWS($A$10:A29),$B$7+1)</f>
        <v>71</v>
      </c>
      <c r="C29" s="8">
        <f>INDEX(KPIData[],ROWS($A$10:B29),$B$6+1)</f>
        <v>49</v>
      </c>
      <c r="J29">
        <f>ROWS($J$9:J28)</f>
        <v>20</v>
      </c>
      <c r="K29" s="8" t="s">
        <v>24</v>
      </c>
      <c r="L29">
        <f t="shared" si="0"/>
        <v>3</v>
      </c>
      <c r="M29" t="b">
        <f t="shared" si="1"/>
        <v>0</v>
      </c>
      <c r="N29" t="str">
        <f t="shared" si="2"/>
        <v/>
      </c>
      <c r="O29">
        <f>IFERROR(SMALL($N$10:$N$109,ROWS($P$9:P28)),"")</f>
        <v>89</v>
      </c>
      <c r="P29" t="str">
        <f t="shared" si="3"/>
        <v>Com 89</v>
      </c>
      <c r="Q29">
        <f>IFERROR(INDEX(KPIData[#All],MATCH(Calculation!P29,KPIData[[#All],[Company Name]],0),2),"")</f>
        <v>59</v>
      </c>
      <c r="R29">
        <f>IFERROR(INDEX(KPIData[#All],MATCH(Calculation!Q29,KPIData[[#All],[KPI 1]],0),3),"")</f>
        <v>23</v>
      </c>
      <c r="S29">
        <f>IFERROR(INDEX(KPIData[#All],MATCH(Calculation!Q29,KPIData[[#All],[KPI 1]],0),4),"")</f>
        <v>22</v>
      </c>
      <c r="T29">
        <f>IFERROR(INDEX(KPIData[#All],MATCH(Calculation!Q29,KPIData[[#All],[KPI 1]],0),5),"")</f>
        <v>45</v>
      </c>
    </row>
    <row r="30" spans="1:20" x14ac:dyDescent="0.25">
      <c r="A30" s="8" t="s">
        <v>25</v>
      </c>
      <c r="B30" s="8">
        <f>INDEX(KPIData[],ROWS($A$10:A30),$B$7+1)</f>
        <v>20</v>
      </c>
      <c r="C30" s="8">
        <f>INDEX(KPIData[],ROWS($A$10:B30),$B$6+1)</f>
        <v>86</v>
      </c>
      <c r="J30">
        <f>ROWS($J$9:J29)</f>
        <v>21</v>
      </c>
      <c r="K30" s="8" t="s">
        <v>25</v>
      </c>
      <c r="L30">
        <f t="shared" si="0"/>
        <v>5</v>
      </c>
      <c r="M30" t="b">
        <f t="shared" si="1"/>
        <v>0</v>
      </c>
      <c r="N30" t="str">
        <f t="shared" si="2"/>
        <v/>
      </c>
      <c r="O30">
        <f>IFERROR(SMALL($N$10:$N$109,ROWS($P$9:P29)),"")</f>
        <v>92</v>
      </c>
      <c r="P30" t="str">
        <f t="shared" si="3"/>
        <v>Com 92</v>
      </c>
      <c r="Q30">
        <f>IFERROR(INDEX(KPIData[#All],MATCH(Calculation!P30,KPIData[[#All],[Company Name]],0),2),"")</f>
        <v>53</v>
      </c>
      <c r="R30">
        <f>IFERROR(INDEX(KPIData[#All],MATCH(Calculation!Q30,KPIData[[#All],[KPI 1]],0),3),"")</f>
        <v>11</v>
      </c>
      <c r="S30">
        <f>IFERROR(INDEX(KPIData[#All],MATCH(Calculation!Q30,KPIData[[#All],[KPI 1]],0),4),"")</f>
        <v>19</v>
      </c>
      <c r="T30">
        <f>IFERROR(INDEX(KPIData[#All],MATCH(Calculation!Q30,KPIData[[#All],[KPI 1]],0),5),"")</f>
        <v>89</v>
      </c>
    </row>
    <row r="31" spans="1:20" x14ac:dyDescent="0.25">
      <c r="A31" s="8" t="s">
        <v>26</v>
      </c>
      <c r="B31" s="8">
        <f>INDEX(KPIData[],ROWS($A$10:A31),$B$7+1)</f>
        <v>53</v>
      </c>
      <c r="C31" s="8">
        <f>INDEX(KPIData[],ROWS($A$10:B31),$B$6+1)</f>
        <v>35</v>
      </c>
      <c r="J31">
        <f>ROWS($J$9:J30)</f>
        <v>22</v>
      </c>
      <c r="K31" s="8" t="s">
        <v>26</v>
      </c>
      <c r="L31">
        <f t="shared" si="0"/>
        <v>3</v>
      </c>
      <c r="M31" t="b">
        <f t="shared" si="1"/>
        <v>0</v>
      </c>
      <c r="N31" t="str">
        <f t="shared" si="2"/>
        <v/>
      </c>
      <c r="O31">
        <f>IFERROR(SMALL($N$10:$N$109,ROWS($P$9:P30)),"")</f>
        <v>93</v>
      </c>
      <c r="P31" t="str">
        <f t="shared" si="3"/>
        <v>Com 93</v>
      </c>
      <c r="Q31">
        <f>IFERROR(INDEX(KPIData[#All],MATCH(Calculation!P31,KPIData[[#All],[Company Name]],0),2),"")</f>
        <v>78</v>
      </c>
      <c r="R31">
        <f>IFERROR(INDEX(KPIData[#All],MATCH(Calculation!Q31,KPIData[[#All],[KPI 1]],0),3),"")</f>
        <v>85</v>
      </c>
      <c r="S31">
        <f>IFERROR(INDEX(KPIData[#All],MATCH(Calculation!Q31,KPIData[[#All],[KPI 1]],0),4),"")</f>
        <v>63</v>
      </c>
      <c r="T31">
        <f>IFERROR(INDEX(KPIData[#All],MATCH(Calculation!Q31,KPIData[[#All],[KPI 1]],0),5),"")</f>
        <v>91</v>
      </c>
    </row>
    <row r="32" spans="1:20" x14ac:dyDescent="0.25">
      <c r="A32" s="8" t="s">
        <v>27</v>
      </c>
      <c r="B32" s="8">
        <f>INDEX(KPIData[],ROWS($A$10:A32),$B$7+1)</f>
        <v>36</v>
      </c>
      <c r="C32" s="8">
        <f>INDEX(KPIData[],ROWS($A$10:B32),$B$6+1)</f>
        <v>88</v>
      </c>
      <c r="J32">
        <f>ROWS($J$9:J31)</f>
        <v>23</v>
      </c>
      <c r="K32" s="8" t="s">
        <v>27</v>
      </c>
      <c r="L32">
        <f t="shared" si="0"/>
        <v>5</v>
      </c>
      <c r="M32" t="b">
        <f t="shared" si="1"/>
        <v>0</v>
      </c>
      <c r="N32" t="str">
        <f t="shared" si="2"/>
        <v/>
      </c>
      <c r="O32">
        <f>IFERROR(SMALL($N$10:$N$109,ROWS($P$9:P31)),"")</f>
        <v>98</v>
      </c>
      <c r="P32" t="str">
        <f t="shared" si="3"/>
        <v>Com 98</v>
      </c>
      <c r="Q32">
        <f>IFERROR(INDEX(KPIData[#All],MATCH(Calculation!P32,KPIData[[#All],[Company Name]],0),2),"")</f>
        <v>57</v>
      </c>
      <c r="R32">
        <f>IFERROR(INDEX(KPIData[#All],MATCH(Calculation!Q32,KPIData[[#All],[KPI 1]],0),3),"")</f>
        <v>83</v>
      </c>
      <c r="S32">
        <f>IFERROR(INDEX(KPIData[#All],MATCH(Calculation!Q32,KPIData[[#All],[KPI 1]],0),4),"")</f>
        <v>62</v>
      </c>
      <c r="T32">
        <f>IFERROR(INDEX(KPIData[#All],MATCH(Calculation!Q32,KPIData[[#All],[KPI 1]],0),5),"")</f>
        <v>52</v>
      </c>
    </row>
    <row r="33" spans="1:20" x14ac:dyDescent="0.25">
      <c r="A33" s="8" t="s">
        <v>28</v>
      </c>
      <c r="B33" s="8">
        <f>INDEX(KPIData[],ROWS($A$10:A33),$B$7+1)</f>
        <v>17</v>
      </c>
      <c r="C33" s="8">
        <f>INDEX(KPIData[],ROWS($A$10:B33),$B$6+1)</f>
        <v>31</v>
      </c>
      <c r="J33">
        <f>ROWS($J$9:J32)</f>
        <v>24</v>
      </c>
      <c r="K33" s="8" t="s">
        <v>28</v>
      </c>
      <c r="L33">
        <f t="shared" si="0"/>
        <v>4</v>
      </c>
      <c r="M33" t="b">
        <f t="shared" si="1"/>
        <v>0</v>
      </c>
      <c r="N33" t="str">
        <f t="shared" si="2"/>
        <v/>
      </c>
      <c r="O33">
        <f>IFERROR(SMALL($N$10:$N$109,ROWS($P$9:P32)),"")</f>
        <v>99</v>
      </c>
      <c r="P33" t="str">
        <f t="shared" si="3"/>
        <v>Com 99</v>
      </c>
      <c r="Q33">
        <f>IFERROR(INDEX(KPIData[#All],MATCH(Calculation!P33,KPIData[[#All],[Company Name]],0),2),"")</f>
        <v>83</v>
      </c>
      <c r="R33">
        <f>IFERROR(INDEX(KPIData[#All],MATCH(Calculation!Q33,KPIData[[#All],[KPI 1]],0),3),"")</f>
        <v>40</v>
      </c>
      <c r="S33">
        <f>IFERROR(INDEX(KPIData[#All],MATCH(Calculation!Q33,KPIData[[#All],[KPI 1]],0),4),"")</f>
        <v>84</v>
      </c>
      <c r="T33">
        <f>IFERROR(INDEX(KPIData[#All],MATCH(Calculation!Q33,KPIData[[#All],[KPI 1]],0),5),"")</f>
        <v>23</v>
      </c>
    </row>
    <row r="34" spans="1:20" x14ac:dyDescent="0.25">
      <c r="A34" s="8" t="s">
        <v>29</v>
      </c>
      <c r="B34" s="8">
        <f>INDEX(KPIData[],ROWS($A$10:A34),$B$7+1)</f>
        <v>28</v>
      </c>
      <c r="C34" s="8">
        <f>INDEX(KPIData[],ROWS($A$10:B34),$B$6+1)</f>
        <v>42</v>
      </c>
      <c r="J34">
        <f>ROWS($J$9:J33)</f>
        <v>25</v>
      </c>
      <c r="K34" s="8" t="s">
        <v>29</v>
      </c>
      <c r="L34">
        <f t="shared" si="0"/>
        <v>4</v>
      </c>
      <c r="M34" t="b">
        <f t="shared" si="1"/>
        <v>0</v>
      </c>
      <c r="N34" t="str">
        <f t="shared" si="2"/>
        <v/>
      </c>
      <c r="O34" t="str">
        <f>IFERROR(SMALL($N$10:$N$109,ROWS($P$9:P33)),"")</f>
        <v/>
      </c>
      <c r="P34" t="str">
        <f t="shared" si="3"/>
        <v/>
      </c>
      <c r="Q34" t="str">
        <f>IFERROR(INDEX(KPIData[#All],MATCH(Calculation!P34,KPIData[[#All],[Company Name]],0),2),"")</f>
        <v/>
      </c>
      <c r="R34" t="str">
        <f>IFERROR(INDEX(KPIData[#All],MATCH(Calculation!Q34,KPIData[[#All],[KPI 1]],0),3),"")</f>
        <v/>
      </c>
      <c r="S34" t="str">
        <f>IFERROR(INDEX(KPIData[#All],MATCH(Calculation!Q34,KPIData[[#All],[KPI 1]],0),4),"")</f>
        <v/>
      </c>
      <c r="T34" t="str">
        <f>IFERROR(INDEX(KPIData[#All],MATCH(Calculation!Q34,KPIData[[#All],[KPI 1]],0),5),"")</f>
        <v/>
      </c>
    </row>
    <row r="35" spans="1:20" x14ac:dyDescent="0.25">
      <c r="A35" s="8" t="s">
        <v>30</v>
      </c>
      <c r="B35" s="8">
        <f>INDEX(KPIData[],ROWS($A$10:A35),$B$7+1)</f>
        <v>22</v>
      </c>
      <c r="C35" s="8">
        <f>INDEX(KPIData[],ROWS($A$10:B35),$B$6+1)</f>
        <v>59</v>
      </c>
      <c r="J35">
        <f>ROWS($J$9:J34)</f>
        <v>26</v>
      </c>
      <c r="K35" s="8" t="s">
        <v>30</v>
      </c>
      <c r="L35">
        <f t="shared" si="0"/>
        <v>5</v>
      </c>
      <c r="M35" t="b">
        <f t="shared" si="1"/>
        <v>0</v>
      </c>
      <c r="N35" t="str">
        <f t="shared" si="2"/>
        <v/>
      </c>
      <c r="O35" t="str">
        <f>IFERROR(SMALL($N$10:$N$109,ROWS($P$9:P34)),"")</f>
        <v/>
      </c>
      <c r="P35" t="str">
        <f t="shared" si="3"/>
        <v/>
      </c>
      <c r="Q35" t="str">
        <f>IFERROR(INDEX(KPIData[#All],MATCH(Calculation!P35,KPIData[[#All],[Company Name]],0),2),"")</f>
        <v/>
      </c>
      <c r="R35" t="str">
        <f>IFERROR(INDEX(KPIData[#All],MATCH(Calculation!Q35,KPIData[[#All],[KPI 1]],0),3),"")</f>
        <v/>
      </c>
      <c r="S35" t="str">
        <f>IFERROR(INDEX(KPIData[#All],MATCH(Calculation!Q35,KPIData[[#All],[KPI 1]],0),4),"")</f>
        <v/>
      </c>
      <c r="T35" t="str">
        <f>IFERROR(INDEX(KPIData[#All],MATCH(Calculation!Q35,KPIData[[#All],[KPI 1]],0),5),"")</f>
        <v/>
      </c>
    </row>
    <row r="36" spans="1:20" x14ac:dyDescent="0.25">
      <c r="A36" s="8" t="s">
        <v>31</v>
      </c>
      <c r="B36" s="8">
        <f>INDEX(KPIData[],ROWS($A$10:A36),$B$7+1)</f>
        <v>87</v>
      </c>
      <c r="C36" s="8">
        <f>INDEX(KPIData[],ROWS($A$10:B36),$B$6+1)</f>
        <v>66</v>
      </c>
      <c r="J36">
        <f>ROWS($J$9:J35)</f>
        <v>27</v>
      </c>
      <c r="K36" s="8" t="s">
        <v>31</v>
      </c>
      <c r="L36">
        <f t="shared" si="0"/>
        <v>2</v>
      </c>
      <c r="M36" t="b">
        <f t="shared" si="1"/>
        <v>1</v>
      </c>
      <c r="N36">
        <f t="shared" si="2"/>
        <v>27</v>
      </c>
      <c r="O36" t="str">
        <f>IFERROR(SMALL($N$10:$N$109,ROWS($P$9:P35)),"")</f>
        <v/>
      </c>
      <c r="P36" t="str">
        <f t="shared" si="3"/>
        <v/>
      </c>
      <c r="Q36" t="str">
        <f>IFERROR(INDEX(KPIData[#All],MATCH(Calculation!P36,KPIData[[#All],[Company Name]],0),2),"")</f>
        <v/>
      </c>
      <c r="R36" t="str">
        <f>IFERROR(INDEX(KPIData[#All],MATCH(Calculation!Q36,KPIData[[#All],[KPI 1]],0),3),"")</f>
        <v/>
      </c>
      <c r="S36" t="str">
        <f>IFERROR(INDEX(KPIData[#All],MATCH(Calculation!Q36,KPIData[[#All],[KPI 1]],0),4),"")</f>
        <v/>
      </c>
      <c r="T36" t="str">
        <f>IFERROR(INDEX(KPIData[#All],MATCH(Calculation!Q36,KPIData[[#All],[KPI 1]],0),5),"")</f>
        <v/>
      </c>
    </row>
    <row r="37" spans="1:20" x14ac:dyDescent="0.25">
      <c r="A37" s="8" t="s">
        <v>32</v>
      </c>
      <c r="B37" s="8">
        <f>INDEX(KPIData[],ROWS($A$10:A37),$B$7+1)</f>
        <v>19</v>
      </c>
      <c r="C37" s="8">
        <f>INDEX(KPIData[],ROWS($A$10:B37),$B$6+1)</f>
        <v>97</v>
      </c>
      <c r="J37">
        <f>ROWS($J$9:J36)</f>
        <v>28</v>
      </c>
      <c r="K37" s="8" t="s">
        <v>32</v>
      </c>
      <c r="L37">
        <f t="shared" si="0"/>
        <v>5</v>
      </c>
      <c r="M37" t="b">
        <f t="shared" si="1"/>
        <v>0</v>
      </c>
      <c r="N37" t="str">
        <f t="shared" si="2"/>
        <v/>
      </c>
      <c r="O37" t="str">
        <f>IFERROR(SMALL($N$10:$N$109,ROWS($P$9:P36)),"")</f>
        <v/>
      </c>
      <c r="P37" t="str">
        <f t="shared" si="3"/>
        <v/>
      </c>
      <c r="Q37" t="str">
        <f>IFERROR(INDEX(KPIData[#All],MATCH(Calculation!P37,KPIData[[#All],[Company Name]],0),2),"")</f>
        <v/>
      </c>
      <c r="R37" t="str">
        <f>IFERROR(INDEX(KPIData[#All],MATCH(Calculation!Q37,KPIData[[#All],[KPI 1]],0),3),"")</f>
        <v/>
      </c>
      <c r="S37" t="str">
        <f>IFERROR(INDEX(KPIData[#All],MATCH(Calculation!Q37,KPIData[[#All],[KPI 1]],0),4),"")</f>
        <v/>
      </c>
      <c r="T37" t="str">
        <f>IFERROR(INDEX(KPIData[#All],MATCH(Calculation!Q37,KPIData[[#All],[KPI 1]],0),5),"")</f>
        <v/>
      </c>
    </row>
    <row r="38" spans="1:20" x14ac:dyDescent="0.25">
      <c r="A38" s="8" t="s">
        <v>33</v>
      </c>
      <c r="B38" s="8">
        <f>INDEX(KPIData[],ROWS($A$10:A38),$B$7+1)</f>
        <v>36</v>
      </c>
      <c r="C38" s="8">
        <f>INDEX(KPIData[],ROWS($A$10:B38),$B$6+1)</f>
        <v>93</v>
      </c>
      <c r="J38">
        <f>ROWS($J$9:J37)</f>
        <v>29</v>
      </c>
      <c r="K38" s="8" t="s">
        <v>33</v>
      </c>
      <c r="L38">
        <f t="shared" si="0"/>
        <v>5</v>
      </c>
      <c r="M38" t="b">
        <f t="shared" si="1"/>
        <v>0</v>
      </c>
      <c r="N38" t="str">
        <f t="shared" si="2"/>
        <v/>
      </c>
      <c r="O38" t="str">
        <f>IFERROR(SMALL($N$10:$N$109,ROWS($P$9:P37)),"")</f>
        <v/>
      </c>
      <c r="P38" t="str">
        <f t="shared" si="3"/>
        <v/>
      </c>
      <c r="Q38" t="str">
        <f>IFERROR(INDEX(KPIData[#All],MATCH(Calculation!P38,KPIData[[#All],[Company Name]],0),2),"")</f>
        <v/>
      </c>
      <c r="R38" t="str">
        <f>IFERROR(INDEX(KPIData[#All],MATCH(Calculation!Q38,KPIData[[#All],[KPI 1]],0),3),"")</f>
        <v/>
      </c>
      <c r="S38" t="str">
        <f>IFERROR(INDEX(KPIData[#All],MATCH(Calculation!Q38,KPIData[[#All],[KPI 1]],0),4),"")</f>
        <v/>
      </c>
      <c r="T38" t="str">
        <f>IFERROR(INDEX(KPIData[#All],MATCH(Calculation!Q38,KPIData[[#All],[KPI 1]],0),5),"")</f>
        <v/>
      </c>
    </row>
    <row r="39" spans="1:20" x14ac:dyDescent="0.25">
      <c r="A39" s="8" t="s">
        <v>34</v>
      </c>
      <c r="B39" s="8">
        <f>INDEX(KPIData[],ROWS($A$10:A39),$B$7+1)</f>
        <v>87</v>
      </c>
      <c r="C39" s="8">
        <f>INDEX(KPIData[],ROWS($A$10:B39),$B$6+1)</f>
        <v>33</v>
      </c>
      <c r="J39">
        <f>ROWS($J$9:J38)</f>
        <v>30</v>
      </c>
      <c r="K39" s="8" t="s">
        <v>34</v>
      </c>
      <c r="L39">
        <f t="shared" si="0"/>
        <v>3</v>
      </c>
      <c r="M39" t="b">
        <f t="shared" si="1"/>
        <v>0</v>
      </c>
      <c r="N39" t="str">
        <f t="shared" si="2"/>
        <v/>
      </c>
      <c r="O39" t="str">
        <f>IFERROR(SMALL($N$10:$N$109,ROWS($P$9:P38)),"")</f>
        <v/>
      </c>
      <c r="P39" t="str">
        <f t="shared" si="3"/>
        <v/>
      </c>
      <c r="Q39" t="str">
        <f>IFERROR(INDEX(KPIData[#All],MATCH(Calculation!P39,KPIData[[#All],[Company Name]],0),2),"")</f>
        <v/>
      </c>
      <c r="R39" t="str">
        <f>IFERROR(INDEX(KPIData[#All],MATCH(Calculation!Q39,KPIData[[#All],[KPI 1]],0),3),"")</f>
        <v/>
      </c>
      <c r="S39" t="str">
        <f>IFERROR(INDEX(KPIData[#All],MATCH(Calculation!Q39,KPIData[[#All],[KPI 1]],0),4),"")</f>
        <v/>
      </c>
      <c r="T39" t="str">
        <f>IFERROR(INDEX(KPIData[#All],MATCH(Calculation!Q39,KPIData[[#All],[KPI 1]],0),5),"")</f>
        <v/>
      </c>
    </row>
    <row r="40" spans="1:20" x14ac:dyDescent="0.25">
      <c r="A40" s="8" t="s">
        <v>35</v>
      </c>
      <c r="B40" s="8">
        <f>INDEX(KPIData[],ROWS($A$10:A40),$B$7+1)</f>
        <v>65</v>
      </c>
      <c r="C40" s="8">
        <f>INDEX(KPIData[],ROWS($A$10:B40),$B$6+1)</f>
        <v>91</v>
      </c>
      <c r="J40">
        <f>ROWS($J$9:J39)</f>
        <v>31</v>
      </c>
      <c r="K40" s="8" t="s">
        <v>35</v>
      </c>
      <c r="L40">
        <f t="shared" si="0"/>
        <v>2</v>
      </c>
      <c r="M40" t="b">
        <f t="shared" si="1"/>
        <v>1</v>
      </c>
      <c r="N40">
        <f t="shared" si="2"/>
        <v>31</v>
      </c>
      <c r="O40" t="str">
        <f>IFERROR(SMALL($N$10:$N$109,ROWS($P$9:P39)),"")</f>
        <v/>
      </c>
      <c r="P40" t="str">
        <f t="shared" si="3"/>
        <v/>
      </c>
      <c r="Q40" t="str">
        <f>IFERROR(INDEX(KPIData[#All],MATCH(Calculation!P40,KPIData[[#All],[Company Name]],0),2),"")</f>
        <v/>
      </c>
      <c r="R40" t="str">
        <f>IFERROR(INDEX(KPIData[#All],MATCH(Calculation!Q40,KPIData[[#All],[KPI 1]],0),3),"")</f>
        <v/>
      </c>
      <c r="S40" t="str">
        <f>IFERROR(INDEX(KPIData[#All],MATCH(Calculation!Q40,KPIData[[#All],[KPI 1]],0),4),"")</f>
        <v/>
      </c>
      <c r="T40" t="str">
        <f>IFERROR(INDEX(KPIData[#All],MATCH(Calculation!Q40,KPIData[[#All],[KPI 1]],0),5),"")</f>
        <v/>
      </c>
    </row>
    <row r="41" spans="1:20" x14ac:dyDescent="0.25">
      <c r="A41" s="8" t="s">
        <v>36</v>
      </c>
      <c r="B41" s="8">
        <f>INDEX(KPIData[],ROWS($A$10:A41),$B$7+1)</f>
        <v>90</v>
      </c>
      <c r="C41" s="8">
        <f>INDEX(KPIData[],ROWS($A$10:B41),$B$6+1)</f>
        <v>55</v>
      </c>
      <c r="J41">
        <f>ROWS($J$9:J40)</f>
        <v>32</v>
      </c>
      <c r="K41" s="8" t="s">
        <v>36</v>
      </c>
      <c r="L41">
        <f t="shared" si="0"/>
        <v>2</v>
      </c>
      <c r="M41" t="b">
        <f t="shared" si="1"/>
        <v>1</v>
      </c>
      <c r="N41">
        <f t="shared" si="2"/>
        <v>32</v>
      </c>
      <c r="O41" t="str">
        <f>IFERROR(SMALL($N$10:$N$109,ROWS($P$9:P40)),"")</f>
        <v/>
      </c>
      <c r="P41" t="str">
        <f t="shared" si="3"/>
        <v/>
      </c>
      <c r="Q41" t="str">
        <f>IFERROR(INDEX(KPIData[#All],MATCH(Calculation!P41,KPIData[[#All],[Company Name]],0),2),"")</f>
        <v/>
      </c>
      <c r="R41" t="str">
        <f>IFERROR(INDEX(KPIData[#All],MATCH(Calculation!Q41,KPIData[[#All],[KPI 1]],0),3),"")</f>
        <v/>
      </c>
      <c r="S41" t="str">
        <f>IFERROR(INDEX(KPIData[#All],MATCH(Calculation!Q41,KPIData[[#All],[KPI 1]],0),4),"")</f>
        <v/>
      </c>
      <c r="T41" t="str">
        <f>IFERROR(INDEX(KPIData[#All],MATCH(Calculation!Q41,KPIData[[#All],[KPI 1]],0),5),"")</f>
        <v/>
      </c>
    </row>
    <row r="42" spans="1:20" x14ac:dyDescent="0.25">
      <c r="A42" s="8" t="s">
        <v>37</v>
      </c>
      <c r="B42" s="8">
        <f>INDEX(KPIData[],ROWS($A$10:A42),$B$7+1)</f>
        <v>42</v>
      </c>
      <c r="C42" s="8">
        <f>INDEX(KPIData[],ROWS($A$10:B42),$B$6+1)</f>
        <v>88</v>
      </c>
      <c r="J42">
        <f>ROWS($J$9:J41)</f>
        <v>33</v>
      </c>
      <c r="K42" s="8" t="s">
        <v>37</v>
      </c>
      <c r="L42">
        <f t="shared" si="0"/>
        <v>5</v>
      </c>
      <c r="M42" t="b">
        <f t="shared" si="1"/>
        <v>0</v>
      </c>
      <c r="N42" t="str">
        <f t="shared" si="2"/>
        <v/>
      </c>
      <c r="O42" t="str">
        <f>IFERROR(SMALL($N$10:$N$109,ROWS($P$9:P41)),"")</f>
        <v/>
      </c>
      <c r="P42" t="str">
        <f t="shared" si="3"/>
        <v/>
      </c>
      <c r="Q42" t="str">
        <f>IFERROR(INDEX(KPIData[#All],MATCH(Calculation!P42,KPIData[[#All],[Company Name]],0),2),"")</f>
        <v/>
      </c>
      <c r="R42" t="str">
        <f>IFERROR(INDEX(KPIData[#All],MATCH(Calculation!Q42,KPIData[[#All],[KPI 1]],0),3),"")</f>
        <v/>
      </c>
      <c r="S42" t="str">
        <f>IFERROR(INDEX(KPIData[#All],MATCH(Calculation!Q42,KPIData[[#All],[KPI 1]],0),4),"")</f>
        <v/>
      </c>
      <c r="T42" t="str">
        <f>IFERROR(INDEX(KPIData[#All],MATCH(Calculation!Q42,KPIData[[#All],[KPI 1]],0),5),"")</f>
        <v/>
      </c>
    </row>
    <row r="43" spans="1:20" x14ac:dyDescent="0.25">
      <c r="A43" s="8" t="s">
        <v>38</v>
      </c>
      <c r="B43" s="8">
        <f>INDEX(KPIData[],ROWS($A$10:A43),$B$7+1)</f>
        <v>40</v>
      </c>
      <c r="C43" s="8">
        <f>INDEX(KPIData[],ROWS($A$10:B43),$B$6+1)</f>
        <v>13</v>
      </c>
      <c r="J43">
        <f>ROWS($J$9:J42)</f>
        <v>34</v>
      </c>
      <c r="K43" s="8" t="s">
        <v>38</v>
      </c>
      <c r="L43">
        <f t="shared" si="0"/>
        <v>4</v>
      </c>
      <c r="M43" t="b">
        <f t="shared" si="1"/>
        <v>0</v>
      </c>
      <c r="N43" t="str">
        <f t="shared" si="2"/>
        <v/>
      </c>
      <c r="O43" t="str">
        <f>IFERROR(SMALL($N$10:$N$109,ROWS($P$9:P42)),"")</f>
        <v/>
      </c>
      <c r="P43" t="str">
        <f t="shared" si="3"/>
        <v/>
      </c>
      <c r="Q43" t="str">
        <f>IFERROR(INDEX(KPIData[#All],MATCH(Calculation!P43,KPIData[[#All],[Company Name]],0),2),"")</f>
        <v/>
      </c>
      <c r="R43" t="str">
        <f>IFERROR(INDEX(KPIData[#All],MATCH(Calculation!Q43,KPIData[[#All],[KPI 1]],0),3),"")</f>
        <v/>
      </c>
      <c r="S43" t="str">
        <f>IFERROR(INDEX(KPIData[#All],MATCH(Calculation!Q43,KPIData[[#All],[KPI 1]],0),4),"")</f>
        <v/>
      </c>
      <c r="T43" t="str">
        <f>IFERROR(INDEX(KPIData[#All],MATCH(Calculation!Q43,KPIData[[#All],[KPI 1]],0),5),"")</f>
        <v/>
      </c>
    </row>
    <row r="44" spans="1:20" x14ac:dyDescent="0.25">
      <c r="A44" s="8" t="s">
        <v>39</v>
      </c>
      <c r="B44" s="8">
        <f>INDEX(KPIData[],ROWS($A$10:A44),$B$7+1)</f>
        <v>46</v>
      </c>
      <c r="C44" s="8">
        <f>INDEX(KPIData[],ROWS($A$10:B44),$B$6+1)</f>
        <v>39</v>
      </c>
      <c r="J44">
        <f>ROWS($J$9:J43)</f>
        <v>35</v>
      </c>
      <c r="K44" s="8" t="s">
        <v>39</v>
      </c>
      <c r="L44">
        <f t="shared" si="0"/>
        <v>4</v>
      </c>
      <c r="M44" t="b">
        <f t="shared" si="1"/>
        <v>0</v>
      </c>
      <c r="N44" t="str">
        <f t="shared" si="2"/>
        <v/>
      </c>
      <c r="O44" t="str">
        <f>IFERROR(SMALL($N$10:$N$109,ROWS($P$9:P43)),"")</f>
        <v/>
      </c>
      <c r="P44" t="str">
        <f t="shared" si="3"/>
        <v/>
      </c>
      <c r="Q44" t="str">
        <f>IFERROR(INDEX(KPIData[#All],MATCH(Calculation!P44,KPIData[[#All],[Company Name]],0),2),"")</f>
        <v/>
      </c>
      <c r="R44" t="str">
        <f>IFERROR(INDEX(KPIData[#All],MATCH(Calculation!Q44,KPIData[[#All],[KPI 1]],0),3),"")</f>
        <v/>
      </c>
      <c r="S44" t="str">
        <f>IFERROR(INDEX(KPIData[#All],MATCH(Calculation!Q44,KPIData[[#All],[KPI 1]],0),4),"")</f>
        <v/>
      </c>
      <c r="T44" t="str">
        <f>IFERROR(INDEX(KPIData[#All],MATCH(Calculation!Q44,KPIData[[#All],[KPI 1]],0),5),"")</f>
        <v/>
      </c>
    </row>
    <row r="45" spans="1:20" x14ac:dyDescent="0.25">
      <c r="A45" s="8" t="s">
        <v>40</v>
      </c>
      <c r="B45" s="8">
        <f>INDEX(KPIData[],ROWS($A$10:A45),$B$7+1)</f>
        <v>100</v>
      </c>
      <c r="C45" s="8">
        <f>INDEX(KPIData[],ROWS($A$10:B45),$B$6+1)</f>
        <v>23</v>
      </c>
      <c r="J45">
        <f>ROWS($J$9:J44)</f>
        <v>36</v>
      </c>
      <c r="K45" s="8" t="s">
        <v>40</v>
      </c>
      <c r="L45">
        <f t="shared" si="0"/>
        <v>3</v>
      </c>
      <c r="M45" t="b">
        <f t="shared" si="1"/>
        <v>0</v>
      </c>
      <c r="N45" t="str">
        <f t="shared" si="2"/>
        <v/>
      </c>
      <c r="O45" t="str">
        <f>IFERROR(SMALL($N$10:$N$109,ROWS($P$9:P44)),"")</f>
        <v/>
      </c>
      <c r="P45" t="str">
        <f t="shared" si="3"/>
        <v/>
      </c>
      <c r="Q45" t="str">
        <f>IFERROR(INDEX(KPIData[#All],MATCH(Calculation!P45,KPIData[[#All],[Company Name]],0),2),"")</f>
        <v/>
      </c>
      <c r="R45" t="str">
        <f>IFERROR(INDEX(KPIData[#All],MATCH(Calculation!Q45,KPIData[[#All],[KPI 1]],0),3),"")</f>
        <v/>
      </c>
      <c r="S45" t="str">
        <f>IFERROR(INDEX(KPIData[#All],MATCH(Calculation!Q45,KPIData[[#All],[KPI 1]],0),4),"")</f>
        <v/>
      </c>
      <c r="T45" t="str">
        <f>IFERROR(INDEX(KPIData[#All],MATCH(Calculation!Q45,KPIData[[#All],[KPI 1]],0),5),"")</f>
        <v/>
      </c>
    </row>
    <row r="46" spans="1:20" x14ac:dyDescent="0.25">
      <c r="A46" s="8" t="s">
        <v>41</v>
      </c>
      <c r="B46" s="8">
        <f>INDEX(KPIData[],ROWS($A$10:A46),$B$7+1)</f>
        <v>45</v>
      </c>
      <c r="C46" s="8">
        <f>INDEX(KPIData[],ROWS($A$10:B46),$B$6+1)</f>
        <v>89</v>
      </c>
      <c r="J46">
        <f>ROWS($J$9:J45)</f>
        <v>37</v>
      </c>
      <c r="K46" s="8" t="s">
        <v>41</v>
      </c>
      <c r="L46">
        <f t="shared" si="0"/>
        <v>5</v>
      </c>
      <c r="M46" t="b">
        <f t="shared" si="1"/>
        <v>0</v>
      </c>
      <c r="N46" t="str">
        <f t="shared" si="2"/>
        <v/>
      </c>
      <c r="O46" t="str">
        <f>IFERROR(SMALL($N$10:$N$109,ROWS($P$9:P45)),"")</f>
        <v/>
      </c>
      <c r="P46" t="str">
        <f t="shared" si="3"/>
        <v/>
      </c>
      <c r="Q46" t="str">
        <f>IFERROR(INDEX(KPIData[#All],MATCH(Calculation!P46,KPIData[[#All],[Company Name]],0),2),"")</f>
        <v/>
      </c>
      <c r="R46" t="str">
        <f>IFERROR(INDEX(KPIData[#All],MATCH(Calculation!Q46,KPIData[[#All],[KPI 1]],0),3),"")</f>
        <v/>
      </c>
      <c r="S46" t="str">
        <f>IFERROR(INDEX(KPIData[#All],MATCH(Calculation!Q46,KPIData[[#All],[KPI 1]],0),4),"")</f>
        <v/>
      </c>
      <c r="T46" t="str">
        <f>IFERROR(INDEX(KPIData[#All],MATCH(Calculation!Q46,KPIData[[#All],[KPI 1]],0),5),"")</f>
        <v/>
      </c>
    </row>
    <row r="47" spans="1:20" x14ac:dyDescent="0.25">
      <c r="A47" s="8" t="s">
        <v>42</v>
      </c>
      <c r="B47" s="8">
        <f>INDEX(KPIData[],ROWS($A$10:A47),$B$7+1)</f>
        <v>57</v>
      </c>
      <c r="C47" s="8">
        <f>INDEX(KPIData[],ROWS($A$10:B47),$B$6+1)</f>
        <v>30</v>
      </c>
      <c r="J47">
        <f>ROWS($J$9:J46)</f>
        <v>38</v>
      </c>
      <c r="K47" s="8" t="s">
        <v>42</v>
      </c>
      <c r="L47">
        <f t="shared" si="0"/>
        <v>3</v>
      </c>
      <c r="M47" t="b">
        <f t="shared" si="1"/>
        <v>0</v>
      </c>
      <c r="N47" t="str">
        <f t="shared" si="2"/>
        <v/>
      </c>
      <c r="O47" t="str">
        <f>IFERROR(SMALL($N$10:$N$109,ROWS($P$9:P46)),"")</f>
        <v/>
      </c>
      <c r="P47" t="str">
        <f t="shared" si="3"/>
        <v/>
      </c>
      <c r="Q47" t="str">
        <f>IFERROR(INDEX(KPIData[#All],MATCH(Calculation!P47,KPIData[[#All],[Company Name]],0),2),"")</f>
        <v/>
      </c>
      <c r="R47" t="str">
        <f>IFERROR(INDEX(KPIData[#All],MATCH(Calculation!Q47,KPIData[[#All],[KPI 1]],0),3),"")</f>
        <v/>
      </c>
      <c r="S47" t="str">
        <f>IFERROR(INDEX(KPIData[#All],MATCH(Calculation!Q47,KPIData[[#All],[KPI 1]],0),4),"")</f>
        <v/>
      </c>
      <c r="T47" t="str">
        <f>IFERROR(INDEX(KPIData[#All],MATCH(Calculation!Q47,KPIData[[#All],[KPI 1]],0),5),"")</f>
        <v/>
      </c>
    </row>
    <row r="48" spans="1:20" x14ac:dyDescent="0.25">
      <c r="A48" s="8" t="s">
        <v>43</v>
      </c>
      <c r="B48" s="8">
        <f>INDEX(KPIData[],ROWS($A$10:A48),$B$7+1)</f>
        <v>86</v>
      </c>
      <c r="C48" s="8">
        <f>INDEX(KPIData[],ROWS($A$10:B48),$B$6+1)</f>
        <v>63</v>
      </c>
      <c r="J48">
        <f>ROWS($J$9:J47)</f>
        <v>39</v>
      </c>
      <c r="K48" s="8" t="s">
        <v>43</v>
      </c>
      <c r="L48">
        <f t="shared" si="0"/>
        <v>2</v>
      </c>
      <c r="M48" t="b">
        <f t="shared" si="1"/>
        <v>1</v>
      </c>
      <c r="N48">
        <f t="shared" si="2"/>
        <v>39</v>
      </c>
      <c r="O48" t="str">
        <f>IFERROR(SMALL($N$10:$N$109,ROWS($P$9:P47)),"")</f>
        <v/>
      </c>
      <c r="P48" t="str">
        <f t="shared" si="3"/>
        <v/>
      </c>
      <c r="Q48" t="str">
        <f>IFERROR(INDEX(KPIData[#All],MATCH(Calculation!P48,KPIData[[#All],[Company Name]],0),2),"")</f>
        <v/>
      </c>
      <c r="R48" t="str">
        <f>IFERROR(INDEX(KPIData[#All],MATCH(Calculation!Q48,KPIData[[#All],[KPI 1]],0),3),"")</f>
        <v/>
      </c>
      <c r="S48" t="str">
        <f>IFERROR(INDEX(KPIData[#All],MATCH(Calculation!Q48,KPIData[[#All],[KPI 1]],0),4),"")</f>
        <v/>
      </c>
      <c r="T48" t="str">
        <f>IFERROR(INDEX(KPIData[#All],MATCH(Calculation!Q48,KPIData[[#All],[KPI 1]],0),5),"")</f>
        <v/>
      </c>
    </row>
    <row r="49" spans="1:20" x14ac:dyDescent="0.25">
      <c r="A49" s="8" t="s">
        <v>44</v>
      </c>
      <c r="B49" s="8">
        <f>INDEX(KPIData[],ROWS($A$10:A49),$B$7+1)</f>
        <v>19</v>
      </c>
      <c r="C49" s="8">
        <f>INDEX(KPIData[],ROWS($A$10:B49),$B$6+1)</f>
        <v>47</v>
      </c>
      <c r="J49">
        <f>ROWS($J$9:J48)</f>
        <v>40</v>
      </c>
      <c r="K49" s="8" t="s">
        <v>44</v>
      </c>
      <c r="L49">
        <f t="shared" si="0"/>
        <v>4</v>
      </c>
      <c r="M49" t="b">
        <f t="shared" si="1"/>
        <v>0</v>
      </c>
      <c r="N49" t="str">
        <f t="shared" si="2"/>
        <v/>
      </c>
      <c r="O49" t="str">
        <f>IFERROR(SMALL($N$10:$N$109,ROWS($P$9:P48)),"")</f>
        <v/>
      </c>
      <c r="P49" t="str">
        <f t="shared" si="3"/>
        <v/>
      </c>
      <c r="Q49" t="str">
        <f>IFERROR(INDEX(KPIData[#All],MATCH(Calculation!P49,KPIData[[#All],[Company Name]],0),2),"")</f>
        <v/>
      </c>
      <c r="R49" t="str">
        <f>IFERROR(INDEX(KPIData[#All],MATCH(Calculation!Q49,KPIData[[#All],[KPI 1]],0),3),"")</f>
        <v/>
      </c>
      <c r="S49" t="str">
        <f>IFERROR(INDEX(KPIData[#All],MATCH(Calculation!Q49,KPIData[[#All],[KPI 1]],0),4),"")</f>
        <v/>
      </c>
      <c r="T49" t="str">
        <f>IFERROR(INDEX(KPIData[#All],MATCH(Calculation!Q49,KPIData[[#All],[KPI 1]],0),5),"")</f>
        <v/>
      </c>
    </row>
    <row r="50" spans="1:20" x14ac:dyDescent="0.25">
      <c r="A50" s="8" t="s">
        <v>45</v>
      </c>
      <c r="B50" s="8">
        <f>INDEX(KPIData[],ROWS($A$10:A50),$B$7+1)</f>
        <v>10</v>
      </c>
      <c r="C50" s="8">
        <f>INDEX(KPIData[],ROWS($A$10:B50),$B$6+1)</f>
        <v>71</v>
      </c>
      <c r="J50">
        <f>ROWS($J$9:J49)</f>
        <v>41</v>
      </c>
      <c r="K50" s="8" t="s">
        <v>45</v>
      </c>
      <c r="L50">
        <f t="shared" si="0"/>
        <v>5</v>
      </c>
      <c r="M50" t="b">
        <f t="shared" si="1"/>
        <v>0</v>
      </c>
      <c r="N50" t="str">
        <f t="shared" si="2"/>
        <v/>
      </c>
      <c r="O50" t="str">
        <f>IFERROR(SMALL($N$10:$N$109,ROWS($P$9:P49)),"")</f>
        <v/>
      </c>
      <c r="P50" t="str">
        <f t="shared" si="3"/>
        <v/>
      </c>
      <c r="Q50" t="str">
        <f>IFERROR(INDEX(KPIData[#All],MATCH(Calculation!P50,KPIData[[#All],[Company Name]],0),2),"")</f>
        <v/>
      </c>
      <c r="R50" t="str">
        <f>IFERROR(INDEX(KPIData[#All],MATCH(Calculation!Q50,KPIData[[#All],[KPI 1]],0),3),"")</f>
        <v/>
      </c>
      <c r="S50" t="str">
        <f>IFERROR(INDEX(KPIData[#All],MATCH(Calculation!Q50,KPIData[[#All],[KPI 1]],0),4),"")</f>
        <v/>
      </c>
      <c r="T50" t="str">
        <f>IFERROR(INDEX(KPIData[#All],MATCH(Calculation!Q50,KPIData[[#All],[KPI 1]],0),5),"")</f>
        <v/>
      </c>
    </row>
    <row r="51" spans="1:20" x14ac:dyDescent="0.25">
      <c r="A51" s="8" t="s">
        <v>46</v>
      </c>
      <c r="B51" s="8">
        <f>INDEX(KPIData[],ROWS($A$10:A51),$B$7+1)</f>
        <v>44</v>
      </c>
      <c r="C51" s="8">
        <f>INDEX(KPIData[],ROWS($A$10:B51),$B$6+1)</f>
        <v>87</v>
      </c>
      <c r="J51">
        <f>ROWS($J$9:J50)</f>
        <v>42</v>
      </c>
      <c r="K51" s="8" t="s">
        <v>46</v>
      </c>
      <c r="L51">
        <f t="shared" si="0"/>
        <v>5</v>
      </c>
      <c r="M51" t="b">
        <f t="shared" si="1"/>
        <v>0</v>
      </c>
      <c r="N51" t="str">
        <f t="shared" si="2"/>
        <v/>
      </c>
      <c r="O51" t="str">
        <f>IFERROR(SMALL($N$10:$N$109,ROWS($P$9:P50)),"")</f>
        <v/>
      </c>
      <c r="P51" t="str">
        <f t="shared" si="3"/>
        <v/>
      </c>
      <c r="Q51" t="str">
        <f>IFERROR(INDEX(KPIData[#All],MATCH(Calculation!P51,KPIData[[#All],[Company Name]],0),2),"")</f>
        <v/>
      </c>
      <c r="R51" t="str">
        <f>IFERROR(INDEX(KPIData[#All],MATCH(Calculation!Q51,KPIData[[#All],[KPI 1]],0),3),"")</f>
        <v/>
      </c>
      <c r="S51" t="str">
        <f>IFERROR(INDEX(KPIData[#All],MATCH(Calculation!Q51,KPIData[[#All],[KPI 1]],0),4),"")</f>
        <v/>
      </c>
      <c r="T51" t="str">
        <f>IFERROR(INDEX(KPIData[#All],MATCH(Calculation!Q51,KPIData[[#All],[KPI 1]],0),5),"")</f>
        <v/>
      </c>
    </row>
    <row r="52" spans="1:20" x14ac:dyDescent="0.25">
      <c r="A52" s="8" t="s">
        <v>47</v>
      </c>
      <c r="B52" s="8">
        <f>INDEX(KPIData[],ROWS($A$10:A52),$B$7+1)</f>
        <v>89</v>
      </c>
      <c r="C52" s="8">
        <f>INDEX(KPIData[],ROWS($A$10:B52),$B$6+1)</f>
        <v>92</v>
      </c>
      <c r="J52">
        <f>ROWS($J$9:J51)</f>
        <v>43</v>
      </c>
      <c r="K52" s="8" t="s">
        <v>47</v>
      </c>
      <c r="L52">
        <f t="shared" si="0"/>
        <v>2</v>
      </c>
      <c r="M52" t="b">
        <f t="shared" si="1"/>
        <v>1</v>
      </c>
      <c r="N52">
        <f t="shared" si="2"/>
        <v>43</v>
      </c>
      <c r="O52" t="str">
        <f>IFERROR(SMALL($N$10:$N$109,ROWS($P$9:P51)),"")</f>
        <v/>
      </c>
      <c r="P52" t="str">
        <f t="shared" si="3"/>
        <v/>
      </c>
      <c r="Q52" t="str">
        <f>IFERROR(INDEX(KPIData[#All],MATCH(Calculation!P52,KPIData[[#All],[Company Name]],0),2),"")</f>
        <v/>
      </c>
      <c r="R52" t="str">
        <f>IFERROR(INDEX(KPIData[#All],MATCH(Calculation!Q52,KPIData[[#All],[KPI 1]],0),3),"")</f>
        <v/>
      </c>
      <c r="S52" t="str">
        <f>IFERROR(INDEX(KPIData[#All],MATCH(Calculation!Q52,KPIData[[#All],[KPI 1]],0),4),"")</f>
        <v/>
      </c>
      <c r="T52" t="str">
        <f>IFERROR(INDEX(KPIData[#All],MATCH(Calculation!Q52,KPIData[[#All],[KPI 1]],0),5),"")</f>
        <v/>
      </c>
    </row>
    <row r="53" spans="1:20" x14ac:dyDescent="0.25">
      <c r="A53" s="8" t="s">
        <v>48</v>
      </c>
      <c r="B53" s="8">
        <f>INDEX(KPIData[],ROWS($A$10:A53),$B$7+1)</f>
        <v>21</v>
      </c>
      <c r="C53" s="8">
        <f>INDEX(KPIData[],ROWS($A$10:B53),$B$6+1)</f>
        <v>24</v>
      </c>
      <c r="J53">
        <f>ROWS($J$9:J52)</f>
        <v>44</v>
      </c>
      <c r="K53" s="8" t="s">
        <v>48</v>
      </c>
      <c r="L53">
        <f t="shared" si="0"/>
        <v>4</v>
      </c>
      <c r="M53" t="b">
        <f t="shared" si="1"/>
        <v>0</v>
      </c>
      <c r="N53" t="str">
        <f t="shared" si="2"/>
        <v/>
      </c>
      <c r="O53" t="str">
        <f>IFERROR(SMALL($N$10:$N$109,ROWS($P$9:P52)),"")</f>
        <v/>
      </c>
      <c r="P53" t="str">
        <f t="shared" si="3"/>
        <v/>
      </c>
      <c r="Q53" t="str">
        <f>IFERROR(INDEX(KPIData[#All],MATCH(Calculation!P53,KPIData[[#All],[Company Name]],0),2),"")</f>
        <v/>
      </c>
      <c r="R53" t="str">
        <f>IFERROR(INDEX(KPIData[#All],MATCH(Calculation!Q53,KPIData[[#All],[KPI 1]],0),3),"")</f>
        <v/>
      </c>
      <c r="S53" t="str">
        <f>IFERROR(INDEX(KPIData[#All],MATCH(Calculation!Q53,KPIData[[#All],[KPI 1]],0),4),"")</f>
        <v/>
      </c>
      <c r="T53" t="str">
        <f>IFERROR(INDEX(KPIData[#All],MATCH(Calculation!Q53,KPIData[[#All],[KPI 1]],0),5),"")</f>
        <v/>
      </c>
    </row>
    <row r="54" spans="1:20" x14ac:dyDescent="0.25">
      <c r="A54" s="8" t="s">
        <v>49</v>
      </c>
      <c r="B54" s="8">
        <f>INDEX(KPIData[],ROWS($A$10:A54),$B$7+1)</f>
        <v>24</v>
      </c>
      <c r="C54" s="8">
        <f>INDEX(KPIData[],ROWS($A$10:B54),$B$6+1)</f>
        <v>28</v>
      </c>
      <c r="J54">
        <f>ROWS($J$9:J53)</f>
        <v>45</v>
      </c>
      <c r="K54" s="8" t="s">
        <v>49</v>
      </c>
      <c r="L54">
        <f t="shared" si="0"/>
        <v>4</v>
      </c>
      <c r="M54" t="b">
        <f t="shared" si="1"/>
        <v>0</v>
      </c>
      <c r="N54" t="str">
        <f t="shared" si="2"/>
        <v/>
      </c>
      <c r="O54" t="str">
        <f>IFERROR(SMALL($N$10:$N$109,ROWS($P$9:P53)),"")</f>
        <v/>
      </c>
      <c r="P54" t="str">
        <f t="shared" si="3"/>
        <v/>
      </c>
      <c r="Q54" t="str">
        <f>IFERROR(INDEX(KPIData[#All],MATCH(Calculation!P54,KPIData[[#All],[Company Name]],0),2),"")</f>
        <v/>
      </c>
      <c r="R54" t="str">
        <f>IFERROR(INDEX(KPIData[#All],MATCH(Calculation!Q54,KPIData[[#All],[KPI 1]],0),3),"")</f>
        <v/>
      </c>
      <c r="S54" t="str">
        <f>IFERROR(INDEX(KPIData[#All],MATCH(Calculation!Q54,KPIData[[#All],[KPI 1]],0),4),"")</f>
        <v/>
      </c>
      <c r="T54" t="str">
        <f>IFERROR(INDEX(KPIData[#All],MATCH(Calculation!Q54,KPIData[[#All],[KPI 1]],0),5),"")</f>
        <v/>
      </c>
    </row>
    <row r="55" spans="1:20" x14ac:dyDescent="0.25">
      <c r="A55" s="8" t="s">
        <v>50</v>
      </c>
      <c r="B55" s="8">
        <f>INDEX(KPIData[],ROWS($A$10:A55),$B$7+1)</f>
        <v>95</v>
      </c>
      <c r="C55" s="8">
        <f>INDEX(KPIData[],ROWS($A$10:B55),$B$6+1)</f>
        <v>97</v>
      </c>
      <c r="J55">
        <f>ROWS($J$9:J54)</f>
        <v>46</v>
      </c>
      <c r="K55" s="8" t="s">
        <v>50</v>
      </c>
      <c r="L55">
        <f t="shared" si="0"/>
        <v>2</v>
      </c>
      <c r="M55" t="b">
        <f t="shared" si="1"/>
        <v>1</v>
      </c>
      <c r="N55">
        <f t="shared" si="2"/>
        <v>46</v>
      </c>
      <c r="O55" t="str">
        <f>IFERROR(SMALL($N$10:$N$109,ROWS($P$9:P54)),"")</f>
        <v/>
      </c>
      <c r="P55" t="str">
        <f t="shared" si="3"/>
        <v/>
      </c>
      <c r="Q55" t="str">
        <f>IFERROR(INDEX(KPIData[#All],MATCH(Calculation!P55,KPIData[[#All],[Company Name]],0),2),"")</f>
        <v/>
      </c>
      <c r="R55" t="str">
        <f>IFERROR(INDEX(KPIData[#All],MATCH(Calculation!Q55,KPIData[[#All],[KPI 1]],0),3),"")</f>
        <v/>
      </c>
      <c r="S55" t="str">
        <f>IFERROR(INDEX(KPIData[#All],MATCH(Calculation!Q55,KPIData[[#All],[KPI 1]],0),4),"")</f>
        <v/>
      </c>
      <c r="T55" t="str">
        <f>IFERROR(INDEX(KPIData[#All],MATCH(Calculation!Q55,KPIData[[#All],[KPI 1]],0),5),"")</f>
        <v/>
      </c>
    </row>
    <row r="56" spans="1:20" x14ac:dyDescent="0.25">
      <c r="A56" s="8" t="s">
        <v>51</v>
      </c>
      <c r="B56" s="8">
        <f>INDEX(KPIData[],ROWS($A$10:A56),$B$7+1)</f>
        <v>23</v>
      </c>
      <c r="C56" s="8">
        <f>INDEX(KPIData[],ROWS($A$10:B56),$B$6+1)</f>
        <v>80</v>
      </c>
      <c r="J56">
        <f>ROWS($J$9:J55)</f>
        <v>47</v>
      </c>
      <c r="K56" s="8" t="s">
        <v>51</v>
      </c>
      <c r="L56">
        <f t="shared" si="0"/>
        <v>5</v>
      </c>
      <c r="M56" t="b">
        <f t="shared" si="1"/>
        <v>0</v>
      </c>
      <c r="N56" t="str">
        <f t="shared" si="2"/>
        <v/>
      </c>
      <c r="O56" t="str">
        <f>IFERROR(SMALL($N$10:$N$109,ROWS($P$9:P55)),"")</f>
        <v/>
      </c>
      <c r="P56" t="str">
        <f t="shared" si="3"/>
        <v/>
      </c>
      <c r="Q56" t="str">
        <f>IFERROR(INDEX(KPIData[#All],MATCH(Calculation!P56,KPIData[[#All],[Company Name]],0),2),"")</f>
        <v/>
      </c>
      <c r="R56" t="str">
        <f>IFERROR(INDEX(KPIData[#All],MATCH(Calculation!Q56,KPIData[[#All],[KPI 1]],0),3),"")</f>
        <v/>
      </c>
      <c r="S56" t="str">
        <f>IFERROR(INDEX(KPIData[#All],MATCH(Calculation!Q56,KPIData[[#All],[KPI 1]],0),4),"")</f>
        <v/>
      </c>
      <c r="T56" t="str">
        <f>IFERROR(INDEX(KPIData[#All],MATCH(Calculation!Q56,KPIData[[#All],[KPI 1]],0),5),"")</f>
        <v/>
      </c>
    </row>
    <row r="57" spans="1:20" x14ac:dyDescent="0.25">
      <c r="A57" s="8" t="s">
        <v>52</v>
      </c>
      <c r="B57" s="8">
        <f>INDEX(KPIData[],ROWS($A$10:A57),$B$7+1)</f>
        <v>11</v>
      </c>
      <c r="C57" s="8">
        <f>INDEX(KPIData[],ROWS($A$10:B57),$B$6+1)</f>
        <v>95</v>
      </c>
      <c r="J57">
        <f>ROWS($J$9:J56)</f>
        <v>48</v>
      </c>
      <c r="K57" s="8" t="s">
        <v>52</v>
      </c>
      <c r="L57">
        <f t="shared" si="0"/>
        <v>5</v>
      </c>
      <c r="M57" t="b">
        <f t="shared" si="1"/>
        <v>0</v>
      </c>
      <c r="N57" t="str">
        <f t="shared" si="2"/>
        <v/>
      </c>
      <c r="O57" t="str">
        <f>IFERROR(SMALL($N$10:$N$109,ROWS($P$9:P56)),"")</f>
        <v/>
      </c>
      <c r="P57" t="str">
        <f t="shared" si="3"/>
        <v/>
      </c>
      <c r="Q57" t="str">
        <f>IFERROR(INDEX(KPIData[#All],MATCH(Calculation!P57,KPIData[[#All],[Company Name]],0),2),"")</f>
        <v/>
      </c>
      <c r="R57" t="str">
        <f>IFERROR(INDEX(KPIData[#All],MATCH(Calculation!Q57,KPIData[[#All],[KPI 1]],0),3),"")</f>
        <v/>
      </c>
      <c r="S57" t="str">
        <f>IFERROR(INDEX(KPIData[#All],MATCH(Calculation!Q57,KPIData[[#All],[KPI 1]],0),4),"")</f>
        <v/>
      </c>
      <c r="T57" t="str">
        <f>IFERROR(INDEX(KPIData[#All],MATCH(Calculation!Q57,KPIData[[#All],[KPI 1]],0),5),"")</f>
        <v/>
      </c>
    </row>
    <row r="58" spans="1:20" x14ac:dyDescent="0.25">
      <c r="A58" s="8" t="s">
        <v>53</v>
      </c>
      <c r="B58" s="8">
        <f>INDEX(KPIData[],ROWS($A$10:A58),$B$7+1)</f>
        <v>64</v>
      </c>
      <c r="C58" s="8">
        <f>INDEX(KPIData[],ROWS($A$10:B58),$B$6+1)</f>
        <v>69</v>
      </c>
      <c r="J58">
        <f>ROWS($J$9:J57)</f>
        <v>49</v>
      </c>
      <c r="K58" s="8" t="s">
        <v>53</v>
      </c>
      <c r="L58">
        <f t="shared" si="0"/>
        <v>2</v>
      </c>
      <c r="M58" t="b">
        <f t="shared" si="1"/>
        <v>1</v>
      </c>
      <c r="N58">
        <f t="shared" si="2"/>
        <v>49</v>
      </c>
      <c r="O58" t="str">
        <f>IFERROR(SMALL($N$10:$N$109,ROWS($P$9:P57)),"")</f>
        <v/>
      </c>
      <c r="P58" t="str">
        <f t="shared" si="3"/>
        <v/>
      </c>
      <c r="Q58" t="str">
        <f>IFERROR(INDEX(KPIData[#All],MATCH(Calculation!P58,KPIData[[#All],[Company Name]],0),2),"")</f>
        <v/>
      </c>
      <c r="R58" t="str">
        <f>IFERROR(INDEX(KPIData[#All],MATCH(Calculation!Q58,KPIData[[#All],[KPI 1]],0),3),"")</f>
        <v/>
      </c>
      <c r="S58" t="str">
        <f>IFERROR(INDEX(KPIData[#All],MATCH(Calculation!Q58,KPIData[[#All],[KPI 1]],0),4),"")</f>
        <v/>
      </c>
      <c r="T58" t="str">
        <f>IFERROR(INDEX(KPIData[#All],MATCH(Calculation!Q58,KPIData[[#All],[KPI 1]],0),5),"")</f>
        <v/>
      </c>
    </row>
    <row r="59" spans="1:20" x14ac:dyDescent="0.25">
      <c r="A59" s="8" t="s">
        <v>54</v>
      </c>
      <c r="B59" s="8">
        <f>INDEX(KPIData[],ROWS($A$10:A59),$B$7+1)</f>
        <v>14</v>
      </c>
      <c r="C59" s="8">
        <f>INDEX(KPIData[],ROWS($A$10:B59),$B$6+1)</f>
        <v>49</v>
      </c>
      <c r="J59">
        <f>ROWS($J$9:J58)</f>
        <v>50</v>
      </c>
      <c r="K59" s="8" t="s">
        <v>54</v>
      </c>
      <c r="L59">
        <f t="shared" si="0"/>
        <v>4</v>
      </c>
      <c r="M59" t="b">
        <f t="shared" si="1"/>
        <v>0</v>
      </c>
      <c r="N59" t="str">
        <f t="shared" si="2"/>
        <v/>
      </c>
      <c r="O59" t="str">
        <f>IFERROR(SMALL($N$10:$N$109,ROWS($P$9:P58)),"")</f>
        <v/>
      </c>
      <c r="P59" t="str">
        <f t="shared" si="3"/>
        <v/>
      </c>
      <c r="Q59" t="str">
        <f>IFERROR(INDEX(KPIData[#All],MATCH(Calculation!P59,KPIData[[#All],[Company Name]],0),2),"")</f>
        <v/>
      </c>
      <c r="R59" t="str">
        <f>IFERROR(INDEX(KPIData[#All],MATCH(Calculation!Q59,KPIData[[#All],[KPI 1]],0),3),"")</f>
        <v/>
      </c>
      <c r="S59" t="str">
        <f>IFERROR(INDEX(KPIData[#All],MATCH(Calculation!Q59,KPIData[[#All],[KPI 1]],0),4),"")</f>
        <v/>
      </c>
      <c r="T59" t="str">
        <f>IFERROR(INDEX(KPIData[#All],MATCH(Calculation!Q59,KPIData[[#All],[KPI 1]],0),5),"")</f>
        <v/>
      </c>
    </row>
    <row r="60" spans="1:20" x14ac:dyDescent="0.25">
      <c r="A60" s="8" t="s">
        <v>55</v>
      </c>
      <c r="B60" s="8">
        <f>INDEX(KPIData[],ROWS($A$10:A60),$B$7+1)</f>
        <v>63</v>
      </c>
      <c r="C60" s="8">
        <f>INDEX(KPIData[],ROWS($A$10:B60),$B$6+1)</f>
        <v>20</v>
      </c>
      <c r="J60">
        <f>ROWS($J$9:J59)</f>
        <v>51</v>
      </c>
      <c r="K60" s="8" t="s">
        <v>55</v>
      </c>
      <c r="L60">
        <f t="shared" si="0"/>
        <v>3</v>
      </c>
      <c r="M60" t="b">
        <f t="shared" si="1"/>
        <v>0</v>
      </c>
      <c r="N60" t="str">
        <f t="shared" si="2"/>
        <v/>
      </c>
      <c r="O60" t="str">
        <f>IFERROR(SMALL($N$10:$N$109,ROWS($P$9:P59)),"")</f>
        <v/>
      </c>
      <c r="P60" t="str">
        <f t="shared" si="3"/>
        <v/>
      </c>
      <c r="Q60" t="str">
        <f>IFERROR(INDEX(KPIData[#All],MATCH(Calculation!P60,KPIData[[#All],[Company Name]],0),2),"")</f>
        <v/>
      </c>
      <c r="R60" t="str">
        <f>IFERROR(INDEX(KPIData[#All],MATCH(Calculation!Q60,KPIData[[#All],[KPI 1]],0),3),"")</f>
        <v/>
      </c>
      <c r="S60" t="str">
        <f>IFERROR(INDEX(KPIData[#All],MATCH(Calculation!Q60,KPIData[[#All],[KPI 1]],0),4),"")</f>
        <v/>
      </c>
      <c r="T60" t="str">
        <f>IFERROR(INDEX(KPIData[#All],MATCH(Calculation!Q60,KPIData[[#All],[KPI 1]],0),5),"")</f>
        <v/>
      </c>
    </row>
    <row r="61" spans="1:20" x14ac:dyDescent="0.25">
      <c r="A61" s="8" t="s">
        <v>56</v>
      </c>
      <c r="B61" s="8">
        <f>INDEX(KPIData[],ROWS($A$10:A61),$B$7+1)</f>
        <v>99</v>
      </c>
      <c r="C61" s="8">
        <f>INDEX(KPIData[],ROWS($A$10:B61),$B$6+1)</f>
        <v>61</v>
      </c>
      <c r="J61">
        <f>ROWS($J$9:J60)</f>
        <v>52</v>
      </c>
      <c r="K61" s="8" t="s">
        <v>56</v>
      </c>
      <c r="L61">
        <f t="shared" si="0"/>
        <v>2</v>
      </c>
      <c r="M61" t="b">
        <f t="shared" si="1"/>
        <v>1</v>
      </c>
      <c r="N61">
        <f t="shared" si="2"/>
        <v>52</v>
      </c>
      <c r="O61" t="str">
        <f>IFERROR(SMALL($N$10:$N$109,ROWS($P$9:P60)),"")</f>
        <v/>
      </c>
      <c r="P61" t="str">
        <f t="shared" si="3"/>
        <v/>
      </c>
      <c r="Q61" t="str">
        <f>IFERROR(INDEX(KPIData[#All],MATCH(Calculation!P61,KPIData[[#All],[Company Name]],0),2),"")</f>
        <v/>
      </c>
      <c r="R61" t="str">
        <f>IFERROR(INDEX(KPIData[#All],MATCH(Calculation!Q61,KPIData[[#All],[KPI 1]],0),3),"")</f>
        <v/>
      </c>
      <c r="S61" t="str">
        <f>IFERROR(INDEX(KPIData[#All],MATCH(Calculation!Q61,KPIData[[#All],[KPI 1]],0),4),"")</f>
        <v/>
      </c>
      <c r="T61" t="str">
        <f>IFERROR(INDEX(KPIData[#All],MATCH(Calculation!Q61,KPIData[[#All],[KPI 1]],0),5),"")</f>
        <v/>
      </c>
    </row>
    <row r="62" spans="1:20" x14ac:dyDescent="0.25">
      <c r="A62" s="8" t="s">
        <v>57</v>
      </c>
      <c r="B62" s="8">
        <f>INDEX(KPIData[],ROWS($A$10:A62),$B$7+1)</f>
        <v>15</v>
      </c>
      <c r="C62" s="8">
        <f>INDEX(KPIData[],ROWS($A$10:B62),$B$6+1)</f>
        <v>84</v>
      </c>
      <c r="J62">
        <f>ROWS($J$9:J61)</f>
        <v>53</v>
      </c>
      <c r="K62" s="8" t="s">
        <v>57</v>
      </c>
      <c r="L62">
        <f t="shared" si="0"/>
        <v>5</v>
      </c>
      <c r="M62" t="b">
        <f t="shared" si="1"/>
        <v>0</v>
      </c>
      <c r="N62" t="str">
        <f t="shared" si="2"/>
        <v/>
      </c>
      <c r="O62" t="str">
        <f>IFERROR(SMALL($N$10:$N$109,ROWS($P$9:P61)),"")</f>
        <v/>
      </c>
      <c r="P62" t="str">
        <f t="shared" si="3"/>
        <v/>
      </c>
      <c r="Q62" t="str">
        <f>IFERROR(INDEX(KPIData[#All],MATCH(Calculation!P62,KPIData[[#All],[Company Name]],0),2),"")</f>
        <v/>
      </c>
      <c r="R62" t="str">
        <f>IFERROR(INDEX(KPIData[#All],MATCH(Calculation!Q62,KPIData[[#All],[KPI 1]],0),3),"")</f>
        <v/>
      </c>
      <c r="S62" t="str">
        <f>IFERROR(INDEX(KPIData[#All],MATCH(Calculation!Q62,KPIData[[#All],[KPI 1]],0),4),"")</f>
        <v/>
      </c>
      <c r="T62" t="str">
        <f>IFERROR(INDEX(KPIData[#All],MATCH(Calculation!Q62,KPIData[[#All],[KPI 1]],0),5),"")</f>
        <v/>
      </c>
    </row>
    <row r="63" spans="1:20" x14ac:dyDescent="0.25">
      <c r="A63" s="8" t="s">
        <v>58</v>
      </c>
      <c r="B63" s="8">
        <f>INDEX(KPIData[],ROWS($A$10:A63),$B$7+1)</f>
        <v>58</v>
      </c>
      <c r="C63" s="8">
        <f>INDEX(KPIData[],ROWS($A$10:B63),$B$6+1)</f>
        <v>39</v>
      </c>
      <c r="J63">
        <f>ROWS($J$9:J62)</f>
        <v>54</v>
      </c>
      <c r="K63" s="8" t="s">
        <v>58</v>
      </c>
      <c r="L63">
        <f t="shared" si="0"/>
        <v>3</v>
      </c>
      <c r="M63" t="b">
        <f t="shared" si="1"/>
        <v>0</v>
      </c>
      <c r="N63" t="str">
        <f t="shared" si="2"/>
        <v/>
      </c>
      <c r="O63" t="str">
        <f>IFERROR(SMALL($N$10:$N$109,ROWS($P$9:P62)),"")</f>
        <v/>
      </c>
      <c r="P63" t="str">
        <f t="shared" si="3"/>
        <v/>
      </c>
      <c r="Q63" t="str">
        <f>IFERROR(INDEX(KPIData[#All],MATCH(Calculation!P63,KPIData[[#All],[Company Name]],0),2),"")</f>
        <v/>
      </c>
      <c r="R63" t="str">
        <f>IFERROR(INDEX(KPIData[#All],MATCH(Calculation!Q63,KPIData[[#All],[KPI 1]],0),3),"")</f>
        <v/>
      </c>
      <c r="S63" t="str">
        <f>IFERROR(INDEX(KPIData[#All],MATCH(Calculation!Q63,KPIData[[#All],[KPI 1]],0),4),"")</f>
        <v/>
      </c>
      <c r="T63" t="str">
        <f>IFERROR(INDEX(KPIData[#All],MATCH(Calculation!Q63,KPIData[[#All],[KPI 1]],0),5),"")</f>
        <v/>
      </c>
    </row>
    <row r="64" spans="1:20" x14ac:dyDescent="0.25">
      <c r="A64" s="8" t="s">
        <v>59</v>
      </c>
      <c r="B64" s="8">
        <f>INDEX(KPIData[],ROWS($A$10:A64),$B$7+1)</f>
        <v>78</v>
      </c>
      <c r="C64" s="8">
        <f>INDEX(KPIData[],ROWS($A$10:B64),$B$6+1)</f>
        <v>42</v>
      </c>
      <c r="J64">
        <f>ROWS($J$9:J63)</f>
        <v>55</v>
      </c>
      <c r="K64" s="8" t="s">
        <v>59</v>
      </c>
      <c r="L64">
        <f t="shared" si="0"/>
        <v>3</v>
      </c>
      <c r="M64" t="b">
        <f t="shared" si="1"/>
        <v>0</v>
      </c>
      <c r="N64" t="str">
        <f t="shared" si="2"/>
        <v/>
      </c>
      <c r="O64" t="str">
        <f>IFERROR(SMALL($N$10:$N$109,ROWS($P$9:P63)),"")</f>
        <v/>
      </c>
      <c r="P64" t="str">
        <f t="shared" si="3"/>
        <v/>
      </c>
      <c r="Q64" t="str">
        <f>IFERROR(INDEX(KPIData[#All],MATCH(Calculation!P64,KPIData[[#All],[Company Name]],0),2),"")</f>
        <v/>
      </c>
      <c r="R64" t="str">
        <f>IFERROR(INDEX(KPIData[#All],MATCH(Calculation!Q64,KPIData[[#All],[KPI 1]],0),3),"")</f>
        <v/>
      </c>
      <c r="S64" t="str">
        <f>IFERROR(INDEX(KPIData[#All],MATCH(Calculation!Q64,KPIData[[#All],[KPI 1]],0),4),"")</f>
        <v/>
      </c>
      <c r="T64" t="str">
        <f>IFERROR(INDEX(KPIData[#All],MATCH(Calculation!Q64,KPIData[[#All],[KPI 1]],0),5),"")</f>
        <v/>
      </c>
    </row>
    <row r="65" spans="1:20" x14ac:dyDescent="0.25">
      <c r="A65" s="8" t="s">
        <v>60</v>
      </c>
      <c r="B65" s="8">
        <f>INDEX(KPIData[],ROWS($A$10:A65),$B$7+1)</f>
        <v>42</v>
      </c>
      <c r="C65" s="8">
        <f>INDEX(KPIData[],ROWS($A$10:B65),$B$6+1)</f>
        <v>46</v>
      </c>
      <c r="J65">
        <f>ROWS($J$9:J64)</f>
        <v>56</v>
      </c>
      <c r="K65" s="8" t="s">
        <v>60</v>
      </c>
      <c r="L65">
        <f t="shared" si="0"/>
        <v>4</v>
      </c>
      <c r="M65" t="b">
        <f t="shared" si="1"/>
        <v>0</v>
      </c>
      <c r="N65" t="str">
        <f t="shared" si="2"/>
        <v/>
      </c>
      <c r="O65" t="str">
        <f>IFERROR(SMALL($N$10:$N$109,ROWS($P$9:P64)),"")</f>
        <v/>
      </c>
      <c r="P65" t="str">
        <f t="shared" si="3"/>
        <v/>
      </c>
      <c r="Q65" t="str">
        <f>IFERROR(INDEX(KPIData[#All],MATCH(Calculation!P65,KPIData[[#All],[Company Name]],0),2),"")</f>
        <v/>
      </c>
      <c r="R65" t="str">
        <f>IFERROR(INDEX(KPIData[#All],MATCH(Calculation!Q65,KPIData[[#All],[KPI 1]],0),3),"")</f>
        <v/>
      </c>
      <c r="S65" t="str">
        <f>IFERROR(INDEX(KPIData[#All],MATCH(Calculation!Q65,KPIData[[#All],[KPI 1]],0),4),"")</f>
        <v/>
      </c>
      <c r="T65" t="str">
        <f>IFERROR(INDEX(KPIData[#All],MATCH(Calculation!Q65,KPIData[[#All],[KPI 1]],0),5),"")</f>
        <v/>
      </c>
    </row>
    <row r="66" spans="1:20" x14ac:dyDescent="0.25">
      <c r="A66" s="8" t="s">
        <v>61</v>
      </c>
      <c r="B66" s="8">
        <f>INDEX(KPIData[],ROWS($A$10:A66),$B$7+1)</f>
        <v>11</v>
      </c>
      <c r="C66" s="8">
        <f>INDEX(KPIData[],ROWS($A$10:B66),$B$6+1)</f>
        <v>19</v>
      </c>
      <c r="J66">
        <f>ROWS($J$9:J65)</f>
        <v>57</v>
      </c>
      <c r="K66" s="8" t="s">
        <v>61</v>
      </c>
      <c r="L66">
        <f t="shared" si="0"/>
        <v>4</v>
      </c>
      <c r="M66" t="b">
        <f t="shared" si="1"/>
        <v>0</v>
      </c>
      <c r="N66" t="str">
        <f t="shared" si="2"/>
        <v/>
      </c>
      <c r="O66" t="str">
        <f>IFERROR(SMALL($N$10:$N$109,ROWS($P$9:P65)),"")</f>
        <v/>
      </c>
      <c r="P66" t="str">
        <f t="shared" si="3"/>
        <v/>
      </c>
      <c r="Q66" t="str">
        <f>IFERROR(INDEX(KPIData[#All],MATCH(Calculation!P66,KPIData[[#All],[Company Name]],0),2),"")</f>
        <v/>
      </c>
      <c r="R66" t="str">
        <f>IFERROR(INDEX(KPIData[#All],MATCH(Calculation!Q66,KPIData[[#All],[KPI 1]],0),3),"")</f>
        <v/>
      </c>
      <c r="S66" t="str">
        <f>IFERROR(INDEX(KPIData[#All],MATCH(Calculation!Q66,KPIData[[#All],[KPI 1]],0),4),"")</f>
        <v/>
      </c>
      <c r="T66" t="str">
        <f>IFERROR(INDEX(KPIData[#All],MATCH(Calculation!Q66,KPIData[[#All],[KPI 1]],0),5),"")</f>
        <v/>
      </c>
    </row>
    <row r="67" spans="1:20" x14ac:dyDescent="0.25">
      <c r="A67" s="8" t="s">
        <v>62</v>
      </c>
      <c r="B67" s="8">
        <f>INDEX(KPIData[],ROWS($A$10:A67),$B$7+1)</f>
        <v>15</v>
      </c>
      <c r="C67" s="8">
        <f>INDEX(KPIData[],ROWS($A$10:B67),$B$6+1)</f>
        <v>18</v>
      </c>
      <c r="J67">
        <f>ROWS($J$9:J66)</f>
        <v>58</v>
      </c>
      <c r="K67" s="8" t="s">
        <v>62</v>
      </c>
      <c r="L67">
        <f t="shared" si="0"/>
        <v>4</v>
      </c>
      <c r="M67" t="b">
        <f t="shared" si="1"/>
        <v>0</v>
      </c>
      <c r="N67" t="str">
        <f t="shared" si="2"/>
        <v/>
      </c>
      <c r="O67" t="str">
        <f>IFERROR(SMALL($N$10:$N$109,ROWS($P$9:P66)),"")</f>
        <v/>
      </c>
      <c r="P67" t="str">
        <f t="shared" si="3"/>
        <v/>
      </c>
      <c r="Q67" t="str">
        <f>IFERROR(INDEX(KPIData[#All],MATCH(Calculation!P67,KPIData[[#All],[Company Name]],0),2),"")</f>
        <v/>
      </c>
      <c r="R67" t="str">
        <f>IFERROR(INDEX(KPIData[#All],MATCH(Calculation!Q67,KPIData[[#All],[KPI 1]],0),3),"")</f>
        <v/>
      </c>
      <c r="S67" t="str">
        <f>IFERROR(INDEX(KPIData[#All],MATCH(Calculation!Q67,KPIData[[#All],[KPI 1]],0),4),"")</f>
        <v/>
      </c>
      <c r="T67" t="str">
        <f>IFERROR(INDEX(KPIData[#All],MATCH(Calculation!Q67,KPIData[[#All],[KPI 1]],0),5),"")</f>
        <v/>
      </c>
    </row>
    <row r="68" spans="1:20" x14ac:dyDescent="0.25">
      <c r="A68" s="8" t="s">
        <v>63</v>
      </c>
      <c r="B68" s="8">
        <f>INDEX(KPIData[],ROWS($A$10:A68),$B$7+1)</f>
        <v>57</v>
      </c>
      <c r="C68" s="8">
        <f>INDEX(KPIData[],ROWS($A$10:B68),$B$6+1)</f>
        <v>31</v>
      </c>
      <c r="J68">
        <f>ROWS($J$9:J67)</f>
        <v>59</v>
      </c>
      <c r="K68" s="8" t="s">
        <v>63</v>
      </c>
      <c r="L68">
        <f t="shared" si="0"/>
        <v>3</v>
      </c>
      <c r="M68" t="b">
        <f t="shared" si="1"/>
        <v>0</v>
      </c>
      <c r="N68" t="str">
        <f t="shared" si="2"/>
        <v/>
      </c>
      <c r="O68" t="str">
        <f>IFERROR(SMALL($N$10:$N$109,ROWS($P$9:P67)),"")</f>
        <v/>
      </c>
      <c r="P68" t="str">
        <f t="shared" si="3"/>
        <v/>
      </c>
      <c r="Q68" t="str">
        <f>IFERROR(INDEX(KPIData[#All],MATCH(Calculation!P68,KPIData[[#All],[Company Name]],0),2),"")</f>
        <v/>
      </c>
      <c r="R68" t="str">
        <f>IFERROR(INDEX(KPIData[#All],MATCH(Calculation!Q68,KPIData[[#All],[KPI 1]],0),3),"")</f>
        <v/>
      </c>
      <c r="S68" t="str">
        <f>IFERROR(INDEX(KPIData[#All],MATCH(Calculation!Q68,KPIData[[#All],[KPI 1]],0),4),"")</f>
        <v/>
      </c>
      <c r="T68" t="str">
        <f>IFERROR(INDEX(KPIData[#All],MATCH(Calculation!Q68,KPIData[[#All],[KPI 1]],0),5),"")</f>
        <v/>
      </c>
    </row>
    <row r="69" spans="1:20" x14ac:dyDescent="0.25">
      <c r="A69" s="8" t="s">
        <v>64</v>
      </c>
      <c r="B69" s="8">
        <f>INDEX(KPIData[],ROWS($A$10:A69),$B$7+1)</f>
        <v>19</v>
      </c>
      <c r="C69" s="8">
        <f>INDEX(KPIData[],ROWS($A$10:B69),$B$6+1)</f>
        <v>53</v>
      </c>
      <c r="J69">
        <f>ROWS($J$9:J68)</f>
        <v>60</v>
      </c>
      <c r="K69" s="8" t="s">
        <v>64</v>
      </c>
      <c r="L69">
        <f t="shared" si="0"/>
        <v>5</v>
      </c>
      <c r="M69" t="b">
        <f t="shared" si="1"/>
        <v>0</v>
      </c>
      <c r="N69" t="str">
        <f t="shared" si="2"/>
        <v/>
      </c>
      <c r="O69" t="str">
        <f>IFERROR(SMALL($N$10:$N$109,ROWS($P$9:P68)),"")</f>
        <v/>
      </c>
      <c r="P69" t="str">
        <f t="shared" si="3"/>
        <v/>
      </c>
      <c r="Q69" t="str">
        <f>IFERROR(INDEX(KPIData[#All],MATCH(Calculation!P69,KPIData[[#All],[Company Name]],0),2),"")</f>
        <v/>
      </c>
      <c r="R69" t="str">
        <f>IFERROR(INDEX(KPIData[#All],MATCH(Calculation!Q69,KPIData[[#All],[KPI 1]],0),3),"")</f>
        <v/>
      </c>
      <c r="S69" t="str">
        <f>IFERROR(INDEX(KPIData[#All],MATCH(Calculation!Q69,KPIData[[#All],[KPI 1]],0),4),"")</f>
        <v/>
      </c>
      <c r="T69" t="str">
        <f>IFERROR(INDEX(KPIData[#All],MATCH(Calculation!Q69,KPIData[[#All],[KPI 1]],0),5),"")</f>
        <v/>
      </c>
    </row>
    <row r="70" spans="1:20" x14ac:dyDescent="0.25">
      <c r="A70" s="8" t="s">
        <v>65</v>
      </c>
      <c r="B70" s="8">
        <f>INDEX(KPIData[],ROWS($A$10:A70),$B$7+1)</f>
        <v>32</v>
      </c>
      <c r="C70" s="8">
        <f>INDEX(KPIData[],ROWS($A$10:B70),$B$6+1)</f>
        <v>10</v>
      </c>
      <c r="J70">
        <f>ROWS($J$9:J69)</f>
        <v>61</v>
      </c>
      <c r="K70" s="8" t="s">
        <v>65</v>
      </c>
      <c r="L70">
        <f t="shared" si="0"/>
        <v>4</v>
      </c>
      <c r="M70" t="b">
        <f t="shared" si="1"/>
        <v>0</v>
      </c>
      <c r="N70" t="str">
        <f t="shared" si="2"/>
        <v/>
      </c>
      <c r="O70" t="str">
        <f>IFERROR(SMALL($N$10:$N$109,ROWS($P$9:P69)),"")</f>
        <v/>
      </c>
      <c r="P70" t="str">
        <f t="shared" si="3"/>
        <v/>
      </c>
      <c r="Q70" t="str">
        <f>IFERROR(INDEX(KPIData[#All],MATCH(Calculation!P70,KPIData[[#All],[Company Name]],0),2),"")</f>
        <v/>
      </c>
      <c r="R70" t="str">
        <f>IFERROR(INDEX(KPIData[#All],MATCH(Calculation!Q70,KPIData[[#All],[KPI 1]],0),3),"")</f>
        <v/>
      </c>
      <c r="S70" t="str">
        <f>IFERROR(INDEX(KPIData[#All],MATCH(Calculation!Q70,KPIData[[#All],[KPI 1]],0),4),"")</f>
        <v/>
      </c>
      <c r="T70" t="str">
        <f>IFERROR(INDEX(KPIData[#All],MATCH(Calculation!Q70,KPIData[[#All],[KPI 1]],0),5),"")</f>
        <v/>
      </c>
    </row>
    <row r="71" spans="1:20" x14ac:dyDescent="0.25">
      <c r="A71" s="8" t="s">
        <v>66</v>
      </c>
      <c r="B71" s="8">
        <f>INDEX(KPIData[],ROWS($A$10:A71),$B$7+1)</f>
        <v>37</v>
      </c>
      <c r="C71" s="8">
        <f>INDEX(KPIData[],ROWS($A$10:B71),$B$6+1)</f>
        <v>74</v>
      </c>
      <c r="J71">
        <f>ROWS($J$9:J70)</f>
        <v>62</v>
      </c>
      <c r="K71" s="8" t="s">
        <v>66</v>
      </c>
      <c r="L71">
        <f t="shared" si="0"/>
        <v>5</v>
      </c>
      <c r="M71" t="b">
        <f t="shared" si="1"/>
        <v>0</v>
      </c>
      <c r="N71" t="str">
        <f t="shared" si="2"/>
        <v/>
      </c>
      <c r="O71" t="str">
        <f>IFERROR(SMALL($N$10:$N$109,ROWS($P$9:P70)),"")</f>
        <v/>
      </c>
      <c r="P71" t="str">
        <f t="shared" si="3"/>
        <v/>
      </c>
      <c r="Q71" t="str">
        <f>IFERROR(INDEX(KPIData[#All],MATCH(Calculation!P71,KPIData[[#All],[Company Name]],0),2),"")</f>
        <v/>
      </c>
      <c r="R71" t="str">
        <f>IFERROR(INDEX(KPIData[#All],MATCH(Calculation!Q71,KPIData[[#All],[KPI 1]],0),3),"")</f>
        <v/>
      </c>
      <c r="S71" t="str">
        <f>IFERROR(INDEX(KPIData[#All],MATCH(Calculation!Q71,KPIData[[#All],[KPI 1]],0),4),"")</f>
        <v/>
      </c>
      <c r="T71" t="str">
        <f>IFERROR(INDEX(KPIData[#All],MATCH(Calculation!Q71,KPIData[[#All],[KPI 1]],0),5),"")</f>
        <v/>
      </c>
    </row>
    <row r="72" spans="1:20" x14ac:dyDescent="0.25">
      <c r="A72" s="8" t="s">
        <v>67</v>
      </c>
      <c r="B72" s="8">
        <f>INDEX(KPIData[],ROWS($A$10:A72),$B$7+1)</f>
        <v>75</v>
      </c>
      <c r="C72" s="8">
        <f>INDEX(KPIData[],ROWS($A$10:B72),$B$6+1)</f>
        <v>75</v>
      </c>
      <c r="J72">
        <f>ROWS($J$9:J71)</f>
        <v>63</v>
      </c>
      <c r="K72" s="8" t="s">
        <v>67</v>
      </c>
      <c r="L72">
        <f t="shared" si="0"/>
        <v>2</v>
      </c>
      <c r="M72" t="b">
        <f t="shared" si="1"/>
        <v>1</v>
      </c>
      <c r="N72">
        <f t="shared" si="2"/>
        <v>63</v>
      </c>
      <c r="O72" t="str">
        <f>IFERROR(SMALL($N$10:$N$109,ROWS($P$9:P71)),"")</f>
        <v/>
      </c>
      <c r="P72" t="str">
        <f t="shared" si="3"/>
        <v/>
      </c>
      <c r="Q72" t="str">
        <f>IFERROR(INDEX(KPIData[#All],MATCH(Calculation!P72,KPIData[[#All],[Company Name]],0),2),"")</f>
        <v/>
      </c>
      <c r="R72" t="str">
        <f>IFERROR(INDEX(KPIData[#All],MATCH(Calculation!Q72,KPIData[[#All],[KPI 1]],0),3),"")</f>
        <v/>
      </c>
      <c r="S72" t="str">
        <f>IFERROR(INDEX(KPIData[#All],MATCH(Calculation!Q72,KPIData[[#All],[KPI 1]],0),4),"")</f>
        <v/>
      </c>
      <c r="T72" t="str">
        <f>IFERROR(INDEX(KPIData[#All],MATCH(Calculation!Q72,KPIData[[#All],[KPI 1]],0),5),"")</f>
        <v/>
      </c>
    </row>
    <row r="73" spans="1:20" x14ac:dyDescent="0.25">
      <c r="A73" s="8" t="s">
        <v>68</v>
      </c>
      <c r="B73" s="8">
        <f>INDEX(KPIData[],ROWS($A$10:A73),$B$7+1)</f>
        <v>55</v>
      </c>
      <c r="C73" s="8">
        <f>INDEX(KPIData[],ROWS($A$10:B73),$B$6+1)</f>
        <v>11</v>
      </c>
      <c r="J73">
        <f>ROWS($J$9:J72)</f>
        <v>64</v>
      </c>
      <c r="K73" s="8" t="s">
        <v>68</v>
      </c>
      <c r="L73">
        <f t="shared" si="0"/>
        <v>3</v>
      </c>
      <c r="M73" t="b">
        <f t="shared" si="1"/>
        <v>0</v>
      </c>
      <c r="N73" t="str">
        <f t="shared" si="2"/>
        <v/>
      </c>
      <c r="O73" t="str">
        <f>IFERROR(SMALL($N$10:$N$109,ROWS($P$9:P72)),"")</f>
        <v/>
      </c>
      <c r="P73" t="str">
        <f t="shared" si="3"/>
        <v/>
      </c>
      <c r="Q73" t="str">
        <f>IFERROR(INDEX(KPIData[#All],MATCH(Calculation!P73,KPIData[[#All],[Company Name]],0),2),"")</f>
        <v/>
      </c>
      <c r="R73" t="str">
        <f>IFERROR(INDEX(KPIData[#All],MATCH(Calculation!Q73,KPIData[[#All],[KPI 1]],0),3),"")</f>
        <v/>
      </c>
      <c r="S73" t="str">
        <f>IFERROR(INDEX(KPIData[#All],MATCH(Calculation!Q73,KPIData[[#All],[KPI 1]],0),4),"")</f>
        <v/>
      </c>
      <c r="T73" t="str">
        <f>IFERROR(INDEX(KPIData[#All],MATCH(Calculation!Q73,KPIData[[#All],[KPI 1]],0),5),"")</f>
        <v/>
      </c>
    </row>
    <row r="74" spans="1:20" x14ac:dyDescent="0.25">
      <c r="A74" s="8" t="s">
        <v>69</v>
      </c>
      <c r="B74" s="8">
        <f>INDEX(KPIData[],ROWS($A$10:A74),$B$7+1)</f>
        <v>73</v>
      </c>
      <c r="C74" s="8">
        <f>INDEX(KPIData[],ROWS($A$10:B74),$B$6+1)</f>
        <v>11</v>
      </c>
      <c r="J74">
        <f>ROWS($J$9:J73)</f>
        <v>65</v>
      </c>
      <c r="K74" s="8" t="s">
        <v>69</v>
      </c>
      <c r="L74">
        <f t="shared" si="0"/>
        <v>3</v>
      </c>
      <c r="M74" t="b">
        <f t="shared" si="1"/>
        <v>0</v>
      </c>
      <c r="N74" t="str">
        <f t="shared" si="2"/>
        <v/>
      </c>
      <c r="O74" t="str">
        <f>IFERROR(SMALL($N$10:$N$109,ROWS($P$9:P73)),"")</f>
        <v/>
      </c>
      <c r="P74" t="str">
        <f t="shared" si="3"/>
        <v/>
      </c>
      <c r="Q74" t="str">
        <f>IFERROR(INDEX(KPIData[#All],MATCH(Calculation!P74,KPIData[[#All],[Company Name]],0),2),"")</f>
        <v/>
      </c>
      <c r="R74" t="str">
        <f>IFERROR(INDEX(KPIData[#All],MATCH(Calculation!Q74,KPIData[[#All],[KPI 1]],0),3),"")</f>
        <v/>
      </c>
      <c r="S74" t="str">
        <f>IFERROR(INDEX(KPIData[#All],MATCH(Calculation!Q74,KPIData[[#All],[KPI 1]],0),4),"")</f>
        <v/>
      </c>
      <c r="T74" t="str">
        <f>IFERROR(INDEX(KPIData[#All],MATCH(Calculation!Q74,KPIData[[#All],[KPI 1]],0),5),"")</f>
        <v/>
      </c>
    </row>
    <row r="75" spans="1:20" x14ac:dyDescent="0.25">
      <c r="A75" s="8" t="s">
        <v>70</v>
      </c>
      <c r="B75" s="8">
        <f>INDEX(KPIData[],ROWS($A$10:A75),$B$7+1)</f>
        <v>80</v>
      </c>
      <c r="C75" s="8">
        <f>INDEX(KPIData[],ROWS($A$10:B75),$B$6+1)</f>
        <v>61</v>
      </c>
      <c r="J75">
        <f>ROWS($J$9:J74)</f>
        <v>66</v>
      </c>
      <c r="K75" s="8" t="s">
        <v>70</v>
      </c>
      <c r="L75">
        <f t="shared" ref="L75:L109" si="4">IF(B75&gt;50,IF(C75&gt;50,2,3),IF(B75&lt;50,IF(C75&lt;50,4,5)))</f>
        <v>2</v>
      </c>
      <c r="M75" t="b">
        <f t="shared" ref="M75:M109" si="5">IF($G$12=1,TRUE,IF($G$12=L75,TRUE))</f>
        <v>1</v>
      </c>
      <c r="N75">
        <f t="shared" ref="N75:N109" si="6">IF(M75,J75,"")</f>
        <v>66</v>
      </c>
      <c r="O75" t="str">
        <f>IFERROR(SMALL($N$10:$N$109,ROWS($P$9:P74)),"")</f>
        <v/>
      </c>
      <c r="P75" t="str">
        <f t="shared" ref="P75:P109" si="7">IFERROR(INDEX($J$10:$K$109,O75,2),"")</f>
        <v/>
      </c>
      <c r="Q75" t="str">
        <f>IFERROR(INDEX(KPIData[#All],MATCH(Calculation!P75,KPIData[[#All],[Company Name]],0),2),"")</f>
        <v/>
      </c>
      <c r="R75" t="str">
        <f>IFERROR(INDEX(KPIData[#All],MATCH(Calculation!Q75,KPIData[[#All],[KPI 1]],0),3),"")</f>
        <v/>
      </c>
      <c r="S75" t="str">
        <f>IFERROR(INDEX(KPIData[#All],MATCH(Calculation!Q75,KPIData[[#All],[KPI 1]],0),4),"")</f>
        <v/>
      </c>
      <c r="T75" t="str">
        <f>IFERROR(INDEX(KPIData[#All],MATCH(Calculation!Q75,KPIData[[#All],[KPI 1]],0),5),"")</f>
        <v/>
      </c>
    </row>
    <row r="76" spans="1:20" x14ac:dyDescent="0.25">
      <c r="A76" s="8" t="s">
        <v>71</v>
      </c>
      <c r="B76" s="8">
        <f>INDEX(KPIData[],ROWS($A$10:A76),$B$7+1)</f>
        <v>19</v>
      </c>
      <c r="C76" s="8">
        <f>INDEX(KPIData[],ROWS($A$10:B76),$B$6+1)</f>
        <v>100</v>
      </c>
      <c r="J76">
        <f>ROWS($J$9:J75)</f>
        <v>67</v>
      </c>
      <c r="K76" s="8" t="s">
        <v>71</v>
      </c>
      <c r="L76">
        <f t="shared" si="4"/>
        <v>5</v>
      </c>
      <c r="M76" t="b">
        <f t="shared" si="5"/>
        <v>0</v>
      </c>
      <c r="N76" t="str">
        <f t="shared" si="6"/>
        <v/>
      </c>
      <c r="O76" t="str">
        <f>IFERROR(SMALL($N$10:$N$109,ROWS($P$9:P75)),"")</f>
        <v/>
      </c>
      <c r="P76" t="str">
        <f t="shared" si="7"/>
        <v/>
      </c>
      <c r="Q76" t="str">
        <f>IFERROR(INDEX(KPIData[#All],MATCH(Calculation!P76,KPIData[[#All],[Company Name]],0),2),"")</f>
        <v/>
      </c>
      <c r="R76" t="str">
        <f>IFERROR(INDEX(KPIData[#All],MATCH(Calculation!Q76,KPIData[[#All],[KPI 1]],0),3),"")</f>
        <v/>
      </c>
      <c r="S76" t="str">
        <f>IFERROR(INDEX(KPIData[#All],MATCH(Calculation!Q76,KPIData[[#All],[KPI 1]],0),4),"")</f>
        <v/>
      </c>
      <c r="T76" t="str">
        <f>IFERROR(INDEX(KPIData[#All],MATCH(Calculation!Q76,KPIData[[#All],[KPI 1]],0),5),"")</f>
        <v/>
      </c>
    </row>
    <row r="77" spans="1:20" x14ac:dyDescent="0.25">
      <c r="A77" s="8" t="s">
        <v>72</v>
      </c>
      <c r="B77" s="8">
        <f>INDEX(KPIData[],ROWS($A$10:A77),$B$7+1)</f>
        <v>29</v>
      </c>
      <c r="C77" s="8">
        <f>INDEX(KPIData[],ROWS($A$10:B77),$B$6+1)</f>
        <v>79</v>
      </c>
      <c r="J77">
        <f>ROWS($J$9:J76)</f>
        <v>68</v>
      </c>
      <c r="K77" s="8" t="s">
        <v>72</v>
      </c>
      <c r="L77">
        <f t="shared" si="4"/>
        <v>5</v>
      </c>
      <c r="M77" t="b">
        <f t="shared" si="5"/>
        <v>0</v>
      </c>
      <c r="N77" t="str">
        <f t="shared" si="6"/>
        <v/>
      </c>
      <c r="O77" t="str">
        <f>IFERROR(SMALL($N$10:$N$109,ROWS($P$9:P76)),"")</f>
        <v/>
      </c>
      <c r="P77" t="str">
        <f t="shared" si="7"/>
        <v/>
      </c>
      <c r="Q77" t="str">
        <f>IFERROR(INDEX(KPIData[#All],MATCH(Calculation!P77,KPIData[[#All],[Company Name]],0),2),"")</f>
        <v/>
      </c>
      <c r="R77" t="str">
        <f>IFERROR(INDEX(KPIData[#All],MATCH(Calculation!Q77,KPIData[[#All],[KPI 1]],0),3),"")</f>
        <v/>
      </c>
      <c r="S77" t="str">
        <f>IFERROR(INDEX(KPIData[#All],MATCH(Calculation!Q77,KPIData[[#All],[KPI 1]],0),4),"")</f>
        <v/>
      </c>
      <c r="T77" t="str">
        <f>IFERROR(INDEX(KPIData[#All],MATCH(Calculation!Q77,KPIData[[#All],[KPI 1]],0),5),"")</f>
        <v/>
      </c>
    </row>
    <row r="78" spans="1:20" x14ac:dyDescent="0.25">
      <c r="A78" s="8" t="s">
        <v>73</v>
      </c>
      <c r="B78" s="8">
        <f>INDEX(KPIData[],ROWS($A$10:A78),$B$7+1)</f>
        <v>82</v>
      </c>
      <c r="C78" s="8">
        <f>INDEX(KPIData[],ROWS($A$10:B78),$B$6+1)</f>
        <v>43</v>
      </c>
      <c r="J78">
        <f>ROWS($J$9:J77)</f>
        <v>69</v>
      </c>
      <c r="K78" s="8" t="s">
        <v>73</v>
      </c>
      <c r="L78">
        <f t="shared" si="4"/>
        <v>3</v>
      </c>
      <c r="M78" t="b">
        <f t="shared" si="5"/>
        <v>0</v>
      </c>
      <c r="N78" t="str">
        <f t="shared" si="6"/>
        <v/>
      </c>
      <c r="O78" t="str">
        <f>IFERROR(SMALL($N$10:$N$109,ROWS($P$9:P77)),"")</f>
        <v/>
      </c>
      <c r="P78" t="str">
        <f t="shared" si="7"/>
        <v/>
      </c>
      <c r="Q78" t="str">
        <f>IFERROR(INDEX(KPIData[#All],MATCH(Calculation!P78,KPIData[[#All],[Company Name]],0),2),"")</f>
        <v/>
      </c>
      <c r="R78" t="str">
        <f>IFERROR(INDEX(KPIData[#All],MATCH(Calculation!Q78,KPIData[[#All],[KPI 1]],0),3),"")</f>
        <v/>
      </c>
      <c r="S78" t="str">
        <f>IFERROR(INDEX(KPIData[#All],MATCH(Calculation!Q78,KPIData[[#All],[KPI 1]],0),4),"")</f>
        <v/>
      </c>
      <c r="T78" t="str">
        <f>IFERROR(INDEX(KPIData[#All],MATCH(Calculation!Q78,KPIData[[#All],[KPI 1]],0),5),"")</f>
        <v/>
      </c>
    </row>
    <row r="79" spans="1:20" x14ac:dyDescent="0.25">
      <c r="A79" s="8" t="s">
        <v>74</v>
      </c>
      <c r="B79" s="8">
        <f>INDEX(KPIData[],ROWS($A$10:A79),$B$7+1)</f>
        <v>28</v>
      </c>
      <c r="C79" s="8">
        <f>INDEX(KPIData[],ROWS($A$10:B79),$B$6+1)</f>
        <v>70</v>
      </c>
      <c r="J79">
        <f>ROWS($J$9:J78)</f>
        <v>70</v>
      </c>
      <c r="K79" s="8" t="s">
        <v>74</v>
      </c>
      <c r="L79">
        <f t="shared" si="4"/>
        <v>5</v>
      </c>
      <c r="M79" t="b">
        <f t="shared" si="5"/>
        <v>0</v>
      </c>
      <c r="N79" t="str">
        <f t="shared" si="6"/>
        <v/>
      </c>
      <c r="O79" t="str">
        <f>IFERROR(SMALL($N$10:$N$109,ROWS($P$9:P78)),"")</f>
        <v/>
      </c>
      <c r="P79" t="str">
        <f t="shared" si="7"/>
        <v/>
      </c>
      <c r="Q79" t="str">
        <f>IFERROR(INDEX(KPIData[#All],MATCH(Calculation!P79,KPIData[[#All],[Company Name]],0),2),"")</f>
        <v/>
      </c>
      <c r="R79" t="str">
        <f>IFERROR(INDEX(KPIData[#All],MATCH(Calculation!Q79,KPIData[[#All],[KPI 1]],0),3),"")</f>
        <v/>
      </c>
      <c r="S79" t="str">
        <f>IFERROR(INDEX(KPIData[#All],MATCH(Calculation!Q79,KPIData[[#All],[KPI 1]],0),4),"")</f>
        <v/>
      </c>
      <c r="T79" t="str">
        <f>IFERROR(INDEX(KPIData[#All],MATCH(Calculation!Q79,KPIData[[#All],[KPI 1]],0),5),"")</f>
        <v/>
      </c>
    </row>
    <row r="80" spans="1:20" x14ac:dyDescent="0.25">
      <c r="A80" s="8" t="s">
        <v>75</v>
      </c>
      <c r="B80" s="8">
        <f>INDEX(KPIData[],ROWS($A$10:A80),$B$7+1)</f>
        <v>33</v>
      </c>
      <c r="C80" s="8">
        <f>INDEX(KPIData[],ROWS($A$10:B80),$B$6+1)</f>
        <v>54</v>
      </c>
      <c r="J80">
        <f>ROWS($J$9:J79)</f>
        <v>71</v>
      </c>
      <c r="K80" s="8" t="s">
        <v>75</v>
      </c>
      <c r="L80">
        <f t="shared" si="4"/>
        <v>5</v>
      </c>
      <c r="M80" t="b">
        <f t="shared" si="5"/>
        <v>0</v>
      </c>
      <c r="N80" t="str">
        <f t="shared" si="6"/>
        <v/>
      </c>
      <c r="O80" t="str">
        <f>IFERROR(SMALL($N$10:$N$109,ROWS($P$9:P79)),"")</f>
        <v/>
      </c>
      <c r="P80" t="str">
        <f t="shared" si="7"/>
        <v/>
      </c>
      <c r="Q80" t="str">
        <f>IFERROR(INDEX(KPIData[#All],MATCH(Calculation!P80,KPIData[[#All],[Company Name]],0),2),"")</f>
        <v/>
      </c>
      <c r="R80" t="str">
        <f>IFERROR(INDEX(KPIData[#All],MATCH(Calculation!Q80,KPIData[[#All],[KPI 1]],0),3),"")</f>
        <v/>
      </c>
      <c r="S80" t="str">
        <f>IFERROR(INDEX(KPIData[#All],MATCH(Calculation!Q80,KPIData[[#All],[KPI 1]],0),4),"")</f>
        <v/>
      </c>
      <c r="T80" t="str">
        <f>IFERROR(INDEX(KPIData[#All],MATCH(Calculation!Q80,KPIData[[#All],[KPI 1]],0),5),"")</f>
        <v/>
      </c>
    </row>
    <row r="81" spans="1:20" x14ac:dyDescent="0.25">
      <c r="A81" s="8" t="s">
        <v>76</v>
      </c>
      <c r="B81" s="8">
        <f>INDEX(KPIData[],ROWS($A$10:A81),$B$7+1)</f>
        <v>23</v>
      </c>
      <c r="C81" s="8">
        <f>INDEX(KPIData[],ROWS($A$10:B81),$B$6+1)</f>
        <v>27</v>
      </c>
      <c r="J81">
        <f>ROWS($J$9:J80)</f>
        <v>72</v>
      </c>
      <c r="K81" s="8" t="s">
        <v>76</v>
      </c>
      <c r="L81">
        <f t="shared" si="4"/>
        <v>4</v>
      </c>
      <c r="M81" t="b">
        <f t="shared" si="5"/>
        <v>0</v>
      </c>
      <c r="N81" t="str">
        <f t="shared" si="6"/>
        <v/>
      </c>
      <c r="O81" t="str">
        <f>IFERROR(SMALL($N$10:$N$109,ROWS($P$9:P80)),"")</f>
        <v/>
      </c>
      <c r="P81" t="str">
        <f t="shared" si="7"/>
        <v/>
      </c>
      <c r="Q81" t="str">
        <f>IFERROR(INDEX(KPIData[#All],MATCH(Calculation!P81,KPIData[[#All],[Company Name]],0),2),"")</f>
        <v/>
      </c>
      <c r="R81" t="str">
        <f>IFERROR(INDEX(KPIData[#All],MATCH(Calculation!Q81,KPIData[[#All],[KPI 1]],0),3),"")</f>
        <v/>
      </c>
      <c r="S81" t="str">
        <f>IFERROR(INDEX(KPIData[#All],MATCH(Calculation!Q81,KPIData[[#All],[KPI 1]],0),4),"")</f>
        <v/>
      </c>
      <c r="T81" t="str">
        <f>IFERROR(INDEX(KPIData[#All],MATCH(Calculation!Q81,KPIData[[#All],[KPI 1]],0),5),"")</f>
        <v/>
      </c>
    </row>
    <row r="82" spans="1:20" x14ac:dyDescent="0.25">
      <c r="A82" s="8" t="s">
        <v>77</v>
      </c>
      <c r="B82" s="8">
        <f>INDEX(KPIData[],ROWS($A$10:A82),$B$7+1)</f>
        <v>10</v>
      </c>
      <c r="C82" s="8">
        <f>INDEX(KPIData[],ROWS($A$10:B82),$B$6+1)</f>
        <v>22</v>
      </c>
      <c r="J82">
        <f>ROWS($J$9:J81)</f>
        <v>73</v>
      </c>
      <c r="K82" s="8" t="s">
        <v>77</v>
      </c>
      <c r="L82">
        <f t="shared" si="4"/>
        <v>4</v>
      </c>
      <c r="M82" t="b">
        <f t="shared" si="5"/>
        <v>0</v>
      </c>
      <c r="N82" t="str">
        <f t="shared" si="6"/>
        <v/>
      </c>
      <c r="O82" t="str">
        <f>IFERROR(SMALL($N$10:$N$109,ROWS($P$9:P81)),"")</f>
        <v/>
      </c>
      <c r="P82" t="str">
        <f t="shared" si="7"/>
        <v/>
      </c>
      <c r="Q82" t="str">
        <f>IFERROR(INDEX(KPIData[#All],MATCH(Calculation!P82,KPIData[[#All],[Company Name]],0),2),"")</f>
        <v/>
      </c>
      <c r="R82" t="str">
        <f>IFERROR(INDEX(KPIData[#All],MATCH(Calculation!Q82,KPIData[[#All],[KPI 1]],0),3),"")</f>
        <v/>
      </c>
      <c r="S82" t="str">
        <f>IFERROR(INDEX(KPIData[#All],MATCH(Calculation!Q82,KPIData[[#All],[KPI 1]],0),4),"")</f>
        <v/>
      </c>
      <c r="T82" t="str">
        <f>IFERROR(INDEX(KPIData[#All],MATCH(Calculation!Q82,KPIData[[#All],[KPI 1]],0),5),"")</f>
        <v/>
      </c>
    </row>
    <row r="83" spans="1:20" x14ac:dyDescent="0.25">
      <c r="A83" s="8" t="s">
        <v>78</v>
      </c>
      <c r="B83" s="8">
        <f>INDEX(KPIData[],ROWS($A$10:A83),$B$7+1)</f>
        <v>49</v>
      </c>
      <c r="C83" s="8">
        <f>INDEX(KPIData[],ROWS($A$10:B83),$B$6+1)</f>
        <v>45</v>
      </c>
      <c r="J83">
        <f>ROWS($J$9:J82)</f>
        <v>74</v>
      </c>
      <c r="K83" s="8" t="s">
        <v>78</v>
      </c>
      <c r="L83">
        <f t="shared" si="4"/>
        <v>4</v>
      </c>
      <c r="M83" t="b">
        <f t="shared" si="5"/>
        <v>0</v>
      </c>
      <c r="N83" t="str">
        <f t="shared" si="6"/>
        <v/>
      </c>
      <c r="O83" t="str">
        <f>IFERROR(SMALL($N$10:$N$109,ROWS($P$9:P82)),"")</f>
        <v/>
      </c>
      <c r="P83" t="str">
        <f t="shared" si="7"/>
        <v/>
      </c>
      <c r="Q83" t="str">
        <f>IFERROR(INDEX(KPIData[#All],MATCH(Calculation!P83,KPIData[[#All],[Company Name]],0),2),"")</f>
        <v/>
      </c>
      <c r="R83" t="str">
        <f>IFERROR(INDEX(KPIData[#All],MATCH(Calculation!Q83,KPIData[[#All],[KPI 1]],0),3),"")</f>
        <v/>
      </c>
      <c r="S83" t="str">
        <f>IFERROR(INDEX(KPIData[#All],MATCH(Calculation!Q83,KPIData[[#All],[KPI 1]],0),4),"")</f>
        <v/>
      </c>
      <c r="T83" t="str">
        <f>IFERROR(INDEX(KPIData[#All],MATCH(Calculation!Q83,KPIData[[#All],[KPI 1]],0),5),"")</f>
        <v/>
      </c>
    </row>
    <row r="84" spans="1:20" x14ac:dyDescent="0.25">
      <c r="A84" s="8" t="s">
        <v>79</v>
      </c>
      <c r="B84" s="8">
        <f>INDEX(KPIData[],ROWS($A$10:A84),$B$7+1)</f>
        <v>52</v>
      </c>
      <c r="C84" s="8">
        <f>INDEX(KPIData[],ROWS($A$10:B84),$B$6+1)</f>
        <v>93</v>
      </c>
      <c r="J84">
        <f>ROWS($J$9:J83)</f>
        <v>75</v>
      </c>
      <c r="K84" s="8" t="s">
        <v>79</v>
      </c>
      <c r="L84">
        <f t="shared" si="4"/>
        <v>2</v>
      </c>
      <c r="M84" t="b">
        <f t="shared" si="5"/>
        <v>1</v>
      </c>
      <c r="N84">
        <f t="shared" si="6"/>
        <v>75</v>
      </c>
      <c r="O84" t="str">
        <f>IFERROR(SMALL($N$10:$N$109,ROWS($P$9:P83)),"")</f>
        <v/>
      </c>
      <c r="P84" t="str">
        <f t="shared" si="7"/>
        <v/>
      </c>
      <c r="Q84" t="str">
        <f>IFERROR(INDEX(KPIData[#All],MATCH(Calculation!P84,KPIData[[#All],[Company Name]],0),2),"")</f>
        <v/>
      </c>
      <c r="R84" t="str">
        <f>IFERROR(INDEX(KPIData[#All],MATCH(Calculation!Q84,KPIData[[#All],[KPI 1]],0),3),"")</f>
        <v/>
      </c>
      <c r="S84" t="str">
        <f>IFERROR(INDEX(KPIData[#All],MATCH(Calculation!Q84,KPIData[[#All],[KPI 1]],0),4),"")</f>
        <v/>
      </c>
      <c r="T84" t="str">
        <f>IFERROR(INDEX(KPIData[#All],MATCH(Calculation!Q84,KPIData[[#All],[KPI 1]],0),5),"")</f>
        <v/>
      </c>
    </row>
    <row r="85" spans="1:20" x14ac:dyDescent="0.25">
      <c r="A85" s="8" t="s">
        <v>80</v>
      </c>
      <c r="B85" s="8">
        <f>INDEX(KPIData[],ROWS($A$10:A85),$B$7+1)</f>
        <v>59</v>
      </c>
      <c r="C85" s="8">
        <f>INDEX(KPIData[],ROWS($A$10:B85),$B$6+1)</f>
        <v>27</v>
      </c>
      <c r="J85">
        <f>ROWS($J$9:J84)</f>
        <v>76</v>
      </c>
      <c r="K85" s="8" t="s">
        <v>80</v>
      </c>
      <c r="L85">
        <f t="shared" si="4"/>
        <v>3</v>
      </c>
      <c r="M85" t="b">
        <f t="shared" si="5"/>
        <v>0</v>
      </c>
      <c r="N85" t="str">
        <f t="shared" si="6"/>
        <v/>
      </c>
      <c r="O85" t="str">
        <f>IFERROR(SMALL($N$10:$N$109,ROWS($P$9:P84)),"")</f>
        <v/>
      </c>
      <c r="P85" t="str">
        <f t="shared" si="7"/>
        <v/>
      </c>
      <c r="Q85" t="str">
        <f>IFERROR(INDEX(KPIData[#All],MATCH(Calculation!P85,KPIData[[#All],[Company Name]],0),2),"")</f>
        <v/>
      </c>
      <c r="R85" t="str">
        <f>IFERROR(INDEX(KPIData[#All],MATCH(Calculation!Q85,KPIData[[#All],[KPI 1]],0),3),"")</f>
        <v/>
      </c>
      <c r="S85" t="str">
        <f>IFERROR(INDEX(KPIData[#All],MATCH(Calculation!Q85,KPIData[[#All],[KPI 1]],0),4),"")</f>
        <v/>
      </c>
      <c r="T85" t="str">
        <f>IFERROR(INDEX(KPIData[#All],MATCH(Calculation!Q85,KPIData[[#All],[KPI 1]],0),5),"")</f>
        <v/>
      </c>
    </row>
    <row r="86" spans="1:20" x14ac:dyDescent="0.25">
      <c r="A86" s="8" t="s">
        <v>81</v>
      </c>
      <c r="B86" s="8">
        <f>INDEX(KPIData[],ROWS($A$10:A86),$B$7+1)</f>
        <v>88</v>
      </c>
      <c r="C86" s="8">
        <f>INDEX(KPIData[],ROWS($A$10:B86),$B$6+1)</f>
        <v>68</v>
      </c>
      <c r="J86">
        <f>ROWS($J$9:J85)</f>
        <v>77</v>
      </c>
      <c r="K86" s="8" t="s">
        <v>81</v>
      </c>
      <c r="L86">
        <f t="shared" si="4"/>
        <v>2</v>
      </c>
      <c r="M86" t="b">
        <f t="shared" si="5"/>
        <v>1</v>
      </c>
      <c r="N86">
        <f t="shared" si="6"/>
        <v>77</v>
      </c>
      <c r="O86" t="str">
        <f>IFERROR(SMALL($N$10:$N$109,ROWS($P$9:P85)),"")</f>
        <v/>
      </c>
      <c r="P86" t="str">
        <f t="shared" si="7"/>
        <v/>
      </c>
      <c r="Q86" t="str">
        <f>IFERROR(INDEX(KPIData[#All],MATCH(Calculation!P86,KPIData[[#All],[Company Name]],0),2),"")</f>
        <v/>
      </c>
      <c r="R86" t="str">
        <f>IFERROR(INDEX(KPIData[#All],MATCH(Calculation!Q86,KPIData[[#All],[KPI 1]],0),3),"")</f>
        <v/>
      </c>
      <c r="S86" t="str">
        <f>IFERROR(INDEX(KPIData[#All],MATCH(Calculation!Q86,KPIData[[#All],[KPI 1]],0),4),"")</f>
        <v/>
      </c>
      <c r="T86" t="str">
        <f>IFERROR(INDEX(KPIData[#All],MATCH(Calculation!Q86,KPIData[[#All],[KPI 1]],0),5),"")</f>
        <v/>
      </c>
    </row>
    <row r="87" spans="1:20" x14ac:dyDescent="0.25">
      <c r="A87" s="8" t="s">
        <v>82</v>
      </c>
      <c r="B87" s="8">
        <f>INDEX(KPIData[],ROWS($A$10:A87),$B$7+1)</f>
        <v>57</v>
      </c>
      <c r="C87" s="8">
        <f>INDEX(KPIData[],ROWS($A$10:B87),$B$6+1)</f>
        <v>21</v>
      </c>
      <c r="J87">
        <f>ROWS($J$9:J86)</f>
        <v>78</v>
      </c>
      <c r="K87" s="8" t="s">
        <v>82</v>
      </c>
      <c r="L87">
        <f t="shared" si="4"/>
        <v>3</v>
      </c>
      <c r="M87" t="b">
        <f t="shared" si="5"/>
        <v>0</v>
      </c>
      <c r="N87" t="str">
        <f t="shared" si="6"/>
        <v/>
      </c>
      <c r="O87" t="str">
        <f>IFERROR(SMALL($N$10:$N$109,ROWS($P$9:P86)),"")</f>
        <v/>
      </c>
      <c r="P87" t="str">
        <f t="shared" si="7"/>
        <v/>
      </c>
      <c r="Q87" t="str">
        <f>IFERROR(INDEX(KPIData[#All],MATCH(Calculation!P87,KPIData[[#All],[Company Name]],0),2),"")</f>
        <v/>
      </c>
      <c r="R87" t="str">
        <f>IFERROR(INDEX(KPIData[#All],MATCH(Calculation!Q87,KPIData[[#All],[KPI 1]],0),3),"")</f>
        <v/>
      </c>
      <c r="S87" t="str">
        <f>IFERROR(INDEX(KPIData[#All],MATCH(Calculation!Q87,KPIData[[#All],[KPI 1]],0),4),"")</f>
        <v/>
      </c>
      <c r="T87" t="str">
        <f>IFERROR(INDEX(KPIData[#All],MATCH(Calculation!Q87,KPIData[[#All],[KPI 1]],0),5),"")</f>
        <v/>
      </c>
    </row>
    <row r="88" spans="1:20" x14ac:dyDescent="0.25">
      <c r="A88" s="8" t="s">
        <v>83</v>
      </c>
      <c r="B88" s="8">
        <f>INDEX(KPIData[],ROWS($A$10:A88),$B$7+1)</f>
        <v>68</v>
      </c>
      <c r="C88" s="8">
        <f>INDEX(KPIData[],ROWS($A$10:B88),$B$6+1)</f>
        <v>48</v>
      </c>
      <c r="J88">
        <f>ROWS($J$9:J87)</f>
        <v>79</v>
      </c>
      <c r="K88" s="8" t="s">
        <v>83</v>
      </c>
      <c r="L88">
        <f t="shared" si="4"/>
        <v>3</v>
      </c>
      <c r="M88" t="b">
        <f t="shared" si="5"/>
        <v>0</v>
      </c>
      <c r="N88" t="str">
        <f t="shared" si="6"/>
        <v/>
      </c>
      <c r="O88" t="str">
        <f>IFERROR(SMALL($N$10:$N$109,ROWS($P$9:P87)),"")</f>
        <v/>
      </c>
      <c r="P88" t="str">
        <f t="shared" si="7"/>
        <v/>
      </c>
      <c r="Q88" t="str">
        <f>IFERROR(INDEX(KPIData[#All],MATCH(Calculation!P88,KPIData[[#All],[Company Name]],0),2),"")</f>
        <v/>
      </c>
      <c r="R88" t="str">
        <f>IFERROR(INDEX(KPIData[#All],MATCH(Calculation!Q88,KPIData[[#All],[KPI 1]],0),3),"")</f>
        <v/>
      </c>
      <c r="S88" t="str">
        <f>IFERROR(INDEX(KPIData[#All],MATCH(Calculation!Q88,KPIData[[#All],[KPI 1]],0),4),"")</f>
        <v/>
      </c>
      <c r="T88" t="str">
        <f>IFERROR(INDEX(KPIData[#All],MATCH(Calculation!Q88,KPIData[[#All],[KPI 1]],0),5),"")</f>
        <v/>
      </c>
    </row>
    <row r="89" spans="1:20" x14ac:dyDescent="0.25">
      <c r="A89" s="8" t="s">
        <v>84</v>
      </c>
      <c r="B89" s="8">
        <f>INDEX(KPIData[],ROWS($A$10:A89),$B$7+1)</f>
        <v>65</v>
      </c>
      <c r="C89" s="8">
        <f>INDEX(KPIData[],ROWS($A$10:B89),$B$6+1)</f>
        <v>94</v>
      </c>
      <c r="J89">
        <f>ROWS($J$9:J88)</f>
        <v>80</v>
      </c>
      <c r="K89" s="8" t="s">
        <v>84</v>
      </c>
      <c r="L89">
        <f t="shared" si="4"/>
        <v>2</v>
      </c>
      <c r="M89" t="b">
        <f t="shared" si="5"/>
        <v>1</v>
      </c>
      <c r="N89">
        <f t="shared" si="6"/>
        <v>80</v>
      </c>
      <c r="O89" t="str">
        <f>IFERROR(SMALL($N$10:$N$109,ROWS($P$9:P88)),"")</f>
        <v/>
      </c>
      <c r="P89" t="str">
        <f t="shared" si="7"/>
        <v/>
      </c>
      <c r="Q89" t="str">
        <f>IFERROR(INDEX(KPIData[#All],MATCH(Calculation!P89,KPIData[[#All],[Company Name]],0),2),"")</f>
        <v/>
      </c>
      <c r="R89" t="str">
        <f>IFERROR(INDEX(KPIData[#All],MATCH(Calculation!Q89,KPIData[[#All],[KPI 1]],0),3),"")</f>
        <v/>
      </c>
      <c r="S89" t="str">
        <f>IFERROR(INDEX(KPIData[#All],MATCH(Calculation!Q89,KPIData[[#All],[KPI 1]],0),4),"")</f>
        <v/>
      </c>
      <c r="T89" t="str">
        <f>IFERROR(INDEX(KPIData[#All],MATCH(Calculation!Q89,KPIData[[#All],[KPI 1]],0),5),"")</f>
        <v/>
      </c>
    </row>
    <row r="90" spans="1:20" x14ac:dyDescent="0.25">
      <c r="A90" s="8" t="s">
        <v>85</v>
      </c>
      <c r="B90" s="8">
        <f>INDEX(KPIData[],ROWS($A$10:A90),$B$7+1)</f>
        <v>25</v>
      </c>
      <c r="C90" s="8">
        <f>INDEX(KPIData[],ROWS($A$10:B90),$B$6+1)</f>
        <v>11</v>
      </c>
      <c r="J90">
        <f>ROWS($J$9:J89)</f>
        <v>81</v>
      </c>
      <c r="K90" s="8" t="s">
        <v>85</v>
      </c>
      <c r="L90">
        <f t="shared" si="4"/>
        <v>4</v>
      </c>
      <c r="M90" t="b">
        <f t="shared" si="5"/>
        <v>0</v>
      </c>
      <c r="N90" t="str">
        <f t="shared" si="6"/>
        <v/>
      </c>
      <c r="O90" t="str">
        <f>IFERROR(SMALL($N$10:$N$109,ROWS($P$9:P89)),"")</f>
        <v/>
      </c>
      <c r="P90" t="str">
        <f t="shared" si="7"/>
        <v/>
      </c>
      <c r="Q90" t="str">
        <f>IFERROR(INDEX(KPIData[#All],MATCH(Calculation!P90,KPIData[[#All],[Company Name]],0),2),"")</f>
        <v/>
      </c>
      <c r="R90" t="str">
        <f>IFERROR(INDEX(KPIData[#All],MATCH(Calculation!Q90,KPIData[[#All],[KPI 1]],0),3),"")</f>
        <v/>
      </c>
      <c r="S90" t="str">
        <f>IFERROR(INDEX(KPIData[#All],MATCH(Calculation!Q90,KPIData[[#All],[KPI 1]],0),4),"")</f>
        <v/>
      </c>
      <c r="T90" t="str">
        <f>IFERROR(INDEX(KPIData[#All],MATCH(Calculation!Q90,KPIData[[#All],[KPI 1]],0),5),"")</f>
        <v/>
      </c>
    </row>
    <row r="91" spans="1:20" x14ac:dyDescent="0.25">
      <c r="A91" s="8" t="s">
        <v>86</v>
      </c>
      <c r="B91" s="8">
        <f>INDEX(KPIData[],ROWS($A$10:A91),$B$7+1)</f>
        <v>35</v>
      </c>
      <c r="C91" s="8">
        <f>INDEX(KPIData[],ROWS($A$10:B91),$B$6+1)</f>
        <v>71</v>
      </c>
      <c r="J91">
        <f>ROWS($J$9:J90)</f>
        <v>82</v>
      </c>
      <c r="K91" s="8" t="s">
        <v>86</v>
      </c>
      <c r="L91">
        <f t="shared" si="4"/>
        <v>5</v>
      </c>
      <c r="M91" t="b">
        <f t="shared" si="5"/>
        <v>0</v>
      </c>
      <c r="N91" t="str">
        <f t="shared" si="6"/>
        <v/>
      </c>
      <c r="O91" t="str">
        <f>IFERROR(SMALL($N$10:$N$109,ROWS($P$9:P90)),"")</f>
        <v/>
      </c>
      <c r="P91" t="str">
        <f t="shared" si="7"/>
        <v/>
      </c>
      <c r="Q91" t="str">
        <f>IFERROR(INDEX(KPIData[#All],MATCH(Calculation!P91,KPIData[[#All],[Company Name]],0),2),"")</f>
        <v/>
      </c>
      <c r="R91" t="str">
        <f>IFERROR(INDEX(KPIData[#All],MATCH(Calculation!Q91,KPIData[[#All],[KPI 1]],0),3),"")</f>
        <v/>
      </c>
      <c r="S91" t="str">
        <f>IFERROR(INDEX(KPIData[#All],MATCH(Calculation!Q91,KPIData[[#All],[KPI 1]],0),4),"")</f>
        <v/>
      </c>
      <c r="T91" t="str">
        <f>IFERROR(INDEX(KPIData[#All],MATCH(Calculation!Q91,KPIData[[#All],[KPI 1]],0),5),"")</f>
        <v/>
      </c>
    </row>
    <row r="92" spans="1:20" x14ac:dyDescent="0.25">
      <c r="A92" s="8" t="s">
        <v>87</v>
      </c>
      <c r="B92" s="8">
        <f>INDEX(KPIData[],ROWS($A$10:A92),$B$7+1)</f>
        <v>40</v>
      </c>
      <c r="C92" s="8">
        <f>INDEX(KPIData[],ROWS($A$10:B92),$B$6+1)</f>
        <v>46</v>
      </c>
      <c r="J92">
        <f>ROWS($J$9:J91)</f>
        <v>83</v>
      </c>
      <c r="K92" s="8" t="s">
        <v>87</v>
      </c>
      <c r="L92">
        <f t="shared" si="4"/>
        <v>4</v>
      </c>
      <c r="M92" t="b">
        <f t="shared" si="5"/>
        <v>0</v>
      </c>
      <c r="N92" t="str">
        <f t="shared" si="6"/>
        <v/>
      </c>
      <c r="O92" t="str">
        <f>IFERROR(SMALL($N$10:$N$109,ROWS($P$9:P91)),"")</f>
        <v/>
      </c>
      <c r="P92" t="str">
        <f t="shared" si="7"/>
        <v/>
      </c>
      <c r="Q92" t="str">
        <f>IFERROR(INDEX(KPIData[#All],MATCH(Calculation!P92,KPIData[[#All],[Company Name]],0),2),"")</f>
        <v/>
      </c>
      <c r="R92" t="str">
        <f>IFERROR(INDEX(KPIData[#All],MATCH(Calculation!Q92,KPIData[[#All],[KPI 1]],0),3),"")</f>
        <v/>
      </c>
      <c r="S92" t="str">
        <f>IFERROR(INDEX(KPIData[#All],MATCH(Calculation!Q92,KPIData[[#All],[KPI 1]],0),4),"")</f>
        <v/>
      </c>
      <c r="T92" t="str">
        <f>IFERROR(INDEX(KPIData[#All],MATCH(Calculation!Q92,KPIData[[#All],[KPI 1]],0),5),"")</f>
        <v/>
      </c>
    </row>
    <row r="93" spans="1:20" x14ac:dyDescent="0.25">
      <c r="A93" s="8" t="s">
        <v>88</v>
      </c>
      <c r="B93" s="8">
        <f>INDEX(KPIData[],ROWS($A$10:A93),$B$7+1)</f>
        <v>68</v>
      </c>
      <c r="C93" s="8">
        <f>INDEX(KPIData[],ROWS($A$10:B93),$B$6+1)</f>
        <v>45</v>
      </c>
      <c r="J93">
        <f>ROWS($J$9:J92)</f>
        <v>84</v>
      </c>
      <c r="K93" s="8" t="s">
        <v>88</v>
      </c>
      <c r="L93">
        <f t="shared" si="4"/>
        <v>3</v>
      </c>
      <c r="M93" t="b">
        <f t="shared" si="5"/>
        <v>0</v>
      </c>
      <c r="N93" t="str">
        <f t="shared" si="6"/>
        <v/>
      </c>
      <c r="O93" t="str">
        <f>IFERROR(SMALL($N$10:$N$109,ROWS($P$9:P92)),"")</f>
        <v/>
      </c>
      <c r="P93" t="str">
        <f t="shared" si="7"/>
        <v/>
      </c>
      <c r="Q93" t="str">
        <f>IFERROR(INDEX(KPIData[#All],MATCH(Calculation!P93,KPIData[[#All],[Company Name]],0),2),"")</f>
        <v/>
      </c>
      <c r="R93" t="str">
        <f>IFERROR(INDEX(KPIData[#All],MATCH(Calculation!Q93,KPIData[[#All],[KPI 1]],0),3),"")</f>
        <v/>
      </c>
      <c r="S93" t="str">
        <f>IFERROR(INDEX(KPIData[#All],MATCH(Calculation!Q93,KPIData[[#All],[KPI 1]],0),4),"")</f>
        <v/>
      </c>
      <c r="T93" t="str">
        <f>IFERROR(INDEX(KPIData[#All],MATCH(Calculation!Q93,KPIData[[#All],[KPI 1]],0),5),"")</f>
        <v/>
      </c>
    </row>
    <row r="94" spans="1:20" x14ac:dyDescent="0.25">
      <c r="A94" s="8" t="s">
        <v>89</v>
      </c>
      <c r="B94" s="8">
        <f>INDEX(KPIData[],ROWS($A$10:A94),$B$7+1)</f>
        <v>44</v>
      </c>
      <c r="C94" s="8">
        <f>INDEX(KPIData[],ROWS($A$10:B94),$B$6+1)</f>
        <v>59</v>
      </c>
      <c r="J94">
        <f>ROWS($J$9:J93)</f>
        <v>85</v>
      </c>
      <c r="K94" s="8" t="s">
        <v>89</v>
      </c>
      <c r="L94">
        <f t="shared" si="4"/>
        <v>5</v>
      </c>
      <c r="M94" t="b">
        <f t="shared" si="5"/>
        <v>0</v>
      </c>
      <c r="N94" t="str">
        <f t="shared" si="6"/>
        <v/>
      </c>
      <c r="O94" t="str">
        <f>IFERROR(SMALL($N$10:$N$109,ROWS($P$9:P93)),"")</f>
        <v/>
      </c>
      <c r="P94" t="str">
        <f t="shared" si="7"/>
        <v/>
      </c>
      <c r="Q94" t="str">
        <f>IFERROR(INDEX(KPIData[#All],MATCH(Calculation!P94,KPIData[[#All],[Company Name]],0),2),"")</f>
        <v/>
      </c>
      <c r="R94" t="str">
        <f>IFERROR(INDEX(KPIData[#All],MATCH(Calculation!Q94,KPIData[[#All],[KPI 1]],0),3),"")</f>
        <v/>
      </c>
      <c r="S94" t="str">
        <f>IFERROR(INDEX(KPIData[#All],MATCH(Calculation!Q94,KPIData[[#All],[KPI 1]],0),4),"")</f>
        <v/>
      </c>
      <c r="T94" t="str">
        <f>IFERROR(INDEX(KPIData[#All],MATCH(Calculation!Q94,KPIData[[#All],[KPI 1]],0),5),"")</f>
        <v/>
      </c>
    </row>
    <row r="95" spans="1:20" x14ac:dyDescent="0.25">
      <c r="A95" s="8" t="s">
        <v>90</v>
      </c>
      <c r="B95" s="8">
        <f>INDEX(KPIData[],ROWS($A$10:A95),$B$7+1)</f>
        <v>99</v>
      </c>
      <c r="C95" s="8">
        <f>INDEX(KPIData[],ROWS($A$10:B95),$B$6+1)</f>
        <v>68</v>
      </c>
      <c r="J95">
        <f>ROWS($J$9:J94)</f>
        <v>86</v>
      </c>
      <c r="K95" s="8" t="s">
        <v>90</v>
      </c>
      <c r="L95">
        <f t="shared" si="4"/>
        <v>2</v>
      </c>
      <c r="M95" t="b">
        <f t="shared" si="5"/>
        <v>1</v>
      </c>
      <c r="N95">
        <f t="shared" si="6"/>
        <v>86</v>
      </c>
      <c r="O95" t="str">
        <f>IFERROR(SMALL($N$10:$N$109,ROWS($P$9:P94)),"")</f>
        <v/>
      </c>
      <c r="P95" t="str">
        <f t="shared" si="7"/>
        <v/>
      </c>
      <c r="Q95" t="str">
        <f>IFERROR(INDEX(KPIData[#All],MATCH(Calculation!P95,KPIData[[#All],[Company Name]],0),2),"")</f>
        <v/>
      </c>
      <c r="R95" t="str">
        <f>IFERROR(INDEX(KPIData[#All],MATCH(Calculation!Q95,KPIData[[#All],[KPI 1]],0),3),"")</f>
        <v/>
      </c>
      <c r="S95" t="str">
        <f>IFERROR(INDEX(KPIData[#All],MATCH(Calculation!Q95,KPIData[[#All],[KPI 1]],0),4),"")</f>
        <v/>
      </c>
      <c r="T95" t="str">
        <f>IFERROR(INDEX(KPIData[#All],MATCH(Calculation!Q95,KPIData[[#All],[KPI 1]],0),5),"")</f>
        <v/>
      </c>
    </row>
    <row r="96" spans="1:20" x14ac:dyDescent="0.25">
      <c r="A96" s="8" t="s">
        <v>91</v>
      </c>
      <c r="B96" s="8">
        <f>INDEX(KPIData[],ROWS($A$10:A96),$B$7+1)</f>
        <v>49</v>
      </c>
      <c r="C96" s="8">
        <f>INDEX(KPIData[],ROWS($A$10:B96),$B$6+1)</f>
        <v>24</v>
      </c>
      <c r="J96">
        <f>ROWS($J$9:J95)</f>
        <v>87</v>
      </c>
      <c r="K96" s="8" t="s">
        <v>91</v>
      </c>
      <c r="L96">
        <f t="shared" si="4"/>
        <v>4</v>
      </c>
      <c r="M96" t="b">
        <f t="shared" si="5"/>
        <v>0</v>
      </c>
      <c r="N96" t="str">
        <f t="shared" si="6"/>
        <v/>
      </c>
      <c r="O96" t="str">
        <f>IFERROR(SMALL($N$10:$N$109,ROWS($P$9:P95)),"")</f>
        <v/>
      </c>
      <c r="P96" t="str">
        <f t="shared" si="7"/>
        <v/>
      </c>
      <c r="Q96" t="str">
        <f>IFERROR(INDEX(KPIData[#All],MATCH(Calculation!P96,KPIData[[#All],[Company Name]],0),2),"")</f>
        <v/>
      </c>
      <c r="R96" t="str">
        <f>IFERROR(INDEX(KPIData[#All],MATCH(Calculation!Q96,KPIData[[#All],[KPI 1]],0),3),"")</f>
        <v/>
      </c>
      <c r="S96" t="str">
        <f>IFERROR(INDEX(KPIData[#All],MATCH(Calculation!Q96,KPIData[[#All],[KPI 1]],0),4),"")</f>
        <v/>
      </c>
      <c r="T96" t="str">
        <f>IFERROR(INDEX(KPIData[#All],MATCH(Calculation!Q96,KPIData[[#All],[KPI 1]],0),5),"")</f>
        <v/>
      </c>
    </row>
    <row r="97" spans="1:20" x14ac:dyDescent="0.25">
      <c r="A97" s="8" t="s">
        <v>92</v>
      </c>
      <c r="B97" s="8">
        <f>INDEX(KPIData[],ROWS($A$10:A97),$B$7+1)</f>
        <v>48</v>
      </c>
      <c r="C97" s="8">
        <f>INDEX(KPIData[],ROWS($A$10:B97),$B$6+1)</f>
        <v>19</v>
      </c>
      <c r="J97">
        <f>ROWS($J$9:J96)</f>
        <v>88</v>
      </c>
      <c r="K97" s="8" t="s">
        <v>92</v>
      </c>
      <c r="L97">
        <f t="shared" si="4"/>
        <v>4</v>
      </c>
      <c r="M97" t="b">
        <f t="shared" si="5"/>
        <v>0</v>
      </c>
      <c r="N97" t="str">
        <f t="shared" si="6"/>
        <v/>
      </c>
      <c r="O97" t="str">
        <f>IFERROR(SMALL($N$10:$N$109,ROWS($P$9:P96)),"")</f>
        <v/>
      </c>
      <c r="P97" t="str">
        <f t="shared" si="7"/>
        <v/>
      </c>
      <c r="Q97" t="str">
        <f>IFERROR(INDEX(KPIData[#All],MATCH(Calculation!P97,KPIData[[#All],[Company Name]],0),2),"")</f>
        <v/>
      </c>
      <c r="R97" t="str">
        <f>IFERROR(INDEX(KPIData[#All],MATCH(Calculation!Q97,KPIData[[#All],[KPI 1]],0),3),"")</f>
        <v/>
      </c>
      <c r="S97" t="str">
        <f>IFERROR(INDEX(KPIData[#All],MATCH(Calculation!Q97,KPIData[[#All],[KPI 1]],0),4),"")</f>
        <v/>
      </c>
      <c r="T97" t="str">
        <f>IFERROR(INDEX(KPIData[#All],MATCH(Calculation!Q97,KPIData[[#All],[KPI 1]],0),5),"")</f>
        <v/>
      </c>
    </row>
    <row r="98" spans="1:20" x14ac:dyDescent="0.25">
      <c r="A98" s="8" t="s">
        <v>93</v>
      </c>
      <c r="B98" s="8">
        <f>INDEX(KPIData[],ROWS($A$10:A98),$B$7+1)</f>
        <v>94</v>
      </c>
      <c r="C98" s="8">
        <f>INDEX(KPIData[],ROWS($A$10:B98),$B$6+1)</f>
        <v>59</v>
      </c>
      <c r="J98">
        <f>ROWS($J$9:J97)</f>
        <v>89</v>
      </c>
      <c r="K98" s="8" t="s">
        <v>93</v>
      </c>
      <c r="L98">
        <f t="shared" si="4"/>
        <v>2</v>
      </c>
      <c r="M98" t="b">
        <f t="shared" si="5"/>
        <v>1</v>
      </c>
      <c r="N98">
        <f t="shared" si="6"/>
        <v>89</v>
      </c>
      <c r="O98" t="str">
        <f>IFERROR(SMALL($N$10:$N$109,ROWS($P$9:P97)),"")</f>
        <v/>
      </c>
      <c r="P98" t="str">
        <f t="shared" si="7"/>
        <v/>
      </c>
      <c r="Q98" t="str">
        <f>IFERROR(INDEX(KPIData[#All],MATCH(Calculation!P98,KPIData[[#All],[Company Name]],0),2),"")</f>
        <v/>
      </c>
      <c r="R98" t="str">
        <f>IFERROR(INDEX(KPIData[#All],MATCH(Calculation!Q98,KPIData[[#All],[KPI 1]],0),3),"")</f>
        <v/>
      </c>
      <c r="S98" t="str">
        <f>IFERROR(INDEX(KPIData[#All],MATCH(Calculation!Q98,KPIData[[#All],[KPI 1]],0),4),"")</f>
        <v/>
      </c>
      <c r="T98" t="str">
        <f>IFERROR(INDEX(KPIData[#All],MATCH(Calculation!Q98,KPIData[[#All],[KPI 1]],0),5),"")</f>
        <v/>
      </c>
    </row>
    <row r="99" spans="1:20" x14ac:dyDescent="0.25">
      <c r="A99" s="8" t="s">
        <v>94</v>
      </c>
      <c r="B99" s="8">
        <f>INDEX(KPIData[],ROWS($A$10:A99),$B$7+1)</f>
        <v>12</v>
      </c>
      <c r="C99" s="8">
        <f>INDEX(KPIData[],ROWS($A$10:B99),$B$6+1)</f>
        <v>35</v>
      </c>
      <c r="J99">
        <f>ROWS($J$9:J98)</f>
        <v>90</v>
      </c>
      <c r="K99" s="8" t="s">
        <v>94</v>
      </c>
      <c r="L99">
        <f t="shared" si="4"/>
        <v>4</v>
      </c>
      <c r="M99" t="b">
        <f t="shared" si="5"/>
        <v>0</v>
      </c>
      <c r="N99" t="str">
        <f t="shared" si="6"/>
        <v/>
      </c>
      <c r="O99" t="str">
        <f>IFERROR(SMALL($N$10:$N$109,ROWS($P$9:P98)),"")</f>
        <v/>
      </c>
      <c r="P99" t="str">
        <f t="shared" si="7"/>
        <v/>
      </c>
      <c r="Q99" t="str">
        <f>IFERROR(INDEX(KPIData[#All],MATCH(Calculation!P99,KPIData[[#All],[Company Name]],0),2),"")</f>
        <v/>
      </c>
      <c r="R99" t="str">
        <f>IFERROR(INDEX(KPIData[#All],MATCH(Calculation!Q99,KPIData[[#All],[KPI 1]],0),3),"")</f>
        <v/>
      </c>
      <c r="S99" t="str">
        <f>IFERROR(INDEX(KPIData[#All],MATCH(Calculation!Q99,KPIData[[#All],[KPI 1]],0),4),"")</f>
        <v/>
      </c>
      <c r="T99" t="str">
        <f>IFERROR(INDEX(KPIData[#All],MATCH(Calculation!Q99,KPIData[[#All],[KPI 1]],0),5),"")</f>
        <v/>
      </c>
    </row>
    <row r="100" spans="1:20" x14ac:dyDescent="0.25">
      <c r="A100" s="8" t="s">
        <v>95</v>
      </c>
      <c r="B100" s="8">
        <f>INDEX(KPIData[],ROWS($A$10:A100),$B$7+1)</f>
        <v>62</v>
      </c>
      <c r="C100" s="8">
        <f>INDEX(KPIData[],ROWS($A$10:B100),$B$6+1)</f>
        <v>38</v>
      </c>
      <c r="J100">
        <f>ROWS($J$9:J99)</f>
        <v>91</v>
      </c>
      <c r="K100" s="8" t="s">
        <v>95</v>
      </c>
      <c r="L100">
        <f t="shared" si="4"/>
        <v>3</v>
      </c>
      <c r="M100" t="b">
        <f t="shared" si="5"/>
        <v>0</v>
      </c>
      <c r="N100" t="str">
        <f t="shared" si="6"/>
        <v/>
      </c>
      <c r="O100" t="str">
        <f>IFERROR(SMALL($N$10:$N$109,ROWS($P$9:P99)),"")</f>
        <v/>
      </c>
      <c r="P100" t="str">
        <f t="shared" si="7"/>
        <v/>
      </c>
      <c r="Q100" t="str">
        <f>IFERROR(INDEX(KPIData[#All],MATCH(Calculation!P100,KPIData[[#All],[Company Name]],0),2),"")</f>
        <v/>
      </c>
      <c r="R100" t="str">
        <f>IFERROR(INDEX(KPIData[#All],MATCH(Calculation!Q100,KPIData[[#All],[KPI 1]],0),3),"")</f>
        <v/>
      </c>
      <c r="S100" t="str">
        <f>IFERROR(INDEX(KPIData[#All],MATCH(Calculation!Q100,KPIData[[#All],[KPI 1]],0),4),"")</f>
        <v/>
      </c>
      <c r="T100" t="str">
        <f>IFERROR(INDEX(KPIData[#All],MATCH(Calculation!Q100,KPIData[[#All],[KPI 1]],0),5),"")</f>
        <v/>
      </c>
    </row>
    <row r="101" spans="1:20" x14ac:dyDescent="0.25">
      <c r="A101" s="8" t="s">
        <v>96</v>
      </c>
      <c r="B101" s="8">
        <f>INDEX(KPIData[],ROWS($A$10:A101),$B$7+1)</f>
        <v>70</v>
      </c>
      <c r="C101" s="8">
        <f>INDEX(KPIData[],ROWS($A$10:B101),$B$6+1)</f>
        <v>53</v>
      </c>
      <c r="J101">
        <f>ROWS($J$9:J100)</f>
        <v>92</v>
      </c>
      <c r="K101" s="8" t="s">
        <v>96</v>
      </c>
      <c r="L101">
        <f t="shared" si="4"/>
        <v>2</v>
      </c>
      <c r="M101" t="b">
        <f t="shared" si="5"/>
        <v>1</v>
      </c>
      <c r="N101">
        <f t="shared" si="6"/>
        <v>92</v>
      </c>
      <c r="O101" t="str">
        <f>IFERROR(SMALL($N$10:$N$109,ROWS($P$9:P100)),"")</f>
        <v/>
      </c>
      <c r="P101" t="str">
        <f t="shared" si="7"/>
        <v/>
      </c>
      <c r="Q101" t="str">
        <f>IFERROR(INDEX(KPIData[#All],MATCH(Calculation!P101,KPIData[[#All],[Company Name]],0),2),"")</f>
        <v/>
      </c>
      <c r="R101" t="str">
        <f>IFERROR(INDEX(KPIData[#All],MATCH(Calculation!Q101,KPIData[[#All],[KPI 1]],0),3),"")</f>
        <v/>
      </c>
      <c r="S101" t="str">
        <f>IFERROR(INDEX(KPIData[#All],MATCH(Calculation!Q101,KPIData[[#All],[KPI 1]],0),4),"")</f>
        <v/>
      </c>
      <c r="T101" t="str">
        <f>IFERROR(INDEX(KPIData[#All],MATCH(Calculation!Q101,KPIData[[#All],[KPI 1]],0),5),"")</f>
        <v/>
      </c>
    </row>
    <row r="102" spans="1:20" x14ac:dyDescent="0.25">
      <c r="A102" s="8" t="s">
        <v>97</v>
      </c>
      <c r="B102" s="8">
        <f>INDEX(KPIData[],ROWS($A$10:A102),$B$7+1)</f>
        <v>63</v>
      </c>
      <c r="C102" s="8">
        <f>INDEX(KPIData[],ROWS($A$10:B102),$B$6+1)</f>
        <v>78</v>
      </c>
      <c r="J102">
        <f>ROWS($J$9:J101)</f>
        <v>93</v>
      </c>
      <c r="K102" s="8" t="s">
        <v>97</v>
      </c>
      <c r="L102">
        <f t="shared" si="4"/>
        <v>2</v>
      </c>
      <c r="M102" t="b">
        <f t="shared" si="5"/>
        <v>1</v>
      </c>
      <c r="N102">
        <f t="shared" si="6"/>
        <v>93</v>
      </c>
      <c r="O102" t="str">
        <f>IFERROR(SMALL($N$10:$N$109,ROWS($P$9:P101)),"")</f>
        <v/>
      </c>
      <c r="P102" t="str">
        <f t="shared" si="7"/>
        <v/>
      </c>
      <c r="Q102" t="str">
        <f>IFERROR(INDEX(KPIData[#All],MATCH(Calculation!P102,KPIData[[#All],[Company Name]],0),2),"")</f>
        <v/>
      </c>
      <c r="R102" t="str">
        <f>IFERROR(INDEX(KPIData[#All],MATCH(Calculation!Q102,KPIData[[#All],[KPI 1]],0),3),"")</f>
        <v/>
      </c>
      <c r="S102" t="str">
        <f>IFERROR(INDEX(KPIData[#All],MATCH(Calculation!Q102,KPIData[[#All],[KPI 1]],0),4),"")</f>
        <v/>
      </c>
      <c r="T102" t="str">
        <f>IFERROR(INDEX(KPIData[#All],MATCH(Calculation!Q102,KPIData[[#All],[KPI 1]],0),5),"")</f>
        <v/>
      </c>
    </row>
    <row r="103" spans="1:20" x14ac:dyDescent="0.25">
      <c r="A103" s="8" t="s">
        <v>98</v>
      </c>
      <c r="B103" s="8">
        <f>INDEX(KPIData[],ROWS($A$10:A103),$B$7+1)</f>
        <v>14</v>
      </c>
      <c r="C103" s="8">
        <f>INDEX(KPIData[],ROWS($A$10:B103),$B$6+1)</f>
        <v>22</v>
      </c>
      <c r="J103">
        <f>ROWS($J$9:J102)</f>
        <v>94</v>
      </c>
      <c r="K103" s="8" t="s">
        <v>98</v>
      </c>
      <c r="L103">
        <f t="shared" si="4"/>
        <v>4</v>
      </c>
      <c r="M103" t="b">
        <f t="shared" si="5"/>
        <v>0</v>
      </c>
      <c r="N103" t="str">
        <f t="shared" si="6"/>
        <v/>
      </c>
      <c r="O103" t="str">
        <f>IFERROR(SMALL($N$10:$N$109,ROWS($P$9:P102)),"")</f>
        <v/>
      </c>
      <c r="P103" t="str">
        <f t="shared" si="7"/>
        <v/>
      </c>
      <c r="Q103" t="str">
        <f>IFERROR(INDEX(KPIData[#All],MATCH(Calculation!P103,KPIData[[#All],[Company Name]],0),2),"")</f>
        <v/>
      </c>
      <c r="R103" t="str">
        <f>IFERROR(INDEX(KPIData[#All],MATCH(Calculation!Q103,KPIData[[#All],[KPI 1]],0),3),"")</f>
        <v/>
      </c>
      <c r="S103" t="str">
        <f>IFERROR(INDEX(KPIData[#All],MATCH(Calculation!Q103,KPIData[[#All],[KPI 1]],0),4),"")</f>
        <v/>
      </c>
      <c r="T103" t="str">
        <f>IFERROR(INDEX(KPIData[#All],MATCH(Calculation!Q103,KPIData[[#All],[KPI 1]],0),5),"")</f>
        <v/>
      </c>
    </row>
    <row r="104" spans="1:20" x14ac:dyDescent="0.25">
      <c r="A104" s="8" t="s">
        <v>99</v>
      </c>
      <c r="B104" s="8">
        <f>INDEX(KPIData[],ROWS($A$10:A104),$B$7+1)</f>
        <v>32</v>
      </c>
      <c r="C104" s="8">
        <f>INDEX(KPIData[],ROWS($A$10:B104),$B$6+1)</f>
        <v>10</v>
      </c>
      <c r="J104">
        <f>ROWS($J$9:J103)</f>
        <v>95</v>
      </c>
      <c r="K104" s="8" t="s">
        <v>99</v>
      </c>
      <c r="L104">
        <f t="shared" si="4"/>
        <v>4</v>
      </c>
      <c r="M104" t="b">
        <f t="shared" si="5"/>
        <v>0</v>
      </c>
      <c r="N104" t="str">
        <f t="shared" si="6"/>
        <v/>
      </c>
      <c r="O104" t="str">
        <f>IFERROR(SMALL($N$10:$N$109,ROWS($P$9:P103)),"")</f>
        <v/>
      </c>
      <c r="P104" t="str">
        <f t="shared" si="7"/>
        <v/>
      </c>
      <c r="Q104" t="str">
        <f>IFERROR(INDEX(KPIData[#All],MATCH(Calculation!P104,KPIData[[#All],[Company Name]],0),2),"")</f>
        <v/>
      </c>
      <c r="R104" t="str">
        <f>IFERROR(INDEX(KPIData[#All],MATCH(Calculation!Q104,KPIData[[#All],[KPI 1]],0),3),"")</f>
        <v/>
      </c>
      <c r="S104" t="str">
        <f>IFERROR(INDEX(KPIData[#All],MATCH(Calculation!Q104,KPIData[[#All],[KPI 1]],0),4),"")</f>
        <v/>
      </c>
      <c r="T104" t="str">
        <f>IFERROR(INDEX(KPIData[#All],MATCH(Calculation!Q104,KPIData[[#All],[KPI 1]],0),5),"")</f>
        <v/>
      </c>
    </row>
    <row r="105" spans="1:20" x14ac:dyDescent="0.25">
      <c r="A105" s="8" t="s">
        <v>100</v>
      </c>
      <c r="B105" s="8">
        <f>INDEX(KPIData[],ROWS($A$10:A105),$B$7+1)</f>
        <v>76</v>
      </c>
      <c r="C105" s="8">
        <f>INDEX(KPIData[],ROWS($A$10:B105),$B$6+1)</f>
        <v>17</v>
      </c>
      <c r="J105">
        <f>ROWS($J$9:J104)</f>
        <v>96</v>
      </c>
      <c r="K105" s="8" t="s">
        <v>100</v>
      </c>
      <c r="L105">
        <f t="shared" si="4"/>
        <v>3</v>
      </c>
      <c r="M105" t="b">
        <f t="shared" si="5"/>
        <v>0</v>
      </c>
      <c r="N105" t="str">
        <f t="shared" si="6"/>
        <v/>
      </c>
      <c r="O105" t="str">
        <f>IFERROR(SMALL($N$10:$N$109,ROWS($P$9:P104)),"")</f>
        <v/>
      </c>
      <c r="P105" t="str">
        <f t="shared" si="7"/>
        <v/>
      </c>
      <c r="Q105" t="str">
        <f>IFERROR(INDEX(KPIData[#All],MATCH(Calculation!P105,KPIData[[#All],[Company Name]],0),2),"")</f>
        <v/>
      </c>
      <c r="R105" t="str">
        <f>IFERROR(INDEX(KPIData[#All],MATCH(Calculation!Q105,KPIData[[#All],[KPI 1]],0),3),"")</f>
        <v/>
      </c>
      <c r="S105" t="str">
        <f>IFERROR(INDEX(KPIData[#All],MATCH(Calculation!Q105,KPIData[[#All],[KPI 1]],0),4),"")</f>
        <v/>
      </c>
      <c r="T105" t="str">
        <f>IFERROR(INDEX(KPIData[#All],MATCH(Calculation!Q105,KPIData[[#All],[KPI 1]],0),5),"")</f>
        <v/>
      </c>
    </row>
    <row r="106" spans="1:20" x14ac:dyDescent="0.25">
      <c r="A106" s="8" t="s">
        <v>101</v>
      </c>
      <c r="B106" s="8">
        <f>INDEX(KPIData[],ROWS($A$10:A106),$B$7+1)</f>
        <v>38</v>
      </c>
      <c r="C106" s="8">
        <f>INDEX(KPIData[],ROWS($A$10:B106),$B$6+1)</f>
        <v>54</v>
      </c>
      <c r="J106">
        <f>ROWS($J$9:J105)</f>
        <v>97</v>
      </c>
      <c r="K106" s="8" t="s">
        <v>101</v>
      </c>
      <c r="L106">
        <f t="shared" si="4"/>
        <v>5</v>
      </c>
      <c r="M106" t="b">
        <f t="shared" si="5"/>
        <v>0</v>
      </c>
      <c r="N106" t="str">
        <f t="shared" si="6"/>
        <v/>
      </c>
      <c r="O106" t="str">
        <f>IFERROR(SMALL($N$10:$N$109,ROWS($P$9:P105)),"")</f>
        <v/>
      </c>
      <c r="P106" t="str">
        <f t="shared" si="7"/>
        <v/>
      </c>
      <c r="Q106" t="str">
        <f>IFERROR(INDEX(KPIData[#All],MATCH(Calculation!P106,KPIData[[#All],[Company Name]],0),2),"")</f>
        <v/>
      </c>
      <c r="R106" t="str">
        <f>IFERROR(INDEX(KPIData[#All],MATCH(Calculation!Q106,KPIData[[#All],[KPI 1]],0),3),"")</f>
        <v/>
      </c>
      <c r="S106" t="str">
        <f>IFERROR(INDEX(KPIData[#All],MATCH(Calculation!Q106,KPIData[[#All],[KPI 1]],0),4),"")</f>
        <v/>
      </c>
      <c r="T106" t="str">
        <f>IFERROR(INDEX(KPIData[#All],MATCH(Calculation!Q106,KPIData[[#All],[KPI 1]],0),5),"")</f>
        <v/>
      </c>
    </row>
    <row r="107" spans="1:20" x14ac:dyDescent="0.25">
      <c r="A107" s="8" t="s">
        <v>102</v>
      </c>
      <c r="B107" s="8">
        <f>INDEX(KPIData[],ROWS($A$10:A107),$B$7+1)</f>
        <v>62</v>
      </c>
      <c r="C107" s="8">
        <f>INDEX(KPIData[],ROWS($A$10:B107),$B$6+1)</f>
        <v>57</v>
      </c>
      <c r="J107">
        <f>ROWS($J$9:J106)</f>
        <v>98</v>
      </c>
      <c r="K107" s="8" t="s">
        <v>102</v>
      </c>
      <c r="L107">
        <f t="shared" si="4"/>
        <v>2</v>
      </c>
      <c r="M107" t="b">
        <f t="shared" si="5"/>
        <v>1</v>
      </c>
      <c r="N107">
        <f t="shared" si="6"/>
        <v>98</v>
      </c>
      <c r="O107" t="str">
        <f>IFERROR(SMALL($N$10:$N$109,ROWS($P$9:P106)),"")</f>
        <v/>
      </c>
      <c r="P107" t="str">
        <f t="shared" si="7"/>
        <v/>
      </c>
      <c r="Q107" t="str">
        <f>IFERROR(INDEX(KPIData[#All],MATCH(Calculation!P107,KPIData[[#All],[Company Name]],0),2),"")</f>
        <v/>
      </c>
      <c r="R107" t="str">
        <f>IFERROR(INDEX(KPIData[#All],MATCH(Calculation!Q107,KPIData[[#All],[KPI 1]],0),3),"")</f>
        <v/>
      </c>
      <c r="S107" t="str">
        <f>IFERROR(INDEX(KPIData[#All],MATCH(Calculation!Q107,KPIData[[#All],[KPI 1]],0),4),"")</f>
        <v/>
      </c>
      <c r="T107" t="str">
        <f>IFERROR(INDEX(KPIData[#All],MATCH(Calculation!Q107,KPIData[[#All],[KPI 1]],0),5),"")</f>
        <v/>
      </c>
    </row>
    <row r="108" spans="1:20" x14ac:dyDescent="0.25">
      <c r="A108" s="8" t="s">
        <v>103</v>
      </c>
      <c r="B108" s="8">
        <f>INDEX(KPIData[],ROWS($A$10:A108),$B$7+1)</f>
        <v>84</v>
      </c>
      <c r="C108" s="8">
        <f>INDEX(KPIData[],ROWS($A$10:B108),$B$6+1)</f>
        <v>83</v>
      </c>
      <c r="J108">
        <f>ROWS($J$9:J107)</f>
        <v>99</v>
      </c>
      <c r="K108" s="8" t="s">
        <v>103</v>
      </c>
      <c r="L108">
        <f t="shared" si="4"/>
        <v>2</v>
      </c>
      <c r="M108" t="b">
        <f t="shared" si="5"/>
        <v>1</v>
      </c>
      <c r="N108">
        <f t="shared" si="6"/>
        <v>99</v>
      </c>
      <c r="O108" t="str">
        <f>IFERROR(SMALL($N$10:$N$109,ROWS($P$9:P107)),"")</f>
        <v/>
      </c>
      <c r="P108" t="str">
        <f t="shared" si="7"/>
        <v/>
      </c>
      <c r="Q108" t="str">
        <f>IFERROR(INDEX(KPIData[#All],MATCH(Calculation!P108,KPIData[[#All],[Company Name]],0),2),"")</f>
        <v/>
      </c>
      <c r="R108" t="str">
        <f>IFERROR(INDEX(KPIData[#All],MATCH(Calculation!Q108,KPIData[[#All],[KPI 1]],0),3),"")</f>
        <v/>
      </c>
      <c r="S108" t="str">
        <f>IFERROR(INDEX(KPIData[#All],MATCH(Calculation!Q108,KPIData[[#All],[KPI 1]],0),4),"")</f>
        <v/>
      </c>
      <c r="T108" t="str">
        <f>IFERROR(INDEX(KPIData[#All],MATCH(Calculation!Q108,KPIData[[#All],[KPI 1]],0),5),"")</f>
        <v/>
      </c>
    </row>
    <row r="109" spans="1:20" x14ac:dyDescent="0.25">
      <c r="A109" s="8" t="s">
        <v>104</v>
      </c>
      <c r="B109" s="8">
        <f>INDEX(KPIData[],ROWS($A$10:A109),$B$7+1)</f>
        <v>46</v>
      </c>
      <c r="C109" s="8">
        <f>INDEX(KPIData[],ROWS($A$10:B109),$B$6+1)</f>
        <v>39</v>
      </c>
      <c r="J109">
        <f>ROWS($J$9:J108)</f>
        <v>100</v>
      </c>
      <c r="K109" s="8" t="s">
        <v>104</v>
      </c>
      <c r="L109">
        <f t="shared" si="4"/>
        <v>4</v>
      </c>
      <c r="M109" t="b">
        <f t="shared" si="5"/>
        <v>0</v>
      </c>
      <c r="N109" t="str">
        <f t="shared" si="6"/>
        <v/>
      </c>
      <c r="O109" t="str">
        <f>IFERROR(SMALL($N$10:$N$109,ROWS($P$9:P108)),"")</f>
        <v/>
      </c>
      <c r="P109" t="str">
        <f t="shared" si="7"/>
        <v/>
      </c>
      <c r="Q109" t="str">
        <f>IFERROR(INDEX(KPIData[#All],MATCH(Calculation!P109,KPIData[[#All],[Company Name]],0),2),"")</f>
        <v/>
      </c>
      <c r="R109" t="str">
        <f>IFERROR(INDEX(KPIData[#All],MATCH(Calculation!Q109,KPIData[[#All],[KPI 1]],0),3),"")</f>
        <v/>
      </c>
      <c r="S109" t="str">
        <f>IFERROR(INDEX(KPIData[#All],MATCH(Calculation!Q109,KPIData[[#All],[KPI 1]],0),4),"")</f>
        <v/>
      </c>
      <c r="T109" t="str">
        <f>IFERROR(INDEX(KPIData[#All],MATCH(Calculation!Q109,KPIData[[#All],[KPI 1]],0),5),"")</f>
        <v/>
      </c>
    </row>
  </sheetData>
  <mergeCells count="4">
    <mergeCell ref="F4:I4"/>
    <mergeCell ref="F15:H15"/>
    <mergeCell ref="L2:N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6:P16"/>
  <sheetViews>
    <sheetView showGridLines="0" tabSelected="1" zoomScale="96" zoomScaleNormal="96" workbookViewId="0">
      <selection activeCell="D21" sqref="D21"/>
    </sheetView>
  </sheetViews>
  <sheetFormatPr defaultRowHeight="15" x14ac:dyDescent="0.25"/>
  <cols>
    <col min="12" max="12" width="15.140625" customWidth="1"/>
  </cols>
  <sheetData>
    <row r="6" spans="12:16" x14ac:dyDescent="0.25">
      <c r="L6" t="s">
        <v>0</v>
      </c>
      <c r="M6" t="s">
        <v>1</v>
      </c>
      <c r="N6" t="s">
        <v>2</v>
      </c>
      <c r="O6" t="s">
        <v>3</v>
      </c>
      <c r="P6" t="s">
        <v>4</v>
      </c>
    </row>
    <row r="7" spans="12:16" x14ac:dyDescent="0.25">
      <c r="L7" t="str">
        <f>INDEX(Calculation!$P$10:$R$109,ROWS(Dashboard!P$5:$S5)+Calculation!$G$13-1,1)</f>
        <v>Com 4</v>
      </c>
      <c r="M7">
        <f>INDEX(Calculation!$P$10:$R$109,ROWS(Dashboard!P$5:$S5)+Calculation!$G$13-1,2)</f>
        <v>54</v>
      </c>
      <c r="N7">
        <f>INDEX(Calculation!$P$10:$T$109,ROWS(Dashboard!P$5:$S5)+Calculation!$G$13-1,3)</f>
        <v>70</v>
      </c>
      <c r="O7">
        <f>INDEX(Calculation!$P$10:$T$109,ROWS(Dashboard!P$5:$S5)+Calculation!$G$13-1,4)</f>
        <v>78</v>
      </c>
      <c r="P7">
        <f>INDEX(Calculation!$P$10:$T$109,ROWS(Dashboard!P$5:$S5)+Calculation!$G$13-1,5)</f>
        <v>71</v>
      </c>
    </row>
    <row r="8" spans="12:16" x14ac:dyDescent="0.25">
      <c r="L8" t="str">
        <f>INDEX(Calculation!$P$10:$R$109,ROWS(Dashboard!P$5:$S6)+Calculation!$G$13-1,1)</f>
        <v>Com 10</v>
      </c>
      <c r="M8">
        <f>INDEX(Calculation!$P$10:$R$109,ROWS(Dashboard!P$5:$S6)+Calculation!$G$13-1,2)</f>
        <v>87</v>
      </c>
      <c r="N8">
        <f>INDEX(Calculation!$P$10:$R$109,ROWS(Dashboard!P$5:$S6)+Calculation!$G$13-1,3)</f>
        <v>88</v>
      </c>
      <c r="O8">
        <f>INDEX(Calculation!$P$10:$T$109,ROWS(Dashboard!P$5:$S6)+Calculation!$G$13-1,4)</f>
        <v>66</v>
      </c>
      <c r="P8">
        <f>INDEX(Calculation!$P$10:$T$109,ROWS(Dashboard!P$5:$S6)+Calculation!$G$13-1,5)</f>
        <v>75</v>
      </c>
    </row>
    <row r="9" spans="12:16" x14ac:dyDescent="0.25">
      <c r="L9" t="str">
        <f>INDEX(Calculation!$P$10:$R$109,ROWS(Dashboard!P$5:$S7)+Calculation!$G$13-1,1)</f>
        <v>Com 11</v>
      </c>
      <c r="M9">
        <f>INDEX(Calculation!$P$10:$R$109,ROWS(Dashboard!P$5:$S7)+Calculation!$G$13-1,2)</f>
        <v>55</v>
      </c>
      <c r="N9">
        <f>INDEX(Calculation!$P$10:$R$109,ROWS(Dashboard!P$5:$S7)+Calculation!$G$13-1,3)</f>
        <v>74</v>
      </c>
      <c r="O9">
        <f>INDEX(Calculation!$P$10:$T$109,ROWS(Dashboard!P$5:$S7)+Calculation!$G$13-1,4)</f>
        <v>90</v>
      </c>
      <c r="P9">
        <f>INDEX(Calculation!$P$10:$T$109,ROWS(Dashboard!P$5:$S7)+Calculation!$G$13-1,5)</f>
        <v>57</v>
      </c>
    </row>
    <row r="10" spans="12:16" x14ac:dyDescent="0.25">
      <c r="L10" t="str">
        <f>INDEX(Calculation!$P$10:$R$109,ROWS(Dashboard!P$5:$S8)+Calculation!$G$13-1,1)</f>
        <v>Com 14</v>
      </c>
      <c r="M10">
        <f>INDEX(Calculation!$P$10:$R$109,ROWS(Dashboard!P$5:$S8)+Calculation!$G$13-1,2)</f>
        <v>66</v>
      </c>
      <c r="N10">
        <f>INDEX(Calculation!$P$10:$R$109,ROWS(Dashboard!P$5:$S8)+Calculation!$G$13-1,3)</f>
        <v>18</v>
      </c>
      <c r="O10">
        <f>INDEX(Calculation!$P$10:$T$109,ROWS(Dashboard!P$5:$S8)+Calculation!$G$13-1,4)</f>
        <v>85</v>
      </c>
      <c r="P10">
        <f>INDEX(Calculation!$P$10:$T$109,ROWS(Dashboard!P$5:$S8)+Calculation!$G$13-1,5)</f>
        <v>64</v>
      </c>
    </row>
    <row r="11" spans="12:16" x14ac:dyDescent="0.25">
      <c r="L11" t="str">
        <f>INDEX(Calculation!$P$10:$R$109,ROWS(Dashboard!P$5:$S9)+Calculation!$G$13-1,1)</f>
        <v>Com 18</v>
      </c>
      <c r="M11">
        <f>INDEX(Calculation!$P$10:$R$109,ROWS(Dashboard!P$5:$S9)+Calculation!$G$13-1,2)</f>
        <v>76</v>
      </c>
      <c r="N11">
        <f>INDEX(Calculation!$P$10:$R$109,ROWS(Dashboard!P$5:$S9)+Calculation!$G$13-1,3)</f>
        <v>73</v>
      </c>
      <c r="O11">
        <f>INDEX(Calculation!$P$10:$T$109,ROWS(Dashboard!P$5:$S9)+Calculation!$G$13-1,4)</f>
        <v>80</v>
      </c>
      <c r="P11">
        <f>INDEX(Calculation!$P$10:$T$109,ROWS(Dashboard!P$5:$S9)+Calculation!$G$13-1,5)</f>
        <v>34</v>
      </c>
    </row>
    <row r="12" spans="12:16" x14ac:dyDescent="0.25">
      <c r="L12" t="str">
        <f>INDEX(Calculation!$P$10:$R$109,ROWS(Dashboard!P$5:$S10)+Calculation!$G$13-1,1)</f>
        <v>Com 27</v>
      </c>
      <c r="M12">
        <f>INDEX(Calculation!$P$10:$R$109,ROWS(Dashboard!P$5:$S10)+Calculation!$G$13-1,2)</f>
        <v>66</v>
      </c>
      <c r="N12">
        <f>INDEX(Calculation!$P$10:$R$109,ROWS(Dashboard!P$5:$S10)+Calculation!$G$13-1,3)</f>
        <v>18</v>
      </c>
      <c r="O12">
        <f>INDEX(Calculation!$P$10:$T$109,ROWS(Dashboard!P$5:$S10)+Calculation!$G$13-1,4)</f>
        <v>85</v>
      </c>
      <c r="P12">
        <f>INDEX(Calculation!$P$10:$T$109,ROWS(Dashboard!P$5:$S10)+Calculation!$G$13-1,5)</f>
        <v>64</v>
      </c>
    </row>
    <row r="13" spans="12:16" x14ac:dyDescent="0.25">
      <c r="L13" t="str">
        <f>INDEX(Calculation!$P$10:$R$109,ROWS(Dashboard!P$5:$S11)+Calculation!$G$13-1,1)</f>
        <v>Com 31</v>
      </c>
      <c r="M13">
        <f>INDEX(Calculation!$P$10:$R$109,ROWS(Dashboard!P$5:$S11)+Calculation!$G$13-1,2)</f>
        <v>91</v>
      </c>
      <c r="N13">
        <f>INDEX(Calculation!$P$10:$R$109,ROWS(Dashboard!P$5:$S11)+Calculation!$G$13-1,3)</f>
        <v>43</v>
      </c>
      <c r="O13">
        <f>INDEX(Calculation!$P$10:$T$109,ROWS(Dashboard!P$5:$S11)+Calculation!$G$13-1,4)</f>
        <v>65</v>
      </c>
      <c r="P13">
        <f>INDEX(Calculation!$P$10:$T$109,ROWS(Dashboard!P$5:$S11)+Calculation!$G$13-1,5)</f>
        <v>45</v>
      </c>
    </row>
    <row r="14" spans="12:16" x14ac:dyDescent="0.25">
      <c r="L14" t="str">
        <f>INDEX(Calculation!$P$10:$R$109,ROWS(Dashboard!P$5:$S12)+Calculation!$G$13-1,1)</f>
        <v>Com 32</v>
      </c>
      <c r="M14">
        <f>INDEX(Calculation!$P$10:$R$109,ROWS(Dashboard!P$5:$S12)+Calculation!$G$13-1,2)</f>
        <v>55</v>
      </c>
      <c r="N14">
        <f>INDEX(Calculation!$P$10:$R$109,ROWS(Dashboard!P$5:$S12)+Calculation!$G$13-1,3)</f>
        <v>74</v>
      </c>
      <c r="O14">
        <f>INDEX(Calculation!$P$10:$T$109,ROWS(Dashboard!P$5:$S12)+Calculation!$G$13-1,4)</f>
        <v>90</v>
      </c>
      <c r="P14">
        <f>INDEX(Calculation!$P$10:$T$109,ROWS(Dashboard!P$5:$S12)+Calculation!$G$13-1,5)</f>
        <v>57</v>
      </c>
    </row>
    <row r="15" spans="12:16" x14ac:dyDescent="0.25">
      <c r="L15" t="str">
        <f>INDEX(Calculation!$P$10:$R$109,ROWS(Dashboard!P$5:$S13)+Calculation!$G$13-1,1)</f>
        <v>Com 39</v>
      </c>
      <c r="M15">
        <f>INDEX(Calculation!$P$10:$R$109,ROWS(Dashboard!P$5:$S13)+Calculation!$G$13-1,2)</f>
        <v>63</v>
      </c>
      <c r="N15">
        <f>INDEX(Calculation!$P$10:$R$109,ROWS(Dashboard!P$5:$S13)+Calculation!$G$13-1,3)</f>
        <v>85</v>
      </c>
      <c r="O15">
        <f>INDEX(Calculation!$P$10:$T$109,ROWS(Dashboard!P$5:$S13)+Calculation!$G$13-1,4)</f>
        <v>86</v>
      </c>
      <c r="P15">
        <f>INDEX(Calculation!$P$10:$T$109,ROWS(Dashboard!P$5:$S13)+Calculation!$G$13-1,5)</f>
        <v>70</v>
      </c>
    </row>
    <row r="16" spans="12:16" x14ac:dyDescent="0.25">
      <c r="L16" t="str">
        <f>INDEX(Calculation!$P$10:$R$109,ROWS(Dashboard!P$5:$S14)+Calculation!$G$13-1,1)</f>
        <v>Com 43</v>
      </c>
      <c r="M16">
        <f>INDEX(Calculation!$P$10:$R$109,ROWS(Dashboard!P$5:$S14)+Calculation!$G$13-1,2)</f>
        <v>92</v>
      </c>
      <c r="N16">
        <f>INDEX(Calculation!$P$10:$R$109,ROWS(Dashboard!P$5:$S14)+Calculation!$G$13-1,3)</f>
        <v>10</v>
      </c>
      <c r="O16">
        <f>INDEX(Calculation!$P$10:$T$109,ROWS(Dashboard!P$5:$S14)+Calculation!$G$13-1,4)</f>
        <v>89</v>
      </c>
      <c r="P16">
        <f>INDEX(Calculation!$P$10:$T$109,ROWS(Dashboard!P$5:$S14)+Calculation!$G$13-1,5)</f>
        <v>10</v>
      </c>
    </row>
  </sheetData>
  <conditionalFormatting sqref="M7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Drop Down 3">
              <controlPr defaultSize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Drop Down 4">
              <controlPr defaultSize="0" autoLine="0" autoPict="0">
                <anchor moveWithCells="1">
                  <from>
                    <xdr:col>7</xdr:col>
                    <xdr:colOff>9525</xdr:colOff>
                    <xdr:row>19</xdr:row>
                    <xdr:rowOff>95250</xdr:rowOff>
                  </from>
                  <to>
                    <xdr:col>9</xdr:col>
                    <xdr:colOff>9525</xdr:colOff>
                    <xdr:row>20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Drop Down 5">
              <controlPr defaultSize="0" autoLine="0" autoPict="0">
                <anchor moveWithCells="1">
                  <from>
                    <xdr:col>4</xdr:col>
                    <xdr:colOff>95250</xdr:colOff>
                    <xdr:row>19</xdr:row>
                    <xdr:rowOff>152400</xdr:rowOff>
                  </from>
                  <to>
                    <xdr:col>6</xdr:col>
                    <xdr:colOff>95250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Option Button 6">
              <controlPr defaultSize="0" autoFill="0" autoLine="0" autoPict="0">
                <anchor moveWithCells="1">
                  <from>
                    <xdr:col>11</xdr:col>
                    <xdr:colOff>28575</xdr:colOff>
                    <xdr:row>2</xdr:row>
                    <xdr:rowOff>28575</xdr:rowOff>
                  </from>
                  <to>
                    <xdr:col>11</xdr:col>
                    <xdr:colOff>333375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Option Button 7">
              <controlPr defaultSize="0" autoFill="0" autoLine="0" autoPict="0">
                <anchor moveWithCells="1">
                  <from>
                    <xdr:col>12</xdr:col>
                    <xdr:colOff>209550</xdr:colOff>
                    <xdr:row>2</xdr:row>
                    <xdr:rowOff>19050</xdr:rowOff>
                  </from>
                  <to>
                    <xdr:col>13</xdr:col>
                    <xdr:colOff>485775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Option Button 8">
              <controlPr defaultSize="0" autoFill="0" autoLine="0" autoPict="0">
                <anchor moveWithCells="1">
                  <from>
                    <xdr:col>13</xdr:col>
                    <xdr:colOff>428625</xdr:colOff>
                    <xdr:row>2</xdr:row>
                    <xdr:rowOff>9525</xdr:rowOff>
                  </from>
                  <to>
                    <xdr:col>15</xdr:col>
                    <xdr:colOff>95250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Option Button 9">
              <controlPr defaultSize="0" autoFill="0" autoLine="0" autoPict="0">
                <anchor moveWithCells="1">
                  <from>
                    <xdr:col>15</xdr:col>
                    <xdr:colOff>85725</xdr:colOff>
                    <xdr:row>2</xdr:row>
                    <xdr:rowOff>19050</xdr:rowOff>
                  </from>
                  <to>
                    <xdr:col>16</xdr:col>
                    <xdr:colOff>361950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1" name="Option Button 10">
              <controlPr defaultSize="0" autoFill="0" autoLine="0" autoPict="0">
                <anchor moveWithCells="1">
                  <from>
                    <xdr:col>17</xdr:col>
                    <xdr:colOff>171450</xdr:colOff>
                    <xdr:row>1</xdr:row>
                    <xdr:rowOff>180975</xdr:rowOff>
                  </from>
                  <to>
                    <xdr:col>18</xdr:col>
                    <xdr:colOff>561975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2" name="Scroll Bar 11">
              <controlPr defaultSize="0" autoPict="0">
                <anchor moveWithCells="1">
                  <from>
                    <xdr:col>10</xdr:col>
                    <xdr:colOff>57150</xdr:colOff>
                    <xdr:row>5</xdr:row>
                    <xdr:rowOff>28575</xdr:rowOff>
                  </from>
                  <to>
                    <xdr:col>10</xdr:col>
                    <xdr:colOff>571500</xdr:colOff>
                    <xdr:row>15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Akul Chhillar</dc:creator>
  <cp:lastModifiedBy>Akul Chhillar</cp:lastModifiedBy>
  <dcterms:created xsi:type="dcterms:W3CDTF">2018-10-02T12:28:36Z</dcterms:created>
  <dcterms:modified xsi:type="dcterms:W3CDTF">2018-10-06T17:03:33Z</dcterms:modified>
</cp:coreProperties>
</file>