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2919248295de1/Documents/College/CHEME_485/TeamA6/"/>
    </mc:Choice>
  </mc:AlternateContent>
  <xr:revisionPtr revIDLastSave="8" documentId="8_{E94000A3-ED91-48A6-8D9E-B9F2C963BA4E}" xr6:coauthVersionLast="45" xr6:coauthVersionMax="45" xr10:uidLastSave="{801AF2C4-C0E4-4C9F-8D41-D00E519C3918}"/>
  <bookViews>
    <workbookView xWindow="1152" yWindow="1152" windowWidth="17280" windowHeight="8964" firstSheet="1" activeTab="1" xr2:uid="{627F8701-85BA-46DC-BC65-458E2912990F}"/>
  </bookViews>
  <sheets>
    <sheet name="Ex Non-discounted Crt" sheetId="1" r:id="rId1"/>
    <sheet name="Ex Discounted Crt" sheetId="2" r:id="rId2"/>
    <sheet name="Comparison of Projects" sheetId="3" r:id="rId3"/>
    <sheet name="Capitalized Cost Method" sheetId="4" r:id="rId4"/>
    <sheet name="Retrofitting" sheetId="5" r:id="rId5"/>
    <sheet name="Sensitivity Analysis" sheetId="6" r:id="rId6"/>
  </sheets>
  <definedNames>
    <definedName name="solver_adj" localSheetId="2" hidden="1">'Comparison of Projects'!$B$10</definedName>
    <definedName name="solver_adj" localSheetId="1" hidden="1">'Ex Discounted Crt'!$C$15</definedName>
    <definedName name="solver_adj" localSheetId="5" hidden="1">'Sensitivity Analysis'!$C$15</definedName>
    <definedName name="solver_cvg" localSheetId="2" hidden="1">0.0001</definedName>
    <definedName name="solver_cvg" localSheetId="1" hidden="1">0.0001</definedName>
    <definedName name="solver_cvg" localSheetId="5" hidden="1">0.0001</definedName>
    <definedName name="solver_drv" localSheetId="2" hidden="1">1</definedName>
    <definedName name="solver_drv" localSheetId="1" hidden="1">1</definedName>
    <definedName name="solver_drv" localSheetId="5" hidden="1">1</definedName>
    <definedName name="solver_eng" localSheetId="2" hidden="1">1</definedName>
    <definedName name="solver_eng" localSheetId="1" hidden="1">1</definedName>
    <definedName name="solver_eng" localSheetId="5" hidden="1">1</definedName>
    <definedName name="solver_est" localSheetId="2" hidden="1">1</definedName>
    <definedName name="solver_est" localSheetId="1" hidden="1">1</definedName>
    <definedName name="solver_est" localSheetId="5" hidden="1">1</definedName>
    <definedName name="solver_itr" localSheetId="2" hidden="1">2147483647</definedName>
    <definedName name="solver_itr" localSheetId="1" hidden="1">2147483647</definedName>
    <definedName name="solver_itr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5" hidden="1">2147483647</definedName>
    <definedName name="solver_mni" localSheetId="2" hidden="1">30</definedName>
    <definedName name="solver_mni" localSheetId="1" hidden="1">30</definedName>
    <definedName name="solver_mni" localSheetId="5" hidden="1">30</definedName>
    <definedName name="solver_mrt" localSheetId="2" hidden="1">0.075</definedName>
    <definedName name="solver_mrt" localSheetId="1" hidden="1">0.075</definedName>
    <definedName name="solver_mrt" localSheetId="5" hidden="1">0.075</definedName>
    <definedName name="solver_msl" localSheetId="2" hidden="1">2</definedName>
    <definedName name="solver_msl" localSheetId="1" hidden="1">2</definedName>
    <definedName name="solver_msl" localSheetId="5" hidden="1">2</definedName>
    <definedName name="solver_neg" localSheetId="2" hidden="1">1</definedName>
    <definedName name="solver_neg" localSheetId="1" hidden="1">1</definedName>
    <definedName name="solver_neg" localSheetId="5" hidden="1">1</definedName>
    <definedName name="solver_nod" localSheetId="2" hidden="1">2147483647</definedName>
    <definedName name="solver_nod" localSheetId="1" hidden="1">2147483647</definedName>
    <definedName name="solver_nod" localSheetId="5" hidden="1">2147483647</definedName>
    <definedName name="solver_num" localSheetId="2" hidden="1">0</definedName>
    <definedName name="solver_num" localSheetId="1" hidden="1">0</definedName>
    <definedName name="solver_num" localSheetId="5" hidden="1">0</definedName>
    <definedName name="solver_nwt" localSheetId="2" hidden="1">1</definedName>
    <definedName name="solver_nwt" localSheetId="1" hidden="1">1</definedName>
    <definedName name="solver_nwt" localSheetId="5" hidden="1">1</definedName>
    <definedName name="solver_opt" localSheetId="2" hidden="1">'Comparison of Projects'!$K$7</definedName>
    <definedName name="solver_opt" localSheetId="1" hidden="1">'Ex Discounted Crt'!$C$40</definedName>
    <definedName name="solver_opt" localSheetId="5" hidden="1">'Sensitivity Analysis'!$C$38</definedName>
    <definedName name="solver_pre" localSheetId="2" hidden="1">0.000001</definedName>
    <definedName name="solver_pre" localSheetId="1" hidden="1">0.000001</definedName>
    <definedName name="solver_pre" localSheetId="5" hidden="1">0.000001</definedName>
    <definedName name="solver_rbv" localSheetId="2" hidden="1">1</definedName>
    <definedName name="solver_rbv" localSheetId="1" hidden="1">1</definedName>
    <definedName name="solver_rbv" localSheetId="5" hidden="1">1</definedName>
    <definedName name="solver_rlx" localSheetId="2" hidden="1">2</definedName>
    <definedName name="solver_rlx" localSheetId="1" hidden="1">2</definedName>
    <definedName name="solver_rlx" localSheetId="5" hidden="1">2</definedName>
    <definedName name="solver_rsd" localSheetId="2" hidden="1">0</definedName>
    <definedName name="solver_rsd" localSheetId="1" hidden="1">0</definedName>
    <definedName name="solver_rsd" localSheetId="5" hidden="1">0</definedName>
    <definedName name="solver_scl" localSheetId="2" hidden="1">1</definedName>
    <definedName name="solver_scl" localSheetId="1" hidden="1">1</definedName>
    <definedName name="solver_scl" localSheetId="5" hidden="1">1</definedName>
    <definedName name="solver_sho" localSheetId="2" hidden="1">2</definedName>
    <definedName name="solver_sho" localSheetId="1" hidden="1">2</definedName>
    <definedName name="solver_sho" localSheetId="5" hidden="1">2</definedName>
    <definedName name="solver_ssz" localSheetId="2" hidden="1">100</definedName>
    <definedName name="solver_ssz" localSheetId="1" hidden="1">100</definedName>
    <definedName name="solver_ssz" localSheetId="5" hidden="1">100</definedName>
    <definedName name="solver_tim" localSheetId="2" hidden="1">2147483647</definedName>
    <definedName name="solver_tim" localSheetId="1" hidden="1">2147483647</definedName>
    <definedName name="solver_tim" localSheetId="5" hidden="1">2147483647</definedName>
    <definedName name="solver_tol" localSheetId="2" hidden="1">0.01</definedName>
    <definedName name="solver_tol" localSheetId="1" hidden="1">0.01</definedName>
    <definedName name="solver_tol" localSheetId="5" hidden="1">0.01</definedName>
    <definedName name="solver_typ" localSheetId="2" hidden="1">3</definedName>
    <definedName name="solver_typ" localSheetId="1" hidden="1">3</definedName>
    <definedName name="solver_typ" localSheetId="5" hidden="1">3</definedName>
    <definedName name="solver_val" localSheetId="2" hidden="1">0</definedName>
    <definedName name="solver_val" localSheetId="1" hidden="1">0</definedName>
    <definedName name="solver_val" localSheetId="5" hidden="1">0</definedName>
    <definedName name="solver_ver" localSheetId="2" hidden="1">3</definedName>
    <definedName name="solver_ver" localSheetId="1" hidden="1">3</definedName>
    <definedName name="solver_ver" localSheetId="5" hidden="1">3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2" l="1"/>
  <c r="J32" i="2"/>
  <c r="J33" i="2"/>
  <c r="I33" i="2"/>
  <c r="I32" i="2"/>
  <c r="I31" i="2"/>
  <c r="I30" i="2"/>
  <c r="G31" i="2"/>
  <c r="G32" i="2"/>
  <c r="G33" i="2"/>
  <c r="E33" i="2"/>
  <c r="K31" i="2" l="1"/>
  <c r="L31" i="2" s="1"/>
  <c r="K32" i="2"/>
  <c r="L32" i="2" s="1"/>
  <c r="K33" i="2"/>
  <c r="L33" i="2" s="1"/>
  <c r="B9" i="4"/>
  <c r="B10" i="4"/>
  <c r="B11" i="4"/>
  <c r="B12" i="4"/>
  <c r="H6" i="3"/>
  <c r="H7" i="3"/>
  <c r="K6" i="3"/>
  <c r="J6" i="3"/>
  <c r="I6" i="3"/>
  <c r="C38" i="1"/>
  <c r="C37" i="1"/>
  <c r="E19" i="1"/>
  <c r="L19" i="1"/>
  <c r="H20" i="1"/>
  <c r="J22" i="1"/>
  <c r="H21" i="1"/>
  <c r="H23" i="1"/>
  <c r="C33" i="1"/>
  <c r="E17" i="1"/>
  <c r="B12" i="3" l="1"/>
  <c r="B16" i="3"/>
  <c r="D61" i="6" l="1"/>
  <c r="C61" i="6"/>
  <c r="B61" i="6"/>
  <c r="B66" i="6"/>
  <c r="C66" i="6"/>
  <c r="D66" i="6"/>
  <c r="B67" i="6"/>
  <c r="C67" i="6"/>
  <c r="D67" i="6"/>
  <c r="B68" i="6"/>
  <c r="C68" i="6"/>
  <c r="D68" i="6"/>
  <c r="B69" i="6"/>
  <c r="C69" i="6"/>
  <c r="D69" i="6"/>
  <c r="B70" i="6"/>
  <c r="C70" i="6"/>
  <c r="D70" i="6"/>
  <c r="B71" i="6"/>
  <c r="C71" i="6"/>
  <c r="D71" i="6"/>
  <c r="B72" i="6"/>
  <c r="C72" i="6"/>
  <c r="D72" i="6"/>
  <c r="B73" i="6"/>
  <c r="C73" i="6"/>
  <c r="D73" i="6"/>
  <c r="B74" i="6"/>
  <c r="C74" i="6"/>
  <c r="D74" i="6"/>
  <c r="B75" i="6"/>
  <c r="C75" i="6"/>
  <c r="D75" i="6"/>
  <c r="B76" i="6"/>
  <c r="C76" i="6"/>
  <c r="D76" i="6"/>
  <c r="B77" i="6"/>
  <c r="C77" i="6"/>
  <c r="D77" i="6"/>
  <c r="B78" i="6"/>
  <c r="C78" i="6"/>
  <c r="D78" i="6"/>
  <c r="B79" i="6"/>
  <c r="C79" i="6"/>
  <c r="D79" i="6"/>
  <c r="B80" i="6"/>
  <c r="C80" i="6"/>
  <c r="D80" i="6"/>
  <c r="B81" i="6"/>
  <c r="C81" i="6"/>
  <c r="D81" i="6"/>
  <c r="B82" i="6"/>
  <c r="C82" i="6"/>
  <c r="D82" i="6"/>
  <c r="B83" i="6"/>
  <c r="C83" i="6"/>
  <c r="D83" i="6"/>
  <c r="B84" i="6"/>
  <c r="C84" i="6"/>
  <c r="D84" i="6"/>
  <c r="B85" i="6"/>
  <c r="C85" i="6"/>
  <c r="D85" i="6"/>
  <c r="B86" i="6"/>
  <c r="C86" i="6"/>
  <c r="D86" i="6"/>
  <c r="B87" i="6"/>
  <c r="C87" i="6"/>
  <c r="D87" i="6"/>
  <c r="B88" i="6"/>
  <c r="C88" i="6"/>
  <c r="D88" i="6"/>
  <c r="B89" i="6"/>
  <c r="C89" i="6"/>
  <c r="D89" i="6"/>
  <c r="B90" i="6"/>
  <c r="C90" i="6"/>
  <c r="D90" i="6"/>
  <c r="B91" i="6"/>
  <c r="C91" i="6"/>
  <c r="D91" i="6"/>
  <c r="B92" i="6"/>
  <c r="C92" i="6"/>
  <c r="D92" i="6"/>
  <c r="B93" i="6"/>
  <c r="C93" i="6"/>
  <c r="D93" i="6"/>
  <c r="B94" i="6"/>
  <c r="C94" i="6"/>
  <c r="D94" i="6"/>
  <c r="B95" i="6"/>
  <c r="C95" i="6"/>
  <c r="D95" i="6"/>
  <c r="B96" i="6"/>
  <c r="C96" i="6"/>
  <c r="D96" i="6"/>
  <c r="B97" i="6"/>
  <c r="C97" i="6"/>
  <c r="D97" i="6"/>
  <c r="B98" i="6"/>
  <c r="C98" i="6"/>
  <c r="D98" i="6"/>
  <c r="B99" i="6"/>
  <c r="C99" i="6"/>
  <c r="D99" i="6"/>
  <c r="B100" i="6"/>
  <c r="C100" i="6"/>
  <c r="D100" i="6"/>
  <c r="B101" i="6"/>
  <c r="C101" i="6"/>
  <c r="D101" i="6"/>
  <c r="B102" i="6"/>
  <c r="C102" i="6"/>
  <c r="D102" i="6"/>
  <c r="B103" i="6"/>
  <c r="C103" i="6"/>
  <c r="D103" i="6"/>
  <c r="B104" i="6"/>
  <c r="C104" i="6"/>
  <c r="D104" i="6"/>
  <c r="B105" i="6"/>
  <c r="C105" i="6"/>
  <c r="D105" i="6"/>
  <c r="B106" i="6"/>
  <c r="C106" i="6"/>
  <c r="D106" i="6"/>
  <c r="B107" i="6"/>
  <c r="C107" i="6"/>
  <c r="D107" i="6"/>
  <c r="B108" i="6"/>
  <c r="C108" i="6"/>
  <c r="D108" i="6"/>
  <c r="B109" i="6"/>
  <c r="C109" i="6"/>
  <c r="D109" i="6"/>
  <c r="B110" i="6"/>
  <c r="C110" i="6"/>
  <c r="D110" i="6"/>
  <c r="B111" i="6"/>
  <c r="C111" i="6"/>
  <c r="D111" i="6"/>
  <c r="B112" i="6"/>
  <c r="C112" i="6"/>
  <c r="D112" i="6"/>
  <c r="B113" i="6"/>
  <c r="C113" i="6"/>
  <c r="D113" i="6"/>
  <c r="B114" i="6"/>
  <c r="C114" i="6"/>
  <c r="D114" i="6"/>
  <c r="B115" i="6"/>
  <c r="C115" i="6"/>
  <c r="D115" i="6"/>
  <c r="B116" i="6"/>
  <c r="C116" i="6"/>
  <c r="D116" i="6"/>
  <c r="B117" i="6"/>
  <c r="C117" i="6"/>
  <c r="D117" i="6"/>
  <c r="B118" i="6"/>
  <c r="C118" i="6"/>
  <c r="D118" i="6"/>
  <c r="B119" i="6"/>
  <c r="C119" i="6"/>
  <c r="D119" i="6"/>
  <c r="B120" i="6"/>
  <c r="C120" i="6"/>
  <c r="D120" i="6"/>
  <c r="B121" i="6"/>
  <c r="C121" i="6"/>
  <c r="D121" i="6"/>
  <c r="B122" i="6"/>
  <c r="C122" i="6"/>
  <c r="D122" i="6"/>
  <c r="B123" i="6"/>
  <c r="C123" i="6"/>
  <c r="D123" i="6"/>
  <c r="B124" i="6"/>
  <c r="C124" i="6"/>
  <c r="D124" i="6"/>
  <c r="B125" i="6"/>
  <c r="C125" i="6"/>
  <c r="D125" i="6"/>
  <c r="B126" i="6"/>
  <c r="C126" i="6"/>
  <c r="D126" i="6"/>
  <c r="B127" i="6"/>
  <c r="C127" i="6"/>
  <c r="D127" i="6"/>
  <c r="B128" i="6"/>
  <c r="C128" i="6"/>
  <c r="D128" i="6"/>
  <c r="B129" i="6"/>
  <c r="C129" i="6"/>
  <c r="D129" i="6"/>
  <c r="B130" i="6"/>
  <c r="C130" i="6"/>
  <c r="D130" i="6"/>
  <c r="B131" i="6"/>
  <c r="C131" i="6"/>
  <c r="D131" i="6"/>
  <c r="B132" i="6"/>
  <c r="C132" i="6"/>
  <c r="D132" i="6"/>
  <c r="B133" i="6"/>
  <c r="C133" i="6"/>
  <c r="D133" i="6"/>
  <c r="B134" i="6"/>
  <c r="C134" i="6"/>
  <c r="D134" i="6"/>
  <c r="B135" i="6"/>
  <c r="C135" i="6"/>
  <c r="D135" i="6"/>
  <c r="B136" i="6"/>
  <c r="C136" i="6"/>
  <c r="D136" i="6"/>
  <c r="B137" i="6"/>
  <c r="C137" i="6"/>
  <c r="D137" i="6"/>
  <c r="B138" i="6"/>
  <c r="C138" i="6"/>
  <c r="D138" i="6"/>
  <c r="B139" i="6"/>
  <c r="C139" i="6"/>
  <c r="D139" i="6"/>
  <c r="B140" i="6"/>
  <c r="C140" i="6"/>
  <c r="D140" i="6"/>
  <c r="B141" i="6"/>
  <c r="C141" i="6"/>
  <c r="D141" i="6"/>
  <c r="B142" i="6"/>
  <c r="C142" i="6"/>
  <c r="D142" i="6"/>
  <c r="B143" i="6"/>
  <c r="C143" i="6"/>
  <c r="D143" i="6"/>
  <c r="B144" i="6"/>
  <c r="C144" i="6"/>
  <c r="D144" i="6"/>
  <c r="B145" i="6"/>
  <c r="C145" i="6"/>
  <c r="D145" i="6"/>
  <c r="B146" i="6"/>
  <c r="C146" i="6"/>
  <c r="D146" i="6"/>
  <c r="B147" i="6"/>
  <c r="C147" i="6"/>
  <c r="D147" i="6"/>
  <c r="B148" i="6"/>
  <c r="C148" i="6"/>
  <c r="D148" i="6"/>
  <c r="B149" i="6"/>
  <c r="C149" i="6"/>
  <c r="D149" i="6"/>
  <c r="B150" i="6"/>
  <c r="C150" i="6"/>
  <c r="D150" i="6"/>
  <c r="B151" i="6"/>
  <c r="C151" i="6"/>
  <c r="D151" i="6"/>
  <c r="B152" i="6"/>
  <c r="C152" i="6"/>
  <c r="D152" i="6"/>
  <c r="B153" i="6"/>
  <c r="C153" i="6"/>
  <c r="D153" i="6"/>
  <c r="B154" i="6"/>
  <c r="C154" i="6"/>
  <c r="D154" i="6"/>
  <c r="B155" i="6"/>
  <c r="C155" i="6"/>
  <c r="D155" i="6"/>
  <c r="B156" i="6"/>
  <c r="C156" i="6"/>
  <c r="D156" i="6"/>
  <c r="B157" i="6"/>
  <c r="C157" i="6"/>
  <c r="D157" i="6"/>
  <c r="B158" i="6"/>
  <c r="C158" i="6"/>
  <c r="D158" i="6"/>
  <c r="B159" i="6"/>
  <c r="C159" i="6"/>
  <c r="D159" i="6"/>
  <c r="B160" i="6"/>
  <c r="C160" i="6"/>
  <c r="D160" i="6"/>
  <c r="B161" i="6"/>
  <c r="C161" i="6"/>
  <c r="D161" i="6"/>
  <c r="B162" i="6"/>
  <c r="C162" i="6"/>
  <c r="D162" i="6"/>
  <c r="B163" i="6"/>
  <c r="C163" i="6"/>
  <c r="D163" i="6"/>
  <c r="B164" i="6"/>
  <c r="C164" i="6"/>
  <c r="D164" i="6"/>
  <c r="B165" i="6"/>
  <c r="C165" i="6"/>
  <c r="D165" i="6"/>
  <c r="B166" i="6"/>
  <c r="C166" i="6"/>
  <c r="D166" i="6"/>
  <c r="B167" i="6"/>
  <c r="C167" i="6"/>
  <c r="D167" i="6"/>
  <c r="B168" i="6"/>
  <c r="C168" i="6"/>
  <c r="D168" i="6"/>
  <c r="B169" i="6"/>
  <c r="C169" i="6"/>
  <c r="D169" i="6"/>
  <c r="B170" i="6"/>
  <c r="C170" i="6"/>
  <c r="D170" i="6"/>
  <c r="B171" i="6"/>
  <c r="C171" i="6"/>
  <c r="D171" i="6"/>
  <c r="B172" i="6"/>
  <c r="C172" i="6"/>
  <c r="D172" i="6"/>
  <c r="B173" i="6"/>
  <c r="C173" i="6"/>
  <c r="D173" i="6"/>
  <c r="B174" i="6"/>
  <c r="C174" i="6"/>
  <c r="D174" i="6"/>
  <c r="B175" i="6"/>
  <c r="C175" i="6"/>
  <c r="D175" i="6"/>
  <c r="B176" i="6"/>
  <c r="C176" i="6"/>
  <c r="D176" i="6"/>
  <c r="B177" i="6"/>
  <c r="C177" i="6"/>
  <c r="D177" i="6"/>
  <c r="B178" i="6"/>
  <c r="C178" i="6"/>
  <c r="D178" i="6"/>
  <c r="B179" i="6"/>
  <c r="C179" i="6"/>
  <c r="D179" i="6"/>
  <c r="B180" i="6"/>
  <c r="C180" i="6"/>
  <c r="D180" i="6"/>
  <c r="B181" i="6"/>
  <c r="C181" i="6"/>
  <c r="D181" i="6"/>
  <c r="B182" i="6"/>
  <c r="C182" i="6"/>
  <c r="D182" i="6"/>
  <c r="B183" i="6"/>
  <c r="C183" i="6"/>
  <c r="D183" i="6"/>
  <c r="B184" i="6"/>
  <c r="C184" i="6"/>
  <c r="D184" i="6"/>
  <c r="B185" i="6"/>
  <c r="C185" i="6"/>
  <c r="D185" i="6"/>
  <c r="B186" i="6"/>
  <c r="C186" i="6"/>
  <c r="D186" i="6"/>
  <c r="B187" i="6"/>
  <c r="C187" i="6"/>
  <c r="D187" i="6"/>
  <c r="B188" i="6"/>
  <c r="C188" i="6"/>
  <c r="D188" i="6"/>
  <c r="B189" i="6"/>
  <c r="C189" i="6"/>
  <c r="D189" i="6"/>
  <c r="B190" i="6"/>
  <c r="C190" i="6"/>
  <c r="D190" i="6"/>
  <c r="B191" i="6"/>
  <c r="C191" i="6"/>
  <c r="D191" i="6"/>
  <c r="B192" i="6"/>
  <c r="C192" i="6"/>
  <c r="D192" i="6"/>
  <c r="B193" i="6"/>
  <c r="C193" i="6"/>
  <c r="D193" i="6"/>
  <c r="B194" i="6"/>
  <c r="C194" i="6"/>
  <c r="D194" i="6"/>
  <c r="B195" i="6"/>
  <c r="C195" i="6"/>
  <c r="D195" i="6"/>
  <c r="B196" i="6"/>
  <c r="C196" i="6"/>
  <c r="D196" i="6"/>
  <c r="B197" i="6"/>
  <c r="C197" i="6"/>
  <c r="D197" i="6"/>
  <c r="B198" i="6"/>
  <c r="C198" i="6"/>
  <c r="D198" i="6"/>
  <c r="B199" i="6"/>
  <c r="C199" i="6"/>
  <c r="D199" i="6"/>
  <c r="B200" i="6"/>
  <c r="C200" i="6"/>
  <c r="D200" i="6"/>
  <c r="B201" i="6"/>
  <c r="C201" i="6"/>
  <c r="D201" i="6"/>
  <c r="B202" i="6"/>
  <c r="C202" i="6"/>
  <c r="D202" i="6"/>
  <c r="B203" i="6"/>
  <c r="C203" i="6"/>
  <c r="D203" i="6"/>
  <c r="B204" i="6"/>
  <c r="C204" i="6"/>
  <c r="D204" i="6"/>
  <c r="B205" i="6"/>
  <c r="C205" i="6"/>
  <c r="D205" i="6"/>
  <c r="B206" i="6"/>
  <c r="C206" i="6"/>
  <c r="D206" i="6"/>
  <c r="B207" i="6"/>
  <c r="C207" i="6"/>
  <c r="D207" i="6"/>
  <c r="B208" i="6"/>
  <c r="C208" i="6"/>
  <c r="D208" i="6"/>
  <c r="B209" i="6"/>
  <c r="C209" i="6"/>
  <c r="D209" i="6"/>
  <c r="B210" i="6"/>
  <c r="C210" i="6"/>
  <c r="D210" i="6"/>
  <c r="B211" i="6"/>
  <c r="C211" i="6"/>
  <c r="D211" i="6"/>
  <c r="B212" i="6"/>
  <c r="C212" i="6"/>
  <c r="D212" i="6"/>
  <c r="B213" i="6"/>
  <c r="C213" i="6"/>
  <c r="D213" i="6"/>
  <c r="B214" i="6"/>
  <c r="C214" i="6"/>
  <c r="D214" i="6"/>
  <c r="B215" i="6"/>
  <c r="C215" i="6"/>
  <c r="D215" i="6"/>
  <c r="B216" i="6"/>
  <c r="C216" i="6"/>
  <c r="D216" i="6"/>
  <c r="B217" i="6"/>
  <c r="C217" i="6"/>
  <c r="D217" i="6"/>
  <c r="B218" i="6"/>
  <c r="C218" i="6"/>
  <c r="D218" i="6"/>
  <c r="B219" i="6"/>
  <c r="C219" i="6"/>
  <c r="D219" i="6"/>
  <c r="B220" i="6"/>
  <c r="C220" i="6"/>
  <c r="D220" i="6"/>
  <c r="B221" i="6"/>
  <c r="C221" i="6"/>
  <c r="D221" i="6"/>
  <c r="B222" i="6"/>
  <c r="C222" i="6"/>
  <c r="D222" i="6"/>
  <c r="B223" i="6"/>
  <c r="C223" i="6"/>
  <c r="D223" i="6"/>
  <c r="B224" i="6"/>
  <c r="C224" i="6"/>
  <c r="D224" i="6"/>
  <c r="B225" i="6"/>
  <c r="C225" i="6"/>
  <c r="D225" i="6"/>
  <c r="B226" i="6"/>
  <c r="C226" i="6"/>
  <c r="D226" i="6"/>
  <c r="B227" i="6"/>
  <c r="C227" i="6"/>
  <c r="D227" i="6"/>
  <c r="B228" i="6"/>
  <c r="C228" i="6"/>
  <c r="D228" i="6"/>
  <c r="B229" i="6"/>
  <c r="C229" i="6"/>
  <c r="D229" i="6"/>
  <c r="B230" i="6"/>
  <c r="C230" i="6"/>
  <c r="D230" i="6"/>
  <c r="B231" i="6"/>
  <c r="C231" i="6"/>
  <c r="D231" i="6"/>
  <c r="B232" i="6"/>
  <c r="C232" i="6"/>
  <c r="D232" i="6"/>
  <c r="B233" i="6"/>
  <c r="C233" i="6"/>
  <c r="D233" i="6"/>
  <c r="B234" i="6"/>
  <c r="C234" i="6"/>
  <c r="D234" i="6"/>
  <c r="B235" i="6"/>
  <c r="C235" i="6"/>
  <c r="D235" i="6"/>
  <c r="B236" i="6"/>
  <c r="C236" i="6"/>
  <c r="D236" i="6"/>
  <c r="B237" i="6"/>
  <c r="C237" i="6"/>
  <c r="D237" i="6"/>
  <c r="B238" i="6"/>
  <c r="C238" i="6"/>
  <c r="D238" i="6"/>
  <c r="B239" i="6"/>
  <c r="C239" i="6"/>
  <c r="D239" i="6"/>
  <c r="B240" i="6"/>
  <c r="C240" i="6"/>
  <c r="D240" i="6"/>
  <c r="B241" i="6"/>
  <c r="C241" i="6"/>
  <c r="D241" i="6"/>
  <c r="B242" i="6"/>
  <c r="C242" i="6"/>
  <c r="D242" i="6"/>
  <c r="B243" i="6"/>
  <c r="C243" i="6"/>
  <c r="D243" i="6"/>
  <c r="B244" i="6"/>
  <c r="C244" i="6"/>
  <c r="D244" i="6"/>
  <c r="B245" i="6"/>
  <c r="C245" i="6"/>
  <c r="D245" i="6"/>
  <c r="B246" i="6"/>
  <c r="C246" i="6"/>
  <c r="D246" i="6"/>
  <c r="B247" i="6"/>
  <c r="C247" i="6"/>
  <c r="D247" i="6"/>
  <c r="B248" i="6"/>
  <c r="C248" i="6"/>
  <c r="D248" i="6"/>
  <c r="B249" i="6"/>
  <c r="C249" i="6"/>
  <c r="D249" i="6"/>
  <c r="B250" i="6"/>
  <c r="C250" i="6"/>
  <c r="D250" i="6"/>
  <c r="B251" i="6"/>
  <c r="C251" i="6"/>
  <c r="D251" i="6"/>
  <c r="B252" i="6"/>
  <c r="C252" i="6"/>
  <c r="D252" i="6"/>
  <c r="B253" i="6"/>
  <c r="C253" i="6"/>
  <c r="D253" i="6"/>
  <c r="B254" i="6"/>
  <c r="C254" i="6"/>
  <c r="D254" i="6"/>
  <c r="B255" i="6"/>
  <c r="C255" i="6"/>
  <c r="D255" i="6"/>
  <c r="B256" i="6"/>
  <c r="C256" i="6"/>
  <c r="D256" i="6"/>
  <c r="B257" i="6"/>
  <c r="C257" i="6"/>
  <c r="D257" i="6"/>
  <c r="B258" i="6"/>
  <c r="C258" i="6"/>
  <c r="D258" i="6"/>
  <c r="B259" i="6"/>
  <c r="C259" i="6"/>
  <c r="D259" i="6"/>
  <c r="B260" i="6"/>
  <c r="C260" i="6"/>
  <c r="D260" i="6"/>
  <c r="B261" i="6"/>
  <c r="C261" i="6"/>
  <c r="D261" i="6"/>
  <c r="B262" i="6"/>
  <c r="C262" i="6"/>
  <c r="D262" i="6"/>
  <c r="B263" i="6"/>
  <c r="C263" i="6"/>
  <c r="D263" i="6"/>
  <c r="B264" i="6"/>
  <c r="C264" i="6"/>
  <c r="D264" i="6"/>
  <c r="B265" i="6"/>
  <c r="C265" i="6"/>
  <c r="D265" i="6"/>
  <c r="B266" i="6"/>
  <c r="C266" i="6"/>
  <c r="D266" i="6"/>
  <c r="B267" i="6"/>
  <c r="C267" i="6"/>
  <c r="D267" i="6"/>
  <c r="B268" i="6"/>
  <c r="C268" i="6"/>
  <c r="D268" i="6"/>
  <c r="B269" i="6"/>
  <c r="C269" i="6"/>
  <c r="D269" i="6"/>
  <c r="B270" i="6"/>
  <c r="C270" i="6"/>
  <c r="D270" i="6"/>
  <c r="B271" i="6"/>
  <c r="C271" i="6"/>
  <c r="D271" i="6"/>
  <c r="B272" i="6"/>
  <c r="C272" i="6"/>
  <c r="D272" i="6"/>
  <c r="B273" i="6"/>
  <c r="C273" i="6"/>
  <c r="D273" i="6"/>
  <c r="B274" i="6"/>
  <c r="C274" i="6"/>
  <c r="D274" i="6"/>
  <c r="B275" i="6"/>
  <c r="C275" i="6"/>
  <c r="D275" i="6"/>
  <c r="B276" i="6"/>
  <c r="C276" i="6"/>
  <c r="D276" i="6"/>
  <c r="B277" i="6"/>
  <c r="C277" i="6"/>
  <c r="D277" i="6"/>
  <c r="B278" i="6"/>
  <c r="C278" i="6"/>
  <c r="D278" i="6"/>
  <c r="B279" i="6"/>
  <c r="C279" i="6"/>
  <c r="D279" i="6"/>
  <c r="B280" i="6"/>
  <c r="C280" i="6"/>
  <c r="D280" i="6"/>
  <c r="B281" i="6"/>
  <c r="C281" i="6"/>
  <c r="D281" i="6"/>
  <c r="B282" i="6"/>
  <c r="C282" i="6"/>
  <c r="D282" i="6"/>
  <c r="B283" i="6"/>
  <c r="C283" i="6"/>
  <c r="D283" i="6"/>
  <c r="B284" i="6"/>
  <c r="C284" i="6"/>
  <c r="D284" i="6"/>
  <c r="B285" i="6"/>
  <c r="C285" i="6"/>
  <c r="D285" i="6"/>
  <c r="B286" i="6"/>
  <c r="C286" i="6"/>
  <c r="D286" i="6"/>
  <c r="B287" i="6"/>
  <c r="C287" i="6"/>
  <c r="D287" i="6"/>
  <c r="B288" i="6"/>
  <c r="C288" i="6"/>
  <c r="D288" i="6"/>
  <c r="B289" i="6"/>
  <c r="C289" i="6"/>
  <c r="D289" i="6"/>
  <c r="B290" i="6"/>
  <c r="C290" i="6"/>
  <c r="D290" i="6"/>
  <c r="B291" i="6"/>
  <c r="C291" i="6"/>
  <c r="D291" i="6"/>
  <c r="B292" i="6"/>
  <c r="C292" i="6"/>
  <c r="D292" i="6"/>
  <c r="B293" i="6"/>
  <c r="C293" i="6"/>
  <c r="D293" i="6"/>
  <c r="B294" i="6"/>
  <c r="C294" i="6"/>
  <c r="D294" i="6"/>
  <c r="B295" i="6"/>
  <c r="C295" i="6"/>
  <c r="D295" i="6"/>
  <c r="B296" i="6"/>
  <c r="C296" i="6"/>
  <c r="D296" i="6"/>
  <c r="B297" i="6"/>
  <c r="C297" i="6"/>
  <c r="D297" i="6"/>
  <c r="B298" i="6"/>
  <c r="C298" i="6"/>
  <c r="D298" i="6"/>
  <c r="B299" i="6"/>
  <c r="C299" i="6"/>
  <c r="D299" i="6"/>
  <c r="B300" i="6"/>
  <c r="C300" i="6"/>
  <c r="D300" i="6"/>
  <c r="B301" i="6"/>
  <c r="C301" i="6"/>
  <c r="D301" i="6"/>
  <c r="B302" i="6"/>
  <c r="C302" i="6"/>
  <c r="D302" i="6"/>
  <c r="B303" i="6"/>
  <c r="C303" i="6"/>
  <c r="D303" i="6"/>
  <c r="B304" i="6"/>
  <c r="C304" i="6"/>
  <c r="D304" i="6"/>
  <c r="B305" i="6"/>
  <c r="C305" i="6"/>
  <c r="D305" i="6"/>
  <c r="B306" i="6"/>
  <c r="C306" i="6"/>
  <c r="D306" i="6"/>
  <c r="B307" i="6"/>
  <c r="C307" i="6"/>
  <c r="D307" i="6"/>
  <c r="B308" i="6"/>
  <c r="C308" i="6"/>
  <c r="D308" i="6"/>
  <c r="B309" i="6"/>
  <c r="C309" i="6"/>
  <c r="D309" i="6"/>
  <c r="B310" i="6"/>
  <c r="C310" i="6"/>
  <c r="D310" i="6"/>
  <c r="B311" i="6"/>
  <c r="C311" i="6"/>
  <c r="D311" i="6"/>
  <c r="B312" i="6"/>
  <c r="C312" i="6"/>
  <c r="D312" i="6"/>
  <c r="B313" i="6"/>
  <c r="C313" i="6"/>
  <c r="D313" i="6"/>
  <c r="B314" i="6"/>
  <c r="C314" i="6"/>
  <c r="D314" i="6"/>
  <c r="B315" i="6"/>
  <c r="C315" i="6"/>
  <c r="D315" i="6"/>
  <c r="B316" i="6"/>
  <c r="C316" i="6"/>
  <c r="D316" i="6"/>
  <c r="B317" i="6"/>
  <c r="C317" i="6"/>
  <c r="D317" i="6"/>
  <c r="B318" i="6"/>
  <c r="C318" i="6"/>
  <c r="D318" i="6"/>
  <c r="B319" i="6"/>
  <c r="C319" i="6"/>
  <c r="D319" i="6"/>
  <c r="B320" i="6"/>
  <c r="C320" i="6"/>
  <c r="D320" i="6"/>
  <c r="B321" i="6"/>
  <c r="C321" i="6"/>
  <c r="D321" i="6"/>
  <c r="B322" i="6"/>
  <c r="C322" i="6"/>
  <c r="D322" i="6"/>
  <c r="B323" i="6"/>
  <c r="C323" i="6"/>
  <c r="D323" i="6"/>
  <c r="B324" i="6"/>
  <c r="C324" i="6"/>
  <c r="D324" i="6"/>
  <c r="B325" i="6"/>
  <c r="C325" i="6"/>
  <c r="D325" i="6"/>
  <c r="B326" i="6"/>
  <c r="C326" i="6"/>
  <c r="D326" i="6"/>
  <c r="B327" i="6"/>
  <c r="C327" i="6"/>
  <c r="D327" i="6"/>
  <c r="B328" i="6"/>
  <c r="C328" i="6"/>
  <c r="D328" i="6"/>
  <c r="B329" i="6"/>
  <c r="C329" i="6"/>
  <c r="D329" i="6"/>
  <c r="B330" i="6"/>
  <c r="C330" i="6"/>
  <c r="D330" i="6"/>
  <c r="B331" i="6"/>
  <c r="C331" i="6"/>
  <c r="D331" i="6"/>
  <c r="B332" i="6"/>
  <c r="C332" i="6"/>
  <c r="D332" i="6"/>
  <c r="B333" i="6"/>
  <c r="C333" i="6"/>
  <c r="D333" i="6"/>
  <c r="B334" i="6"/>
  <c r="C334" i="6"/>
  <c r="D334" i="6"/>
  <c r="B335" i="6"/>
  <c r="C335" i="6"/>
  <c r="D335" i="6"/>
  <c r="B336" i="6"/>
  <c r="C336" i="6"/>
  <c r="D336" i="6"/>
  <c r="B337" i="6"/>
  <c r="C337" i="6"/>
  <c r="D337" i="6"/>
  <c r="B338" i="6"/>
  <c r="C338" i="6"/>
  <c r="D338" i="6"/>
  <c r="B339" i="6"/>
  <c r="C339" i="6"/>
  <c r="D339" i="6"/>
  <c r="B340" i="6"/>
  <c r="C340" i="6"/>
  <c r="D340" i="6"/>
  <c r="B341" i="6"/>
  <c r="C341" i="6"/>
  <c r="D341" i="6"/>
  <c r="B342" i="6"/>
  <c r="C342" i="6"/>
  <c r="D342" i="6"/>
  <c r="B343" i="6"/>
  <c r="C343" i="6"/>
  <c r="D343" i="6"/>
  <c r="B344" i="6"/>
  <c r="C344" i="6"/>
  <c r="D344" i="6"/>
  <c r="B345" i="6"/>
  <c r="C345" i="6"/>
  <c r="D345" i="6"/>
  <c r="B346" i="6"/>
  <c r="C346" i="6"/>
  <c r="D346" i="6"/>
  <c r="B347" i="6"/>
  <c r="C347" i="6"/>
  <c r="D347" i="6"/>
  <c r="B348" i="6"/>
  <c r="C348" i="6"/>
  <c r="D348" i="6"/>
  <c r="B349" i="6"/>
  <c r="C349" i="6"/>
  <c r="D349" i="6"/>
  <c r="B350" i="6"/>
  <c r="C350" i="6"/>
  <c r="D350" i="6"/>
  <c r="B351" i="6"/>
  <c r="C351" i="6"/>
  <c r="D351" i="6"/>
  <c r="B352" i="6"/>
  <c r="C352" i="6"/>
  <c r="D352" i="6"/>
  <c r="B353" i="6"/>
  <c r="C353" i="6"/>
  <c r="D353" i="6"/>
  <c r="B354" i="6"/>
  <c r="C354" i="6"/>
  <c r="D354" i="6"/>
  <c r="B355" i="6"/>
  <c r="C355" i="6"/>
  <c r="D355" i="6"/>
  <c r="B356" i="6"/>
  <c r="C356" i="6"/>
  <c r="D356" i="6"/>
  <c r="B357" i="6"/>
  <c r="C357" i="6"/>
  <c r="D357" i="6"/>
  <c r="B358" i="6"/>
  <c r="C358" i="6"/>
  <c r="D358" i="6"/>
  <c r="B359" i="6"/>
  <c r="C359" i="6"/>
  <c r="D359" i="6"/>
  <c r="B360" i="6"/>
  <c r="C360" i="6"/>
  <c r="D360" i="6"/>
  <c r="B361" i="6"/>
  <c r="C361" i="6"/>
  <c r="D361" i="6"/>
  <c r="B362" i="6"/>
  <c r="C362" i="6"/>
  <c r="D362" i="6"/>
  <c r="B363" i="6"/>
  <c r="C363" i="6"/>
  <c r="D363" i="6"/>
  <c r="B364" i="6"/>
  <c r="C364" i="6"/>
  <c r="D364" i="6"/>
  <c r="B365" i="6"/>
  <c r="C365" i="6"/>
  <c r="D365" i="6"/>
  <c r="B366" i="6"/>
  <c r="C366" i="6"/>
  <c r="D366" i="6"/>
  <c r="B367" i="6"/>
  <c r="C367" i="6"/>
  <c r="D367" i="6"/>
  <c r="B368" i="6"/>
  <c r="C368" i="6"/>
  <c r="D368" i="6"/>
  <c r="B369" i="6"/>
  <c r="C369" i="6"/>
  <c r="D369" i="6"/>
  <c r="B370" i="6"/>
  <c r="C370" i="6"/>
  <c r="D370" i="6"/>
  <c r="B371" i="6"/>
  <c r="C371" i="6"/>
  <c r="D371" i="6"/>
  <c r="B372" i="6"/>
  <c r="C372" i="6"/>
  <c r="D372" i="6"/>
  <c r="B373" i="6"/>
  <c r="C373" i="6"/>
  <c r="D373" i="6"/>
  <c r="B374" i="6"/>
  <c r="C374" i="6"/>
  <c r="D374" i="6"/>
  <c r="B375" i="6"/>
  <c r="C375" i="6"/>
  <c r="D375" i="6"/>
  <c r="B376" i="6"/>
  <c r="C376" i="6"/>
  <c r="D376" i="6"/>
  <c r="B377" i="6"/>
  <c r="C377" i="6"/>
  <c r="D377" i="6"/>
  <c r="B378" i="6"/>
  <c r="C378" i="6"/>
  <c r="D378" i="6"/>
  <c r="B379" i="6"/>
  <c r="C379" i="6"/>
  <c r="D379" i="6"/>
  <c r="B380" i="6"/>
  <c r="C380" i="6"/>
  <c r="D380" i="6"/>
  <c r="B381" i="6"/>
  <c r="C381" i="6"/>
  <c r="D381" i="6"/>
  <c r="B382" i="6"/>
  <c r="C382" i="6"/>
  <c r="D382" i="6"/>
  <c r="B383" i="6"/>
  <c r="C383" i="6"/>
  <c r="D383" i="6"/>
  <c r="B384" i="6"/>
  <c r="C384" i="6"/>
  <c r="D384" i="6"/>
  <c r="B385" i="6"/>
  <c r="C385" i="6"/>
  <c r="D385" i="6"/>
  <c r="B386" i="6"/>
  <c r="C386" i="6"/>
  <c r="D386" i="6"/>
  <c r="B387" i="6"/>
  <c r="C387" i="6"/>
  <c r="D387" i="6"/>
  <c r="B388" i="6"/>
  <c r="C388" i="6"/>
  <c r="D388" i="6"/>
  <c r="B389" i="6"/>
  <c r="C389" i="6"/>
  <c r="D389" i="6"/>
  <c r="B390" i="6"/>
  <c r="C390" i="6"/>
  <c r="D390" i="6"/>
  <c r="B391" i="6"/>
  <c r="C391" i="6"/>
  <c r="D391" i="6"/>
  <c r="B392" i="6"/>
  <c r="C392" i="6"/>
  <c r="D392" i="6"/>
  <c r="B393" i="6"/>
  <c r="C393" i="6"/>
  <c r="D393" i="6"/>
  <c r="B394" i="6"/>
  <c r="C394" i="6"/>
  <c r="D394" i="6"/>
  <c r="B395" i="6"/>
  <c r="C395" i="6"/>
  <c r="D395" i="6"/>
  <c r="B396" i="6"/>
  <c r="C396" i="6"/>
  <c r="D396" i="6"/>
  <c r="B397" i="6"/>
  <c r="C397" i="6"/>
  <c r="D397" i="6"/>
  <c r="B398" i="6"/>
  <c r="C398" i="6"/>
  <c r="D398" i="6"/>
  <c r="B399" i="6"/>
  <c r="C399" i="6"/>
  <c r="D399" i="6"/>
  <c r="B400" i="6"/>
  <c r="C400" i="6"/>
  <c r="D400" i="6"/>
  <c r="B401" i="6"/>
  <c r="C401" i="6"/>
  <c r="D401" i="6"/>
  <c r="B402" i="6"/>
  <c r="C402" i="6"/>
  <c r="D402" i="6"/>
  <c r="B403" i="6"/>
  <c r="C403" i="6"/>
  <c r="D403" i="6"/>
  <c r="B404" i="6"/>
  <c r="C404" i="6"/>
  <c r="D404" i="6"/>
  <c r="B405" i="6"/>
  <c r="C405" i="6"/>
  <c r="D405" i="6"/>
  <c r="B406" i="6"/>
  <c r="C406" i="6"/>
  <c r="D406" i="6"/>
  <c r="B407" i="6"/>
  <c r="C407" i="6"/>
  <c r="D407" i="6"/>
  <c r="B408" i="6"/>
  <c r="C408" i="6"/>
  <c r="D408" i="6"/>
  <c r="B409" i="6"/>
  <c r="C409" i="6"/>
  <c r="D409" i="6"/>
  <c r="B410" i="6"/>
  <c r="C410" i="6"/>
  <c r="D410" i="6"/>
  <c r="B411" i="6"/>
  <c r="C411" i="6"/>
  <c r="D411" i="6"/>
  <c r="B412" i="6"/>
  <c r="C412" i="6"/>
  <c r="D412" i="6"/>
  <c r="B413" i="6"/>
  <c r="C413" i="6"/>
  <c r="D413" i="6"/>
  <c r="B414" i="6"/>
  <c r="C414" i="6"/>
  <c r="D414" i="6"/>
  <c r="B415" i="6"/>
  <c r="C415" i="6"/>
  <c r="D415" i="6"/>
  <c r="B416" i="6"/>
  <c r="C416" i="6"/>
  <c r="D416" i="6"/>
  <c r="B417" i="6"/>
  <c r="C417" i="6"/>
  <c r="D417" i="6"/>
  <c r="B418" i="6"/>
  <c r="C418" i="6"/>
  <c r="D418" i="6"/>
  <c r="B419" i="6"/>
  <c r="C419" i="6"/>
  <c r="D419" i="6"/>
  <c r="B420" i="6"/>
  <c r="C420" i="6"/>
  <c r="D420" i="6"/>
  <c r="B421" i="6"/>
  <c r="C421" i="6"/>
  <c r="D421" i="6"/>
  <c r="B422" i="6"/>
  <c r="C422" i="6"/>
  <c r="D422" i="6"/>
  <c r="B423" i="6"/>
  <c r="C423" i="6"/>
  <c r="D423" i="6"/>
  <c r="B424" i="6"/>
  <c r="C424" i="6"/>
  <c r="D424" i="6"/>
  <c r="B425" i="6"/>
  <c r="C425" i="6"/>
  <c r="D425" i="6"/>
  <c r="B426" i="6"/>
  <c r="C426" i="6"/>
  <c r="D426" i="6"/>
  <c r="B427" i="6"/>
  <c r="C427" i="6"/>
  <c r="D427" i="6"/>
  <c r="B428" i="6"/>
  <c r="C428" i="6"/>
  <c r="D428" i="6"/>
  <c r="B429" i="6"/>
  <c r="C429" i="6"/>
  <c r="D429" i="6"/>
  <c r="B430" i="6"/>
  <c r="C430" i="6"/>
  <c r="D430" i="6"/>
  <c r="B431" i="6"/>
  <c r="C431" i="6"/>
  <c r="D431" i="6"/>
  <c r="B432" i="6"/>
  <c r="C432" i="6"/>
  <c r="D432" i="6"/>
  <c r="B433" i="6"/>
  <c r="C433" i="6"/>
  <c r="D433" i="6"/>
  <c r="B434" i="6"/>
  <c r="C434" i="6"/>
  <c r="D434" i="6"/>
  <c r="B435" i="6"/>
  <c r="C435" i="6"/>
  <c r="D435" i="6"/>
  <c r="B436" i="6"/>
  <c r="C436" i="6"/>
  <c r="D436" i="6"/>
  <c r="B437" i="6"/>
  <c r="C437" i="6"/>
  <c r="D437" i="6"/>
  <c r="B438" i="6"/>
  <c r="C438" i="6"/>
  <c r="D438" i="6"/>
  <c r="B439" i="6"/>
  <c r="C439" i="6"/>
  <c r="D439" i="6"/>
  <c r="B440" i="6"/>
  <c r="C440" i="6"/>
  <c r="D440" i="6"/>
  <c r="B441" i="6"/>
  <c r="C441" i="6"/>
  <c r="D441" i="6"/>
  <c r="B442" i="6"/>
  <c r="C442" i="6"/>
  <c r="D442" i="6"/>
  <c r="B443" i="6"/>
  <c r="C443" i="6"/>
  <c r="D443" i="6"/>
  <c r="B444" i="6"/>
  <c r="C444" i="6"/>
  <c r="D444" i="6"/>
  <c r="B445" i="6"/>
  <c r="C445" i="6"/>
  <c r="D445" i="6"/>
  <c r="B446" i="6"/>
  <c r="C446" i="6"/>
  <c r="D446" i="6"/>
  <c r="B447" i="6"/>
  <c r="C447" i="6"/>
  <c r="D447" i="6"/>
  <c r="B448" i="6"/>
  <c r="C448" i="6"/>
  <c r="D448" i="6"/>
  <c r="B449" i="6"/>
  <c r="C449" i="6"/>
  <c r="D449" i="6"/>
  <c r="B450" i="6"/>
  <c r="C450" i="6"/>
  <c r="D450" i="6"/>
  <c r="B451" i="6"/>
  <c r="C451" i="6"/>
  <c r="D451" i="6"/>
  <c r="B452" i="6"/>
  <c r="C452" i="6"/>
  <c r="D452" i="6"/>
  <c r="B453" i="6"/>
  <c r="C453" i="6"/>
  <c r="D453" i="6"/>
  <c r="B454" i="6"/>
  <c r="C454" i="6"/>
  <c r="D454" i="6"/>
  <c r="B455" i="6"/>
  <c r="C455" i="6"/>
  <c r="D455" i="6"/>
  <c r="B456" i="6"/>
  <c r="C456" i="6"/>
  <c r="D456" i="6"/>
  <c r="B457" i="6"/>
  <c r="C457" i="6"/>
  <c r="D457" i="6"/>
  <c r="B458" i="6"/>
  <c r="C458" i="6"/>
  <c r="D458" i="6"/>
  <c r="B459" i="6"/>
  <c r="C459" i="6"/>
  <c r="D459" i="6"/>
  <c r="B460" i="6"/>
  <c r="C460" i="6"/>
  <c r="D460" i="6"/>
  <c r="B461" i="6"/>
  <c r="C461" i="6"/>
  <c r="D461" i="6"/>
  <c r="B462" i="6"/>
  <c r="C462" i="6"/>
  <c r="D462" i="6"/>
  <c r="B463" i="6"/>
  <c r="C463" i="6"/>
  <c r="D463" i="6"/>
  <c r="B464" i="6"/>
  <c r="C464" i="6"/>
  <c r="D464" i="6"/>
  <c r="B465" i="6"/>
  <c r="C465" i="6"/>
  <c r="D465" i="6"/>
  <c r="B466" i="6"/>
  <c r="C466" i="6"/>
  <c r="D466" i="6"/>
  <c r="B467" i="6"/>
  <c r="C467" i="6"/>
  <c r="D467" i="6"/>
  <c r="B468" i="6"/>
  <c r="C468" i="6"/>
  <c r="D468" i="6"/>
  <c r="B469" i="6"/>
  <c r="C469" i="6"/>
  <c r="D469" i="6"/>
  <c r="B470" i="6"/>
  <c r="C470" i="6"/>
  <c r="D470" i="6"/>
  <c r="B471" i="6"/>
  <c r="C471" i="6"/>
  <c r="D471" i="6"/>
  <c r="B472" i="6"/>
  <c r="C472" i="6"/>
  <c r="D472" i="6"/>
  <c r="B473" i="6"/>
  <c r="C473" i="6"/>
  <c r="D473" i="6"/>
  <c r="B474" i="6"/>
  <c r="C474" i="6"/>
  <c r="D474" i="6"/>
  <c r="B475" i="6"/>
  <c r="C475" i="6"/>
  <c r="D475" i="6"/>
  <c r="B476" i="6"/>
  <c r="C476" i="6"/>
  <c r="D476" i="6"/>
  <c r="B477" i="6"/>
  <c r="C477" i="6"/>
  <c r="D477" i="6"/>
  <c r="B478" i="6"/>
  <c r="C478" i="6"/>
  <c r="D478" i="6"/>
  <c r="B479" i="6"/>
  <c r="C479" i="6"/>
  <c r="D479" i="6"/>
  <c r="B480" i="6"/>
  <c r="C480" i="6"/>
  <c r="D480" i="6"/>
  <c r="B481" i="6"/>
  <c r="C481" i="6"/>
  <c r="D481" i="6"/>
  <c r="B482" i="6"/>
  <c r="C482" i="6"/>
  <c r="D482" i="6"/>
  <c r="B483" i="6"/>
  <c r="C483" i="6"/>
  <c r="D483" i="6"/>
  <c r="B484" i="6"/>
  <c r="C484" i="6"/>
  <c r="D484" i="6"/>
  <c r="B485" i="6"/>
  <c r="C485" i="6"/>
  <c r="D485" i="6"/>
  <c r="B486" i="6"/>
  <c r="C486" i="6"/>
  <c r="D486" i="6"/>
  <c r="B487" i="6"/>
  <c r="C487" i="6"/>
  <c r="D487" i="6"/>
  <c r="B488" i="6"/>
  <c r="C488" i="6"/>
  <c r="D488" i="6"/>
  <c r="B489" i="6"/>
  <c r="C489" i="6"/>
  <c r="D489" i="6"/>
  <c r="B490" i="6"/>
  <c r="C490" i="6"/>
  <c r="D490" i="6"/>
  <c r="B491" i="6"/>
  <c r="C491" i="6"/>
  <c r="D491" i="6"/>
  <c r="B492" i="6"/>
  <c r="C492" i="6"/>
  <c r="D492" i="6"/>
  <c r="B493" i="6"/>
  <c r="C493" i="6"/>
  <c r="D493" i="6"/>
  <c r="B494" i="6"/>
  <c r="C494" i="6"/>
  <c r="D494" i="6"/>
  <c r="B495" i="6"/>
  <c r="C495" i="6"/>
  <c r="D495" i="6"/>
  <c r="B496" i="6"/>
  <c r="C496" i="6"/>
  <c r="D496" i="6"/>
  <c r="B497" i="6"/>
  <c r="C497" i="6"/>
  <c r="D497" i="6"/>
  <c r="B498" i="6"/>
  <c r="C498" i="6"/>
  <c r="D498" i="6"/>
  <c r="B499" i="6"/>
  <c r="C499" i="6"/>
  <c r="D499" i="6"/>
  <c r="B500" i="6"/>
  <c r="C500" i="6"/>
  <c r="D500" i="6"/>
  <c r="B501" i="6"/>
  <c r="C501" i="6"/>
  <c r="D501" i="6"/>
  <c r="B502" i="6"/>
  <c r="C502" i="6"/>
  <c r="D502" i="6"/>
  <c r="B503" i="6"/>
  <c r="C503" i="6"/>
  <c r="D503" i="6"/>
  <c r="B504" i="6"/>
  <c r="C504" i="6"/>
  <c r="D504" i="6"/>
  <c r="B505" i="6"/>
  <c r="C505" i="6"/>
  <c r="D505" i="6"/>
  <c r="B506" i="6"/>
  <c r="C506" i="6"/>
  <c r="D506" i="6"/>
  <c r="B507" i="6"/>
  <c r="C507" i="6"/>
  <c r="D507" i="6"/>
  <c r="B508" i="6"/>
  <c r="C508" i="6"/>
  <c r="D508" i="6"/>
  <c r="B509" i="6"/>
  <c r="C509" i="6"/>
  <c r="D509" i="6"/>
  <c r="B510" i="6"/>
  <c r="C510" i="6"/>
  <c r="D510" i="6"/>
  <c r="B511" i="6"/>
  <c r="C511" i="6"/>
  <c r="D511" i="6"/>
  <c r="B512" i="6"/>
  <c r="C512" i="6"/>
  <c r="D512" i="6"/>
  <c r="B513" i="6"/>
  <c r="C513" i="6"/>
  <c r="D513" i="6"/>
  <c r="B514" i="6"/>
  <c r="C514" i="6"/>
  <c r="D514" i="6"/>
  <c r="B515" i="6"/>
  <c r="C515" i="6"/>
  <c r="D515" i="6"/>
  <c r="B516" i="6"/>
  <c r="C516" i="6"/>
  <c r="D516" i="6"/>
  <c r="B517" i="6"/>
  <c r="C517" i="6"/>
  <c r="D517" i="6"/>
  <c r="B518" i="6"/>
  <c r="C518" i="6"/>
  <c r="D518" i="6"/>
  <c r="B519" i="6"/>
  <c r="C519" i="6"/>
  <c r="D519" i="6"/>
  <c r="B520" i="6"/>
  <c r="C520" i="6"/>
  <c r="D520" i="6"/>
  <c r="B521" i="6"/>
  <c r="C521" i="6"/>
  <c r="D521" i="6"/>
  <c r="B522" i="6"/>
  <c r="C522" i="6"/>
  <c r="D522" i="6"/>
  <c r="B523" i="6"/>
  <c r="C523" i="6"/>
  <c r="D523" i="6"/>
  <c r="B524" i="6"/>
  <c r="C524" i="6"/>
  <c r="D524" i="6"/>
  <c r="B525" i="6"/>
  <c r="C525" i="6"/>
  <c r="D525" i="6"/>
  <c r="B526" i="6"/>
  <c r="C526" i="6"/>
  <c r="D526" i="6"/>
  <c r="B527" i="6"/>
  <c r="C527" i="6"/>
  <c r="D527" i="6"/>
  <c r="B528" i="6"/>
  <c r="C528" i="6"/>
  <c r="D528" i="6"/>
  <c r="B529" i="6"/>
  <c r="C529" i="6"/>
  <c r="D529" i="6"/>
  <c r="B530" i="6"/>
  <c r="C530" i="6"/>
  <c r="D530" i="6"/>
  <c r="B531" i="6"/>
  <c r="C531" i="6"/>
  <c r="D531" i="6"/>
  <c r="B532" i="6"/>
  <c r="C532" i="6"/>
  <c r="D532" i="6"/>
  <c r="B533" i="6"/>
  <c r="C533" i="6"/>
  <c r="D533" i="6"/>
  <c r="B534" i="6"/>
  <c r="C534" i="6"/>
  <c r="D534" i="6"/>
  <c r="B535" i="6"/>
  <c r="C535" i="6"/>
  <c r="D535" i="6"/>
  <c r="B536" i="6"/>
  <c r="C536" i="6"/>
  <c r="D536" i="6"/>
  <c r="B537" i="6"/>
  <c r="C537" i="6"/>
  <c r="D537" i="6"/>
  <c r="B538" i="6"/>
  <c r="C538" i="6"/>
  <c r="D538" i="6"/>
  <c r="B539" i="6"/>
  <c r="C539" i="6"/>
  <c r="D539" i="6"/>
  <c r="B540" i="6"/>
  <c r="C540" i="6"/>
  <c r="D540" i="6"/>
  <c r="B541" i="6"/>
  <c r="C541" i="6"/>
  <c r="D541" i="6"/>
  <c r="B542" i="6"/>
  <c r="C542" i="6"/>
  <c r="D542" i="6"/>
  <c r="B543" i="6"/>
  <c r="C543" i="6"/>
  <c r="D543" i="6"/>
  <c r="B544" i="6"/>
  <c r="C544" i="6"/>
  <c r="D544" i="6"/>
  <c r="B545" i="6"/>
  <c r="C545" i="6"/>
  <c r="D545" i="6"/>
  <c r="B546" i="6"/>
  <c r="C546" i="6"/>
  <c r="D546" i="6"/>
  <c r="B547" i="6"/>
  <c r="C547" i="6"/>
  <c r="D547" i="6"/>
  <c r="B548" i="6"/>
  <c r="C548" i="6"/>
  <c r="D548" i="6"/>
  <c r="B549" i="6"/>
  <c r="C549" i="6"/>
  <c r="D549" i="6"/>
  <c r="B550" i="6"/>
  <c r="C550" i="6"/>
  <c r="D550" i="6"/>
  <c r="B551" i="6"/>
  <c r="C551" i="6"/>
  <c r="D551" i="6"/>
  <c r="B552" i="6"/>
  <c r="C552" i="6"/>
  <c r="D552" i="6"/>
  <c r="B553" i="6"/>
  <c r="C553" i="6"/>
  <c r="D553" i="6"/>
  <c r="B554" i="6"/>
  <c r="C554" i="6"/>
  <c r="D554" i="6"/>
  <c r="B555" i="6"/>
  <c r="C555" i="6"/>
  <c r="D555" i="6"/>
  <c r="B556" i="6"/>
  <c r="C556" i="6"/>
  <c r="D556" i="6"/>
  <c r="B557" i="6"/>
  <c r="C557" i="6"/>
  <c r="D557" i="6"/>
  <c r="B558" i="6"/>
  <c r="C558" i="6"/>
  <c r="D558" i="6"/>
  <c r="B559" i="6"/>
  <c r="C559" i="6"/>
  <c r="D559" i="6"/>
  <c r="B560" i="6"/>
  <c r="C560" i="6"/>
  <c r="D560" i="6"/>
  <c r="B561" i="6"/>
  <c r="C561" i="6"/>
  <c r="D561" i="6"/>
  <c r="B562" i="6"/>
  <c r="C562" i="6"/>
  <c r="D562" i="6"/>
  <c r="B563" i="6"/>
  <c r="C563" i="6"/>
  <c r="D563" i="6"/>
  <c r="B564" i="6"/>
  <c r="C564" i="6"/>
  <c r="D564" i="6"/>
  <c r="B565" i="6"/>
  <c r="C565" i="6"/>
  <c r="D565" i="6"/>
  <c r="B566" i="6"/>
  <c r="C566" i="6"/>
  <c r="D566" i="6"/>
  <c r="B567" i="6"/>
  <c r="C567" i="6"/>
  <c r="D567" i="6"/>
  <c r="B568" i="6"/>
  <c r="C568" i="6"/>
  <c r="D568" i="6"/>
  <c r="B569" i="6"/>
  <c r="C569" i="6"/>
  <c r="D569" i="6"/>
  <c r="B570" i="6"/>
  <c r="C570" i="6"/>
  <c r="D570" i="6"/>
  <c r="B571" i="6"/>
  <c r="C571" i="6"/>
  <c r="D571" i="6"/>
  <c r="B572" i="6"/>
  <c r="C572" i="6"/>
  <c r="D572" i="6"/>
  <c r="B573" i="6"/>
  <c r="C573" i="6"/>
  <c r="D573" i="6"/>
  <c r="B574" i="6"/>
  <c r="C574" i="6"/>
  <c r="D574" i="6"/>
  <c r="B575" i="6"/>
  <c r="C575" i="6"/>
  <c r="D575" i="6"/>
  <c r="B576" i="6"/>
  <c r="C576" i="6"/>
  <c r="D576" i="6"/>
  <c r="B577" i="6"/>
  <c r="C577" i="6"/>
  <c r="D577" i="6"/>
  <c r="B578" i="6"/>
  <c r="C578" i="6"/>
  <c r="D578" i="6"/>
  <c r="B579" i="6"/>
  <c r="C579" i="6"/>
  <c r="D579" i="6"/>
  <c r="B580" i="6"/>
  <c r="C580" i="6"/>
  <c r="D580" i="6"/>
  <c r="B581" i="6"/>
  <c r="C581" i="6"/>
  <c r="D581" i="6"/>
  <c r="B582" i="6"/>
  <c r="C582" i="6"/>
  <c r="D582" i="6"/>
  <c r="B583" i="6"/>
  <c r="C583" i="6"/>
  <c r="D583" i="6"/>
  <c r="B584" i="6"/>
  <c r="C584" i="6"/>
  <c r="D584" i="6"/>
  <c r="B585" i="6"/>
  <c r="C585" i="6"/>
  <c r="D585" i="6"/>
  <c r="B586" i="6"/>
  <c r="C586" i="6"/>
  <c r="D586" i="6"/>
  <c r="B587" i="6"/>
  <c r="C587" i="6"/>
  <c r="D587" i="6"/>
  <c r="B588" i="6"/>
  <c r="C588" i="6"/>
  <c r="D588" i="6"/>
  <c r="B589" i="6"/>
  <c r="C589" i="6"/>
  <c r="D589" i="6"/>
  <c r="B590" i="6"/>
  <c r="C590" i="6"/>
  <c r="D590" i="6"/>
  <c r="B591" i="6"/>
  <c r="C591" i="6"/>
  <c r="D591" i="6"/>
  <c r="B592" i="6"/>
  <c r="C592" i="6"/>
  <c r="D592" i="6"/>
  <c r="B593" i="6"/>
  <c r="C593" i="6"/>
  <c r="D593" i="6"/>
  <c r="B594" i="6"/>
  <c r="C594" i="6"/>
  <c r="D594" i="6"/>
  <c r="B595" i="6"/>
  <c r="C595" i="6"/>
  <c r="D595" i="6"/>
  <c r="B596" i="6"/>
  <c r="C596" i="6"/>
  <c r="D596" i="6"/>
  <c r="B597" i="6"/>
  <c r="C597" i="6"/>
  <c r="D597" i="6"/>
  <c r="B598" i="6"/>
  <c r="C598" i="6"/>
  <c r="D598" i="6"/>
  <c r="B599" i="6"/>
  <c r="C599" i="6"/>
  <c r="D599" i="6"/>
  <c r="B600" i="6"/>
  <c r="C600" i="6"/>
  <c r="D600" i="6"/>
  <c r="B601" i="6"/>
  <c r="C601" i="6"/>
  <c r="D601" i="6"/>
  <c r="B602" i="6"/>
  <c r="C602" i="6"/>
  <c r="D602" i="6"/>
  <c r="B603" i="6"/>
  <c r="C603" i="6"/>
  <c r="D603" i="6"/>
  <c r="B604" i="6"/>
  <c r="C604" i="6"/>
  <c r="D604" i="6"/>
  <c r="B605" i="6"/>
  <c r="C605" i="6"/>
  <c r="D605" i="6"/>
  <c r="B606" i="6"/>
  <c r="C606" i="6"/>
  <c r="D606" i="6"/>
  <c r="B607" i="6"/>
  <c r="C607" i="6"/>
  <c r="D607" i="6"/>
  <c r="B608" i="6"/>
  <c r="C608" i="6"/>
  <c r="D608" i="6"/>
  <c r="B609" i="6"/>
  <c r="C609" i="6"/>
  <c r="D609" i="6"/>
  <c r="B610" i="6"/>
  <c r="C610" i="6"/>
  <c r="D610" i="6"/>
  <c r="B611" i="6"/>
  <c r="C611" i="6"/>
  <c r="D611" i="6"/>
  <c r="B612" i="6"/>
  <c r="C612" i="6"/>
  <c r="D612" i="6"/>
  <c r="B613" i="6"/>
  <c r="C613" i="6"/>
  <c r="D613" i="6"/>
  <c r="B614" i="6"/>
  <c r="C614" i="6"/>
  <c r="D614" i="6"/>
  <c r="B615" i="6"/>
  <c r="C615" i="6"/>
  <c r="D615" i="6"/>
  <c r="B616" i="6"/>
  <c r="C616" i="6"/>
  <c r="D616" i="6"/>
  <c r="B617" i="6"/>
  <c r="C617" i="6"/>
  <c r="D617" i="6"/>
  <c r="B618" i="6"/>
  <c r="C618" i="6"/>
  <c r="D618" i="6"/>
  <c r="B619" i="6"/>
  <c r="C619" i="6"/>
  <c r="D619" i="6"/>
  <c r="B620" i="6"/>
  <c r="C620" i="6"/>
  <c r="D620" i="6"/>
  <c r="B621" i="6"/>
  <c r="C621" i="6"/>
  <c r="D621" i="6"/>
  <c r="B622" i="6"/>
  <c r="C622" i="6"/>
  <c r="D622" i="6"/>
  <c r="B623" i="6"/>
  <c r="C623" i="6"/>
  <c r="D623" i="6"/>
  <c r="B624" i="6"/>
  <c r="C624" i="6"/>
  <c r="D624" i="6"/>
  <c r="B625" i="6"/>
  <c r="C625" i="6"/>
  <c r="D625" i="6"/>
  <c r="B626" i="6"/>
  <c r="C626" i="6"/>
  <c r="D626" i="6"/>
  <c r="B627" i="6"/>
  <c r="C627" i="6"/>
  <c r="D627" i="6"/>
  <c r="B628" i="6"/>
  <c r="C628" i="6"/>
  <c r="D628" i="6"/>
  <c r="B629" i="6"/>
  <c r="C629" i="6"/>
  <c r="D629" i="6"/>
  <c r="B630" i="6"/>
  <c r="C630" i="6"/>
  <c r="D630" i="6"/>
  <c r="B631" i="6"/>
  <c r="C631" i="6"/>
  <c r="D631" i="6"/>
  <c r="B632" i="6"/>
  <c r="C632" i="6"/>
  <c r="D632" i="6"/>
  <c r="B633" i="6"/>
  <c r="C633" i="6"/>
  <c r="D633" i="6"/>
  <c r="B634" i="6"/>
  <c r="C634" i="6"/>
  <c r="D634" i="6"/>
  <c r="B635" i="6"/>
  <c r="C635" i="6"/>
  <c r="D635" i="6"/>
  <c r="B636" i="6"/>
  <c r="C636" i="6"/>
  <c r="D636" i="6"/>
  <c r="B637" i="6"/>
  <c r="C637" i="6"/>
  <c r="D637" i="6"/>
  <c r="B638" i="6"/>
  <c r="C638" i="6"/>
  <c r="D638" i="6"/>
  <c r="B639" i="6"/>
  <c r="C639" i="6"/>
  <c r="D639" i="6"/>
  <c r="B640" i="6"/>
  <c r="C640" i="6"/>
  <c r="D640" i="6"/>
  <c r="B641" i="6"/>
  <c r="C641" i="6"/>
  <c r="D641" i="6"/>
  <c r="B642" i="6"/>
  <c r="C642" i="6"/>
  <c r="D642" i="6"/>
  <c r="B643" i="6"/>
  <c r="C643" i="6"/>
  <c r="D643" i="6"/>
  <c r="B644" i="6"/>
  <c r="C644" i="6"/>
  <c r="D644" i="6"/>
  <c r="B645" i="6"/>
  <c r="C645" i="6"/>
  <c r="D645" i="6"/>
  <c r="B646" i="6"/>
  <c r="C646" i="6"/>
  <c r="D646" i="6"/>
  <c r="B647" i="6"/>
  <c r="C647" i="6"/>
  <c r="D647" i="6"/>
  <c r="B648" i="6"/>
  <c r="C648" i="6"/>
  <c r="D648" i="6"/>
  <c r="B649" i="6"/>
  <c r="C649" i="6"/>
  <c r="D649" i="6"/>
  <c r="B650" i="6"/>
  <c r="C650" i="6"/>
  <c r="D650" i="6"/>
  <c r="B651" i="6"/>
  <c r="C651" i="6"/>
  <c r="D651" i="6"/>
  <c r="B652" i="6"/>
  <c r="C652" i="6"/>
  <c r="D652" i="6"/>
  <c r="B653" i="6"/>
  <c r="C653" i="6"/>
  <c r="D653" i="6"/>
  <c r="B654" i="6"/>
  <c r="C654" i="6"/>
  <c r="D654" i="6"/>
  <c r="B655" i="6"/>
  <c r="C655" i="6"/>
  <c r="D655" i="6"/>
  <c r="B656" i="6"/>
  <c r="C656" i="6"/>
  <c r="D656" i="6"/>
  <c r="B657" i="6"/>
  <c r="C657" i="6"/>
  <c r="D657" i="6"/>
  <c r="B658" i="6"/>
  <c r="C658" i="6"/>
  <c r="D658" i="6"/>
  <c r="B659" i="6"/>
  <c r="C659" i="6"/>
  <c r="D659" i="6"/>
  <c r="B660" i="6"/>
  <c r="C660" i="6"/>
  <c r="D660" i="6"/>
  <c r="B661" i="6"/>
  <c r="C661" i="6"/>
  <c r="D661" i="6"/>
  <c r="B662" i="6"/>
  <c r="C662" i="6"/>
  <c r="D662" i="6"/>
  <c r="B663" i="6"/>
  <c r="C663" i="6"/>
  <c r="D663" i="6"/>
  <c r="B664" i="6"/>
  <c r="C664" i="6"/>
  <c r="D664" i="6"/>
  <c r="B665" i="6"/>
  <c r="C665" i="6"/>
  <c r="D665" i="6"/>
  <c r="B666" i="6"/>
  <c r="C666" i="6"/>
  <c r="D666" i="6"/>
  <c r="B667" i="6"/>
  <c r="C667" i="6"/>
  <c r="D667" i="6"/>
  <c r="B668" i="6"/>
  <c r="C668" i="6"/>
  <c r="D668" i="6"/>
  <c r="B669" i="6"/>
  <c r="C669" i="6"/>
  <c r="D669" i="6"/>
  <c r="B670" i="6"/>
  <c r="C670" i="6"/>
  <c r="D670" i="6"/>
  <c r="B671" i="6"/>
  <c r="C671" i="6"/>
  <c r="D671" i="6"/>
  <c r="B672" i="6"/>
  <c r="C672" i="6"/>
  <c r="D672" i="6"/>
  <c r="B673" i="6"/>
  <c r="C673" i="6"/>
  <c r="D673" i="6"/>
  <c r="B674" i="6"/>
  <c r="C674" i="6"/>
  <c r="D674" i="6"/>
  <c r="B675" i="6"/>
  <c r="C675" i="6"/>
  <c r="D675" i="6"/>
  <c r="B676" i="6"/>
  <c r="C676" i="6"/>
  <c r="D676" i="6"/>
  <c r="B677" i="6"/>
  <c r="C677" i="6"/>
  <c r="D677" i="6"/>
  <c r="B678" i="6"/>
  <c r="C678" i="6"/>
  <c r="D678" i="6"/>
  <c r="B679" i="6"/>
  <c r="C679" i="6"/>
  <c r="D679" i="6"/>
  <c r="B680" i="6"/>
  <c r="C680" i="6"/>
  <c r="D680" i="6"/>
  <c r="B681" i="6"/>
  <c r="C681" i="6"/>
  <c r="D681" i="6"/>
  <c r="B682" i="6"/>
  <c r="C682" i="6"/>
  <c r="D682" i="6"/>
  <c r="B683" i="6"/>
  <c r="C683" i="6"/>
  <c r="D683" i="6"/>
  <c r="B684" i="6"/>
  <c r="C684" i="6"/>
  <c r="D684" i="6"/>
  <c r="B685" i="6"/>
  <c r="C685" i="6"/>
  <c r="D685" i="6"/>
  <c r="B686" i="6"/>
  <c r="C686" i="6"/>
  <c r="D686" i="6"/>
  <c r="B687" i="6"/>
  <c r="C687" i="6"/>
  <c r="D687" i="6"/>
  <c r="B688" i="6"/>
  <c r="C688" i="6"/>
  <c r="D688" i="6"/>
  <c r="B689" i="6"/>
  <c r="C689" i="6"/>
  <c r="D689" i="6"/>
  <c r="B690" i="6"/>
  <c r="C690" i="6"/>
  <c r="D690" i="6"/>
  <c r="B691" i="6"/>
  <c r="C691" i="6"/>
  <c r="D691" i="6"/>
  <c r="B692" i="6"/>
  <c r="C692" i="6"/>
  <c r="D692" i="6"/>
  <c r="B693" i="6"/>
  <c r="C693" i="6"/>
  <c r="D693" i="6"/>
  <c r="B694" i="6"/>
  <c r="C694" i="6"/>
  <c r="D694" i="6"/>
  <c r="B695" i="6"/>
  <c r="C695" i="6"/>
  <c r="D695" i="6"/>
  <c r="B696" i="6"/>
  <c r="C696" i="6"/>
  <c r="D696" i="6"/>
  <c r="B697" i="6"/>
  <c r="C697" i="6"/>
  <c r="D697" i="6"/>
  <c r="B698" i="6"/>
  <c r="C698" i="6"/>
  <c r="D698" i="6"/>
  <c r="B699" i="6"/>
  <c r="C699" i="6"/>
  <c r="D699" i="6"/>
  <c r="B700" i="6"/>
  <c r="C700" i="6"/>
  <c r="D700" i="6"/>
  <c r="B701" i="6"/>
  <c r="C701" i="6"/>
  <c r="D701" i="6"/>
  <c r="B702" i="6"/>
  <c r="C702" i="6"/>
  <c r="D702" i="6"/>
  <c r="B703" i="6"/>
  <c r="C703" i="6"/>
  <c r="D703" i="6"/>
  <c r="B704" i="6"/>
  <c r="C704" i="6"/>
  <c r="D704" i="6"/>
  <c r="B705" i="6"/>
  <c r="C705" i="6"/>
  <c r="D705" i="6"/>
  <c r="B706" i="6"/>
  <c r="C706" i="6"/>
  <c r="D706" i="6"/>
  <c r="B707" i="6"/>
  <c r="C707" i="6"/>
  <c r="D707" i="6"/>
  <c r="B708" i="6"/>
  <c r="C708" i="6"/>
  <c r="D708" i="6"/>
  <c r="B709" i="6"/>
  <c r="C709" i="6"/>
  <c r="D709" i="6"/>
  <c r="B710" i="6"/>
  <c r="C710" i="6"/>
  <c r="D710" i="6"/>
  <c r="B711" i="6"/>
  <c r="C711" i="6"/>
  <c r="D711" i="6"/>
  <c r="B712" i="6"/>
  <c r="C712" i="6"/>
  <c r="D712" i="6"/>
  <c r="B713" i="6"/>
  <c r="C713" i="6"/>
  <c r="D713" i="6"/>
  <c r="B714" i="6"/>
  <c r="C714" i="6"/>
  <c r="D714" i="6"/>
  <c r="B715" i="6"/>
  <c r="C715" i="6"/>
  <c r="D715" i="6"/>
  <c r="B716" i="6"/>
  <c r="C716" i="6"/>
  <c r="D716" i="6"/>
  <c r="B717" i="6"/>
  <c r="C717" i="6"/>
  <c r="D717" i="6"/>
  <c r="B718" i="6"/>
  <c r="C718" i="6"/>
  <c r="D718" i="6"/>
  <c r="B719" i="6"/>
  <c r="C719" i="6"/>
  <c r="D719" i="6"/>
  <c r="B720" i="6"/>
  <c r="C720" i="6"/>
  <c r="D720" i="6"/>
  <c r="B721" i="6"/>
  <c r="C721" i="6"/>
  <c r="D721" i="6"/>
  <c r="B722" i="6"/>
  <c r="C722" i="6"/>
  <c r="D722" i="6"/>
  <c r="B723" i="6"/>
  <c r="C723" i="6"/>
  <c r="D723" i="6"/>
  <c r="B724" i="6"/>
  <c r="C724" i="6"/>
  <c r="D724" i="6"/>
  <c r="B725" i="6"/>
  <c r="C725" i="6"/>
  <c r="D725" i="6"/>
  <c r="B726" i="6"/>
  <c r="C726" i="6"/>
  <c r="D726" i="6"/>
  <c r="B727" i="6"/>
  <c r="C727" i="6"/>
  <c r="D727" i="6"/>
  <c r="B728" i="6"/>
  <c r="C728" i="6"/>
  <c r="D728" i="6"/>
  <c r="B729" i="6"/>
  <c r="C729" i="6"/>
  <c r="D729" i="6"/>
  <c r="B730" i="6"/>
  <c r="C730" i="6"/>
  <c r="D730" i="6"/>
  <c r="B731" i="6"/>
  <c r="C731" i="6"/>
  <c r="D731" i="6"/>
  <c r="B732" i="6"/>
  <c r="C732" i="6"/>
  <c r="D732" i="6"/>
  <c r="B733" i="6"/>
  <c r="C733" i="6"/>
  <c r="D733" i="6"/>
  <c r="B734" i="6"/>
  <c r="C734" i="6"/>
  <c r="D734" i="6"/>
  <c r="B735" i="6"/>
  <c r="C735" i="6"/>
  <c r="D735" i="6"/>
  <c r="B736" i="6"/>
  <c r="C736" i="6"/>
  <c r="D736" i="6"/>
  <c r="B737" i="6"/>
  <c r="C737" i="6"/>
  <c r="D737" i="6"/>
  <c r="B738" i="6"/>
  <c r="C738" i="6"/>
  <c r="D738" i="6"/>
  <c r="B739" i="6"/>
  <c r="C739" i="6"/>
  <c r="D739" i="6"/>
  <c r="B740" i="6"/>
  <c r="C740" i="6"/>
  <c r="D740" i="6"/>
  <c r="B741" i="6"/>
  <c r="C741" i="6"/>
  <c r="D741" i="6"/>
  <c r="B742" i="6"/>
  <c r="C742" i="6"/>
  <c r="D742" i="6"/>
  <c r="B743" i="6"/>
  <c r="C743" i="6"/>
  <c r="D743" i="6"/>
  <c r="B744" i="6"/>
  <c r="C744" i="6"/>
  <c r="D744" i="6"/>
  <c r="B745" i="6"/>
  <c r="C745" i="6"/>
  <c r="D745" i="6"/>
  <c r="B746" i="6"/>
  <c r="C746" i="6"/>
  <c r="D746" i="6"/>
  <c r="B747" i="6"/>
  <c r="C747" i="6"/>
  <c r="D747" i="6"/>
  <c r="B748" i="6"/>
  <c r="C748" i="6"/>
  <c r="D748" i="6"/>
  <c r="B749" i="6"/>
  <c r="C749" i="6"/>
  <c r="D749" i="6"/>
  <c r="B750" i="6"/>
  <c r="C750" i="6"/>
  <c r="D750" i="6"/>
  <c r="B751" i="6"/>
  <c r="C751" i="6"/>
  <c r="D751" i="6"/>
  <c r="B752" i="6"/>
  <c r="C752" i="6"/>
  <c r="D752" i="6"/>
  <c r="B753" i="6"/>
  <c r="C753" i="6"/>
  <c r="D753" i="6"/>
  <c r="B754" i="6"/>
  <c r="C754" i="6"/>
  <c r="D754" i="6"/>
  <c r="B755" i="6"/>
  <c r="C755" i="6"/>
  <c r="D755" i="6"/>
  <c r="B756" i="6"/>
  <c r="C756" i="6"/>
  <c r="D756" i="6"/>
  <c r="B757" i="6"/>
  <c r="C757" i="6"/>
  <c r="D757" i="6"/>
  <c r="B758" i="6"/>
  <c r="C758" i="6"/>
  <c r="D758" i="6"/>
  <c r="B759" i="6"/>
  <c r="C759" i="6"/>
  <c r="D759" i="6"/>
  <c r="B760" i="6"/>
  <c r="C760" i="6"/>
  <c r="D760" i="6"/>
  <c r="B761" i="6"/>
  <c r="C761" i="6"/>
  <c r="D761" i="6"/>
  <c r="B762" i="6"/>
  <c r="C762" i="6"/>
  <c r="D762" i="6"/>
  <c r="B763" i="6"/>
  <c r="C763" i="6"/>
  <c r="D763" i="6"/>
  <c r="B764" i="6"/>
  <c r="C764" i="6"/>
  <c r="D764" i="6"/>
  <c r="B765" i="6"/>
  <c r="C765" i="6"/>
  <c r="D765" i="6"/>
  <c r="B766" i="6"/>
  <c r="C766" i="6"/>
  <c r="D766" i="6"/>
  <c r="B767" i="6"/>
  <c r="C767" i="6"/>
  <c r="D767" i="6"/>
  <c r="B768" i="6"/>
  <c r="C768" i="6"/>
  <c r="D768" i="6"/>
  <c r="B769" i="6"/>
  <c r="C769" i="6"/>
  <c r="D769" i="6"/>
  <c r="B770" i="6"/>
  <c r="C770" i="6"/>
  <c r="D770" i="6"/>
  <c r="B771" i="6"/>
  <c r="C771" i="6"/>
  <c r="D771" i="6"/>
  <c r="B772" i="6"/>
  <c r="C772" i="6"/>
  <c r="D772" i="6"/>
  <c r="B773" i="6"/>
  <c r="C773" i="6"/>
  <c r="D773" i="6"/>
  <c r="B774" i="6"/>
  <c r="C774" i="6"/>
  <c r="D774" i="6"/>
  <c r="B775" i="6"/>
  <c r="C775" i="6"/>
  <c r="D775" i="6"/>
  <c r="B776" i="6"/>
  <c r="C776" i="6"/>
  <c r="D776" i="6"/>
  <c r="B777" i="6"/>
  <c r="C777" i="6"/>
  <c r="D777" i="6"/>
  <c r="B778" i="6"/>
  <c r="C778" i="6"/>
  <c r="D778" i="6"/>
  <c r="B779" i="6"/>
  <c r="C779" i="6"/>
  <c r="D779" i="6"/>
  <c r="B780" i="6"/>
  <c r="C780" i="6"/>
  <c r="D780" i="6"/>
  <c r="B781" i="6"/>
  <c r="C781" i="6"/>
  <c r="D781" i="6"/>
  <c r="B782" i="6"/>
  <c r="C782" i="6"/>
  <c r="D782" i="6"/>
  <c r="B783" i="6"/>
  <c r="C783" i="6"/>
  <c r="D783" i="6"/>
  <c r="B784" i="6"/>
  <c r="C784" i="6"/>
  <c r="D784" i="6"/>
  <c r="B785" i="6"/>
  <c r="C785" i="6"/>
  <c r="D785" i="6"/>
  <c r="B786" i="6"/>
  <c r="C786" i="6"/>
  <c r="D786" i="6"/>
  <c r="B787" i="6"/>
  <c r="C787" i="6"/>
  <c r="D787" i="6"/>
  <c r="B788" i="6"/>
  <c r="C788" i="6"/>
  <c r="D788" i="6"/>
  <c r="B789" i="6"/>
  <c r="C789" i="6"/>
  <c r="D789" i="6"/>
  <c r="B790" i="6"/>
  <c r="C790" i="6"/>
  <c r="D790" i="6"/>
  <c r="B791" i="6"/>
  <c r="C791" i="6"/>
  <c r="D791" i="6"/>
  <c r="B792" i="6"/>
  <c r="C792" i="6"/>
  <c r="D792" i="6"/>
  <c r="B793" i="6"/>
  <c r="C793" i="6"/>
  <c r="D793" i="6"/>
  <c r="B794" i="6"/>
  <c r="C794" i="6"/>
  <c r="D794" i="6"/>
  <c r="B795" i="6"/>
  <c r="C795" i="6"/>
  <c r="D795" i="6"/>
  <c r="B796" i="6"/>
  <c r="C796" i="6"/>
  <c r="D796" i="6"/>
  <c r="B797" i="6"/>
  <c r="C797" i="6"/>
  <c r="D797" i="6"/>
  <c r="B798" i="6"/>
  <c r="C798" i="6"/>
  <c r="D798" i="6"/>
  <c r="B799" i="6"/>
  <c r="C799" i="6"/>
  <c r="D799" i="6"/>
  <c r="B800" i="6"/>
  <c r="C800" i="6"/>
  <c r="D800" i="6"/>
  <c r="B801" i="6"/>
  <c r="C801" i="6"/>
  <c r="D801" i="6"/>
  <c r="B802" i="6"/>
  <c r="C802" i="6"/>
  <c r="D802" i="6"/>
  <c r="B803" i="6"/>
  <c r="C803" i="6"/>
  <c r="D803" i="6"/>
  <c r="B804" i="6"/>
  <c r="C804" i="6"/>
  <c r="D804" i="6"/>
  <c r="B805" i="6"/>
  <c r="C805" i="6"/>
  <c r="D805" i="6"/>
  <c r="B806" i="6"/>
  <c r="C806" i="6"/>
  <c r="D806" i="6"/>
  <c r="B807" i="6"/>
  <c r="C807" i="6"/>
  <c r="D807" i="6"/>
  <c r="B808" i="6"/>
  <c r="C808" i="6"/>
  <c r="D808" i="6"/>
  <c r="B809" i="6"/>
  <c r="C809" i="6"/>
  <c r="D809" i="6"/>
  <c r="B810" i="6"/>
  <c r="C810" i="6"/>
  <c r="D810" i="6"/>
  <c r="B811" i="6"/>
  <c r="C811" i="6"/>
  <c r="D811" i="6"/>
  <c r="B812" i="6"/>
  <c r="C812" i="6"/>
  <c r="D812" i="6"/>
  <c r="B813" i="6"/>
  <c r="C813" i="6"/>
  <c r="D813" i="6"/>
  <c r="B814" i="6"/>
  <c r="C814" i="6"/>
  <c r="D814" i="6"/>
  <c r="B815" i="6"/>
  <c r="C815" i="6"/>
  <c r="D815" i="6"/>
  <c r="B816" i="6"/>
  <c r="C816" i="6"/>
  <c r="D816" i="6"/>
  <c r="B817" i="6"/>
  <c r="C817" i="6"/>
  <c r="D817" i="6"/>
  <c r="B818" i="6"/>
  <c r="C818" i="6"/>
  <c r="D818" i="6"/>
  <c r="B819" i="6"/>
  <c r="C819" i="6"/>
  <c r="D819" i="6"/>
  <c r="B820" i="6"/>
  <c r="C820" i="6"/>
  <c r="D820" i="6"/>
  <c r="B821" i="6"/>
  <c r="C821" i="6"/>
  <c r="D821" i="6"/>
  <c r="B822" i="6"/>
  <c r="C822" i="6"/>
  <c r="D822" i="6"/>
  <c r="B823" i="6"/>
  <c r="C823" i="6"/>
  <c r="D823" i="6"/>
  <c r="B824" i="6"/>
  <c r="C824" i="6"/>
  <c r="D824" i="6"/>
  <c r="B825" i="6"/>
  <c r="C825" i="6"/>
  <c r="D825" i="6"/>
  <c r="B826" i="6"/>
  <c r="C826" i="6"/>
  <c r="D826" i="6"/>
  <c r="B827" i="6"/>
  <c r="C827" i="6"/>
  <c r="D827" i="6"/>
  <c r="B828" i="6"/>
  <c r="C828" i="6"/>
  <c r="D828" i="6"/>
  <c r="B829" i="6"/>
  <c r="C829" i="6"/>
  <c r="D829" i="6"/>
  <c r="B830" i="6"/>
  <c r="C830" i="6"/>
  <c r="D830" i="6"/>
  <c r="B831" i="6"/>
  <c r="C831" i="6"/>
  <c r="D831" i="6"/>
  <c r="B832" i="6"/>
  <c r="C832" i="6"/>
  <c r="D832" i="6"/>
  <c r="B833" i="6"/>
  <c r="C833" i="6"/>
  <c r="D833" i="6"/>
  <c r="B834" i="6"/>
  <c r="C834" i="6"/>
  <c r="D834" i="6"/>
  <c r="B835" i="6"/>
  <c r="C835" i="6"/>
  <c r="D835" i="6"/>
  <c r="B836" i="6"/>
  <c r="C836" i="6"/>
  <c r="D836" i="6"/>
  <c r="B837" i="6"/>
  <c r="C837" i="6"/>
  <c r="D837" i="6"/>
  <c r="B838" i="6"/>
  <c r="C838" i="6"/>
  <c r="D838" i="6"/>
  <c r="B839" i="6"/>
  <c r="C839" i="6"/>
  <c r="D839" i="6"/>
  <c r="B840" i="6"/>
  <c r="C840" i="6"/>
  <c r="D840" i="6"/>
  <c r="B841" i="6"/>
  <c r="C841" i="6"/>
  <c r="D841" i="6"/>
  <c r="B842" i="6"/>
  <c r="C842" i="6"/>
  <c r="D842" i="6"/>
  <c r="B843" i="6"/>
  <c r="C843" i="6"/>
  <c r="D843" i="6"/>
  <c r="B844" i="6"/>
  <c r="C844" i="6"/>
  <c r="D844" i="6"/>
  <c r="B845" i="6"/>
  <c r="C845" i="6"/>
  <c r="D845" i="6"/>
  <c r="B846" i="6"/>
  <c r="C846" i="6"/>
  <c r="D846" i="6"/>
  <c r="B847" i="6"/>
  <c r="C847" i="6"/>
  <c r="D847" i="6"/>
  <c r="B848" i="6"/>
  <c r="C848" i="6"/>
  <c r="D848" i="6"/>
  <c r="B849" i="6"/>
  <c r="C849" i="6"/>
  <c r="D849" i="6"/>
  <c r="B850" i="6"/>
  <c r="C850" i="6"/>
  <c r="D850" i="6"/>
  <c r="B851" i="6"/>
  <c r="C851" i="6"/>
  <c r="D851" i="6"/>
  <c r="B852" i="6"/>
  <c r="C852" i="6"/>
  <c r="D852" i="6"/>
  <c r="B853" i="6"/>
  <c r="C853" i="6"/>
  <c r="D853" i="6"/>
  <c r="B854" i="6"/>
  <c r="C854" i="6"/>
  <c r="D854" i="6"/>
  <c r="B855" i="6"/>
  <c r="C855" i="6"/>
  <c r="D855" i="6"/>
  <c r="B856" i="6"/>
  <c r="C856" i="6"/>
  <c r="D856" i="6"/>
  <c r="B857" i="6"/>
  <c r="C857" i="6"/>
  <c r="D857" i="6"/>
  <c r="B858" i="6"/>
  <c r="C858" i="6"/>
  <c r="D858" i="6"/>
  <c r="B859" i="6"/>
  <c r="C859" i="6"/>
  <c r="D859" i="6"/>
  <c r="B860" i="6"/>
  <c r="C860" i="6"/>
  <c r="D860" i="6"/>
  <c r="B861" i="6"/>
  <c r="C861" i="6"/>
  <c r="D861" i="6"/>
  <c r="B862" i="6"/>
  <c r="C862" i="6"/>
  <c r="D862" i="6"/>
  <c r="B863" i="6"/>
  <c r="C863" i="6"/>
  <c r="D863" i="6"/>
  <c r="B864" i="6"/>
  <c r="C864" i="6"/>
  <c r="D864" i="6"/>
  <c r="B865" i="6"/>
  <c r="C865" i="6"/>
  <c r="D865" i="6"/>
  <c r="B866" i="6"/>
  <c r="C866" i="6"/>
  <c r="D866" i="6"/>
  <c r="B867" i="6"/>
  <c r="C867" i="6"/>
  <c r="D867" i="6"/>
  <c r="B868" i="6"/>
  <c r="C868" i="6"/>
  <c r="D868" i="6"/>
  <c r="B869" i="6"/>
  <c r="C869" i="6"/>
  <c r="D869" i="6"/>
  <c r="B870" i="6"/>
  <c r="C870" i="6"/>
  <c r="D870" i="6"/>
  <c r="B871" i="6"/>
  <c r="C871" i="6"/>
  <c r="D871" i="6"/>
  <c r="B872" i="6"/>
  <c r="C872" i="6"/>
  <c r="D872" i="6"/>
  <c r="B873" i="6"/>
  <c r="C873" i="6"/>
  <c r="D873" i="6"/>
  <c r="B874" i="6"/>
  <c r="C874" i="6"/>
  <c r="D874" i="6"/>
  <c r="B875" i="6"/>
  <c r="C875" i="6"/>
  <c r="D875" i="6"/>
  <c r="B876" i="6"/>
  <c r="C876" i="6"/>
  <c r="D876" i="6"/>
  <c r="B877" i="6"/>
  <c r="C877" i="6"/>
  <c r="D877" i="6"/>
  <c r="B878" i="6"/>
  <c r="C878" i="6"/>
  <c r="D878" i="6"/>
  <c r="B879" i="6"/>
  <c r="C879" i="6"/>
  <c r="D879" i="6"/>
  <c r="B880" i="6"/>
  <c r="C880" i="6"/>
  <c r="D880" i="6"/>
  <c r="B881" i="6"/>
  <c r="C881" i="6"/>
  <c r="D881" i="6"/>
  <c r="B882" i="6"/>
  <c r="C882" i="6"/>
  <c r="D882" i="6"/>
  <c r="B883" i="6"/>
  <c r="C883" i="6"/>
  <c r="D883" i="6"/>
  <c r="B884" i="6"/>
  <c r="C884" i="6"/>
  <c r="D884" i="6"/>
  <c r="B885" i="6"/>
  <c r="C885" i="6"/>
  <c r="D885" i="6"/>
  <c r="B886" i="6"/>
  <c r="C886" i="6"/>
  <c r="D886" i="6"/>
  <c r="B887" i="6"/>
  <c r="C887" i="6"/>
  <c r="D887" i="6"/>
  <c r="B888" i="6"/>
  <c r="C888" i="6"/>
  <c r="D888" i="6"/>
  <c r="B889" i="6"/>
  <c r="C889" i="6"/>
  <c r="D889" i="6"/>
  <c r="B890" i="6"/>
  <c r="C890" i="6"/>
  <c r="D890" i="6"/>
  <c r="B891" i="6"/>
  <c r="C891" i="6"/>
  <c r="D891" i="6"/>
  <c r="B892" i="6"/>
  <c r="C892" i="6"/>
  <c r="D892" i="6"/>
  <c r="B893" i="6"/>
  <c r="C893" i="6"/>
  <c r="D893" i="6"/>
  <c r="B894" i="6"/>
  <c r="C894" i="6"/>
  <c r="D894" i="6"/>
  <c r="B895" i="6"/>
  <c r="C895" i="6"/>
  <c r="D895" i="6"/>
  <c r="B896" i="6"/>
  <c r="C896" i="6"/>
  <c r="D896" i="6"/>
  <c r="B897" i="6"/>
  <c r="C897" i="6"/>
  <c r="D897" i="6"/>
  <c r="B898" i="6"/>
  <c r="C898" i="6"/>
  <c r="D898" i="6"/>
  <c r="B899" i="6"/>
  <c r="C899" i="6"/>
  <c r="D899" i="6"/>
  <c r="B900" i="6"/>
  <c r="C900" i="6"/>
  <c r="D900" i="6"/>
  <c r="B901" i="6"/>
  <c r="C901" i="6"/>
  <c r="D901" i="6"/>
  <c r="B902" i="6"/>
  <c r="C902" i="6"/>
  <c r="D902" i="6"/>
  <c r="B903" i="6"/>
  <c r="C903" i="6"/>
  <c r="D903" i="6"/>
  <c r="B904" i="6"/>
  <c r="C904" i="6"/>
  <c r="D904" i="6"/>
  <c r="B905" i="6"/>
  <c r="C905" i="6"/>
  <c r="D905" i="6"/>
  <c r="B906" i="6"/>
  <c r="C906" i="6"/>
  <c r="D906" i="6"/>
  <c r="B907" i="6"/>
  <c r="C907" i="6"/>
  <c r="D907" i="6"/>
  <c r="B908" i="6"/>
  <c r="C908" i="6"/>
  <c r="D908" i="6"/>
  <c r="B909" i="6"/>
  <c r="C909" i="6"/>
  <c r="D909" i="6"/>
  <c r="B910" i="6"/>
  <c r="C910" i="6"/>
  <c r="D910" i="6"/>
  <c r="B911" i="6"/>
  <c r="C911" i="6"/>
  <c r="D911" i="6"/>
  <c r="B912" i="6"/>
  <c r="C912" i="6"/>
  <c r="D912" i="6"/>
  <c r="B913" i="6"/>
  <c r="C913" i="6"/>
  <c r="D913" i="6"/>
  <c r="B914" i="6"/>
  <c r="C914" i="6"/>
  <c r="D914" i="6"/>
  <c r="B915" i="6"/>
  <c r="C915" i="6"/>
  <c r="D915" i="6"/>
  <c r="B916" i="6"/>
  <c r="C916" i="6"/>
  <c r="D916" i="6"/>
  <c r="B917" i="6"/>
  <c r="C917" i="6"/>
  <c r="D917" i="6"/>
  <c r="B918" i="6"/>
  <c r="C918" i="6"/>
  <c r="D918" i="6"/>
  <c r="B919" i="6"/>
  <c r="C919" i="6"/>
  <c r="D919" i="6"/>
  <c r="B920" i="6"/>
  <c r="C920" i="6"/>
  <c r="D920" i="6"/>
  <c r="B921" i="6"/>
  <c r="C921" i="6"/>
  <c r="D921" i="6"/>
  <c r="B922" i="6"/>
  <c r="C922" i="6"/>
  <c r="D922" i="6"/>
  <c r="B923" i="6"/>
  <c r="C923" i="6"/>
  <c r="D923" i="6"/>
  <c r="B924" i="6"/>
  <c r="C924" i="6"/>
  <c r="D924" i="6"/>
  <c r="B925" i="6"/>
  <c r="C925" i="6"/>
  <c r="D925" i="6"/>
  <c r="B926" i="6"/>
  <c r="C926" i="6"/>
  <c r="D926" i="6"/>
  <c r="B927" i="6"/>
  <c r="C927" i="6"/>
  <c r="D927" i="6"/>
  <c r="B928" i="6"/>
  <c r="C928" i="6"/>
  <c r="D928" i="6"/>
  <c r="B929" i="6"/>
  <c r="C929" i="6"/>
  <c r="D929" i="6"/>
  <c r="B930" i="6"/>
  <c r="C930" i="6"/>
  <c r="D930" i="6"/>
  <c r="B931" i="6"/>
  <c r="C931" i="6"/>
  <c r="D931" i="6"/>
  <c r="B932" i="6"/>
  <c r="C932" i="6"/>
  <c r="D932" i="6"/>
  <c r="B933" i="6"/>
  <c r="C933" i="6"/>
  <c r="D933" i="6"/>
  <c r="B934" i="6"/>
  <c r="C934" i="6"/>
  <c r="D934" i="6"/>
  <c r="B935" i="6"/>
  <c r="C935" i="6"/>
  <c r="D935" i="6"/>
  <c r="B936" i="6"/>
  <c r="C936" i="6"/>
  <c r="D936" i="6"/>
  <c r="B937" i="6"/>
  <c r="C937" i="6"/>
  <c r="D937" i="6"/>
  <c r="B938" i="6"/>
  <c r="C938" i="6"/>
  <c r="D938" i="6"/>
  <c r="B939" i="6"/>
  <c r="C939" i="6"/>
  <c r="D939" i="6"/>
  <c r="B940" i="6"/>
  <c r="C940" i="6"/>
  <c r="D940" i="6"/>
  <c r="B941" i="6"/>
  <c r="C941" i="6"/>
  <c r="D941" i="6"/>
  <c r="B942" i="6"/>
  <c r="C942" i="6"/>
  <c r="D942" i="6"/>
  <c r="B943" i="6"/>
  <c r="C943" i="6"/>
  <c r="D943" i="6"/>
  <c r="B944" i="6"/>
  <c r="C944" i="6"/>
  <c r="D944" i="6"/>
  <c r="B945" i="6"/>
  <c r="C945" i="6"/>
  <c r="D945" i="6"/>
  <c r="B946" i="6"/>
  <c r="C946" i="6"/>
  <c r="D946" i="6"/>
  <c r="B947" i="6"/>
  <c r="C947" i="6"/>
  <c r="D947" i="6"/>
  <c r="B948" i="6"/>
  <c r="C948" i="6"/>
  <c r="D948" i="6"/>
  <c r="B949" i="6"/>
  <c r="C949" i="6"/>
  <c r="D949" i="6"/>
  <c r="B950" i="6"/>
  <c r="C950" i="6"/>
  <c r="D950" i="6"/>
  <c r="B951" i="6"/>
  <c r="C951" i="6"/>
  <c r="D951" i="6"/>
  <c r="B952" i="6"/>
  <c r="C952" i="6"/>
  <c r="D952" i="6"/>
  <c r="B953" i="6"/>
  <c r="C953" i="6"/>
  <c r="D953" i="6"/>
  <c r="B954" i="6"/>
  <c r="C954" i="6"/>
  <c r="D954" i="6"/>
  <c r="B955" i="6"/>
  <c r="C955" i="6"/>
  <c r="D955" i="6"/>
  <c r="B956" i="6"/>
  <c r="C956" i="6"/>
  <c r="D956" i="6"/>
  <c r="B957" i="6"/>
  <c r="C957" i="6"/>
  <c r="D957" i="6"/>
  <c r="B958" i="6"/>
  <c r="C958" i="6"/>
  <c r="D958" i="6"/>
  <c r="B959" i="6"/>
  <c r="C959" i="6"/>
  <c r="D959" i="6"/>
  <c r="B960" i="6"/>
  <c r="C960" i="6"/>
  <c r="D960" i="6"/>
  <c r="B961" i="6"/>
  <c r="C961" i="6"/>
  <c r="D961" i="6"/>
  <c r="B962" i="6"/>
  <c r="C962" i="6"/>
  <c r="D962" i="6"/>
  <c r="B963" i="6"/>
  <c r="C963" i="6"/>
  <c r="D963" i="6"/>
  <c r="B964" i="6"/>
  <c r="C964" i="6"/>
  <c r="D964" i="6"/>
  <c r="B965" i="6"/>
  <c r="C965" i="6"/>
  <c r="D965" i="6"/>
  <c r="B966" i="6"/>
  <c r="C966" i="6"/>
  <c r="D966" i="6"/>
  <c r="B967" i="6"/>
  <c r="C967" i="6"/>
  <c r="D967" i="6"/>
  <c r="B968" i="6"/>
  <c r="C968" i="6"/>
  <c r="D968" i="6"/>
  <c r="B969" i="6"/>
  <c r="C969" i="6"/>
  <c r="D969" i="6"/>
  <c r="B970" i="6"/>
  <c r="C970" i="6"/>
  <c r="D970" i="6"/>
  <c r="B971" i="6"/>
  <c r="C971" i="6"/>
  <c r="D971" i="6"/>
  <c r="B972" i="6"/>
  <c r="C972" i="6"/>
  <c r="D972" i="6"/>
  <c r="B973" i="6"/>
  <c r="C973" i="6"/>
  <c r="D973" i="6"/>
  <c r="B974" i="6"/>
  <c r="C974" i="6"/>
  <c r="D974" i="6"/>
  <c r="B975" i="6"/>
  <c r="C975" i="6"/>
  <c r="D975" i="6"/>
  <c r="B976" i="6"/>
  <c r="C976" i="6"/>
  <c r="D976" i="6"/>
  <c r="B977" i="6"/>
  <c r="C977" i="6"/>
  <c r="D977" i="6"/>
  <c r="B978" i="6"/>
  <c r="C978" i="6"/>
  <c r="D978" i="6"/>
  <c r="B979" i="6"/>
  <c r="C979" i="6"/>
  <c r="D979" i="6"/>
  <c r="B980" i="6"/>
  <c r="C980" i="6"/>
  <c r="D980" i="6"/>
  <c r="B981" i="6"/>
  <c r="C981" i="6"/>
  <c r="D981" i="6"/>
  <c r="B982" i="6"/>
  <c r="C982" i="6"/>
  <c r="D982" i="6"/>
  <c r="B983" i="6"/>
  <c r="C983" i="6"/>
  <c r="D983" i="6"/>
  <c r="B984" i="6"/>
  <c r="C984" i="6"/>
  <c r="D984" i="6"/>
  <c r="B985" i="6"/>
  <c r="C985" i="6"/>
  <c r="D985" i="6"/>
  <c r="B986" i="6"/>
  <c r="C986" i="6"/>
  <c r="D986" i="6"/>
  <c r="B987" i="6"/>
  <c r="C987" i="6"/>
  <c r="D987" i="6"/>
  <c r="B988" i="6"/>
  <c r="C988" i="6"/>
  <c r="D988" i="6"/>
  <c r="B989" i="6"/>
  <c r="C989" i="6"/>
  <c r="D989" i="6"/>
  <c r="B990" i="6"/>
  <c r="C990" i="6"/>
  <c r="D990" i="6"/>
  <c r="B991" i="6"/>
  <c r="C991" i="6"/>
  <c r="D991" i="6"/>
  <c r="B992" i="6"/>
  <c r="C992" i="6"/>
  <c r="D992" i="6"/>
  <c r="B993" i="6"/>
  <c r="C993" i="6"/>
  <c r="D993" i="6"/>
  <c r="B994" i="6"/>
  <c r="C994" i="6"/>
  <c r="D994" i="6"/>
  <c r="B995" i="6"/>
  <c r="C995" i="6"/>
  <c r="D995" i="6"/>
  <c r="B996" i="6"/>
  <c r="C996" i="6"/>
  <c r="D996" i="6"/>
  <c r="B997" i="6"/>
  <c r="C997" i="6"/>
  <c r="D997" i="6"/>
  <c r="B998" i="6"/>
  <c r="C998" i="6"/>
  <c r="D998" i="6"/>
  <c r="B999" i="6"/>
  <c r="C999" i="6"/>
  <c r="D999" i="6"/>
  <c r="B1000" i="6"/>
  <c r="C1000" i="6"/>
  <c r="D1000" i="6"/>
  <c r="B1001" i="6"/>
  <c r="C1001" i="6"/>
  <c r="D1001" i="6"/>
  <c r="B1002" i="6"/>
  <c r="C1002" i="6"/>
  <c r="D1002" i="6"/>
  <c r="B1003" i="6"/>
  <c r="C1003" i="6"/>
  <c r="D1003" i="6"/>
  <c r="B1004" i="6"/>
  <c r="C1004" i="6"/>
  <c r="D1004" i="6"/>
  <c r="B1005" i="6"/>
  <c r="C1005" i="6"/>
  <c r="D1005" i="6"/>
  <c r="B1006" i="6"/>
  <c r="C1006" i="6"/>
  <c r="D1006" i="6"/>
  <c r="B1007" i="6"/>
  <c r="C1007" i="6"/>
  <c r="D1007" i="6"/>
  <c r="B1008" i="6"/>
  <c r="C1008" i="6"/>
  <c r="D1008" i="6"/>
  <c r="B1009" i="6"/>
  <c r="C1009" i="6"/>
  <c r="D1009" i="6"/>
  <c r="B1010" i="6"/>
  <c r="C1010" i="6"/>
  <c r="D1010" i="6"/>
  <c r="B1011" i="6"/>
  <c r="C1011" i="6"/>
  <c r="D1011" i="6"/>
  <c r="B1012" i="6"/>
  <c r="C1012" i="6"/>
  <c r="D1012" i="6"/>
  <c r="B1013" i="6"/>
  <c r="C1013" i="6"/>
  <c r="D1013" i="6"/>
  <c r="B1014" i="6"/>
  <c r="C1014" i="6"/>
  <c r="D1014" i="6"/>
  <c r="B1015" i="6"/>
  <c r="C1015" i="6"/>
  <c r="D1015" i="6"/>
  <c r="B1016" i="6"/>
  <c r="C1016" i="6"/>
  <c r="D1016" i="6"/>
  <c r="B1017" i="6"/>
  <c r="C1017" i="6"/>
  <c r="D1017" i="6"/>
  <c r="B1018" i="6"/>
  <c r="C1018" i="6"/>
  <c r="D1018" i="6"/>
  <c r="B1019" i="6"/>
  <c r="C1019" i="6"/>
  <c r="D1019" i="6"/>
  <c r="B1020" i="6"/>
  <c r="C1020" i="6"/>
  <c r="D1020" i="6"/>
  <c r="B1021" i="6"/>
  <c r="C1021" i="6"/>
  <c r="D1021" i="6"/>
  <c r="B1022" i="6"/>
  <c r="C1022" i="6"/>
  <c r="D1022" i="6"/>
  <c r="B1023" i="6"/>
  <c r="C1023" i="6"/>
  <c r="D1023" i="6"/>
  <c r="B1024" i="6"/>
  <c r="C1024" i="6"/>
  <c r="D1024" i="6"/>
  <c r="B1025" i="6"/>
  <c r="C1025" i="6"/>
  <c r="D1025" i="6"/>
  <c r="B1026" i="6"/>
  <c r="C1026" i="6"/>
  <c r="D1026" i="6"/>
  <c r="B1027" i="6"/>
  <c r="C1027" i="6"/>
  <c r="D1027" i="6"/>
  <c r="B1028" i="6"/>
  <c r="C1028" i="6"/>
  <c r="D1028" i="6"/>
  <c r="B1029" i="6"/>
  <c r="C1029" i="6"/>
  <c r="D1029" i="6"/>
  <c r="B1030" i="6"/>
  <c r="C1030" i="6"/>
  <c r="D1030" i="6"/>
  <c r="B1031" i="6"/>
  <c r="C1031" i="6"/>
  <c r="D1031" i="6"/>
  <c r="B1032" i="6"/>
  <c r="C1032" i="6"/>
  <c r="D1032" i="6"/>
  <c r="B1033" i="6"/>
  <c r="C1033" i="6"/>
  <c r="D1033" i="6"/>
  <c r="B1034" i="6"/>
  <c r="C1034" i="6"/>
  <c r="D1034" i="6"/>
  <c r="B1035" i="6"/>
  <c r="C1035" i="6"/>
  <c r="D1035" i="6"/>
  <c r="B1036" i="6"/>
  <c r="C1036" i="6"/>
  <c r="D1036" i="6"/>
  <c r="B1037" i="6"/>
  <c r="C1037" i="6"/>
  <c r="D1037" i="6"/>
  <c r="B1038" i="6"/>
  <c r="C1038" i="6"/>
  <c r="D1038" i="6"/>
  <c r="B1039" i="6"/>
  <c r="C1039" i="6"/>
  <c r="D1039" i="6"/>
  <c r="B1040" i="6"/>
  <c r="C1040" i="6"/>
  <c r="D1040" i="6"/>
  <c r="B1041" i="6"/>
  <c r="C1041" i="6"/>
  <c r="D1041" i="6"/>
  <c r="B1042" i="6"/>
  <c r="C1042" i="6"/>
  <c r="D1042" i="6"/>
  <c r="B1043" i="6"/>
  <c r="C1043" i="6"/>
  <c r="D1043" i="6"/>
  <c r="B1044" i="6"/>
  <c r="C1044" i="6"/>
  <c r="D1044" i="6"/>
  <c r="B1045" i="6"/>
  <c r="C1045" i="6"/>
  <c r="D1045" i="6"/>
  <c r="B1046" i="6"/>
  <c r="C1046" i="6"/>
  <c r="D1046" i="6"/>
  <c r="B1047" i="6"/>
  <c r="C1047" i="6"/>
  <c r="D1047" i="6"/>
  <c r="B1048" i="6"/>
  <c r="C1048" i="6"/>
  <c r="D1048" i="6"/>
  <c r="B1049" i="6"/>
  <c r="C1049" i="6"/>
  <c r="D1049" i="6"/>
  <c r="B1050" i="6"/>
  <c r="C1050" i="6"/>
  <c r="D1050" i="6"/>
  <c r="B1051" i="6"/>
  <c r="C1051" i="6"/>
  <c r="D1051" i="6"/>
  <c r="B1052" i="6"/>
  <c r="C1052" i="6"/>
  <c r="D1052" i="6"/>
  <c r="B1053" i="6"/>
  <c r="C1053" i="6"/>
  <c r="D1053" i="6"/>
  <c r="B1054" i="6"/>
  <c r="C1054" i="6"/>
  <c r="D1054" i="6"/>
  <c r="B1055" i="6"/>
  <c r="C1055" i="6"/>
  <c r="D1055" i="6"/>
  <c r="B1056" i="6"/>
  <c r="C1056" i="6"/>
  <c r="D1056" i="6"/>
  <c r="B60" i="6"/>
  <c r="C60" i="6"/>
  <c r="D60" i="6"/>
  <c r="B62" i="6"/>
  <c r="C62" i="6"/>
  <c r="D62" i="6"/>
  <c r="B63" i="6"/>
  <c r="C63" i="6"/>
  <c r="D63" i="6"/>
  <c r="B64" i="6"/>
  <c r="C64" i="6"/>
  <c r="D64" i="6"/>
  <c r="B65" i="6"/>
  <c r="C65" i="6"/>
  <c r="D65" i="6"/>
  <c r="B58" i="6"/>
  <c r="B59" i="6"/>
  <c r="B57" i="6"/>
  <c r="C58" i="6"/>
  <c r="D58" i="6"/>
  <c r="C59" i="6"/>
  <c r="D59" i="6"/>
  <c r="C57" i="6"/>
  <c r="D57" i="6"/>
  <c r="D48" i="6"/>
  <c r="E48" i="6" s="1"/>
  <c r="J48" i="6" s="1"/>
  <c r="H48" i="6"/>
  <c r="D47" i="6"/>
  <c r="E47" i="6" s="1"/>
  <c r="H47" i="6"/>
  <c r="J47" i="6" s="1"/>
  <c r="H46" i="6"/>
  <c r="D46" i="6"/>
  <c r="E46" i="6" s="1"/>
  <c r="J46" i="6" s="1"/>
  <c r="C34" i="6"/>
  <c r="J30" i="6"/>
  <c r="I30" i="6"/>
  <c r="G30" i="6"/>
  <c r="E30" i="6"/>
  <c r="J29" i="6"/>
  <c r="I29" i="6"/>
  <c r="G29" i="6"/>
  <c r="J28" i="6"/>
  <c r="I28" i="6"/>
  <c r="G28" i="6"/>
  <c r="J27" i="6"/>
  <c r="I27" i="6"/>
  <c r="G27" i="6"/>
  <c r="J26" i="6"/>
  <c r="I26" i="6"/>
  <c r="G26" i="6"/>
  <c r="J25" i="6"/>
  <c r="I25" i="6"/>
  <c r="G25" i="6"/>
  <c r="J24" i="6"/>
  <c r="I24" i="6"/>
  <c r="G24" i="6"/>
  <c r="J23" i="6"/>
  <c r="I23" i="6"/>
  <c r="G23" i="6"/>
  <c r="J22" i="6"/>
  <c r="I22" i="6"/>
  <c r="G22" i="6"/>
  <c r="J21" i="6"/>
  <c r="I21" i="6"/>
  <c r="G21" i="6"/>
  <c r="H21" i="6" s="1"/>
  <c r="G20" i="6"/>
  <c r="G19" i="6"/>
  <c r="E19" i="6"/>
  <c r="L19" i="6" s="1"/>
  <c r="G18" i="6"/>
  <c r="E18" i="6"/>
  <c r="L18" i="6" s="1"/>
  <c r="M18" i="6" s="1"/>
  <c r="C6" i="6"/>
  <c r="E20" i="6" s="1"/>
  <c r="L20" i="6" s="1"/>
  <c r="C6" i="2"/>
  <c r="N8" i="5"/>
  <c r="B17" i="5"/>
  <c r="B16" i="5" s="1"/>
  <c r="L7" i="5"/>
  <c r="J8" i="5"/>
  <c r="J7" i="5"/>
  <c r="K7" i="5"/>
  <c r="K8" i="5"/>
  <c r="L8" i="5" s="1"/>
  <c r="H6" i="5"/>
  <c r="I6" i="5" s="1"/>
  <c r="H7" i="5"/>
  <c r="I7" i="5" s="1"/>
  <c r="H8" i="5"/>
  <c r="I8" i="5" s="1"/>
  <c r="G7" i="5"/>
  <c r="G8" i="5"/>
  <c r="G6" i="5"/>
  <c r="E6" i="5"/>
  <c r="F6" i="5" s="1"/>
  <c r="E7" i="5"/>
  <c r="F7" i="5" s="1"/>
  <c r="E8" i="5"/>
  <c r="F8" i="5" s="1"/>
  <c r="E5" i="5"/>
  <c r="F5" i="5" s="1"/>
  <c r="N7" i="5" l="1"/>
  <c r="N6" i="5"/>
  <c r="N5" i="5"/>
  <c r="E61" i="6"/>
  <c r="F61" i="6" s="1"/>
  <c r="E224" i="6"/>
  <c r="F224" i="6" s="1"/>
  <c r="E176" i="6"/>
  <c r="F176" i="6" s="1"/>
  <c r="E164" i="6"/>
  <c r="F164" i="6" s="1"/>
  <c r="E160" i="6"/>
  <c r="F160" i="6" s="1"/>
  <c r="E88" i="6"/>
  <c r="F88" i="6" s="1"/>
  <c r="E212" i="6"/>
  <c r="F212" i="6" s="1"/>
  <c r="E204" i="6"/>
  <c r="F204" i="6" s="1"/>
  <c r="E188" i="6"/>
  <c r="F188" i="6" s="1"/>
  <c r="E180" i="6"/>
  <c r="F180" i="6" s="1"/>
  <c r="E609" i="6"/>
  <c r="F609" i="6" s="1"/>
  <c r="E434" i="6"/>
  <c r="F434" i="6" s="1"/>
  <c r="E422" i="6"/>
  <c r="F422" i="6" s="1"/>
  <c r="E393" i="6"/>
  <c r="F393" i="6" s="1"/>
  <c r="E389" i="6"/>
  <c r="F389" i="6" s="1"/>
  <c r="E350" i="6"/>
  <c r="F350" i="6" s="1"/>
  <c r="E285" i="6"/>
  <c r="F285" i="6" s="1"/>
  <c r="E966" i="6"/>
  <c r="F966" i="6" s="1"/>
  <c r="E66" i="6"/>
  <c r="F66" i="6" s="1"/>
  <c r="E968" i="6"/>
  <c r="F968" i="6" s="1"/>
  <c r="E916" i="6"/>
  <c r="F916" i="6" s="1"/>
  <c r="E907" i="6"/>
  <c r="F907" i="6" s="1"/>
  <c r="E903" i="6"/>
  <c r="F903" i="6" s="1"/>
  <c r="E900" i="6"/>
  <c r="F900" i="6" s="1"/>
  <c r="E687" i="6"/>
  <c r="F687" i="6" s="1"/>
  <c r="E683" i="6"/>
  <c r="F683" i="6" s="1"/>
  <c r="E613" i="6"/>
  <c r="F613" i="6" s="1"/>
  <c r="E611" i="6"/>
  <c r="F611" i="6" s="1"/>
  <c r="E554" i="6"/>
  <c r="F554" i="6" s="1"/>
  <c r="E518" i="6"/>
  <c r="F518" i="6" s="1"/>
  <c r="E486" i="6"/>
  <c r="F486" i="6" s="1"/>
  <c r="E235" i="6"/>
  <c r="F235" i="6" s="1"/>
  <c r="E218" i="6"/>
  <c r="F218" i="6" s="1"/>
  <c r="E214" i="6"/>
  <c r="F214" i="6" s="1"/>
  <c r="E172" i="6"/>
  <c r="F172" i="6" s="1"/>
  <c r="E68" i="6"/>
  <c r="F68" i="6" s="1"/>
  <c r="E1053" i="6"/>
  <c r="F1053" i="6" s="1"/>
  <c r="E1050" i="6"/>
  <c r="F1050" i="6" s="1"/>
  <c r="E432" i="6"/>
  <c r="F432" i="6" s="1"/>
  <c r="E428" i="6"/>
  <c r="F428" i="6" s="1"/>
  <c r="E228" i="6"/>
  <c r="F228" i="6" s="1"/>
  <c r="E186" i="6"/>
  <c r="F186" i="6" s="1"/>
  <c r="E182" i="6"/>
  <c r="F182" i="6" s="1"/>
  <c r="E90" i="6"/>
  <c r="F90" i="6" s="1"/>
  <c r="E86" i="6"/>
  <c r="F86" i="6" s="1"/>
  <c r="E82" i="6"/>
  <c r="F82" i="6" s="1"/>
  <c r="E78" i="6"/>
  <c r="F78" i="6" s="1"/>
  <c r="E1030" i="6"/>
  <c r="F1030" i="6" s="1"/>
  <c r="E1007" i="6"/>
  <c r="F1007" i="6" s="1"/>
  <c r="E975" i="6"/>
  <c r="F975" i="6" s="1"/>
  <c r="E954" i="6"/>
  <c r="F954" i="6" s="1"/>
  <c r="E934" i="6"/>
  <c r="F934" i="6" s="1"/>
  <c r="E922" i="6"/>
  <c r="F922" i="6" s="1"/>
  <c r="E349" i="6"/>
  <c r="F349" i="6" s="1"/>
  <c r="E345" i="6"/>
  <c r="F345" i="6" s="1"/>
  <c r="E333" i="6"/>
  <c r="F333" i="6" s="1"/>
  <c r="E317" i="6"/>
  <c r="F317" i="6" s="1"/>
  <c r="E313" i="6"/>
  <c r="F313" i="6" s="1"/>
  <c r="E301" i="6"/>
  <c r="F301" i="6" s="1"/>
  <c r="E272" i="6"/>
  <c r="F272" i="6" s="1"/>
  <c r="E256" i="6"/>
  <c r="F256" i="6" s="1"/>
  <c r="E252" i="6"/>
  <c r="F252" i="6" s="1"/>
  <c r="E220" i="6"/>
  <c r="F220" i="6" s="1"/>
  <c r="E208" i="6"/>
  <c r="F208" i="6" s="1"/>
  <c r="E196" i="6"/>
  <c r="F196" i="6" s="1"/>
  <c r="E192" i="6"/>
  <c r="F192" i="6" s="1"/>
  <c r="E166" i="6"/>
  <c r="F166" i="6" s="1"/>
  <c r="E74" i="6"/>
  <c r="F74" i="6" s="1"/>
  <c r="E1014" i="6"/>
  <c r="F1014" i="6" s="1"/>
  <c r="E1010" i="6"/>
  <c r="F1010" i="6" s="1"/>
  <c r="E1032" i="6"/>
  <c r="F1032" i="6" s="1"/>
  <c r="E950" i="6"/>
  <c r="F950" i="6" s="1"/>
  <c r="E946" i="6"/>
  <c r="F946" i="6" s="1"/>
  <c r="E943" i="6"/>
  <c r="F943" i="6" s="1"/>
  <c r="E942" i="6"/>
  <c r="F942" i="6" s="1"/>
  <c r="E810" i="6"/>
  <c r="F810" i="6" s="1"/>
  <c r="E698" i="6"/>
  <c r="F698" i="6" s="1"/>
  <c r="E695" i="6"/>
  <c r="F695" i="6" s="1"/>
  <c r="E694" i="6"/>
  <c r="F694" i="6" s="1"/>
  <c r="E671" i="6"/>
  <c r="F671" i="6" s="1"/>
  <c r="E666" i="6"/>
  <c r="F666" i="6" s="1"/>
  <c r="E663" i="6"/>
  <c r="F663" i="6" s="1"/>
  <c r="E662" i="6"/>
  <c r="F662" i="6" s="1"/>
  <c r="E542" i="6"/>
  <c r="F542" i="6" s="1"/>
  <c r="E534" i="6"/>
  <c r="F534" i="6" s="1"/>
  <c r="E533" i="6"/>
  <c r="F533" i="6" s="1"/>
  <c r="E526" i="6"/>
  <c r="F526" i="6" s="1"/>
  <c r="E525" i="6"/>
  <c r="F525" i="6" s="1"/>
  <c r="E510" i="6"/>
  <c r="F510" i="6" s="1"/>
  <c r="E502" i="6"/>
  <c r="F502" i="6" s="1"/>
  <c r="E501" i="6"/>
  <c r="F501" i="6" s="1"/>
  <c r="E494" i="6"/>
  <c r="F494" i="6" s="1"/>
  <c r="E478" i="6"/>
  <c r="F478" i="6" s="1"/>
  <c r="E470" i="6"/>
  <c r="F470" i="6" s="1"/>
  <c r="E469" i="6"/>
  <c r="F469" i="6" s="1"/>
  <c r="E462" i="6"/>
  <c r="F462" i="6" s="1"/>
  <c r="E461" i="6"/>
  <c r="F461" i="6" s="1"/>
  <c r="E401" i="6"/>
  <c r="F401" i="6" s="1"/>
  <c r="E381" i="6"/>
  <c r="F381" i="6" s="1"/>
  <c r="E377" i="6"/>
  <c r="F377" i="6" s="1"/>
  <c r="E376" i="6"/>
  <c r="F376" i="6" s="1"/>
  <c r="E365" i="6"/>
  <c r="F365" i="6" s="1"/>
  <c r="E287" i="6"/>
  <c r="F287" i="6" s="1"/>
  <c r="E270" i="6"/>
  <c r="F270" i="6" s="1"/>
  <c r="E262" i="6"/>
  <c r="F262" i="6" s="1"/>
  <c r="E238" i="6"/>
  <c r="F238" i="6" s="1"/>
  <c r="E234" i="6"/>
  <c r="F234" i="6" s="1"/>
  <c r="E216" i="6"/>
  <c r="F216" i="6" s="1"/>
  <c r="E210" i="6"/>
  <c r="F210" i="6" s="1"/>
  <c r="E206" i="6"/>
  <c r="F206" i="6" s="1"/>
  <c r="E184" i="6"/>
  <c r="F184" i="6" s="1"/>
  <c r="E178" i="6"/>
  <c r="F178" i="6" s="1"/>
  <c r="E174" i="6"/>
  <c r="F174" i="6" s="1"/>
  <c r="E80" i="6"/>
  <c r="F80" i="6" s="1"/>
  <c r="E76" i="6"/>
  <c r="F76" i="6" s="1"/>
  <c r="E312" i="6"/>
  <c r="F312" i="6" s="1"/>
  <c r="E230" i="6"/>
  <c r="F230" i="6" s="1"/>
  <c r="E198" i="6"/>
  <c r="F198" i="6" s="1"/>
  <c r="E1046" i="6"/>
  <c r="F1046" i="6" s="1"/>
  <c r="E1039" i="6"/>
  <c r="F1039" i="6" s="1"/>
  <c r="E1018" i="6"/>
  <c r="F1018" i="6" s="1"/>
  <c r="E998" i="6"/>
  <c r="F998" i="6" s="1"/>
  <c r="E989" i="6"/>
  <c r="F989" i="6" s="1"/>
  <c r="E986" i="6"/>
  <c r="F986" i="6" s="1"/>
  <c r="E912" i="6"/>
  <c r="F912" i="6" s="1"/>
  <c r="E896" i="6"/>
  <c r="F896" i="6" s="1"/>
  <c r="E709" i="6"/>
  <c r="F709" i="6" s="1"/>
  <c r="E705" i="6"/>
  <c r="F705" i="6" s="1"/>
  <c r="E701" i="6"/>
  <c r="F701" i="6" s="1"/>
  <c r="E669" i="6"/>
  <c r="F669" i="6" s="1"/>
  <c r="E621" i="6"/>
  <c r="F621" i="6" s="1"/>
  <c r="E540" i="6"/>
  <c r="F540" i="6" s="1"/>
  <c r="E532" i="6"/>
  <c r="F532" i="6" s="1"/>
  <c r="E524" i="6"/>
  <c r="F524" i="6" s="1"/>
  <c r="E508" i="6"/>
  <c r="F508" i="6" s="1"/>
  <c r="E500" i="6"/>
  <c r="F500" i="6" s="1"/>
  <c r="E492" i="6"/>
  <c r="F492" i="6" s="1"/>
  <c r="E476" i="6"/>
  <c r="F476" i="6" s="1"/>
  <c r="E468" i="6"/>
  <c r="F468" i="6" s="1"/>
  <c r="E460" i="6"/>
  <c r="F460" i="6" s="1"/>
  <c r="E418" i="6"/>
  <c r="F418" i="6" s="1"/>
  <c r="E410" i="6"/>
  <c r="F410" i="6" s="1"/>
  <c r="E329" i="6"/>
  <c r="F329" i="6" s="1"/>
  <c r="E325" i="6"/>
  <c r="F325" i="6" s="1"/>
  <c r="E321" i="6"/>
  <c r="F321" i="6" s="1"/>
  <c r="E318" i="6"/>
  <c r="F318" i="6" s="1"/>
  <c r="E286" i="6"/>
  <c r="F286" i="6" s="1"/>
  <c r="E281" i="6"/>
  <c r="F281" i="6" s="1"/>
  <c r="E264" i="6"/>
  <c r="F264" i="6" s="1"/>
  <c r="E240" i="6"/>
  <c r="F240" i="6" s="1"/>
  <c r="E232" i="6"/>
  <c r="F232" i="6" s="1"/>
  <c r="E222" i="6"/>
  <c r="F222" i="6" s="1"/>
  <c r="E200" i="6"/>
  <c r="F200" i="6" s="1"/>
  <c r="E190" i="6"/>
  <c r="F190" i="6" s="1"/>
  <c r="E168" i="6"/>
  <c r="F168" i="6" s="1"/>
  <c r="E70" i="6"/>
  <c r="F70" i="6" s="1"/>
  <c r="E1006" i="6"/>
  <c r="F1006" i="6" s="1"/>
  <c r="E982" i="6"/>
  <c r="F982" i="6" s="1"/>
  <c r="E925" i="6"/>
  <c r="F925" i="6" s="1"/>
  <c r="E643" i="6"/>
  <c r="F643" i="6" s="1"/>
  <c r="E633" i="6"/>
  <c r="F633" i="6" s="1"/>
  <c r="E427" i="6"/>
  <c r="F427" i="6" s="1"/>
  <c r="E351" i="6"/>
  <c r="F351" i="6" s="1"/>
  <c r="E119" i="6"/>
  <c r="F119" i="6" s="1"/>
  <c r="E115" i="6"/>
  <c r="F115" i="6" s="1"/>
  <c r="E111" i="6"/>
  <c r="F111" i="6" s="1"/>
  <c r="E84" i="6"/>
  <c r="F84" i="6" s="1"/>
  <c r="E1055" i="6"/>
  <c r="F1055" i="6" s="1"/>
  <c r="E1054" i="6"/>
  <c r="F1054" i="6" s="1"/>
  <c r="E1037" i="6"/>
  <c r="F1037" i="6" s="1"/>
  <c r="E1034" i="6"/>
  <c r="F1034" i="6" s="1"/>
  <c r="E1016" i="6"/>
  <c r="F1016" i="6" s="1"/>
  <c r="E994" i="6"/>
  <c r="F994" i="6" s="1"/>
  <c r="E991" i="6"/>
  <c r="F991" i="6" s="1"/>
  <c r="E990" i="6"/>
  <c r="F990" i="6" s="1"/>
  <c r="E973" i="6"/>
  <c r="F973" i="6" s="1"/>
  <c r="E970" i="6"/>
  <c r="F970" i="6" s="1"/>
  <c r="E952" i="6"/>
  <c r="F952" i="6" s="1"/>
  <c r="E930" i="6"/>
  <c r="F930" i="6" s="1"/>
  <c r="E927" i="6"/>
  <c r="F927" i="6" s="1"/>
  <c r="E926" i="6"/>
  <c r="F926" i="6" s="1"/>
  <c r="E914" i="6"/>
  <c r="F914" i="6" s="1"/>
  <c r="E910" i="6"/>
  <c r="F910" i="6" s="1"/>
  <c r="E904" i="6"/>
  <c r="F904" i="6" s="1"/>
  <c r="E64" i="6"/>
  <c r="F64" i="6" s="1"/>
  <c r="E1038" i="6"/>
  <c r="F1038" i="6" s="1"/>
  <c r="E1021" i="6"/>
  <c r="F1021" i="6" s="1"/>
  <c r="E1000" i="6"/>
  <c r="F1000" i="6" s="1"/>
  <c r="E974" i="6"/>
  <c r="F974" i="6" s="1"/>
  <c r="E957" i="6"/>
  <c r="F957" i="6" s="1"/>
  <c r="E897" i="6"/>
  <c r="F897" i="6" s="1"/>
  <c r="E814" i="6"/>
  <c r="F814" i="6" s="1"/>
  <c r="E700" i="6"/>
  <c r="F700" i="6" s="1"/>
  <c r="E655" i="6"/>
  <c r="F655" i="6" s="1"/>
  <c r="E651" i="6"/>
  <c r="F651" i="6" s="1"/>
  <c r="E637" i="6"/>
  <c r="F637" i="6" s="1"/>
  <c r="E627" i="6"/>
  <c r="F627" i="6" s="1"/>
  <c r="E625" i="6"/>
  <c r="F625" i="6" s="1"/>
  <c r="E546" i="6"/>
  <c r="F546" i="6" s="1"/>
  <c r="E539" i="6"/>
  <c r="F539" i="6" s="1"/>
  <c r="E454" i="6"/>
  <c r="F454" i="6" s="1"/>
  <c r="E361" i="6"/>
  <c r="F361" i="6" s="1"/>
  <c r="E202" i="6"/>
  <c r="F202" i="6" s="1"/>
  <c r="E170" i="6"/>
  <c r="F170" i="6" s="1"/>
  <c r="E72" i="6"/>
  <c r="F72" i="6" s="1"/>
  <c r="E1042" i="6"/>
  <c r="F1042" i="6" s="1"/>
  <c r="E978" i="6"/>
  <c r="F978" i="6" s="1"/>
  <c r="E936" i="6"/>
  <c r="F936" i="6" s="1"/>
  <c r="E919" i="6"/>
  <c r="F919" i="6" s="1"/>
  <c r="E915" i="6"/>
  <c r="F915" i="6" s="1"/>
  <c r="E1048" i="6"/>
  <c r="F1048" i="6" s="1"/>
  <c r="E1026" i="6"/>
  <c r="F1026" i="6" s="1"/>
  <c r="E1023" i="6"/>
  <c r="F1023" i="6" s="1"/>
  <c r="E1022" i="6"/>
  <c r="F1022" i="6" s="1"/>
  <c r="E1005" i="6"/>
  <c r="F1005" i="6" s="1"/>
  <c r="E1002" i="6"/>
  <c r="F1002" i="6" s="1"/>
  <c r="E984" i="6"/>
  <c r="F984" i="6" s="1"/>
  <c r="E962" i="6"/>
  <c r="F962" i="6" s="1"/>
  <c r="E959" i="6"/>
  <c r="F959" i="6" s="1"/>
  <c r="E958" i="6"/>
  <c r="F958" i="6" s="1"/>
  <c r="E941" i="6"/>
  <c r="F941" i="6" s="1"/>
  <c r="E938" i="6"/>
  <c r="F938" i="6" s="1"/>
  <c r="E920" i="6"/>
  <c r="F920" i="6" s="1"/>
  <c r="E899" i="6"/>
  <c r="F899" i="6" s="1"/>
  <c r="E898" i="6"/>
  <c r="F898" i="6" s="1"/>
  <c r="E894" i="6"/>
  <c r="F894" i="6" s="1"/>
  <c r="E890" i="6"/>
  <c r="F890" i="6" s="1"/>
  <c r="E886" i="6"/>
  <c r="F886" i="6" s="1"/>
  <c r="E882" i="6"/>
  <c r="F882" i="6" s="1"/>
  <c r="E878" i="6"/>
  <c r="F878" i="6" s="1"/>
  <c r="E874" i="6"/>
  <c r="F874" i="6" s="1"/>
  <c r="E870" i="6"/>
  <c r="F870" i="6" s="1"/>
  <c r="E866" i="6"/>
  <c r="F866" i="6" s="1"/>
  <c r="E862" i="6"/>
  <c r="F862" i="6" s="1"/>
  <c r="E675" i="6"/>
  <c r="F675" i="6" s="1"/>
  <c r="E668" i="6"/>
  <c r="F668" i="6" s="1"/>
  <c r="E507" i="6"/>
  <c r="F507" i="6" s="1"/>
  <c r="E297" i="6"/>
  <c r="F297" i="6" s="1"/>
  <c r="E226" i="6"/>
  <c r="F226" i="6" s="1"/>
  <c r="E194" i="6"/>
  <c r="F194" i="6" s="1"/>
  <c r="E162" i="6"/>
  <c r="F162" i="6" s="1"/>
  <c r="E493" i="6"/>
  <c r="F493" i="6" s="1"/>
  <c r="E475" i="6"/>
  <c r="F475" i="6" s="1"/>
  <c r="E446" i="6"/>
  <c r="F446" i="6" s="1"/>
  <c r="E442" i="6"/>
  <c r="F442" i="6" s="1"/>
  <c r="E400" i="6"/>
  <c r="F400" i="6" s="1"/>
  <c r="E357" i="6"/>
  <c r="F357" i="6" s="1"/>
  <c r="E344" i="6"/>
  <c r="F344" i="6" s="1"/>
  <c r="E319" i="6"/>
  <c r="F319" i="6" s="1"/>
  <c r="E293" i="6"/>
  <c r="F293" i="6" s="1"/>
  <c r="E289" i="6"/>
  <c r="F289" i="6" s="1"/>
  <c r="E280" i="6"/>
  <c r="F280" i="6" s="1"/>
  <c r="E263" i="6"/>
  <c r="F263" i="6" s="1"/>
  <c r="E261" i="6"/>
  <c r="F261" i="6" s="1"/>
  <c r="E117" i="6"/>
  <c r="F117" i="6" s="1"/>
  <c r="E113" i="6"/>
  <c r="F113" i="6" s="1"/>
  <c r="E109" i="6"/>
  <c r="F109" i="6" s="1"/>
  <c r="E699" i="6"/>
  <c r="F699" i="6" s="1"/>
  <c r="E682" i="6"/>
  <c r="F682" i="6" s="1"/>
  <c r="E679" i="6"/>
  <c r="F679" i="6" s="1"/>
  <c r="E678" i="6"/>
  <c r="F678" i="6" s="1"/>
  <c r="E659" i="6"/>
  <c r="F659" i="6" s="1"/>
  <c r="E653" i="6"/>
  <c r="F653" i="6" s="1"/>
  <c r="E652" i="6"/>
  <c r="F652" i="6" s="1"/>
  <c r="E641" i="6"/>
  <c r="F641" i="6" s="1"/>
  <c r="E640" i="6"/>
  <c r="F640" i="6" s="1"/>
  <c r="E632" i="6"/>
  <c r="F632" i="6" s="1"/>
  <c r="E629" i="6"/>
  <c r="F629" i="6" s="1"/>
  <c r="E628" i="6"/>
  <c r="F628" i="6" s="1"/>
  <c r="E626" i="6"/>
  <c r="F626" i="6" s="1"/>
  <c r="E557" i="6"/>
  <c r="F557" i="6" s="1"/>
  <c r="E553" i="6"/>
  <c r="F553" i="6" s="1"/>
  <c r="E550" i="6"/>
  <c r="F550" i="6" s="1"/>
  <c r="E549" i="6"/>
  <c r="F549" i="6" s="1"/>
  <c r="E516" i="6"/>
  <c r="F516" i="6" s="1"/>
  <c r="E515" i="6"/>
  <c r="F515" i="6" s="1"/>
  <c r="E506" i="6"/>
  <c r="F506" i="6" s="1"/>
  <c r="E498" i="6"/>
  <c r="F498" i="6" s="1"/>
  <c r="E448" i="6"/>
  <c r="F448" i="6" s="1"/>
  <c r="E444" i="6"/>
  <c r="F444" i="6" s="1"/>
  <c r="E430" i="6"/>
  <c r="F430" i="6" s="1"/>
  <c r="E426" i="6"/>
  <c r="F426" i="6" s="1"/>
  <c r="E405" i="6"/>
  <c r="F405" i="6" s="1"/>
  <c r="E388" i="6"/>
  <c r="F388" i="6" s="1"/>
  <c r="E386" i="6"/>
  <c r="F386" i="6" s="1"/>
  <c r="E363" i="6"/>
  <c r="F363" i="6" s="1"/>
  <c r="E346" i="6"/>
  <c r="F346" i="6" s="1"/>
  <c r="E341" i="6"/>
  <c r="F341" i="6" s="1"/>
  <c r="E337" i="6"/>
  <c r="F337" i="6" s="1"/>
  <c r="E334" i="6"/>
  <c r="F334" i="6" s="1"/>
  <c r="E330" i="6"/>
  <c r="F330" i="6" s="1"/>
  <c r="E324" i="6"/>
  <c r="F324" i="6" s="1"/>
  <c r="E299" i="6"/>
  <c r="F299" i="6" s="1"/>
  <c r="E282" i="6"/>
  <c r="F282" i="6" s="1"/>
  <c r="E268" i="6"/>
  <c r="F268" i="6" s="1"/>
  <c r="E248" i="6"/>
  <c r="F248" i="6" s="1"/>
  <c r="E247" i="6"/>
  <c r="F247" i="6" s="1"/>
  <c r="E245" i="6"/>
  <c r="F245" i="6" s="1"/>
  <c r="E142" i="6"/>
  <c r="F142" i="6" s="1"/>
  <c r="E138" i="6"/>
  <c r="F138" i="6" s="1"/>
  <c r="E134" i="6"/>
  <c r="F134" i="6" s="1"/>
  <c r="E130" i="6"/>
  <c r="F130" i="6" s="1"/>
  <c r="E126" i="6"/>
  <c r="F126" i="6" s="1"/>
  <c r="E122" i="6"/>
  <c r="F122" i="6" s="1"/>
  <c r="E118" i="6"/>
  <c r="F118" i="6" s="1"/>
  <c r="E114" i="6"/>
  <c r="F114" i="6" s="1"/>
  <c r="E110" i="6"/>
  <c r="F110" i="6" s="1"/>
  <c r="E106" i="6"/>
  <c r="F106" i="6" s="1"/>
  <c r="E102" i="6"/>
  <c r="F102" i="6" s="1"/>
  <c r="E98" i="6"/>
  <c r="F98" i="6" s="1"/>
  <c r="E94" i="6"/>
  <c r="F94" i="6" s="1"/>
  <c r="E858" i="6"/>
  <c r="F858" i="6" s="1"/>
  <c r="E854" i="6"/>
  <c r="F854" i="6" s="1"/>
  <c r="E850" i="6"/>
  <c r="F850" i="6" s="1"/>
  <c r="E846" i="6"/>
  <c r="F846" i="6" s="1"/>
  <c r="E842" i="6"/>
  <c r="F842" i="6" s="1"/>
  <c r="E838" i="6"/>
  <c r="F838" i="6" s="1"/>
  <c r="E834" i="6"/>
  <c r="F834" i="6" s="1"/>
  <c r="E830" i="6"/>
  <c r="F830" i="6" s="1"/>
  <c r="E826" i="6"/>
  <c r="F826" i="6" s="1"/>
  <c r="E822" i="6"/>
  <c r="F822" i="6" s="1"/>
  <c r="E818" i="6"/>
  <c r="F818" i="6" s="1"/>
  <c r="E809" i="6"/>
  <c r="F809" i="6" s="1"/>
  <c r="E691" i="6"/>
  <c r="F691" i="6" s="1"/>
  <c r="E685" i="6"/>
  <c r="F685" i="6" s="1"/>
  <c r="E684" i="6"/>
  <c r="F684" i="6" s="1"/>
  <c r="E667" i="6"/>
  <c r="F667" i="6" s="1"/>
  <c r="E650" i="6"/>
  <c r="F650" i="6" s="1"/>
  <c r="E647" i="6"/>
  <c r="F647" i="6" s="1"/>
  <c r="E646" i="6"/>
  <c r="F646" i="6" s="1"/>
  <c r="E620" i="6"/>
  <c r="F620" i="6" s="1"/>
  <c r="E617" i="6"/>
  <c r="F617" i="6" s="1"/>
  <c r="E616" i="6"/>
  <c r="F616" i="6" s="1"/>
  <c r="E538" i="6"/>
  <c r="F538" i="6" s="1"/>
  <c r="E530" i="6"/>
  <c r="F530" i="6" s="1"/>
  <c r="E484" i="6"/>
  <c r="F484" i="6" s="1"/>
  <c r="E483" i="6"/>
  <c r="F483" i="6" s="1"/>
  <c r="E474" i="6"/>
  <c r="F474" i="6" s="1"/>
  <c r="E466" i="6"/>
  <c r="F466" i="6" s="1"/>
  <c r="E450" i="6"/>
  <c r="F450" i="6" s="1"/>
  <c r="E449" i="6"/>
  <c r="F449" i="6" s="1"/>
  <c r="E445" i="6"/>
  <c r="F445" i="6" s="1"/>
  <c r="E438" i="6"/>
  <c r="F438" i="6" s="1"/>
  <c r="E416" i="6"/>
  <c r="F416" i="6" s="1"/>
  <c r="E412" i="6"/>
  <c r="F412" i="6" s="1"/>
  <c r="E411" i="6"/>
  <c r="F411" i="6" s="1"/>
  <c r="E395" i="6"/>
  <c r="F395" i="6" s="1"/>
  <c r="E378" i="6"/>
  <c r="F378" i="6" s="1"/>
  <c r="E373" i="6"/>
  <c r="F373" i="6" s="1"/>
  <c r="E369" i="6"/>
  <c r="F369" i="6" s="1"/>
  <c r="E366" i="6"/>
  <c r="F366" i="6" s="1"/>
  <c r="E362" i="6"/>
  <c r="F362" i="6" s="1"/>
  <c r="E356" i="6"/>
  <c r="F356" i="6" s="1"/>
  <c r="E331" i="6"/>
  <c r="F331" i="6" s="1"/>
  <c r="E314" i="6"/>
  <c r="F314" i="6" s="1"/>
  <c r="E305" i="6"/>
  <c r="F305" i="6" s="1"/>
  <c r="E302" i="6"/>
  <c r="F302" i="6" s="1"/>
  <c r="E298" i="6"/>
  <c r="F298" i="6" s="1"/>
  <c r="E292" i="6"/>
  <c r="F292" i="6" s="1"/>
  <c r="E254" i="6"/>
  <c r="F254" i="6" s="1"/>
  <c r="E246" i="6"/>
  <c r="F246" i="6" s="1"/>
  <c r="E233" i="6"/>
  <c r="F233" i="6" s="1"/>
  <c r="E156" i="6"/>
  <c r="F156" i="6" s="1"/>
  <c r="E152" i="6"/>
  <c r="F152" i="6" s="1"/>
  <c r="E148" i="6"/>
  <c r="F148" i="6" s="1"/>
  <c r="E144" i="6"/>
  <c r="F144" i="6" s="1"/>
  <c r="E140" i="6"/>
  <c r="F140" i="6" s="1"/>
  <c r="E136" i="6"/>
  <c r="F136" i="6" s="1"/>
  <c r="E132" i="6"/>
  <c r="F132" i="6" s="1"/>
  <c r="E128" i="6"/>
  <c r="F128" i="6" s="1"/>
  <c r="E124" i="6"/>
  <c r="F124" i="6" s="1"/>
  <c r="E120" i="6"/>
  <c r="F120" i="6" s="1"/>
  <c r="E116" i="6"/>
  <c r="F116" i="6" s="1"/>
  <c r="E112" i="6"/>
  <c r="F112" i="6" s="1"/>
  <c r="E108" i="6"/>
  <c r="F108" i="6" s="1"/>
  <c r="E104" i="6"/>
  <c r="F104" i="6" s="1"/>
  <c r="E100" i="6"/>
  <c r="F100" i="6" s="1"/>
  <c r="E96" i="6"/>
  <c r="F96" i="6" s="1"/>
  <c r="E92" i="6"/>
  <c r="F92" i="6" s="1"/>
  <c r="E1051" i="6"/>
  <c r="F1051" i="6" s="1"/>
  <c r="E1035" i="6"/>
  <c r="F1035" i="6" s="1"/>
  <c r="E996" i="6"/>
  <c r="F996" i="6" s="1"/>
  <c r="E985" i="6"/>
  <c r="F985" i="6" s="1"/>
  <c r="E948" i="6"/>
  <c r="F948" i="6" s="1"/>
  <c r="E923" i="6"/>
  <c r="F923" i="6" s="1"/>
  <c r="E800" i="6"/>
  <c r="F800" i="6" s="1"/>
  <c r="E796" i="6"/>
  <c r="F796" i="6" s="1"/>
  <c r="E788" i="6"/>
  <c r="F788" i="6" s="1"/>
  <c r="E784" i="6"/>
  <c r="F784" i="6" s="1"/>
  <c r="E781" i="6"/>
  <c r="F781" i="6" s="1"/>
  <c r="E776" i="6"/>
  <c r="F776" i="6" s="1"/>
  <c r="E773" i="6"/>
  <c r="F773" i="6" s="1"/>
  <c r="E768" i="6"/>
  <c r="F768" i="6" s="1"/>
  <c r="E765" i="6"/>
  <c r="F765" i="6" s="1"/>
  <c r="E761" i="6"/>
  <c r="F761" i="6" s="1"/>
  <c r="E757" i="6"/>
  <c r="F757" i="6" s="1"/>
  <c r="E752" i="6"/>
  <c r="F752" i="6" s="1"/>
  <c r="E725" i="6"/>
  <c r="F725" i="6" s="1"/>
  <c r="E721" i="6"/>
  <c r="F721" i="6" s="1"/>
  <c r="E717" i="6"/>
  <c r="F717" i="6" s="1"/>
  <c r="E713" i="6"/>
  <c r="F713" i="6" s="1"/>
  <c r="E1028" i="6"/>
  <c r="F1028" i="6" s="1"/>
  <c r="E1019" i="6"/>
  <c r="F1019" i="6" s="1"/>
  <c r="E1001" i="6"/>
  <c r="F1001" i="6" s="1"/>
  <c r="E987" i="6"/>
  <c r="F987" i="6" s="1"/>
  <c r="E971" i="6"/>
  <c r="F971" i="6" s="1"/>
  <c r="E955" i="6"/>
  <c r="F955" i="6" s="1"/>
  <c r="E937" i="6"/>
  <c r="F937" i="6" s="1"/>
  <c r="E932" i="6"/>
  <c r="F932" i="6" s="1"/>
  <c r="E921" i="6"/>
  <c r="F921" i="6" s="1"/>
  <c r="E905" i="6"/>
  <c r="F905" i="6" s="1"/>
  <c r="E804" i="6"/>
  <c r="F804" i="6" s="1"/>
  <c r="E801" i="6"/>
  <c r="F801" i="6" s="1"/>
  <c r="E797" i="6"/>
  <c r="F797" i="6" s="1"/>
  <c r="E793" i="6"/>
  <c r="F793" i="6" s="1"/>
  <c r="E792" i="6"/>
  <c r="F792" i="6" s="1"/>
  <c r="E789" i="6"/>
  <c r="F789" i="6" s="1"/>
  <c r="E785" i="6"/>
  <c r="F785" i="6" s="1"/>
  <c r="E780" i="6"/>
  <c r="F780" i="6" s="1"/>
  <c r="E777" i="6"/>
  <c r="F777" i="6" s="1"/>
  <c r="E772" i="6"/>
  <c r="F772" i="6" s="1"/>
  <c r="E769" i="6"/>
  <c r="F769" i="6" s="1"/>
  <c r="E764" i="6"/>
  <c r="F764" i="6" s="1"/>
  <c r="E760" i="6"/>
  <c r="F760" i="6" s="1"/>
  <c r="E756" i="6"/>
  <c r="F756" i="6" s="1"/>
  <c r="E753" i="6"/>
  <c r="F753" i="6" s="1"/>
  <c r="E749" i="6"/>
  <c r="F749" i="6" s="1"/>
  <c r="E745" i="6"/>
  <c r="F745" i="6" s="1"/>
  <c r="E741" i="6"/>
  <c r="F741" i="6" s="1"/>
  <c r="E737" i="6"/>
  <c r="F737" i="6" s="1"/>
  <c r="E733" i="6"/>
  <c r="F733" i="6" s="1"/>
  <c r="E729" i="6"/>
  <c r="F729" i="6" s="1"/>
  <c r="E1056" i="6"/>
  <c r="F1056" i="6" s="1"/>
  <c r="E1047" i="6"/>
  <c r="F1047" i="6" s="1"/>
  <c r="E1045" i="6"/>
  <c r="F1045" i="6" s="1"/>
  <c r="E1040" i="6"/>
  <c r="F1040" i="6" s="1"/>
  <c r="E1031" i="6"/>
  <c r="F1031" i="6" s="1"/>
  <c r="E1029" i="6"/>
  <c r="F1029" i="6" s="1"/>
  <c r="E1024" i="6"/>
  <c r="F1024" i="6" s="1"/>
  <c r="E1015" i="6"/>
  <c r="F1015" i="6" s="1"/>
  <c r="E1013" i="6"/>
  <c r="F1013" i="6" s="1"/>
  <c r="E1008" i="6"/>
  <c r="F1008" i="6" s="1"/>
  <c r="E999" i="6"/>
  <c r="F999" i="6" s="1"/>
  <c r="E997" i="6"/>
  <c r="F997" i="6" s="1"/>
  <c r="E992" i="6"/>
  <c r="F992" i="6" s="1"/>
  <c r="E983" i="6"/>
  <c r="F983" i="6" s="1"/>
  <c r="E981" i="6"/>
  <c r="F981" i="6" s="1"/>
  <c r="E976" i="6"/>
  <c r="F976" i="6" s="1"/>
  <c r="E967" i="6"/>
  <c r="F967" i="6" s="1"/>
  <c r="E965" i="6"/>
  <c r="F965" i="6" s="1"/>
  <c r="E960" i="6"/>
  <c r="F960" i="6" s="1"/>
  <c r="E951" i="6"/>
  <c r="F951" i="6" s="1"/>
  <c r="E949" i="6"/>
  <c r="F949" i="6" s="1"/>
  <c r="E944" i="6"/>
  <c r="F944" i="6" s="1"/>
  <c r="E935" i="6"/>
  <c r="F935" i="6" s="1"/>
  <c r="E933" i="6"/>
  <c r="F933" i="6" s="1"/>
  <c r="E928" i="6"/>
  <c r="F928" i="6" s="1"/>
  <c r="E918" i="6"/>
  <c r="F918" i="6" s="1"/>
  <c r="E911" i="6"/>
  <c r="F911" i="6" s="1"/>
  <c r="E908" i="6"/>
  <c r="F908" i="6" s="1"/>
  <c r="E906" i="6"/>
  <c r="F906" i="6" s="1"/>
  <c r="E902" i="6"/>
  <c r="F902" i="6" s="1"/>
  <c r="E895" i="6"/>
  <c r="F895" i="6" s="1"/>
  <c r="E892" i="6"/>
  <c r="F892" i="6" s="1"/>
  <c r="E888" i="6"/>
  <c r="F888" i="6" s="1"/>
  <c r="E884" i="6"/>
  <c r="F884" i="6" s="1"/>
  <c r="E880" i="6"/>
  <c r="F880" i="6" s="1"/>
  <c r="E876" i="6"/>
  <c r="F876" i="6" s="1"/>
  <c r="E872" i="6"/>
  <c r="F872" i="6" s="1"/>
  <c r="E868" i="6"/>
  <c r="F868" i="6" s="1"/>
  <c r="E864" i="6"/>
  <c r="F864" i="6" s="1"/>
  <c r="E860" i="6"/>
  <c r="F860" i="6" s="1"/>
  <c r="E856" i="6"/>
  <c r="F856" i="6" s="1"/>
  <c r="E807" i="6"/>
  <c r="F807" i="6" s="1"/>
  <c r="E806" i="6"/>
  <c r="F806" i="6" s="1"/>
  <c r="E1049" i="6"/>
  <c r="F1049" i="6" s="1"/>
  <c r="E1044" i="6"/>
  <c r="F1044" i="6" s="1"/>
  <c r="E1033" i="6"/>
  <c r="F1033" i="6" s="1"/>
  <c r="E1017" i="6"/>
  <c r="F1017" i="6" s="1"/>
  <c r="E1012" i="6"/>
  <c r="F1012" i="6" s="1"/>
  <c r="E1003" i="6"/>
  <c r="F1003" i="6" s="1"/>
  <c r="E980" i="6"/>
  <c r="F980" i="6" s="1"/>
  <c r="E969" i="6"/>
  <c r="F969" i="6" s="1"/>
  <c r="E964" i="6"/>
  <c r="F964" i="6" s="1"/>
  <c r="E953" i="6"/>
  <c r="F953" i="6" s="1"/>
  <c r="E939" i="6"/>
  <c r="F939" i="6" s="1"/>
  <c r="E60" i="6"/>
  <c r="F60" i="6" s="1"/>
  <c r="E1052" i="6"/>
  <c r="F1052" i="6" s="1"/>
  <c r="E1043" i="6"/>
  <c r="F1043" i="6" s="1"/>
  <c r="E1041" i="6"/>
  <c r="F1041" i="6" s="1"/>
  <c r="E1036" i="6"/>
  <c r="F1036" i="6" s="1"/>
  <c r="E1027" i="6"/>
  <c r="F1027" i="6" s="1"/>
  <c r="E1025" i="6"/>
  <c r="F1025" i="6" s="1"/>
  <c r="E1020" i="6"/>
  <c r="F1020" i="6" s="1"/>
  <c r="E1011" i="6"/>
  <c r="F1011" i="6" s="1"/>
  <c r="E1009" i="6"/>
  <c r="F1009" i="6" s="1"/>
  <c r="E1004" i="6"/>
  <c r="F1004" i="6" s="1"/>
  <c r="E995" i="6"/>
  <c r="F995" i="6" s="1"/>
  <c r="E993" i="6"/>
  <c r="F993" i="6" s="1"/>
  <c r="E988" i="6"/>
  <c r="F988" i="6" s="1"/>
  <c r="E979" i="6"/>
  <c r="F979" i="6" s="1"/>
  <c r="E977" i="6"/>
  <c r="F977" i="6" s="1"/>
  <c r="E972" i="6"/>
  <c r="F972" i="6" s="1"/>
  <c r="E963" i="6"/>
  <c r="F963" i="6" s="1"/>
  <c r="E961" i="6"/>
  <c r="F961" i="6" s="1"/>
  <c r="E956" i="6"/>
  <c r="F956" i="6" s="1"/>
  <c r="E947" i="6"/>
  <c r="F947" i="6" s="1"/>
  <c r="E945" i="6"/>
  <c r="F945" i="6" s="1"/>
  <c r="E940" i="6"/>
  <c r="F940" i="6" s="1"/>
  <c r="E931" i="6"/>
  <c r="F931" i="6" s="1"/>
  <c r="E929" i="6"/>
  <c r="F929" i="6" s="1"/>
  <c r="E924" i="6"/>
  <c r="F924" i="6" s="1"/>
  <c r="E913" i="6"/>
  <c r="F913" i="6" s="1"/>
  <c r="E811" i="6"/>
  <c r="F811" i="6" s="1"/>
  <c r="E812" i="6"/>
  <c r="F812" i="6" s="1"/>
  <c r="E805" i="6"/>
  <c r="F805" i="6" s="1"/>
  <c r="E697" i="6"/>
  <c r="F697" i="6" s="1"/>
  <c r="E690" i="6"/>
  <c r="F690" i="6" s="1"/>
  <c r="E681" i="6"/>
  <c r="F681" i="6" s="1"/>
  <c r="E674" i="6"/>
  <c r="F674" i="6" s="1"/>
  <c r="E665" i="6"/>
  <c r="F665" i="6" s="1"/>
  <c r="E658" i="6"/>
  <c r="F658" i="6" s="1"/>
  <c r="E649" i="6"/>
  <c r="F649" i="6" s="1"/>
  <c r="E638" i="6"/>
  <c r="F638" i="6" s="1"/>
  <c r="E635" i="6"/>
  <c r="F635" i="6" s="1"/>
  <c r="E624" i="6"/>
  <c r="F624" i="6" s="1"/>
  <c r="E612" i="6"/>
  <c r="F612" i="6" s="1"/>
  <c r="E610" i="6"/>
  <c r="F610" i="6" s="1"/>
  <c r="E604" i="6"/>
  <c r="F604" i="6" s="1"/>
  <c r="E600" i="6"/>
  <c r="F600" i="6" s="1"/>
  <c r="E596" i="6"/>
  <c r="F596" i="6" s="1"/>
  <c r="E592" i="6"/>
  <c r="F592" i="6" s="1"/>
  <c r="E588" i="6"/>
  <c r="F588" i="6" s="1"/>
  <c r="E584" i="6"/>
  <c r="F584" i="6" s="1"/>
  <c r="E580" i="6"/>
  <c r="F580" i="6" s="1"/>
  <c r="E576" i="6"/>
  <c r="F576" i="6" s="1"/>
  <c r="E572" i="6"/>
  <c r="F572" i="6" s="1"/>
  <c r="E568" i="6"/>
  <c r="F568" i="6" s="1"/>
  <c r="E564" i="6"/>
  <c r="F564" i="6" s="1"/>
  <c r="E560" i="6"/>
  <c r="F560" i="6" s="1"/>
  <c r="E556" i="6"/>
  <c r="F556" i="6" s="1"/>
  <c r="E555" i="6"/>
  <c r="F555" i="6" s="1"/>
  <c r="E531" i="6"/>
  <c r="F531" i="6" s="1"/>
  <c r="E522" i="6"/>
  <c r="F522" i="6" s="1"/>
  <c r="E517" i="6"/>
  <c r="F517" i="6" s="1"/>
  <c r="E499" i="6"/>
  <c r="F499" i="6" s="1"/>
  <c r="E490" i="6"/>
  <c r="F490" i="6" s="1"/>
  <c r="E485" i="6"/>
  <c r="F485" i="6" s="1"/>
  <c r="E467" i="6"/>
  <c r="F467" i="6" s="1"/>
  <c r="E458" i="6"/>
  <c r="F458" i="6" s="1"/>
  <c r="E443" i="6"/>
  <c r="F443" i="6" s="1"/>
  <c r="E417" i="6"/>
  <c r="F417" i="6" s="1"/>
  <c r="E413" i="6"/>
  <c r="F413" i="6" s="1"/>
  <c r="E397" i="6"/>
  <c r="F397" i="6" s="1"/>
  <c r="E353" i="6"/>
  <c r="F353" i="6" s="1"/>
  <c r="E277" i="6"/>
  <c r="F277" i="6" s="1"/>
  <c r="E260" i="6"/>
  <c r="F260" i="6" s="1"/>
  <c r="E852" i="6"/>
  <c r="F852" i="6" s="1"/>
  <c r="E848" i="6"/>
  <c r="F848" i="6" s="1"/>
  <c r="E844" i="6"/>
  <c r="F844" i="6" s="1"/>
  <c r="E840" i="6"/>
  <c r="F840" i="6" s="1"/>
  <c r="E836" i="6"/>
  <c r="F836" i="6" s="1"/>
  <c r="E832" i="6"/>
  <c r="F832" i="6" s="1"/>
  <c r="E828" i="6"/>
  <c r="F828" i="6" s="1"/>
  <c r="E824" i="6"/>
  <c r="F824" i="6" s="1"/>
  <c r="E820" i="6"/>
  <c r="F820" i="6" s="1"/>
  <c r="E816" i="6"/>
  <c r="F816" i="6" s="1"/>
  <c r="E813" i="6"/>
  <c r="F813" i="6" s="1"/>
  <c r="E803" i="6"/>
  <c r="F803" i="6" s="1"/>
  <c r="E799" i="6"/>
  <c r="F799" i="6" s="1"/>
  <c r="E795" i="6"/>
  <c r="F795" i="6" s="1"/>
  <c r="E791" i="6"/>
  <c r="F791" i="6" s="1"/>
  <c r="E787" i="6"/>
  <c r="F787" i="6" s="1"/>
  <c r="E783" i="6"/>
  <c r="F783" i="6" s="1"/>
  <c r="E779" i="6"/>
  <c r="F779" i="6" s="1"/>
  <c r="E775" i="6"/>
  <c r="F775" i="6" s="1"/>
  <c r="E771" i="6"/>
  <c r="F771" i="6" s="1"/>
  <c r="E767" i="6"/>
  <c r="F767" i="6" s="1"/>
  <c r="E763" i="6"/>
  <c r="F763" i="6" s="1"/>
  <c r="E759" i="6"/>
  <c r="F759" i="6" s="1"/>
  <c r="E755" i="6"/>
  <c r="F755" i="6" s="1"/>
  <c r="E751" i="6"/>
  <c r="F751" i="6" s="1"/>
  <c r="E747" i="6"/>
  <c r="F747" i="6" s="1"/>
  <c r="E743" i="6"/>
  <c r="F743" i="6" s="1"/>
  <c r="E739" i="6"/>
  <c r="F739" i="6" s="1"/>
  <c r="E735" i="6"/>
  <c r="F735" i="6" s="1"/>
  <c r="E731" i="6"/>
  <c r="F731" i="6" s="1"/>
  <c r="E727" i="6"/>
  <c r="F727" i="6" s="1"/>
  <c r="E723" i="6"/>
  <c r="F723" i="6" s="1"/>
  <c r="E719" i="6"/>
  <c r="F719" i="6" s="1"/>
  <c r="E715" i="6"/>
  <c r="F715" i="6" s="1"/>
  <c r="E711" i="6"/>
  <c r="F711" i="6" s="1"/>
  <c r="E707" i="6"/>
  <c r="F707" i="6" s="1"/>
  <c r="E703" i="6"/>
  <c r="F703" i="6" s="1"/>
  <c r="E693" i="6"/>
  <c r="F693" i="6" s="1"/>
  <c r="E692" i="6"/>
  <c r="F692" i="6" s="1"/>
  <c r="E686" i="6"/>
  <c r="F686" i="6" s="1"/>
  <c r="E677" i="6"/>
  <c r="F677" i="6" s="1"/>
  <c r="E676" i="6"/>
  <c r="F676" i="6" s="1"/>
  <c r="E670" i="6"/>
  <c r="F670" i="6" s="1"/>
  <c r="E661" i="6"/>
  <c r="F661" i="6" s="1"/>
  <c r="E660" i="6"/>
  <c r="F660" i="6" s="1"/>
  <c r="E654" i="6"/>
  <c r="F654" i="6" s="1"/>
  <c r="E645" i="6"/>
  <c r="F645" i="6" s="1"/>
  <c r="E644" i="6"/>
  <c r="F644" i="6" s="1"/>
  <c r="E636" i="6"/>
  <c r="F636" i="6" s="1"/>
  <c r="E634" i="6"/>
  <c r="F634" i="6" s="1"/>
  <c r="E622" i="6"/>
  <c r="F622" i="6" s="1"/>
  <c r="E619" i="6"/>
  <c r="F619" i="6" s="1"/>
  <c r="E608" i="6"/>
  <c r="F608" i="6" s="1"/>
  <c r="E548" i="6"/>
  <c r="F548" i="6" s="1"/>
  <c r="E547" i="6"/>
  <c r="F547" i="6" s="1"/>
  <c r="E541" i="6"/>
  <c r="F541" i="6" s="1"/>
  <c r="E523" i="6"/>
  <c r="F523" i="6" s="1"/>
  <c r="E514" i="6"/>
  <c r="F514" i="6" s="1"/>
  <c r="E509" i="6"/>
  <c r="F509" i="6" s="1"/>
  <c r="E491" i="6"/>
  <c r="F491" i="6" s="1"/>
  <c r="E482" i="6"/>
  <c r="F482" i="6" s="1"/>
  <c r="E477" i="6"/>
  <c r="F477" i="6" s="1"/>
  <c r="E459" i="6"/>
  <c r="F459" i="6" s="1"/>
  <c r="E433" i="6"/>
  <c r="F433" i="6" s="1"/>
  <c r="E429" i="6"/>
  <c r="F429" i="6" s="1"/>
  <c r="E414" i="6"/>
  <c r="F414" i="6" s="1"/>
  <c r="E385" i="6"/>
  <c r="F385" i="6" s="1"/>
  <c r="E309" i="6"/>
  <c r="F309" i="6" s="1"/>
  <c r="E244" i="6"/>
  <c r="F244" i="6" s="1"/>
  <c r="E689" i="6"/>
  <c r="F689" i="6" s="1"/>
  <c r="E673" i="6"/>
  <c r="F673" i="6" s="1"/>
  <c r="E657" i="6"/>
  <c r="F657" i="6" s="1"/>
  <c r="E642" i="6"/>
  <c r="F642" i="6" s="1"/>
  <c r="E618" i="6"/>
  <c r="F618" i="6" s="1"/>
  <c r="E606" i="6"/>
  <c r="F606" i="6" s="1"/>
  <c r="E602" i="6"/>
  <c r="F602" i="6" s="1"/>
  <c r="E598" i="6"/>
  <c r="F598" i="6" s="1"/>
  <c r="E594" i="6"/>
  <c r="F594" i="6" s="1"/>
  <c r="E590" i="6"/>
  <c r="F590" i="6" s="1"/>
  <c r="E586" i="6"/>
  <c r="F586" i="6" s="1"/>
  <c r="E582" i="6"/>
  <c r="F582" i="6" s="1"/>
  <c r="E578" i="6"/>
  <c r="F578" i="6" s="1"/>
  <c r="E574" i="6"/>
  <c r="F574" i="6" s="1"/>
  <c r="E570" i="6"/>
  <c r="F570" i="6" s="1"/>
  <c r="E566" i="6"/>
  <c r="F566" i="6" s="1"/>
  <c r="E562" i="6"/>
  <c r="F562" i="6" s="1"/>
  <c r="E558" i="6"/>
  <c r="F558" i="6" s="1"/>
  <c r="E544" i="6"/>
  <c r="F544" i="6" s="1"/>
  <c r="E537" i="6"/>
  <c r="F537" i="6" s="1"/>
  <c r="E528" i="6"/>
  <c r="F528" i="6" s="1"/>
  <c r="E521" i="6"/>
  <c r="F521" i="6" s="1"/>
  <c r="E512" i="6"/>
  <c r="F512" i="6" s="1"/>
  <c r="E505" i="6"/>
  <c r="F505" i="6" s="1"/>
  <c r="E496" i="6"/>
  <c r="F496" i="6" s="1"/>
  <c r="E489" i="6"/>
  <c r="F489" i="6" s="1"/>
  <c r="E480" i="6"/>
  <c r="F480" i="6" s="1"/>
  <c r="E473" i="6"/>
  <c r="F473" i="6" s="1"/>
  <c r="E464" i="6"/>
  <c r="F464" i="6" s="1"/>
  <c r="E457" i="6"/>
  <c r="F457" i="6" s="1"/>
  <c r="E452" i="6"/>
  <c r="F452" i="6" s="1"/>
  <c r="E451" i="6"/>
  <c r="F451" i="6" s="1"/>
  <c r="E440" i="6"/>
  <c r="F440" i="6" s="1"/>
  <c r="E437" i="6"/>
  <c r="F437" i="6" s="1"/>
  <c r="E425" i="6"/>
  <c r="F425" i="6" s="1"/>
  <c r="E420" i="6"/>
  <c r="F420" i="6" s="1"/>
  <c r="E419" i="6"/>
  <c r="F419" i="6" s="1"/>
  <c r="E408" i="6"/>
  <c r="F408" i="6" s="1"/>
  <c r="E398" i="6"/>
  <c r="F398" i="6" s="1"/>
  <c r="E396" i="6"/>
  <c r="F396" i="6" s="1"/>
  <c r="E394" i="6"/>
  <c r="F394" i="6" s="1"/>
  <c r="E384" i="6"/>
  <c r="F384" i="6" s="1"/>
  <c r="E374" i="6"/>
  <c r="F374" i="6" s="1"/>
  <c r="E371" i="6"/>
  <c r="F371" i="6" s="1"/>
  <c r="E364" i="6"/>
  <c r="F364" i="6" s="1"/>
  <c r="E359" i="6"/>
  <c r="F359" i="6" s="1"/>
  <c r="E354" i="6"/>
  <c r="F354" i="6" s="1"/>
  <c r="E352" i="6"/>
  <c r="F352" i="6" s="1"/>
  <c r="E342" i="6"/>
  <c r="F342" i="6" s="1"/>
  <c r="E339" i="6"/>
  <c r="F339" i="6" s="1"/>
  <c r="E332" i="6"/>
  <c r="F332" i="6" s="1"/>
  <c r="E327" i="6"/>
  <c r="F327" i="6" s="1"/>
  <c r="E322" i="6"/>
  <c r="F322" i="6" s="1"/>
  <c r="E320" i="6"/>
  <c r="F320" i="6" s="1"/>
  <c r="E310" i="6"/>
  <c r="F310" i="6" s="1"/>
  <c r="E307" i="6"/>
  <c r="F307" i="6" s="1"/>
  <c r="E300" i="6"/>
  <c r="F300" i="6" s="1"/>
  <c r="E295" i="6"/>
  <c r="F295" i="6" s="1"/>
  <c r="E290" i="6"/>
  <c r="F290" i="6" s="1"/>
  <c r="E288" i="6"/>
  <c r="F288" i="6" s="1"/>
  <c r="E278" i="6"/>
  <c r="F278" i="6" s="1"/>
  <c r="E275" i="6"/>
  <c r="F275" i="6" s="1"/>
  <c r="E273" i="6"/>
  <c r="F273" i="6" s="1"/>
  <c r="E266" i="6"/>
  <c r="F266" i="6" s="1"/>
  <c r="E259" i="6"/>
  <c r="F259" i="6" s="1"/>
  <c r="E257" i="6"/>
  <c r="F257" i="6" s="1"/>
  <c r="E250" i="6"/>
  <c r="F250" i="6" s="1"/>
  <c r="E243" i="6"/>
  <c r="F243" i="6" s="1"/>
  <c r="E241" i="6"/>
  <c r="F241" i="6" s="1"/>
  <c r="E236" i="6"/>
  <c r="F236" i="6" s="1"/>
  <c r="E157" i="6"/>
  <c r="F157" i="6" s="1"/>
  <c r="E153" i="6"/>
  <c r="F153" i="6" s="1"/>
  <c r="E149" i="6"/>
  <c r="F149" i="6" s="1"/>
  <c r="E145" i="6"/>
  <c r="F145" i="6" s="1"/>
  <c r="E141" i="6"/>
  <c r="F141" i="6" s="1"/>
  <c r="E137" i="6"/>
  <c r="F137" i="6" s="1"/>
  <c r="E133" i="6"/>
  <c r="F133" i="6" s="1"/>
  <c r="E129" i="6"/>
  <c r="F129" i="6" s="1"/>
  <c r="E125" i="6"/>
  <c r="F125" i="6" s="1"/>
  <c r="E121" i="6"/>
  <c r="F121" i="6" s="1"/>
  <c r="E403" i="6"/>
  <c r="F403" i="6" s="1"/>
  <c r="E392" i="6"/>
  <c r="F392" i="6" s="1"/>
  <c r="E379" i="6"/>
  <c r="F379" i="6" s="1"/>
  <c r="E372" i="6"/>
  <c r="F372" i="6" s="1"/>
  <c r="E367" i="6"/>
  <c r="F367" i="6" s="1"/>
  <c r="E360" i="6"/>
  <c r="F360" i="6" s="1"/>
  <c r="E347" i="6"/>
  <c r="F347" i="6" s="1"/>
  <c r="E340" i="6"/>
  <c r="F340" i="6" s="1"/>
  <c r="E335" i="6"/>
  <c r="F335" i="6" s="1"/>
  <c r="E328" i="6"/>
  <c r="F328" i="6" s="1"/>
  <c r="E315" i="6"/>
  <c r="F315" i="6" s="1"/>
  <c r="E308" i="6"/>
  <c r="F308" i="6" s="1"/>
  <c r="E303" i="6"/>
  <c r="F303" i="6" s="1"/>
  <c r="E296" i="6"/>
  <c r="F296" i="6" s="1"/>
  <c r="E283" i="6"/>
  <c r="F283" i="6" s="1"/>
  <c r="E276" i="6"/>
  <c r="F276" i="6" s="1"/>
  <c r="E271" i="6"/>
  <c r="F271" i="6" s="1"/>
  <c r="E269" i="6"/>
  <c r="F269" i="6" s="1"/>
  <c r="E255" i="6"/>
  <c r="F255" i="6" s="1"/>
  <c r="E253" i="6"/>
  <c r="F253" i="6" s="1"/>
  <c r="E239" i="6"/>
  <c r="F239" i="6" s="1"/>
  <c r="E237" i="6"/>
  <c r="F237" i="6" s="1"/>
  <c r="E158" i="6"/>
  <c r="F158" i="6" s="1"/>
  <c r="E154" i="6"/>
  <c r="F154" i="6" s="1"/>
  <c r="E150" i="6"/>
  <c r="F150" i="6" s="1"/>
  <c r="E146" i="6"/>
  <c r="F146" i="6" s="1"/>
  <c r="E552" i="6"/>
  <c r="F552" i="6" s="1"/>
  <c r="E545" i="6"/>
  <c r="F545" i="6" s="1"/>
  <c r="E536" i="6"/>
  <c r="F536" i="6" s="1"/>
  <c r="E529" i="6"/>
  <c r="F529" i="6" s="1"/>
  <c r="E520" i="6"/>
  <c r="F520" i="6" s="1"/>
  <c r="E513" i="6"/>
  <c r="F513" i="6" s="1"/>
  <c r="E504" i="6"/>
  <c r="F504" i="6" s="1"/>
  <c r="E497" i="6"/>
  <c r="F497" i="6" s="1"/>
  <c r="E488" i="6"/>
  <c r="F488" i="6" s="1"/>
  <c r="E481" i="6"/>
  <c r="F481" i="6" s="1"/>
  <c r="E472" i="6"/>
  <c r="F472" i="6" s="1"/>
  <c r="E465" i="6"/>
  <c r="F465" i="6" s="1"/>
  <c r="E456" i="6"/>
  <c r="F456" i="6" s="1"/>
  <c r="E453" i="6"/>
  <c r="F453" i="6" s="1"/>
  <c r="E441" i="6"/>
  <c r="F441" i="6" s="1"/>
  <c r="E436" i="6"/>
  <c r="F436" i="6" s="1"/>
  <c r="E435" i="6"/>
  <c r="F435" i="6" s="1"/>
  <c r="E424" i="6"/>
  <c r="F424" i="6" s="1"/>
  <c r="E421" i="6"/>
  <c r="F421" i="6" s="1"/>
  <c r="E409" i="6"/>
  <c r="F409" i="6" s="1"/>
  <c r="E406" i="6"/>
  <c r="F406" i="6" s="1"/>
  <c r="E404" i="6"/>
  <c r="F404" i="6" s="1"/>
  <c r="E402" i="6"/>
  <c r="F402" i="6" s="1"/>
  <c r="E387" i="6"/>
  <c r="F387" i="6" s="1"/>
  <c r="E380" i="6"/>
  <c r="F380" i="6" s="1"/>
  <c r="E375" i="6"/>
  <c r="F375" i="6" s="1"/>
  <c r="E370" i="6"/>
  <c r="F370" i="6" s="1"/>
  <c r="E368" i="6"/>
  <c r="F368" i="6" s="1"/>
  <c r="E358" i="6"/>
  <c r="F358" i="6" s="1"/>
  <c r="E355" i="6"/>
  <c r="F355" i="6" s="1"/>
  <c r="E348" i="6"/>
  <c r="F348" i="6" s="1"/>
  <c r="E343" i="6"/>
  <c r="F343" i="6" s="1"/>
  <c r="E338" i="6"/>
  <c r="F338" i="6" s="1"/>
  <c r="E336" i="6"/>
  <c r="F336" i="6" s="1"/>
  <c r="E326" i="6"/>
  <c r="F326" i="6" s="1"/>
  <c r="E323" i="6"/>
  <c r="F323" i="6" s="1"/>
  <c r="E316" i="6"/>
  <c r="F316" i="6" s="1"/>
  <c r="E311" i="6"/>
  <c r="F311" i="6" s="1"/>
  <c r="E306" i="6"/>
  <c r="F306" i="6" s="1"/>
  <c r="E304" i="6"/>
  <c r="F304" i="6" s="1"/>
  <c r="E294" i="6"/>
  <c r="F294" i="6" s="1"/>
  <c r="E291" i="6"/>
  <c r="F291" i="6" s="1"/>
  <c r="E284" i="6"/>
  <c r="F284" i="6" s="1"/>
  <c r="E279" i="6"/>
  <c r="F279" i="6" s="1"/>
  <c r="E274" i="6"/>
  <c r="F274" i="6" s="1"/>
  <c r="E267" i="6"/>
  <c r="F267" i="6" s="1"/>
  <c r="E265" i="6"/>
  <c r="F265" i="6" s="1"/>
  <c r="E258" i="6"/>
  <c r="F258" i="6" s="1"/>
  <c r="E251" i="6"/>
  <c r="F251" i="6" s="1"/>
  <c r="E249" i="6"/>
  <c r="F249" i="6" s="1"/>
  <c r="E242" i="6"/>
  <c r="F242" i="6" s="1"/>
  <c r="E231" i="6"/>
  <c r="F231" i="6" s="1"/>
  <c r="E229" i="6"/>
  <c r="F229" i="6" s="1"/>
  <c r="E227" i="6"/>
  <c r="F227" i="6" s="1"/>
  <c r="E225" i="6"/>
  <c r="F225" i="6" s="1"/>
  <c r="E223" i="6"/>
  <c r="F223" i="6" s="1"/>
  <c r="E221" i="6"/>
  <c r="F221" i="6" s="1"/>
  <c r="E219" i="6"/>
  <c r="F219" i="6" s="1"/>
  <c r="E217" i="6"/>
  <c r="F217" i="6" s="1"/>
  <c r="E215" i="6"/>
  <c r="F215" i="6" s="1"/>
  <c r="E213" i="6"/>
  <c r="F213" i="6" s="1"/>
  <c r="E211" i="6"/>
  <c r="F211" i="6" s="1"/>
  <c r="E209" i="6"/>
  <c r="F209" i="6" s="1"/>
  <c r="E207" i="6"/>
  <c r="F207" i="6" s="1"/>
  <c r="E205" i="6"/>
  <c r="F205" i="6" s="1"/>
  <c r="E203" i="6"/>
  <c r="F203" i="6" s="1"/>
  <c r="E201" i="6"/>
  <c r="F201" i="6" s="1"/>
  <c r="E199" i="6"/>
  <c r="F199" i="6" s="1"/>
  <c r="E197" i="6"/>
  <c r="F197" i="6" s="1"/>
  <c r="E195" i="6"/>
  <c r="F195" i="6" s="1"/>
  <c r="E193" i="6"/>
  <c r="F193" i="6" s="1"/>
  <c r="E191" i="6"/>
  <c r="F191" i="6" s="1"/>
  <c r="E189" i="6"/>
  <c r="F189" i="6" s="1"/>
  <c r="E187" i="6"/>
  <c r="F187" i="6" s="1"/>
  <c r="E185" i="6"/>
  <c r="F185" i="6" s="1"/>
  <c r="E183" i="6"/>
  <c r="F183" i="6" s="1"/>
  <c r="E181" i="6"/>
  <c r="F181" i="6" s="1"/>
  <c r="E179" i="6"/>
  <c r="F179" i="6" s="1"/>
  <c r="E177" i="6"/>
  <c r="F177" i="6" s="1"/>
  <c r="E175" i="6"/>
  <c r="F175" i="6" s="1"/>
  <c r="E173" i="6"/>
  <c r="F173" i="6" s="1"/>
  <c r="E171" i="6"/>
  <c r="F171" i="6" s="1"/>
  <c r="E169" i="6"/>
  <c r="F169" i="6" s="1"/>
  <c r="E167" i="6"/>
  <c r="F167" i="6" s="1"/>
  <c r="E165" i="6"/>
  <c r="F165" i="6" s="1"/>
  <c r="E163" i="6"/>
  <c r="F163" i="6" s="1"/>
  <c r="E161" i="6"/>
  <c r="F161" i="6" s="1"/>
  <c r="E159" i="6"/>
  <c r="F159" i="6" s="1"/>
  <c r="E155" i="6"/>
  <c r="F155" i="6" s="1"/>
  <c r="E151" i="6"/>
  <c r="F151" i="6" s="1"/>
  <c r="E147" i="6"/>
  <c r="F147" i="6" s="1"/>
  <c r="E143" i="6"/>
  <c r="F143" i="6" s="1"/>
  <c r="E139" i="6"/>
  <c r="F139" i="6" s="1"/>
  <c r="E135" i="6"/>
  <c r="F135" i="6" s="1"/>
  <c r="E131" i="6"/>
  <c r="F131" i="6" s="1"/>
  <c r="E127" i="6"/>
  <c r="F127" i="6" s="1"/>
  <c r="E123" i="6"/>
  <c r="F123" i="6" s="1"/>
  <c r="E107" i="6"/>
  <c r="F107" i="6" s="1"/>
  <c r="E105" i="6"/>
  <c r="F105" i="6" s="1"/>
  <c r="E103" i="6"/>
  <c r="F103" i="6" s="1"/>
  <c r="E101" i="6"/>
  <c r="F101" i="6" s="1"/>
  <c r="E99" i="6"/>
  <c r="F99" i="6" s="1"/>
  <c r="E97" i="6"/>
  <c r="F97" i="6" s="1"/>
  <c r="E95" i="6"/>
  <c r="F95" i="6" s="1"/>
  <c r="E93" i="6"/>
  <c r="F93" i="6" s="1"/>
  <c r="E91" i="6"/>
  <c r="F91" i="6" s="1"/>
  <c r="E89" i="6"/>
  <c r="F89" i="6" s="1"/>
  <c r="E87" i="6"/>
  <c r="F87" i="6" s="1"/>
  <c r="E85" i="6"/>
  <c r="F85" i="6" s="1"/>
  <c r="E83" i="6"/>
  <c r="F83" i="6" s="1"/>
  <c r="E81" i="6"/>
  <c r="F81" i="6" s="1"/>
  <c r="E79" i="6"/>
  <c r="F79" i="6" s="1"/>
  <c r="E77" i="6"/>
  <c r="F77" i="6" s="1"/>
  <c r="E75" i="6"/>
  <c r="F75" i="6" s="1"/>
  <c r="E73" i="6"/>
  <c r="F73" i="6" s="1"/>
  <c r="E71" i="6"/>
  <c r="F71" i="6" s="1"/>
  <c r="E69" i="6"/>
  <c r="F69" i="6" s="1"/>
  <c r="E67" i="6"/>
  <c r="F67" i="6" s="1"/>
  <c r="E65" i="6"/>
  <c r="F65" i="6" s="1"/>
  <c r="E63" i="6"/>
  <c r="F63" i="6" s="1"/>
  <c r="E917" i="6"/>
  <c r="F917" i="6" s="1"/>
  <c r="E909" i="6"/>
  <c r="F909" i="6" s="1"/>
  <c r="E901" i="6"/>
  <c r="F901" i="6" s="1"/>
  <c r="E893" i="6"/>
  <c r="F893" i="6" s="1"/>
  <c r="E891" i="6"/>
  <c r="F891" i="6" s="1"/>
  <c r="E889" i="6"/>
  <c r="F889" i="6" s="1"/>
  <c r="E887" i="6"/>
  <c r="F887" i="6" s="1"/>
  <c r="E885" i="6"/>
  <c r="F885" i="6" s="1"/>
  <c r="E883" i="6"/>
  <c r="F883" i="6" s="1"/>
  <c r="E881" i="6"/>
  <c r="F881" i="6" s="1"/>
  <c r="E879" i="6"/>
  <c r="F879" i="6" s="1"/>
  <c r="E877" i="6"/>
  <c r="F877" i="6" s="1"/>
  <c r="E875" i="6"/>
  <c r="F875" i="6" s="1"/>
  <c r="E873" i="6"/>
  <c r="F873" i="6" s="1"/>
  <c r="E871" i="6"/>
  <c r="F871" i="6" s="1"/>
  <c r="E869" i="6"/>
  <c r="F869" i="6" s="1"/>
  <c r="E867" i="6"/>
  <c r="F867" i="6" s="1"/>
  <c r="E865" i="6"/>
  <c r="F865" i="6" s="1"/>
  <c r="E863" i="6"/>
  <c r="F863" i="6" s="1"/>
  <c r="E861" i="6"/>
  <c r="F861" i="6" s="1"/>
  <c r="E859" i="6"/>
  <c r="F859" i="6" s="1"/>
  <c r="E857" i="6"/>
  <c r="F857" i="6" s="1"/>
  <c r="E855" i="6"/>
  <c r="F855" i="6" s="1"/>
  <c r="E853" i="6"/>
  <c r="F853" i="6" s="1"/>
  <c r="E851" i="6"/>
  <c r="F851" i="6" s="1"/>
  <c r="E849" i="6"/>
  <c r="F849" i="6" s="1"/>
  <c r="E847" i="6"/>
  <c r="F847" i="6" s="1"/>
  <c r="E845" i="6"/>
  <c r="F845" i="6" s="1"/>
  <c r="E843" i="6"/>
  <c r="F843" i="6" s="1"/>
  <c r="E841" i="6"/>
  <c r="F841" i="6" s="1"/>
  <c r="E839" i="6"/>
  <c r="F839" i="6" s="1"/>
  <c r="E837" i="6"/>
  <c r="F837" i="6" s="1"/>
  <c r="E835" i="6"/>
  <c r="F835" i="6" s="1"/>
  <c r="E833" i="6"/>
  <c r="F833" i="6" s="1"/>
  <c r="E831" i="6"/>
  <c r="F831" i="6" s="1"/>
  <c r="E829" i="6"/>
  <c r="F829" i="6" s="1"/>
  <c r="E827" i="6"/>
  <c r="F827" i="6" s="1"/>
  <c r="E825" i="6"/>
  <c r="F825" i="6" s="1"/>
  <c r="E823" i="6"/>
  <c r="F823" i="6" s="1"/>
  <c r="E821" i="6"/>
  <c r="F821" i="6" s="1"/>
  <c r="E819" i="6"/>
  <c r="F819" i="6" s="1"/>
  <c r="E817" i="6"/>
  <c r="F817" i="6" s="1"/>
  <c r="E815" i="6"/>
  <c r="F815" i="6" s="1"/>
  <c r="E62" i="6"/>
  <c r="F62" i="6" s="1"/>
  <c r="E808" i="6"/>
  <c r="F808" i="6" s="1"/>
  <c r="E802" i="6"/>
  <c r="F802" i="6" s="1"/>
  <c r="E798" i="6"/>
  <c r="F798" i="6" s="1"/>
  <c r="E794" i="6"/>
  <c r="F794" i="6" s="1"/>
  <c r="E790" i="6"/>
  <c r="F790" i="6" s="1"/>
  <c r="E786" i="6"/>
  <c r="F786" i="6" s="1"/>
  <c r="E782" i="6"/>
  <c r="F782" i="6" s="1"/>
  <c r="E778" i="6"/>
  <c r="F778" i="6" s="1"/>
  <c r="E774" i="6"/>
  <c r="F774" i="6" s="1"/>
  <c r="E770" i="6"/>
  <c r="F770" i="6" s="1"/>
  <c r="E766" i="6"/>
  <c r="F766" i="6" s="1"/>
  <c r="E762" i="6"/>
  <c r="F762" i="6" s="1"/>
  <c r="E758" i="6"/>
  <c r="F758" i="6" s="1"/>
  <c r="E754" i="6"/>
  <c r="F754" i="6" s="1"/>
  <c r="E750" i="6"/>
  <c r="F750" i="6" s="1"/>
  <c r="E614" i="6"/>
  <c r="F614" i="6" s="1"/>
  <c r="E748" i="6"/>
  <c r="F748" i="6" s="1"/>
  <c r="E746" i="6"/>
  <c r="F746" i="6" s="1"/>
  <c r="E744" i="6"/>
  <c r="F744" i="6" s="1"/>
  <c r="E742" i="6"/>
  <c r="F742" i="6" s="1"/>
  <c r="E740" i="6"/>
  <c r="F740" i="6" s="1"/>
  <c r="E738" i="6"/>
  <c r="F738" i="6" s="1"/>
  <c r="E736" i="6"/>
  <c r="F736" i="6" s="1"/>
  <c r="E734" i="6"/>
  <c r="F734" i="6" s="1"/>
  <c r="E732" i="6"/>
  <c r="F732" i="6" s="1"/>
  <c r="E730" i="6"/>
  <c r="F730" i="6" s="1"/>
  <c r="E728" i="6"/>
  <c r="F728" i="6" s="1"/>
  <c r="E726" i="6"/>
  <c r="F726" i="6" s="1"/>
  <c r="E724" i="6"/>
  <c r="F724" i="6" s="1"/>
  <c r="E722" i="6"/>
  <c r="F722" i="6" s="1"/>
  <c r="E720" i="6"/>
  <c r="F720" i="6" s="1"/>
  <c r="E718" i="6"/>
  <c r="F718" i="6" s="1"/>
  <c r="E716" i="6"/>
  <c r="F716" i="6" s="1"/>
  <c r="E714" i="6"/>
  <c r="F714" i="6" s="1"/>
  <c r="E712" i="6"/>
  <c r="F712" i="6" s="1"/>
  <c r="E710" i="6"/>
  <c r="F710" i="6" s="1"/>
  <c r="E708" i="6"/>
  <c r="F708" i="6" s="1"/>
  <c r="E706" i="6"/>
  <c r="F706" i="6" s="1"/>
  <c r="E704" i="6"/>
  <c r="F704" i="6" s="1"/>
  <c r="E702" i="6"/>
  <c r="F702" i="6" s="1"/>
  <c r="E696" i="6"/>
  <c r="F696" i="6" s="1"/>
  <c r="E688" i="6"/>
  <c r="F688" i="6" s="1"/>
  <c r="E680" i="6"/>
  <c r="F680" i="6" s="1"/>
  <c r="E672" i="6"/>
  <c r="F672" i="6" s="1"/>
  <c r="E664" i="6"/>
  <c r="F664" i="6" s="1"/>
  <c r="E656" i="6"/>
  <c r="F656" i="6" s="1"/>
  <c r="E648" i="6"/>
  <c r="F648" i="6" s="1"/>
  <c r="E630" i="6"/>
  <c r="F630" i="6" s="1"/>
  <c r="E382" i="6"/>
  <c r="F382" i="6" s="1"/>
  <c r="E639" i="6"/>
  <c r="F639" i="6" s="1"/>
  <c r="E631" i="6"/>
  <c r="F631" i="6" s="1"/>
  <c r="E623" i="6"/>
  <c r="F623" i="6" s="1"/>
  <c r="E615" i="6"/>
  <c r="F615" i="6" s="1"/>
  <c r="E607" i="6"/>
  <c r="F607" i="6" s="1"/>
  <c r="E605" i="6"/>
  <c r="F605" i="6" s="1"/>
  <c r="E603" i="6"/>
  <c r="F603" i="6" s="1"/>
  <c r="E601" i="6"/>
  <c r="F601" i="6" s="1"/>
  <c r="E599" i="6"/>
  <c r="F599" i="6" s="1"/>
  <c r="E597" i="6"/>
  <c r="F597" i="6" s="1"/>
  <c r="E595" i="6"/>
  <c r="F595" i="6" s="1"/>
  <c r="E593" i="6"/>
  <c r="F593" i="6" s="1"/>
  <c r="E591" i="6"/>
  <c r="F591" i="6" s="1"/>
  <c r="E589" i="6"/>
  <c r="F589" i="6" s="1"/>
  <c r="E587" i="6"/>
  <c r="F587" i="6" s="1"/>
  <c r="E585" i="6"/>
  <c r="F585" i="6" s="1"/>
  <c r="E583" i="6"/>
  <c r="F583" i="6" s="1"/>
  <c r="E581" i="6"/>
  <c r="F581" i="6" s="1"/>
  <c r="E579" i="6"/>
  <c r="F579" i="6" s="1"/>
  <c r="E577" i="6"/>
  <c r="F577" i="6" s="1"/>
  <c r="E575" i="6"/>
  <c r="F575" i="6" s="1"/>
  <c r="E573" i="6"/>
  <c r="F573" i="6" s="1"/>
  <c r="E571" i="6"/>
  <c r="F571" i="6" s="1"/>
  <c r="E569" i="6"/>
  <c r="F569" i="6" s="1"/>
  <c r="E567" i="6"/>
  <c r="F567" i="6" s="1"/>
  <c r="E565" i="6"/>
  <c r="F565" i="6" s="1"/>
  <c r="E563" i="6"/>
  <c r="F563" i="6" s="1"/>
  <c r="E561" i="6"/>
  <c r="F561" i="6" s="1"/>
  <c r="E559" i="6"/>
  <c r="F559" i="6" s="1"/>
  <c r="E551" i="6"/>
  <c r="F551" i="6" s="1"/>
  <c r="E543" i="6"/>
  <c r="F543" i="6" s="1"/>
  <c r="E535" i="6"/>
  <c r="F535" i="6" s="1"/>
  <c r="E527" i="6"/>
  <c r="F527" i="6" s="1"/>
  <c r="E519" i="6"/>
  <c r="F519" i="6" s="1"/>
  <c r="E511" i="6"/>
  <c r="F511" i="6" s="1"/>
  <c r="E503" i="6"/>
  <c r="F503" i="6" s="1"/>
  <c r="E495" i="6"/>
  <c r="F495" i="6" s="1"/>
  <c r="E487" i="6"/>
  <c r="F487" i="6" s="1"/>
  <c r="E479" i="6"/>
  <c r="F479" i="6" s="1"/>
  <c r="E471" i="6"/>
  <c r="F471" i="6" s="1"/>
  <c r="E463" i="6"/>
  <c r="F463" i="6" s="1"/>
  <c r="E455" i="6"/>
  <c r="F455" i="6" s="1"/>
  <c r="E447" i="6"/>
  <c r="F447" i="6" s="1"/>
  <c r="E439" i="6"/>
  <c r="F439" i="6" s="1"/>
  <c r="E431" i="6"/>
  <c r="F431" i="6" s="1"/>
  <c r="E423" i="6"/>
  <c r="F423" i="6" s="1"/>
  <c r="E415" i="6"/>
  <c r="F415" i="6" s="1"/>
  <c r="E407" i="6"/>
  <c r="F407" i="6" s="1"/>
  <c r="E390" i="6"/>
  <c r="F390" i="6" s="1"/>
  <c r="E399" i="6"/>
  <c r="F399" i="6" s="1"/>
  <c r="E391" i="6"/>
  <c r="F391" i="6" s="1"/>
  <c r="E383" i="6"/>
  <c r="F383" i="6" s="1"/>
  <c r="E57" i="6"/>
  <c r="F57" i="6" s="1"/>
  <c r="E58" i="6"/>
  <c r="F58" i="6" s="1"/>
  <c r="E59" i="6"/>
  <c r="F59" i="6" s="1"/>
  <c r="K23" i="6"/>
  <c r="L23" i="6" s="1"/>
  <c r="K27" i="6"/>
  <c r="L27" i="6" s="1"/>
  <c r="H22" i="6"/>
  <c r="H23" i="6" s="1"/>
  <c r="H24" i="6" s="1"/>
  <c r="H25" i="6" s="1"/>
  <c r="H26" i="6" s="1"/>
  <c r="H27" i="6" s="1"/>
  <c r="H28" i="6" s="1"/>
  <c r="H29" i="6" s="1"/>
  <c r="H30" i="6" s="1"/>
  <c r="K22" i="6"/>
  <c r="L22" i="6" s="1"/>
  <c r="K26" i="6"/>
  <c r="L26" i="6" s="1"/>
  <c r="K24" i="6"/>
  <c r="L24" i="6" s="1"/>
  <c r="K28" i="6"/>
  <c r="L28" i="6" s="1"/>
  <c r="K30" i="6"/>
  <c r="L30" i="6" s="1"/>
  <c r="K21" i="6"/>
  <c r="L21" i="6" s="1"/>
  <c r="K25" i="6"/>
  <c r="L25" i="6" s="1"/>
  <c r="K29" i="6"/>
  <c r="L29" i="6" s="1"/>
  <c r="P19" i="6"/>
  <c r="M19" i="6"/>
  <c r="M8" i="5"/>
  <c r="M5" i="5"/>
  <c r="M7" i="5"/>
  <c r="M6" i="5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C12" i="4"/>
  <c r="G18" i="4" s="1"/>
  <c r="D18" i="4"/>
  <c r="C8" i="4"/>
  <c r="C11" i="4" s="1"/>
  <c r="B8" i="4"/>
  <c r="B14" i="3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16" i="4"/>
  <c r="B16" i="4"/>
  <c r="C7" i="4"/>
  <c r="C9" i="4" s="1"/>
  <c r="C10" i="4" s="1"/>
  <c r="F16" i="4" s="1"/>
  <c r="F17" i="4" s="1"/>
  <c r="F18" i="4" s="1"/>
  <c r="F19" i="4" s="1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7" i="4"/>
  <c r="D53" i="4" l="1"/>
  <c r="D49" i="4"/>
  <c r="D45" i="4"/>
  <c r="D41" i="4"/>
  <c r="D37" i="4"/>
  <c r="D33" i="4"/>
  <c r="D29" i="4"/>
  <c r="D25" i="4"/>
  <c r="D21" i="4"/>
  <c r="G17" i="4"/>
  <c r="G52" i="4"/>
  <c r="G48" i="4"/>
  <c r="G44" i="4"/>
  <c r="G40" i="4"/>
  <c r="G36" i="4"/>
  <c r="G32" i="4"/>
  <c r="G28" i="4"/>
  <c r="G24" i="4"/>
  <c r="G20" i="4"/>
  <c r="D17" i="4"/>
  <c r="D52" i="4"/>
  <c r="D48" i="4"/>
  <c r="D44" i="4"/>
  <c r="D40" i="4"/>
  <c r="D36" i="4"/>
  <c r="D32" i="4"/>
  <c r="D28" i="4"/>
  <c r="D24" i="4"/>
  <c r="D20" i="4"/>
  <c r="D55" i="4"/>
  <c r="D51" i="4"/>
  <c r="D47" i="4"/>
  <c r="D43" i="4"/>
  <c r="D39" i="4"/>
  <c r="D35" i="4"/>
  <c r="D31" i="4"/>
  <c r="D27" i="4"/>
  <c r="D23" i="4"/>
  <c r="D19" i="4"/>
  <c r="G54" i="4"/>
  <c r="G50" i="4"/>
  <c r="G46" i="4"/>
  <c r="G42" i="4"/>
  <c r="G38" i="4"/>
  <c r="G34" i="4"/>
  <c r="G30" i="4"/>
  <c r="G26" i="4"/>
  <c r="G22" i="4"/>
  <c r="D54" i="4"/>
  <c r="D50" i="4"/>
  <c r="D46" i="4"/>
  <c r="D42" i="4"/>
  <c r="D38" i="4"/>
  <c r="D34" i="4"/>
  <c r="D30" i="4"/>
  <c r="D26" i="4"/>
  <c r="D22" i="4"/>
  <c r="I71" i="6" a="1"/>
  <c r="I71" i="6" s="1"/>
  <c r="I68" i="6" a="1"/>
  <c r="I68" i="6" s="1"/>
  <c r="J65" i="6"/>
  <c r="I65" i="6"/>
  <c r="G58" i="6"/>
  <c r="G164" i="6"/>
  <c r="G399" i="6"/>
  <c r="G487" i="6"/>
  <c r="G565" i="6"/>
  <c r="G589" i="6"/>
  <c r="G605" i="6"/>
  <c r="G680" i="6"/>
  <c r="G720" i="6"/>
  <c r="G744" i="6"/>
  <c r="G766" i="6"/>
  <c r="G821" i="6"/>
  <c r="G845" i="6"/>
  <c r="G869" i="6"/>
  <c r="G893" i="6"/>
  <c r="G79" i="6"/>
  <c r="G103" i="6"/>
  <c r="G127" i="6"/>
  <c r="G167" i="6"/>
  <c r="G191" i="6"/>
  <c r="G215" i="6"/>
  <c r="G231" i="6"/>
  <c r="G304" i="6"/>
  <c r="G368" i="6"/>
  <c r="G409" i="6"/>
  <c r="G529" i="6"/>
  <c r="G269" i="6"/>
  <c r="G360" i="6"/>
  <c r="G129" i="6"/>
  <c r="G257" i="6"/>
  <c r="G320" i="6"/>
  <c r="G359" i="6"/>
  <c r="G437" i="6"/>
  <c r="G489" i="6"/>
  <c r="G590" i="6"/>
  <c r="G385" i="6"/>
  <c r="G509" i="6"/>
  <c r="G645" i="6"/>
  <c r="G711" i="6"/>
  <c r="G743" i="6"/>
  <c r="G775" i="6"/>
  <c r="G844" i="6"/>
  <c r="G485" i="6"/>
  <c r="G576" i="6"/>
  <c r="G638" i="6"/>
  <c r="G805" i="6"/>
  <c r="G963" i="6"/>
  <c r="G1027" i="6"/>
  <c r="G1012" i="6"/>
  <c r="G876" i="6"/>
  <c r="G908" i="6"/>
  <c r="G976" i="6"/>
  <c r="G997" i="6"/>
  <c r="G729" i="6"/>
  <c r="G777" i="6"/>
  <c r="G937" i="6"/>
  <c r="G717" i="6"/>
  <c r="G788" i="6"/>
  <c r="G104" i="6"/>
  <c r="G254" i="6"/>
  <c r="G362" i="6"/>
  <c r="G416" i="6"/>
  <c r="G617" i="6"/>
  <c r="G826" i="6"/>
  <c r="G106" i="6"/>
  <c r="G248" i="6"/>
  <c r="G388" i="6"/>
  <c r="G553" i="6"/>
  <c r="G679" i="6"/>
  <c r="G344" i="6"/>
  <c r="G194" i="6"/>
  <c r="G886" i="6"/>
  <c r="G958" i="6"/>
  <c r="G936" i="6"/>
  <c r="G814" i="6"/>
  <c r="G904" i="6"/>
  <c r="G1016" i="6"/>
  <c r="G643" i="6"/>
  <c r="G281" i="6"/>
  <c r="G460" i="6"/>
  <c r="G705" i="6"/>
  <c r="G312" i="6"/>
  <c r="G270" i="6"/>
  <c r="G462" i="6"/>
  <c r="G542" i="6"/>
  <c r="G950" i="6"/>
  <c r="G208" i="6"/>
  <c r="G934" i="6"/>
  <c r="G90" i="6"/>
  <c r="G428" i="6"/>
  <c r="G611" i="6"/>
  <c r="G900" i="6"/>
  <c r="G204" i="6"/>
  <c r="G431" i="6"/>
  <c r="G527" i="6"/>
  <c r="G567" i="6"/>
  <c r="G591" i="6"/>
  <c r="G639" i="6"/>
  <c r="G714" i="6"/>
  <c r="G730" i="6"/>
  <c r="G754" i="6"/>
  <c r="G802" i="6"/>
  <c r="G823" i="6"/>
  <c r="G847" i="6"/>
  <c r="G863" i="6"/>
  <c r="G887" i="6"/>
  <c r="G73" i="6"/>
  <c r="G89" i="6"/>
  <c r="G131" i="6"/>
  <c r="G147" i="6"/>
  <c r="G169" i="6"/>
  <c r="G177" i="6"/>
  <c r="G185" i="6"/>
  <c r="G193" i="6"/>
  <c r="G201" i="6"/>
  <c r="G209" i="6"/>
  <c r="G217" i="6"/>
  <c r="G225" i="6"/>
  <c r="G242" i="6"/>
  <c r="G265" i="6"/>
  <c r="G284" i="6"/>
  <c r="G306" i="6"/>
  <c r="G326" i="6"/>
  <c r="G348" i="6"/>
  <c r="G370" i="6"/>
  <c r="G402" i="6"/>
  <c r="G421" i="6"/>
  <c r="G441" i="6"/>
  <c r="G472" i="6"/>
  <c r="G504" i="6"/>
  <c r="G536" i="6"/>
  <c r="G150" i="6"/>
  <c r="G239" i="6"/>
  <c r="G271" i="6"/>
  <c r="G303" i="6"/>
  <c r="G335" i="6"/>
  <c r="G367" i="6"/>
  <c r="G403" i="6"/>
  <c r="G133" i="6"/>
  <c r="G149" i="6"/>
  <c r="G241" i="6"/>
  <c r="G259" i="6"/>
  <c r="G278" i="6"/>
  <c r="G455" i="6"/>
  <c r="G551" i="6"/>
  <c r="G573" i="6"/>
  <c r="G597" i="6"/>
  <c r="G648" i="6"/>
  <c r="G712" i="6"/>
  <c r="G728" i="6"/>
  <c r="G750" i="6"/>
  <c r="G798" i="6"/>
  <c r="G837" i="6"/>
  <c r="G861" i="6"/>
  <c r="G885" i="6"/>
  <c r="G71" i="6"/>
  <c r="G95" i="6"/>
  <c r="G159" i="6"/>
  <c r="G175" i="6"/>
  <c r="G199" i="6"/>
  <c r="G223" i="6"/>
  <c r="G258" i="6"/>
  <c r="G323" i="6"/>
  <c r="G387" i="6"/>
  <c r="G436" i="6"/>
  <c r="G497" i="6"/>
  <c r="G237" i="6"/>
  <c r="G328" i="6"/>
  <c r="G392" i="6"/>
  <c r="G236" i="6"/>
  <c r="G295" i="6"/>
  <c r="G339" i="6"/>
  <c r="G408" i="6"/>
  <c r="G521" i="6"/>
  <c r="G574" i="6"/>
  <c r="G673" i="6"/>
  <c r="G459" i="6"/>
  <c r="G622" i="6"/>
  <c r="G692" i="6"/>
  <c r="G759" i="6"/>
  <c r="G791" i="6"/>
  <c r="G828" i="6"/>
  <c r="G417" i="6"/>
  <c r="G560" i="6"/>
  <c r="G592" i="6"/>
  <c r="G674" i="6"/>
  <c r="G945" i="6"/>
  <c r="G1009" i="6"/>
  <c r="G1052" i="6"/>
  <c r="G1049" i="6"/>
  <c r="G892" i="6"/>
  <c r="G951" i="6"/>
  <c r="G1015" i="6"/>
  <c r="G745" i="6"/>
  <c r="G792" i="6"/>
  <c r="G1001" i="6"/>
  <c r="G757" i="6"/>
  <c r="G948" i="6"/>
  <c r="G120" i="6"/>
  <c r="G152" i="6"/>
  <c r="G378" i="6"/>
  <c r="G450" i="6"/>
  <c r="G650" i="6"/>
  <c r="G842" i="6"/>
  <c r="G122" i="6"/>
  <c r="G324" i="6"/>
  <c r="G341" i="6"/>
  <c r="G515" i="6"/>
  <c r="G652" i="6"/>
  <c r="G280" i="6"/>
  <c r="G446" i="6"/>
  <c r="G668" i="6"/>
  <c r="G899" i="6"/>
  <c r="G1002" i="6"/>
  <c r="G170" i="6"/>
  <c r="G539" i="6"/>
  <c r="G1000" i="6"/>
  <c r="G973" i="6"/>
  <c r="G119" i="6"/>
  <c r="G70" i="6"/>
  <c r="G325" i="6"/>
  <c r="G540" i="6"/>
  <c r="G986" i="6"/>
  <c r="G178" i="6"/>
  <c r="G377" i="6"/>
  <c r="G525" i="6"/>
  <c r="G810" i="6"/>
  <c r="G74" i="6"/>
  <c r="G333" i="6"/>
  <c r="G1030" i="6"/>
  <c r="G68" i="6"/>
  <c r="G235" i="6"/>
  <c r="G968" i="6"/>
  <c r="G434" i="6"/>
  <c r="G463" i="6"/>
  <c r="G559" i="6"/>
  <c r="G575" i="6"/>
  <c r="G599" i="6"/>
  <c r="G656" i="6"/>
  <c r="G706" i="6"/>
  <c r="G738" i="6"/>
  <c r="G746" i="6"/>
  <c r="G786" i="6"/>
  <c r="G831" i="6"/>
  <c r="G855" i="6"/>
  <c r="G871" i="6"/>
  <c r="G901" i="6"/>
  <c r="G81" i="6"/>
  <c r="G97" i="6"/>
  <c r="G161" i="6"/>
  <c r="G383" i="6"/>
  <c r="G407" i="6"/>
  <c r="G439" i="6"/>
  <c r="G471" i="6"/>
  <c r="G503" i="6"/>
  <c r="G535" i="6"/>
  <c r="G561" i="6"/>
  <c r="G569" i="6"/>
  <c r="G577" i="6"/>
  <c r="G585" i="6"/>
  <c r="G593" i="6"/>
  <c r="G601" i="6"/>
  <c r="G615" i="6"/>
  <c r="G382" i="6"/>
  <c r="G664" i="6"/>
  <c r="G696" i="6"/>
  <c r="G708" i="6"/>
  <c r="G716" i="6"/>
  <c r="G724" i="6"/>
  <c r="G732" i="6"/>
  <c r="G740" i="6"/>
  <c r="G748" i="6"/>
  <c r="G758" i="6"/>
  <c r="G774" i="6"/>
  <c r="G790" i="6"/>
  <c r="G808" i="6"/>
  <c r="G817" i="6"/>
  <c r="G423" i="6"/>
  <c r="G519" i="6"/>
  <c r="G581" i="6"/>
  <c r="G631" i="6"/>
  <c r="G704" i="6"/>
  <c r="G736" i="6"/>
  <c r="G782" i="6"/>
  <c r="G829" i="6"/>
  <c r="G853" i="6"/>
  <c r="G877" i="6"/>
  <c r="G87" i="6"/>
  <c r="G143" i="6"/>
  <c r="G183" i="6"/>
  <c r="G207" i="6"/>
  <c r="G279" i="6"/>
  <c r="G343" i="6"/>
  <c r="G465" i="6"/>
  <c r="G146" i="6"/>
  <c r="G296" i="6"/>
  <c r="G145" i="6"/>
  <c r="G275" i="6"/>
  <c r="G384" i="6"/>
  <c r="G457" i="6"/>
  <c r="G558" i="6"/>
  <c r="G606" i="6"/>
  <c r="G547" i="6"/>
  <c r="G670" i="6"/>
  <c r="G727" i="6"/>
  <c r="G813" i="6"/>
  <c r="G277" i="6"/>
  <c r="G522" i="6"/>
  <c r="G610" i="6"/>
  <c r="G924" i="6"/>
  <c r="G988" i="6"/>
  <c r="G964" i="6"/>
  <c r="G860" i="6"/>
  <c r="G933" i="6"/>
  <c r="G1040" i="6"/>
  <c r="G760" i="6"/>
  <c r="G804" i="6"/>
  <c r="G773" i="6"/>
  <c r="G1051" i="6"/>
  <c r="G136" i="6"/>
  <c r="G305" i="6"/>
  <c r="G484" i="6"/>
  <c r="G691" i="6"/>
  <c r="G858" i="6"/>
  <c r="G138" i="6"/>
  <c r="G444" i="6"/>
  <c r="G629" i="6"/>
  <c r="G113" i="6"/>
  <c r="G870" i="6"/>
  <c r="G1026" i="6"/>
  <c r="G637" i="6"/>
  <c r="G927" i="6"/>
  <c r="G1055" i="6"/>
  <c r="G222" i="6"/>
  <c r="G500" i="6"/>
  <c r="G1039" i="6"/>
  <c r="G216" i="6"/>
  <c r="G494" i="6"/>
  <c r="G671" i="6"/>
  <c r="G272" i="6"/>
  <c r="G350" i="6"/>
  <c r="G390" i="6"/>
  <c r="G495" i="6"/>
  <c r="G583" i="6"/>
  <c r="G607" i="6"/>
  <c r="G688" i="6"/>
  <c r="G722" i="6"/>
  <c r="G770" i="6"/>
  <c r="G815" i="6"/>
  <c r="G839" i="6"/>
  <c r="G879" i="6"/>
  <c r="G65" i="6"/>
  <c r="G105" i="6"/>
  <c r="G391" i="6"/>
  <c r="G415" i="6"/>
  <c r="G447" i="6"/>
  <c r="G479" i="6"/>
  <c r="G511" i="6"/>
  <c r="G543" i="6"/>
  <c r="G563" i="6"/>
  <c r="G571" i="6"/>
  <c r="G579" i="6"/>
  <c r="G587" i="6"/>
  <c r="G595" i="6"/>
  <c r="G603" i="6"/>
  <c r="G623" i="6"/>
  <c r="G630" i="6"/>
  <c r="G672" i="6"/>
  <c r="G702" i="6"/>
  <c r="G710" i="6"/>
  <c r="G718" i="6"/>
  <c r="G726" i="6"/>
  <c r="G734" i="6"/>
  <c r="G742" i="6"/>
  <c r="G614" i="6"/>
  <c r="G762" i="6"/>
  <c r="G778" i="6"/>
  <c r="G794" i="6"/>
  <c r="G819" i="6"/>
  <c r="G300" i="6"/>
  <c r="G322" i="6"/>
  <c r="G342" i="6"/>
  <c r="G364" i="6"/>
  <c r="G394" i="6"/>
  <c r="G419" i="6"/>
  <c r="G440" i="6"/>
  <c r="G464" i="6"/>
  <c r="G496" i="6"/>
  <c r="G528" i="6"/>
  <c r="G562" i="6"/>
  <c r="G578" i="6"/>
  <c r="G594" i="6"/>
  <c r="G618" i="6"/>
  <c r="G689" i="6"/>
  <c r="G414" i="6"/>
  <c r="G477" i="6"/>
  <c r="G514" i="6"/>
  <c r="G548" i="6"/>
  <c r="G634" i="6"/>
  <c r="G654" i="6"/>
  <c r="G676" i="6"/>
  <c r="G693" i="6"/>
  <c r="G715" i="6"/>
  <c r="G731" i="6"/>
  <c r="G747" i="6"/>
  <c r="G763" i="6"/>
  <c r="G779" i="6"/>
  <c r="G795" i="6"/>
  <c r="G816" i="6"/>
  <c r="G832" i="6"/>
  <c r="G848" i="6"/>
  <c r="G353" i="6"/>
  <c r="G443" i="6"/>
  <c r="G490" i="6"/>
  <c r="G531" i="6"/>
  <c r="G564" i="6"/>
  <c r="G580" i="6"/>
  <c r="G596" i="6"/>
  <c r="G612" i="6"/>
  <c r="G649" i="6"/>
  <c r="G681" i="6"/>
  <c r="G812" i="6"/>
  <c r="G929" i="6"/>
  <c r="G947" i="6"/>
  <c r="G972" i="6"/>
  <c r="G993" i="6"/>
  <c r="G1011" i="6"/>
  <c r="G1036" i="6"/>
  <c r="G969" i="6"/>
  <c r="G1017" i="6"/>
  <c r="G806" i="6"/>
  <c r="G864" i="6"/>
  <c r="G880" i="6"/>
  <c r="G895" i="6"/>
  <c r="G911" i="6"/>
  <c r="G935" i="6"/>
  <c r="G960" i="6"/>
  <c r="G981" i="6"/>
  <c r="G999" i="6"/>
  <c r="G1024" i="6"/>
  <c r="G1045" i="6"/>
  <c r="G733" i="6"/>
  <c r="G749" i="6"/>
  <c r="G764" i="6"/>
  <c r="G780" i="6"/>
  <c r="G793" i="6"/>
  <c r="G905" i="6"/>
  <c r="G955" i="6"/>
  <c r="G1019" i="6"/>
  <c r="G721" i="6"/>
  <c r="G761" i="6"/>
  <c r="G776" i="6"/>
  <c r="G796" i="6"/>
  <c r="G985" i="6"/>
  <c r="G92" i="6"/>
  <c r="G108" i="6"/>
  <c r="G124" i="6"/>
  <c r="G140" i="6"/>
  <c r="G156" i="6"/>
  <c r="G292" i="6"/>
  <c r="G314" i="6"/>
  <c r="G366" i="6"/>
  <c r="G395" i="6"/>
  <c r="G438" i="6"/>
  <c r="G466" i="6"/>
  <c r="G530" i="6"/>
  <c r="G620" i="6"/>
  <c r="G667" i="6"/>
  <c r="G809" i="6"/>
  <c r="G830" i="6"/>
  <c r="G846" i="6"/>
  <c r="G94" i="6"/>
  <c r="G110" i="6"/>
  <c r="G126" i="6"/>
  <c r="G142" i="6"/>
  <c r="G268" i="6"/>
  <c r="G330" i="6"/>
  <c r="G346" i="6"/>
  <c r="G405" i="6"/>
  <c r="G448" i="6"/>
  <c r="G516" i="6"/>
  <c r="G557" i="6"/>
  <c r="G632" i="6"/>
  <c r="G653" i="6"/>
  <c r="G682" i="6"/>
  <c r="G117" i="6"/>
  <c r="G289" i="6"/>
  <c r="G357" i="6"/>
  <c r="G475" i="6"/>
  <c r="G226" i="6"/>
  <c r="G675" i="6"/>
  <c r="G874" i="6"/>
  <c r="G890" i="6"/>
  <c r="G920" i="6"/>
  <c r="G959" i="6"/>
  <c r="G1005" i="6"/>
  <c r="G1048" i="6"/>
  <c r="G978" i="6"/>
  <c r="G202" i="6"/>
  <c r="G546" i="6"/>
  <c r="G651" i="6"/>
  <c r="G897" i="6"/>
  <c r="G1021" i="6"/>
  <c r="G910" i="6"/>
  <c r="G930" i="6"/>
  <c r="G990" i="6"/>
  <c r="G1034" i="6"/>
  <c r="G84" i="6"/>
  <c r="G351" i="6"/>
  <c r="G925" i="6"/>
  <c r="G168" i="6"/>
  <c r="G232" i="6"/>
  <c r="G286" i="6"/>
  <c r="G329" i="6"/>
  <c r="G468" i="6"/>
  <c r="G508" i="6"/>
  <c r="G621" i="6"/>
  <c r="G709" i="6"/>
  <c r="G989" i="6"/>
  <c r="G1046" i="6"/>
  <c r="G76" i="6"/>
  <c r="G184" i="6"/>
  <c r="G234" i="6"/>
  <c r="G287" i="6"/>
  <c r="G381" i="6"/>
  <c r="G469" i="6"/>
  <c r="G501" i="6"/>
  <c r="G526" i="6"/>
  <c r="G662" i="6"/>
  <c r="G694" i="6"/>
  <c r="G942" i="6"/>
  <c r="G1032" i="6"/>
  <c r="G166" i="6"/>
  <c r="G220" i="6"/>
  <c r="G301" i="6"/>
  <c r="G345" i="6"/>
  <c r="G954" i="6"/>
  <c r="G78" i="6"/>
  <c r="G182" i="6"/>
  <c r="G432" i="6"/>
  <c r="G172" i="6"/>
  <c r="G486" i="6"/>
  <c r="G613" i="6"/>
  <c r="G903" i="6"/>
  <c r="G66" i="6"/>
  <c r="G389" i="6"/>
  <c r="G609" i="6"/>
  <c r="G212" i="6"/>
  <c r="G176" i="6"/>
  <c r="G825" i="6"/>
  <c r="G833" i="6"/>
  <c r="G841" i="6"/>
  <c r="G849" i="6"/>
  <c r="G857" i="6"/>
  <c r="G865" i="6"/>
  <c r="G873" i="6"/>
  <c r="G881" i="6"/>
  <c r="G889" i="6"/>
  <c r="G909" i="6"/>
  <c r="G67" i="6"/>
  <c r="G75" i="6"/>
  <c r="G83" i="6"/>
  <c r="G91" i="6"/>
  <c r="G99" i="6"/>
  <c r="G107" i="6"/>
  <c r="G135" i="6"/>
  <c r="G151" i="6"/>
  <c r="G163" i="6"/>
  <c r="G171" i="6"/>
  <c r="G179" i="6"/>
  <c r="G187" i="6"/>
  <c r="G195" i="6"/>
  <c r="G203" i="6"/>
  <c r="G211" i="6"/>
  <c r="G219" i="6"/>
  <c r="G227" i="6"/>
  <c r="G249" i="6"/>
  <c r="G267" i="6"/>
  <c r="G291" i="6"/>
  <c r="G311" i="6"/>
  <c r="G336" i="6"/>
  <c r="G355" i="6"/>
  <c r="G375" i="6"/>
  <c r="G404" i="6"/>
  <c r="G424" i="6"/>
  <c r="G453" i="6"/>
  <c r="G481" i="6"/>
  <c r="G513" i="6"/>
  <c r="G545" i="6"/>
  <c r="G154" i="6"/>
  <c r="G253" i="6"/>
  <c r="G276" i="6"/>
  <c r="G308" i="6"/>
  <c r="G340" i="6"/>
  <c r="G372" i="6"/>
  <c r="G121" i="6"/>
  <c r="G137" i="6"/>
  <c r="G153" i="6"/>
  <c r="G243" i="6"/>
  <c r="G266" i="6"/>
  <c r="G288" i="6"/>
  <c r="G307" i="6"/>
  <c r="G327" i="6"/>
  <c r="G352" i="6"/>
  <c r="G371" i="6"/>
  <c r="G396" i="6"/>
  <c r="G420" i="6"/>
  <c r="G451" i="6"/>
  <c r="G473" i="6"/>
  <c r="G505" i="6"/>
  <c r="G537" i="6"/>
  <c r="G566" i="6"/>
  <c r="G582" i="6"/>
  <c r="G598" i="6"/>
  <c r="G642" i="6"/>
  <c r="G244" i="6"/>
  <c r="G429" i="6"/>
  <c r="G482" i="6"/>
  <c r="G523" i="6"/>
  <c r="G608" i="6"/>
  <c r="G636" i="6"/>
  <c r="G660" i="6"/>
  <c r="G677" i="6"/>
  <c r="G703" i="6"/>
  <c r="G719" i="6"/>
  <c r="G735" i="6"/>
  <c r="G751" i="6"/>
  <c r="G767" i="6"/>
  <c r="G783" i="6"/>
  <c r="G799" i="6"/>
  <c r="G820" i="6"/>
  <c r="G836" i="6"/>
  <c r="G852" i="6"/>
  <c r="G397" i="6"/>
  <c r="G458" i="6"/>
  <c r="G499" i="6"/>
  <c r="G555" i="6"/>
  <c r="G568" i="6"/>
  <c r="G584" i="6"/>
  <c r="G600" i="6"/>
  <c r="G624" i="6"/>
  <c r="G658" i="6"/>
  <c r="G690" i="6"/>
  <c r="G811" i="6"/>
  <c r="G931" i="6"/>
  <c r="G956" i="6"/>
  <c r="G977" i="6"/>
  <c r="G995" i="6"/>
  <c r="G1020" i="6"/>
  <c r="G1041" i="6"/>
  <c r="G939" i="6"/>
  <c r="G980" i="6"/>
  <c r="G1033" i="6"/>
  <c r="G807" i="6"/>
  <c r="G868" i="6"/>
  <c r="G884" i="6"/>
  <c r="G902" i="6"/>
  <c r="G918" i="6"/>
  <c r="G944" i="6"/>
  <c r="G965" i="6"/>
  <c r="G983" i="6"/>
  <c r="G1008" i="6"/>
  <c r="G1029" i="6"/>
  <c r="G1047" i="6"/>
  <c r="G737" i="6"/>
  <c r="G753" i="6"/>
  <c r="G769" i="6"/>
  <c r="G785" i="6"/>
  <c r="G797" i="6"/>
  <c r="G921" i="6"/>
  <c r="G971" i="6"/>
  <c r="G1028" i="6"/>
  <c r="G725" i="6"/>
  <c r="G765" i="6"/>
  <c r="G781" i="6"/>
  <c r="G800" i="6"/>
  <c r="G996" i="6"/>
  <c r="G96" i="6"/>
  <c r="G112" i="6"/>
  <c r="G128" i="6"/>
  <c r="G144" i="6"/>
  <c r="G233" i="6"/>
  <c r="G298" i="6"/>
  <c r="G331" i="6"/>
  <c r="G369" i="6"/>
  <c r="G411" i="6"/>
  <c r="G445" i="6"/>
  <c r="G474" i="6"/>
  <c r="G538" i="6"/>
  <c r="G646" i="6"/>
  <c r="G684" i="6"/>
  <c r="G818" i="6"/>
  <c r="G834" i="6"/>
  <c r="G850" i="6"/>
  <c r="G98" i="6"/>
  <c r="G114" i="6"/>
  <c r="G130" i="6"/>
  <c r="G245" i="6"/>
  <c r="G282" i="6"/>
  <c r="G334" i="6"/>
  <c r="G363" i="6"/>
  <c r="G426" i="6"/>
  <c r="G498" i="6"/>
  <c r="G549" i="6"/>
  <c r="G626" i="6"/>
  <c r="G640" i="6"/>
  <c r="G659" i="6"/>
  <c r="G699" i="6"/>
  <c r="G261" i="6"/>
  <c r="G293" i="6"/>
  <c r="G400" i="6"/>
  <c r="G493" i="6"/>
  <c r="G297" i="6"/>
  <c r="G862" i="6"/>
  <c r="G878" i="6"/>
  <c r="G894" i="6"/>
  <c r="G938" i="6"/>
  <c r="G962" i="6"/>
  <c r="G1022" i="6"/>
  <c r="G915" i="6"/>
  <c r="G1042" i="6"/>
  <c r="G361" i="6"/>
  <c r="G625" i="6"/>
  <c r="G655" i="6"/>
  <c r="G957" i="6"/>
  <c r="G1038" i="6"/>
  <c r="G914" i="6"/>
  <c r="G952" i="6"/>
  <c r="G991" i="6"/>
  <c r="G1037" i="6"/>
  <c r="G111" i="6"/>
  <c r="G427" i="6"/>
  <c r="G982" i="6"/>
  <c r="G190" i="6"/>
  <c r="G240" i="6"/>
  <c r="G318" i="6"/>
  <c r="G410" i="6"/>
  <c r="G476" i="6"/>
  <c r="G524" i="6"/>
  <c r="G669" i="6"/>
  <c r="G896" i="6"/>
  <c r="G998" i="6"/>
  <c r="G198" i="6"/>
  <c r="G80" i="6"/>
  <c r="G206" i="6"/>
  <c r="G238" i="6"/>
  <c r="G365" i="6"/>
  <c r="G401" i="6"/>
  <c r="G470" i="6"/>
  <c r="G502" i="6"/>
  <c r="G533" i="6"/>
  <c r="G663" i="6"/>
  <c r="G695" i="6"/>
  <c r="G943" i="6"/>
  <c r="G1010" i="6"/>
  <c r="G192" i="6"/>
  <c r="G252" i="6"/>
  <c r="G313" i="6"/>
  <c r="G349" i="6"/>
  <c r="G975" i="6"/>
  <c r="G82" i="6"/>
  <c r="G186" i="6"/>
  <c r="G1050" i="6"/>
  <c r="G214" i="6"/>
  <c r="G518" i="6"/>
  <c r="G683" i="6"/>
  <c r="G907" i="6"/>
  <c r="G966" i="6"/>
  <c r="G393" i="6"/>
  <c r="G180" i="6"/>
  <c r="G88" i="6"/>
  <c r="G224" i="6"/>
  <c r="G827" i="6"/>
  <c r="G835" i="6"/>
  <c r="G843" i="6"/>
  <c r="G851" i="6"/>
  <c r="G859" i="6"/>
  <c r="G867" i="6"/>
  <c r="G875" i="6"/>
  <c r="G883" i="6"/>
  <c r="G891" i="6"/>
  <c r="G917" i="6"/>
  <c r="G69" i="6"/>
  <c r="G77" i="6"/>
  <c r="G85" i="6"/>
  <c r="G93" i="6"/>
  <c r="G101" i="6"/>
  <c r="G123" i="6"/>
  <c r="G139" i="6"/>
  <c r="G155" i="6"/>
  <c r="G165" i="6"/>
  <c r="G173" i="6"/>
  <c r="G181" i="6"/>
  <c r="G189" i="6"/>
  <c r="G197" i="6"/>
  <c r="G205" i="6"/>
  <c r="G213" i="6"/>
  <c r="G221" i="6"/>
  <c r="G229" i="6"/>
  <c r="G251" i="6"/>
  <c r="G274" i="6"/>
  <c r="G294" i="6"/>
  <c r="G316" i="6"/>
  <c r="G338" i="6"/>
  <c r="G358" i="6"/>
  <c r="G380" i="6"/>
  <c r="G406" i="6"/>
  <c r="G435" i="6"/>
  <c r="G456" i="6"/>
  <c r="G488" i="6"/>
  <c r="G520" i="6"/>
  <c r="G552" i="6"/>
  <c r="G158" i="6"/>
  <c r="G255" i="6"/>
  <c r="G283" i="6"/>
  <c r="G315" i="6"/>
  <c r="G347" i="6"/>
  <c r="G379" i="6"/>
  <c r="G125" i="6"/>
  <c r="G141" i="6"/>
  <c r="G157" i="6"/>
  <c r="G250" i="6"/>
  <c r="G273" i="6"/>
  <c r="G290" i="6"/>
  <c r="G310" i="6"/>
  <c r="G332" i="6"/>
  <c r="G354" i="6"/>
  <c r="G374" i="6"/>
  <c r="G398" i="6"/>
  <c r="G425" i="6"/>
  <c r="G452" i="6"/>
  <c r="G480" i="6"/>
  <c r="G512" i="6"/>
  <c r="G544" i="6"/>
  <c r="G570" i="6"/>
  <c r="G586" i="6"/>
  <c r="G602" i="6"/>
  <c r="G657" i="6"/>
  <c r="G309" i="6"/>
  <c r="G433" i="6"/>
  <c r="G491" i="6"/>
  <c r="G541" i="6"/>
  <c r="G619" i="6"/>
  <c r="G644" i="6"/>
  <c r="G661" i="6"/>
  <c r="G686" i="6"/>
  <c r="G707" i="6"/>
  <c r="G723" i="6"/>
  <c r="G739" i="6"/>
  <c r="G755" i="6"/>
  <c r="G771" i="6"/>
  <c r="G787" i="6"/>
  <c r="G803" i="6"/>
  <c r="G824" i="6"/>
  <c r="G840" i="6"/>
  <c r="G260" i="6"/>
  <c r="G413" i="6"/>
  <c r="G467" i="6"/>
  <c r="G517" i="6"/>
  <c r="G556" i="6"/>
  <c r="G572" i="6"/>
  <c r="G588" i="6"/>
  <c r="G604" i="6"/>
  <c r="G635" i="6"/>
  <c r="G665" i="6"/>
  <c r="G697" i="6"/>
  <c r="G913" i="6"/>
  <c r="G940" i="6"/>
  <c r="G961" i="6"/>
  <c r="G979" i="6"/>
  <c r="G1004" i="6"/>
  <c r="G1025" i="6"/>
  <c r="G1043" i="6"/>
  <c r="G953" i="6"/>
  <c r="G1003" i="6"/>
  <c r="G1044" i="6"/>
  <c r="G856" i="6"/>
  <c r="G872" i="6"/>
  <c r="G888" i="6"/>
  <c r="G906" i="6"/>
  <c r="G928" i="6"/>
  <c r="G949" i="6"/>
  <c r="G967" i="6"/>
  <c r="G992" i="6"/>
  <c r="G1013" i="6"/>
  <c r="G1031" i="6"/>
  <c r="G1056" i="6"/>
  <c r="G741" i="6"/>
  <c r="G756" i="6"/>
  <c r="G772" i="6"/>
  <c r="G789" i="6"/>
  <c r="G801" i="6"/>
  <c r="G932" i="6"/>
  <c r="G987" i="6"/>
  <c r="G713" i="6"/>
  <c r="G752" i="6"/>
  <c r="G768" i="6"/>
  <c r="G784" i="6"/>
  <c r="G923" i="6"/>
  <c r="G1035" i="6"/>
  <c r="G100" i="6"/>
  <c r="G116" i="6"/>
  <c r="G132" i="6"/>
  <c r="G148" i="6"/>
  <c r="G246" i="6"/>
  <c r="G302" i="6"/>
  <c r="G356" i="6"/>
  <c r="G373" i="6"/>
  <c r="G412" i="6"/>
  <c r="G449" i="6"/>
  <c r="G483" i="6"/>
  <c r="G616" i="6"/>
  <c r="G647" i="6"/>
  <c r="G685" i="6"/>
  <c r="G822" i="6"/>
  <c r="G838" i="6"/>
  <c r="G854" i="6"/>
  <c r="G102" i="6"/>
  <c r="G118" i="6"/>
  <c r="G134" i="6"/>
  <c r="G247" i="6"/>
  <c r="G299" i="6"/>
  <c r="G337" i="6"/>
  <c r="G386" i="6"/>
  <c r="G430" i="6"/>
  <c r="G506" i="6"/>
  <c r="G550" i="6"/>
  <c r="G628" i="6"/>
  <c r="G641" i="6"/>
  <c r="G678" i="6"/>
  <c r="G109" i="6"/>
  <c r="G263" i="6"/>
  <c r="G319" i="6"/>
  <c r="G442" i="6"/>
  <c r="G162" i="6"/>
  <c r="G507" i="6"/>
  <c r="G866" i="6"/>
  <c r="G882" i="6"/>
  <c r="G898" i="6"/>
  <c r="G941" i="6"/>
  <c r="G984" i="6"/>
  <c r="G1023" i="6"/>
  <c r="G919" i="6"/>
  <c r="G72" i="6"/>
  <c r="G454" i="6"/>
  <c r="G627" i="6"/>
  <c r="G700" i="6"/>
  <c r="G974" i="6"/>
  <c r="G64" i="6"/>
  <c r="G926" i="6"/>
  <c r="G970" i="6"/>
  <c r="G994" i="6"/>
  <c r="G1054" i="6"/>
  <c r="G115" i="6"/>
  <c r="G633" i="6"/>
  <c r="G1006" i="6"/>
  <c r="G200" i="6"/>
  <c r="G264" i="6"/>
  <c r="G321" i="6"/>
  <c r="G418" i="6"/>
  <c r="G492" i="6"/>
  <c r="G532" i="6"/>
  <c r="G701" i="6"/>
  <c r="G912" i="6"/>
  <c r="G1018" i="6"/>
  <c r="G230" i="6"/>
  <c r="G174" i="6"/>
  <c r="G210" i="6"/>
  <c r="G262" i="6"/>
  <c r="G376" i="6"/>
  <c r="G461" i="6"/>
  <c r="G478" i="6"/>
  <c r="G510" i="6"/>
  <c r="G534" i="6"/>
  <c r="G666" i="6"/>
  <c r="G698" i="6"/>
  <c r="G946" i="6"/>
  <c r="G1014" i="6"/>
  <c r="G196" i="6"/>
  <c r="G256" i="6"/>
  <c r="G317" i="6"/>
  <c r="G922" i="6"/>
  <c r="G1007" i="6"/>
  <c r="G86" i="6"/>
  <c r="G228" i="6"/>
  <c r="G1053" i="6"/>
  <c r="G218" i="6"/>
  <c r="G554" i="6"/>
  <c r="G687" i="6"/>
  <c r="G916" i="6"/>
  <c r="G285" i="6"/>
  <c r="G422" i="6"/>
  <c r="G188" i="6"/>
  <c r="G160" i="6"/>
  <c r="G63" i="6"/>
  <c r="G60" i="6"/>
  <c r="G62" i="6"/>
  <c r="G59" i="6"/>
  <c r="G61" i="6"/>
  <c r="G57" i="6"/>
  <c r="C39" i="6"/>
  <c r="M20" i="6"/>
  <c r="P20" i="6"/>
  <c r="F20" i="4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C16" i="4"/>
  <c r="C17" i="4" s="1"/>
  <c r="J71" i="6" l="1"/>
  <c r="I57" i="6" a="1"/>
  <c r="I57" i="6" s="1"/>
  <c r="J57" i="6" s="1"/>
  <c r="J68" i="6"/>
  <c r="I61" i="6" a="1"/>
  <c r="I61" i="6" s="1"/>
  <c r="J61" i="6" s="1"/>
  <c r="I62" i="6" a="1"/>
  <c r="I62" i="6" s="1"/>
  <c r="J62" i="6" s="1"/>
  <c r="I58" i="6" a="1"/>
  <c r="I58" i="6" s="1"/>
  <c r="J58" i="6" s="1"/>
  <c r="M21" i="6"/>
  <c r="P22" i="6"/>
  <c r="C18" i="4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P21" i="6" l="1"/>
  <c r="M22" i="6"/>
  <c r="P23" i="6"/>
  <c r="I7" i="3"/>
  <c r="J7" i="3"/>
  <c r="C10" i="3"/>
  <c r="C16" i="3" s="1"/>
  <c r="C17" i="3" s="1"/>
  <c r="B17" i="3"/>
  <c r="B15" i="3"/>
  <c r="B13" i="3"/>
  <c r="C36" i="2"/>
  <c r="J30" i="2"/>
  <c r="G30" i="2"/>
  <c r="J29" i="2"/>
  <c r="I29" i="2"/>
  <c r="G29" i="2"/>
  <c r="J28" i="2"/>
  <c r="I28" i="2"/>
  <c r="G28" i="2"/>
  <c r="J27" i="2"/>
  <c r="I27" i="2"/>
  <c r="G27" i="2"/>
  <c r="J26" i="2"/>
  <c r="I26" i="2"/>
  <c r="G26" i="2"/>
  <c r="J25" i="2"/>
  <c r="I25" i="2"/>
  <c r="G25" i="2"/>
  <c r="J24" i="2"/>
  <c r="I24" i="2"/>
  <c r="G24" i="2"/>
  <c r="J23" i="2"/>
  <c r="I23" i="2"/>
  <c r="G23" i="2"/>
  <c r="J22" i="2"/>
  <c r="I22" i="2"/>
  <c r="G22" i="2"/>
  <c r="J21" i="2"/>
  <c r="I21" i="2"/>
  <c r="G21" i="2"/>
  <c r="H21" i="2" s="1"/>
  <c r="G20" i="2"/>
  <c r="G19" i="2"/>
  <c r="E19" i="2"/>
  <c r="L19" i="2" s="1"/>
  <c r="G18" i="2"/>
  <c r="E18" i="2"/>
  <c r="L18" i="2" s="1"/>
  <c r="M18" i="2" s="1"/>
  <c r="E20" i="2"/>
  <c r="L20" i="2" s="1"/>
  <c r="C6" i="1"/>
  <c r="I29" i="1"/>
  <c r="H22" i="1"/>
  <c r="H24" i="1" s="1"/>
  <c r="H25" i="1" s="1"/>
  <c r="H26" i="1" s="1"/>
  <c r="H27" i="1" s="1"/>
  <c r="H28" i="1" s="1"/>
  <c r="G21" i="1"/>
  <c r="G22" i="1"/>
  <c r="G23" i="1"/>
  <c r="G24" i="1"/>
  <c r="G25" i="1"/>
  <c r="G26" i="1"/>
  <c r="G27" i="1"/>
  <c r="G28" i="1"/>
  <c r="G29" i="1"/>
  <c r="G20" i="1"/>
  <c r="E29" i="1"/>
  <c r="J21" i="1"/>
  <c r="J23" i="1"/>
  <c r="J24" i="1"/>
  <c r="J25" i="1"/>
  <c r="J26" i="1"/>
  <c r="J27" i="1"/>
  <c r="J28" i="1"/>
  <c r="J29" i="1"/>
  <c r="J20" i="1"/>
  <c r="I21" i="1"/>
  <c r="I22" i="1"/>
  <c r="K22" i="1" s="1"/>
  <c r="L22" i="1" s="1"/>
  <c r="I23" i="1"/>
  <c r="I24" i="1"/>
  <c r="I25" i="1"/>
  <c r="I26" i="1"/>
  <c r="K26" i="1" s="1"/>
  <c r="L26" i="1" s="1"/>
  <c r="I27" i="1"/>
  <c r="I28" i="1"/>
  <c r="I20" i="1"/>
  <c r="K20" i="1" l="1"/>
  <c r="L20" i="1" s="1"/>
  <c r="K25" i="1"/>
  <c r="L25" i="1" s="1"/>
  <c r="K21" i="1"/>
  <c r="L21" i="1" s="1"/>
  <c r="K27" i="1"/>
  <c r="L27" i="1" s="1"/>
  <c r="K29" i="1"/>
  <c r="L29" i="1" s="1"/>
  <c r="P24" i="6"/>
  <c r="M23" i="6"/>
  <c r="H22" i="2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K23" i="2"/>
  <c r="L23" i="2" s="1"/>
  <c r="K27" i="2"/>
  <c r="L27" i="2" s="1"/>
  <c r="K7" i="3"/>
  <c r="C12" i="3"/>
  <c r="C13" i="3" s="1"/>
  <c r="E6" i="3"/>
  <c r="C14" i="3"/>
  <c r="C15" i="3" s="1"/>
  <c r="E7" i="3"/>
  <c r="E8" i="3"/>
  <c r="K25" i="2"/>
  <c r="L25" i="2" s="1"/>
  <c r="K29" i="2"/>
  <c r="L29" i="2" s="1"/>
  <c r="K24" i="2"/>
  <c r="L24" i="2" s="1"/>
  <c r="K28" i="2"/>
  <c r="L28" i="2" s="1"/>
  <c r="K30" i="2"/>
  <c r="L30" i="2" s="1"/>
  <c r="K22" i="2"/>
  <c r="L22" i="2" s="1"/>
  <c r="K26" i="2"/>
  <c r="L26" i="2" s="1"/>
  <c r="P19" i="2"/>
  <c r="M19" i="2"/>
  <c r="P20" i="2" s="1"/>
  <c r="K21" i="2"/>
  <c r="L21" i="2" s="1"/>
  <c r="K23" i="1"/>
  <c r="L23" i="1" s="1"/>
  <c r="K28" i="1"/>
  <c r="L28" i="1" s="1"/>
  <c r="K24" i="1"/>
  <c r="L24" i="1" s="1"/>
  <c r="H29" i="1"/>
  <c r="G19" i="1"/>
  <c r="G18" i="1"/>
  <c r="G17" i="1"/>
  <c r="E18" i="1"/>
  <c r="L18" i="1" s="1"/>
  <c r="L17" i="1"/>
  <c r="M17" i="1" s="1"/>
  <c r="C41" i="2" l="1"/>
  <c r="M18" i="1"/>
  <c r="P19" i="1" s="1"/>
  <c r="P18" i="1"/>
  <c r="P25" i="6"/>
  <c r="M24" i="6"/>
  <c r="M20" i="2"/>
  <c r="M19" i="1" l="1"/>
  <c r="P26" i="6"/>
  <c r="M25" i="6"/>
  <c r="P22" i="2"/>
  <c r="P21" i="2" s="1"/>
  <c r="M21" i="2"/>
  <c r="M20" i="1" l="1"/>
  <c r="P21" i="1"/>
  <c r="P20" i="1" s="1"/>
  <c r="M26" i="6"/>
  <c r="P27" i="6"/>
  <c r="M22" i="2"/>
  <c r="P23" i="2"/>
  <c r="P22" i="1" l="1"/>
  <c r="M21" i="1"/>
  <c r="M27" i="6"/>
  <c r="P28" i="6"/>
  <c r="M23" i="2"/>
  <c r="P24" i="2"/>
  <c r="M22" i="1" l="1"/>
  <c r="P23" i="1"/>
  <c r="P29" i="6"/>
  <c r="M28" i="6"/>
  <c r="P25" i="2"/>
  <c r="M24" i="2"/>
  <c r="P24" i="1" l="1"/>
  <c r="M23" i="1"/>
  <c r="P30" i="6"/>
  <c r="M29" i="6"/>
  <c r="P26" i="2"/>
  <c r="M25" i="2"/>
  <c r="P25" i="1" l="1"/>
  <c r="M24" i="1"/>
  <c r="P31" i="6"/>
  <c r="M30" i="6"/>
  <c r="M26" i="2"/>
  <c r="P27" i="2"/>
  <c r="P26" i="1" l="1"/>
  <c r="M25" i="1"/>
  <c r="P33" i="6"/>
  <c r="P32" i="6" s="1"/>
  <c r="P35" i="6" s="1"/>
  <c r="C38" i="6"/>
  <c r="C35" i="6" a="1"/>
  <c r="C35" i="6" s="1"/>
  <c r="C36" i="6" a="1"/>
  <c r="C36" i="6" s="1"/>
  <c r="D36" i="6" s="1"/>
  <c r="M27" i="2"/>
  <c r="P28" i="2"/>
  <c r="M26" i="1" l="1"/>
  <c r="P27" i="1"/>
  <c r="D35" i="6"/>
  <c r="C37" i="6" s="1"/>
  <c r="P36" i="6"/>
  <c r="Q29" i="6" s="1"/>
  <c r="P29" i="2"/>
  <c r="M28" i="2"/>
  <c r="P28" i="1" l="1"/>
  <c r="M27" i="1"/>
  <c r="Q26" i="6"/>
  <c r="Q30" i="6"/>
  <c r="Q24" i="6"/>
  <c r="Q32" i="6"/>
  <c r="Q22" i="6"/>
  <c r="Q31" i="6"/>
  <c r="Q23" i="6"/>
  <c r="Q25" i="6"/>
  <c r="Q28" i="6"/>
  <c r="Q27" i="6"/>
  <c r="M29" i="2"/>
  <c r="M30" i="2" s="1"/>
  <c r="P32" i="2" s="1"/>
  <c r="P30" i="2"/>
  <c r="C40" i="2" l="1"/>
  <c r="M31" i="2"/>
  <c r="M32" i="2" s="1"/>
  <c r="M28" i="1"/>
  <c r="P29" i="1"/>
  <c r="C37" i="2" a="1"/>
  <c r="C37" i="2" s="1"/>
  <c r="D37" i="2" s="1"/>
  <c r="P31" i="2"/>
  <c r="C38" i="2" a="1"/>
  <c r="C38" i="2" s="1"/>
  <c r="D38" i="2" s="1"/>
  <c r="M33" i="2" l="1"/>
  <c r="P35" i="2" s="1"/>
  <c r="P34" i="2" s="1"/>
  <c r="P33" i="2"/>
  <c r="P30" i="1"/>
  <c r="M29" i="1"/>
  <c r="P37" i="2"/>
  <c r="C39" i="2"/>
  <c r="P38" i="2" l="1"/>
  <c r="Q29" i="2" s="1"/>
  <c r="C35" i="1" a="1"/>
  <c r="C35" i="1" s="1"/>
  <c r="D35" i="1" s="1"/>
  <c r="C34" i="1" a="1"/>
  <c r="C34" i="1" s="1"/>
  <c r="P32" i="1"/>
  <c r="P31" i="1" s="1"/>
  <c r="P34" i="1" s="1"/>
  <c r="C39" i="1" s="1"/>
  <c r="Q32" i="2" l="1"/>
  <c r="Q26" i="2"/>
  <c r="Q23" i="2"/>
  <c r="Q30" i="2"/>
  <c r="Q31" i="2"/>
  <c r="Q25" i="2"/>
  <c r="Q22" i="2"/>
  <c r="Q33" i="2"/>
  <c r="Q35" i="2"/>
  <c r="Q28" i="2"/>
  <c r="Q27" i="2"/>
  <c r="Q24" i="2"/>
  <c r="Q34" i="2"/>
  <c r="D34" i="1"/>
  <c r="C36" i="1" s="1"/>
  <c r="P35" i="1"/>
  <c r="Q22" i="1" s="1"/>
  <c r="Q28" i="1"/>
  <c r="Q29" i="1" l="1"/>
  <c r="Q25" i="1"/>
  <c r="Q31" i="1"/>
  <c r="Q24" i="1"/>
  <c r="Q30" i="1"/>
  <c r="Q23" i="1"/>
  <c r="Q26" i="1"/>
  <c r="Q21" i="1"/>
  <c r="Q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<sst xmlns="http://schemas.openxmlformats.org/spreadsheetml/2006/main" count="250" uniqueCount="123">
  <si>
    <t>Example 10.1: Non-Discounted Profitability Criteria</t>
  </si>
  <si>
    <t>Cost of Land</t>
  </si>
  <si>
    <t>L</t>
  </si>
  <si>
    <t>FCI(L)</t>
  </si>
  <si>
    <t>Total Fixed Capital Investment</t>
  </si>
  <si>
    <t>Fixed capital investment during Y1</t>
  </si>
  <si>
    <t>Fixed capital investment during Y2</t>
  </si>
  <si>
    <t>Working capital (Y2)</t>
  </si>
  <si>
    <t>Sale Revenue</t>
  </si>
  <si>
    <t>R</t>
  </si>
  <si>
    <t>Cost of manufacturing</t>
  </si>
  <si>
    <t>COM(d)</t>
  </si>
  <si>
    <t>Taxation Rate</t>
  </si>
  <si>
    <t>t</t>
  </si>
  <si>
    <t>Salvage Value</t>
  </si>
  <si>
    <t>S</t>
  </si>
  <si>
    <t>Depreciation (MACRS)</t>
  </si>
  <si>
    <t>Life (years)</t>
  </si>
  <si>
    <t>End of Year</t>
  </si>
  <si>
    <t>dj</t>
  </si>
  <si>
    <t>dk</t>
  </si>
  <si>
    <t>FCI(L) - dk</t>
  </si>
  <si>
    <t>(R-COM-dk)*(1-t)+dk</t>
  </si>
  <si>
    <t>Cash Flow</t>
  </si>
  <si>
    <t>CCF</t>
  </si>
  <si>
    <t>Investment</t>
  </si>
  <si>
    <t>Cumulative Cash Ratio</t>
  </si>
  <si>
    <t>Payback Period</t>
  </si>
  <si>
    <t>PBP</t>
  </si>
  <si>
    <t>Y</t>
  </si>
  <si>
    <t>Slope</t>
  </si>
  <si>
    <t>Intercept</t>
  </si>
  <si>
    <t>CCF when FCI paid off</t>
  </si>
  <si>
    <t>Lower Bounding CCF when paid off</t>
  </si>
  <si>
    <t>Upper Bounding CCF when paid off</t>
  </si>
  <si>
    <t>Cumulative Cash Position</t>
  </si>
  <si>
    <t>CCP</t>
  </si>
  <si>
    <t>CCR</t>
  </si>
  <si>
    <t>Rate of Return on Investment</t>
  </si>
  <si>
    <t>ROROI</t>
  </si>
  <si>
    <t>Discount Rate</t>
  </si>
  <si>
    <t>Discounted Payack Period</t>
  </si>
  <si>
    <t>Net Present Value</t>
  </si>
  <si>
    <t>Discounted Cash Flow Rate of Return</t>
  </si>
  <si>
    <t>DCFROR</t>
  </si>
  <si>
    <t>Project</t>
  </si>
  <si>
    <t>A</t>
  </si>
  <si>
    <t>B</t>
  </si>
  <si>
    <t>C</t>
  </si>
  <si>
    <t>Initial Investment</t>
  </si>
  <si>
    <t>After-Tax Cash i=1</t>
  </si>
  <si>
    <t>Flow in Year I, i=2-10</t>
  </si>
  <si>
    <t>i</t>
  </si>
  <si>
    <t>F/P</t>
  </si>
  <si>
    <t>n</t>
  </si>
  <si>
    <t>P/F</t>
  </si>
  <si>
    <t>F/A</t>
  </si>
  <si>
    <t>A/F</t>
  </si>
  <si>
    <t>A/P</t>
  </si>
  <si>
    <t>P/A</t>
  </si>
  <si>
    <t>NPV</t>
  </si>
  <si>
    <t>To be Invested</t>
  </si>
  <si>
    <t>Incremental Investment</t>
  </si>
  <si>
    <t>A to C</t>
  </si>
  <si>
    <t>C to B</t>
  </si>
  <si>
    <t>Incremental Investment, i</t>
  </si>
  <si>
    <t>Incremental Investment, 2-10</t>
  </si>
  <si>
    <t>Examples 10.4 and 10.5</t>
  </si>
  <si>
    <t>P</t>
  </si>
  <si>
    <t>n(eq)</t>
  </si>
  <si>
    <t>Capitalized Cost</t>
  </si>
  <si>
    <t>Equipment Replacement</t>
  </si>
  <si>
    <t>Year</t>
  </si>
  <si>
    <t>Fund</t>
  </si>
  <si>
    <t>Option 1</t>
  </si>
  <si>
    <t>Option 2</t>
  </si>
  <si>
    <t>Equivalent Cap Cost</t>
  </si>
  <si>
    <t>YOP</t>
  </si>
  <si>
    <t>EAOC</t>
  </si>
  <si>
    <t>Example 10.10</t>
  </si>
  <si>
    <t>Option #</t>
  </si>
  <si>
    <t>Alternative Insulation</t>
  </si>
  <si>
    <t>Project Cost (PC)</t>
  </si>
  <si>
    <t>Savings Generated (YS)</t>
  </si>
  <si>
    <t>No insulation</t>
  </si>
  <si>
    <t>B-1" Thick</t>
  </si>
  <si>
    <t>B-2" Thick</t>
  </si>
  <si>
    <t>A-1" Thick</t>
  </si>
  <si>
    <t>A-2" Thick</t>
  </si>
  <si>
    <t>ROROII</t>
  </si>
  <si>
    <t>IPBP</t>
  </si>
  <si>
    <t>Compare to #2</t>
  </si>
  <si>
    <t>Incremental Savings</t>
  </si>
  <si>
    <t>Compare to #3</t>
  </si>
  <si>
    <t>Acceptable ROROII</t>
  </si>
  <si>
    <t>Example 10.13</t>
  </si>
  <si>
    <t>INVP</t>
  </si>
  <si>
    <t>Sensitivity Analysis</t>
  </si>
  <si>
    <t>Parameter</t>
  </si>
  <si>
    <t>% Change</t>
  </si>
  <si>
    <t>Value</t>
  </si>
  <si>
    <t>Si</t>
  </si>
  <si>
    <t>Base Case</t>
  </si>
  <si>
    <t>Monte Carlo Simulation</t>
  </si>
  <si>
    <t>Std Dev</t>
  </si>
  <si>
    <t>D(NPV)</t>
  </si>
  <si>
    <t>CDF</t>
  </si>
  <si>
    <t>95% CI</t>
  </si>
  <si>
    <t>90% CI</t>
  </si>
  <si>
    <t>Mean</t>
  </si>
  <si>
    <t>Chance Not Profitable</t>
  </si>
  <si>
    <t>Median</t>
  </si>
  <si>
    <t>Chance &gt; Base Case</t>
  </si>
  <si>
    <t>Guesses</t>
  </si>
  <si>
    <t>Given</t>
  </si>
  <si>
    <t>Calculated</t>
  </si>
  <si>
    <t>Construction</t>
  </si>
  <si>
    <t>MACRS Year 1</t>
  </si>
  <si>
    <t>MACRS Year 6</t>
  </si>
  <si>
    <t>MACRS Year 2</t>
  </si>
  <si>
    <t>MACRS Year 3</t>
  </si>
  <si>
    <t>MACRS Year 4</t>
  </si>
  <si>
    <t>MACRS 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</si>
</sst>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"/>
    <numFmt numFmtId="166" formatCode="&quot;$&quot;#,##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/>
    <xf numFmtId="165" fontId="0" fillId="2" borderId="0" xfId="0" applyNumberFormat="1" applyFill="1"/>
    <xf numFmtId="16" fontId="0" fillId="0" borderId="0" xfId="0" quotePrefix="1" applyNumberFormat="1" applyFont="1"/>
    <xf numFmtId="0" fontId="0" fillId="0" borderId="0" xfId="0" quotePrefix="1"/>
    <xf numFmtId="38" fontId="0" fillId="0" borderId="0" xfId="0" applyNumberFormat="1"/>
    <xf numFmtId="38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Non-discounted Crt'!$D$17:$D$29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'Ex Non-discounted Crt'!$L$17:$L$29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-90</c:v>
                </c:pt>
                <c:pt idx="2">
                  <c:v>-90</c:v>
                </c:pt>
                <c:pt idx="3">
                  <c:v>38.25</c:v>
                </c:pt>
                <c:pt idx="4">
                  <c:v>46.35</c:v>
                </c:pt>
                <c:pt idx="5">
                  <c:v>37.71</c:v>
                </c:pt>
                <c:pt idx="6">
                  <c:v>32.526000000000003</c:v>
                </c:pt>
                <c:pt idx="7">
                  <c:v>32.526000000000003</c:v>
                </c:pt>
                <c:pt idx="8">
                  <c:v>28.638000000000002</c:v>
                </c:pt>
                <c:pt idx="9">
                  <c:v>24.750000000000004</c:v>
                </c:pt>
                <c:pt idx="10">
                  <c:v>24.750000000000004</c:v>
                </c:pt>
                <c:pt idx="11">
                  <c:v>24.750000000000004</c:v>
                </c:pt>
                <c:pt idx="1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4C8C-BC47-1A507375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Non-discounted Crt'!$O$17:$O$32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'Ex Non-discounted Crt'!$P$17:$P$32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-100</c:v>
                </c:pt>
                <c:pt idx="3">
                  <c:v>-160</c:v>
                </c:pt>
                <c:pt idx="4">
                  <c:v>-190</c:v>
                </c:pt>
                <c:pt idx="5">
                  <c:v>-151.75</c:v>
                </c:pt>
                <c:pt idx="6">
                  <c:v>-105.4</c:v>
                </c:pt>
                <c:pt idx="7">
                  <c:v>-67.69</c:v>
                </c:pt>
                <c:pt idx="8">
                  <c:v>-35.163999999999994</c:v>
                </c:pt>
                <c:pt idx="9">
                  <c:v>-2.637999999999991</c:v>
                </c:pt>
                <c:pt idx="10">
                  <c:v>26.000000000000011</c:v>
                </c:pt>
                <c:pt idx="11">
                  <c:v>50.750000000000014</c:v>
                </c:pt>
                <c:pt idx="12">
                  <c:v>75.500000000000014</c:v>
                </c:pt>
                <c:pt idx="13">
                  <c:v>100.25000000000001</c:v>
                </c:pt>
                <c:pt idx="14">
                  <c:v>130.5</c:v>
                </c:pt>
                <c:pt idx="1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E-46B4-9A1F-4DC9600E6B02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Non-discounted Crt'!$O$21:$O$31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Non-discounted Crt'!$Q$21:$Q$31</c:f>
              <c:numCache>
                <c:formatCode>General</c:formatCode>
                <c:ptCount val="11"/>
                <c:pt idx="0">
                  <c:v>-190</c:v>
                </c:pt>
                <c:pt idx="1">
                  <c:v>-157.94999999999999</c:v>
                </c:pt>
                <c:pt idx="2">
                  <c:v>-125.9</c:v>
                </c:pt>
                <c:pt idx="3">
                  <c:v>-93.85</c:v>
                </c:pt>
                <c:pt idx="4">
                  <c:v>-61.800000000000011</c:v>
                </c:pt>
                <c:pt idx="5">
                  <c:v>-29.750000000000028</c:v>
                </c:pt>
                <c:pt idx="6">
                  <c:v>2.2999999999999829</c:v>
                </c:pt>
                <c:pt idx="7">
                  <c:v>34.349999999999994</c:v>
                </c:pt>
                <c:pt idx="8">
                  <c:v>66.400000000000006</c:v>
                </c:pt>
                <c:pt idx="9">
                  <c:v>98.44999999999996</c:v>
                </c:pt>
                <c:pt idx="10">
                  <c:v>130.49999999999997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E-46B4-9A1F-4DC9600E6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 Discounted Crt'!$D$18:$D$33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'Ex Discounted Crt'!$L$18:$L$33</c:f>
              <c:numCache>
                <c:formatCode>0.00_);[Red]\(0.00\)</c:formatCode>
                <c:ptCount val="16"/>
                <c:pt idx="0">
                  <c:v>-5</c:v>
                </c:pt>
                <c:pt idx="1">
                  <c:v>-4.545454545454545</c:v>
                </c:pt>
                <c:pt idx="2">
                  <c:v>-3.7603305785123968</c:v>
                </c:pt>
                <c:pt idx="3">
                  <c:v>4.0691209616829447</c:v>
                </c:pt>
                <c:pt idx="4">
                  <c:v>3.7938665391708213</c:v>
                </c:pt>
                <c:pt idx="5">
                  <c:v>3.357172572663317</c:v>
                </c:pt>
                <c:pt idx="6">
                  <c:v>3.0019039705660706</c:v>
                </c:pt>
                <c:pt idx="7">
                  <c:v>2.7290036096055186</c:v>
                </c:pt>
                <c:pt idx="8">
                  <c:v>2.4498765693780604</c:v>
                </c:pt>
                <c:pt idx="9">
                  <c:v>2.1989461512613335</c:v>
                </c:pt>
                <c:pt idx="10">
                  <c:v>1.9990419556921213</c:v>
                </c:pt>
                <c:pt idx="11">
                  <c:v>1.8173108688110191</c:v>
                </c:pt>
                <c:pt idx="12">
                  <c:v>1.6521007898281992</c:v>
                </c:pt>
                <c:pt idx="13">
                  <c:v>1.5019098089347265</c:v>
                </c:pt>
                <c:pt idx="14">
                  <c:v>1.3653725535770238</c:v>
                </c:pt>
                <c:pt idx="15">
                  <c:v>4.9159157337957708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3D5-80A5-3E31778B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 Discounted Crt'!$O$18:$O$35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</c:numCache>
            </c:numRef>
          </c:xVal>
          <c:yVal>
            <c:numRef>
              <c:f>'Ex Discounted Crt'!$P$18:$P$35</c:f>
              <c:numCache>
                <c:formatCode>0.00_);[Red]\(0.00\)</c:formatCode>
                <c:ptCount val="18"/>
                <c:pt idx="0">
                  <c:v>0</c:v>
                </c:pt>
                <c:pt idx="1">
                  <c:v>-5</c:v>
                </c:pt>
                <c:pt idx="2">
                  <c:v>-9.545454545454545</c:v>
                </c:pt>
                <c:pt idx="3">
                  <c:v>-11.776859504132231</c:v>
                </c:pt>
                <c:pt idx="4">
                  <c:v>-13.305785123966942</c:v>
                </c:pt>
                <c:pt idx="5">
                  <c:v>-9.2366641622839971</c:v>
                </c:pt>
                <c:pt idx="6">
                  <c:v>-5.4427976231131758</c:v>
                </c:pt>
                <c:pt idx="7">
                  <c:v>-2.0856250504498588</c:v>
                </c:pt>
                <c:pt idx="8">
                  <c:v>0.91627892011621181</c:v>
                </c:pt>
                <c:pt idx="9">
                  <c:v>3.6452825297217304</c:v>
                </c:pt>
                <c:pt idx="10">
                  <c:v>6.0951590990997904</c:v>
                </c:pt>
                <c:pt idx="11">
                  <c:v>8.2941052503611239</c:v>
                </c:pt>
                <c:pt idx="12">
                  <c:v>10.293147206053245</c:v>
                </c:pt>
                <c:pt idx="13">
                  <c:v>12.110458074864264</c:v>
                </c:pt>
                <c:pt idx="14">
                  <c:v>13.762558864692462</c:v>
                </c:pt>
                <c:pt idx="15">
                  <c:v>16.629841227204214</c:v>
                </c:pt>
                <c:pt idx="16">
                  <c:v>19.905921422821216</c:v>
                </c:pt>
                <c:pt idx="17">
                  <c:v>21.545756960999984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1-4CC0-84E2-49483C4CAB27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'Ex Discounted Crt'!$O$22:$O$32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'Ex Discounted Crt'!$Q$22:$Q$32</c:f>
              <c:numCache>
                <c:formatCode>General</c:formatCode>
                <c:ptCount val="11"/>
                <c:pt idx="0">
                  <c:v>-13.305785123966942</c:v>
                </c:pt>
                <c:pt idx="1">
                  <c:v>-10.598950725101</c:v>
                </c:pt>
                <c:pt idx="2">
                  <c:v>-7.89211632623506</c:v>
                </c:pt>
                <c:pt idx="3">
                  <c:v>-5.18528192736912</c:v>
                </c:pt>
                <c:pt idx="4">
                  <c:v>-2.4784475285031782</c:v>
                </c:pt>
                <c:pt idx="5">
                  <c:v>0.22838687036276184</c:v>
                </c:pt>
                <c:pt idx="6">
                  <c:v>2.9352212692287019</c:v>
                </c:pt>
                <c:pt idx="7">
                  <c:v>5.6420556680946419</c:v>
                </c:pt>
                <c:pt idx="8">
                  <c:v>8.3488900669605819</c:v>
                </c:pt>
                <c:pt idx="9">
                  <c:v>11.055724465826522</c:v>
                </c:pt>
                <c:pt idx="10">
                  <c:v>13.762558864692465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51-4CC0-84E2-49483C4CA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Capitalized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Method'!$C$16:$C$55</c:f>
              <c:numCache>
                <c:formatCode>General</c:formatCode>
                <c:ptCount val="40"/>
                <c:pt idx="0" formatCode="0.00">
                  <c:v>22192.080445403913</c:v>
                </c:pt>
                <c:pt idx="1">
                  <c:v>23967.446881036227</c:v>
                </c:pt>
                <c:pt idx="2">
                  <c:v>25884.842631519128</c:v>
                </c:pt>
                <c:pt idx="3">
                  <c:v>27955.630042040659</c:v>
                </c:pt>
                <c:pt idx="4">
                  <c:v>22192.080445403913</c:v>
                </c:pt>
                <c:pt idx="5">
                  <c:v>23967.446881036227</c:v>
                </c:pt>
                <c:pt idx="6">
                  <c:v>25884.842631519128</c:v>
                </c:pt>
                <c:pt idx="7">
                  <c:v>27955.630042040659</c:v>
                </c:pt>
                <c:pt idx="8">
                  <c:v>22192.080445403913</c:v>
                </c:pt>
                <c:pt idx="9">
                  <c:v>23967.446881036227</c:v>
                </c:pt>
                <c:pt idx="10">
                  <c:v>25884.842631519128</c:v>
                </c:pt>
                <c:pt idx="11">
                  <c:v>27955.630042040659</c:v>
                </c:pt>
                <c:pt idx="12">
                  <c:v>22192.080445403913</c:v>
                </c:pt>
                <c:pt idx="13">
                  <c:v>23967.446881036227</c:v>
                </c:pt>
                <c:pt idx="14">
                  <c:v>25884.842631519128</c:v>
                </c:pt>
                <c:pt idx="15">
                  <c:v>27955.630042040659</c:v>
                </c:pt>
                <c:pt idx="16">
                  <c:v>22192.080445403913</c:v>
                </c:pt>
                <c:pt idx="17">
                  <c:v>23967.446881036227</c:v>
                </c:pt>
                <c:pt idx="18">
                  <c:v>25884.842631519128</c:v>
                </c:pt>
                <c:pt idx="19">
                  <c:v>27955.630042040659</c:v>
                </c:pt>
                <c:pt idx="20">
                  <c:v>22192.080445403913</c:v>
                </c:pt>
                <c:pt idx="21">
                  <c:v>23967.446881036227</c:v>
                </c:pt>
                <c:pt idx="22">
                  <c:v>25884.842631519128</c:v>
                </c:pt>
                <c:pt idx="23">
                  <c:v>27955.630042040659</c:v>
                </c:pt>
                <c:pt idx="24">
                  <c:v>22192.080445403913</c:v>
                </c:pt>
                <c:pt idx="25">
                  <c:v>23967.446881036227</c:v>
                </c:pt>
                <c:pt idx="26">
                  <c:v>25884.842631519128</c:v>
                </c:pt>
                <c:pt idx="27">
                  <c:v>27955.630042040659</c:v>
                </c:pt>
                <c:pt idx="28">
                  <c:v>22192.080445403913</c:v>
                </c:pt>
                <c:pt idx="29">
                  <c:v>23967.446881036227</c:v>
                </c:pt>
                <c:pt idx="30">
                  <c:v>25884.842631519128</c:v>
                </c:pt>
                <c:pt idx="31">
                  <c:v>27955.630042040659</c:v>
                </c:pt>
                <c:pt idx="32">
                  <c:v>22192.080445403913</c:v>
                </c:pt>
                <c:pt idx="33">
                  <c:v>23967.446881036227</c:v>
                </c:pt>
                <c:pt idx="34">
                  <c:v>25884.842631519128</c:v>
                </c:pt>
                <c:pt idx="35">
                  <c:v>27955.630042040659</c:v>
                </c:pt>
                <c:pt idx="36">
                  <c:v>22192.080445403913</c:v>
                </c:pt>
                <c:pt idx="37">
                  <c:v>23967.446881036227</c:v>
                </c:pt>
                <c:pt idx="38">
                  <c:v>25884.842631519128</c:v>
                </c:pt>
                <c:pt idx="39">
                  <c:v>27955.630042040659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5-45F3-B8C7-5B8185F2822F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'Capitalized Cost Method'!$A$16:$A$55</c:f>
              <c:numCache>
                <c:formatCode>General</c:formatCod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</c:numCache>
            </c:numRef>
          </c:xVal>
          <c:yVal>
            <c:numRef>
              <c:f>'Capitalized Cost Method'!$F$16:$F$55</c:f>
              <c:numCache>
                <c:formatCode>General</c:formatCode>
                <c:ptCount val="40"/>
                <c:pt idx="0" formatCode="0.00">
                  <c:v>22414.48028568209</c:v>
                </c:pt>
                <c:pt idx="1">
                  <c:v>24207.638708536659</c:v>
                </c:pt>
                <c:pt idx="2">
                  <c:v>26144.249805219592</c:v>
                </c:pt>
                <c:pt idx="3">
                  <c:v>28235.789789637161</c:v>
                </c:pt>
                <c:pt idx="4">
                  <c:v>30494.652972808137</c:v>
                </c:pt>
                <c:pt idx="5">
                  <c:v>32934.225210632787</c:v>
                </c:pt>
                <c:pt idx="6">
                  <c:v>35568.963227483415</c:v>
                </c:pt>
                <c:pt idx="7">
                  <c:v>22414.48028568209</c:v>
                </c:pt>
                <c:pt idx="8">
                  <c:v>24207.638708536659</c:v>
                </c:pt>
                <c:pt idx="9">
                  <c:v>26144.249805219592</c:v>
                </c:pt>
                <c:pt idx="10">
                  <c:v>28235.789789637161</c:v>
                </c:pt>
                <c:pt idx="11">
                  <c:v>30494.652972808137</c:v>
                </c:pt>
                <c:pt idx="12">
                  <c:v>32934.225210632787</c:v>
                </c:pt>
                <c:pt idx="13">
                  <c:v>35568.963227483415</c:v>
                </c:pt>
                <c:pt idx="14">
                  <c:v>22414.48028568209</c:v>
                </c:pt>
                <c:pt idx="15">
                  <c:v>24207.638708536659</c:v>
                </c:pt>
                <c:pt idx="16">
                  <c:v>26144.249805219592</c:v>
                </c:pt>
                <c:pt idx="17">
                  <c:v>28235.789789637161</c:v>
                </c:pt>
                <c:pt idx="18">
                  <c:v>30494.652972808137</c:v>
                </c:pt>
                <c:pt idx="19">
                  <c:v>32934.225210632787</c:v>
                </c:pt>
                <c:pt idx="20">
                  <c:v>35568.963227483415</c:v>
                </c:pt>
                <c:pt idx="21">
                  <c:v>22414.48028568209</c:v>
                </c:pt>
                <c:pt idx="22">
                  <c:v>24207.638708536659</c:v>
                </c:pt>
                <c:pt idx="23">
                  <c:v>26144.249805219592</c:v>
                </c:pt>
                <c:pt idx="24">
                  <c:v>28235.789789637161</c:v>
                </c:pt>
                <c:pt idx="25">
                  <c:v>30494.652972808137</c:v>
                </c:pt>
                <c:pt idx="26">
                  <c:v>32934.225210632787</c:v>
                </c:pt>
                <c:pt idx="27">
                  <c:v>35568.963227483415</c:v>
                </c:pt>
                <c:pt idx="28">
                  <c:v>22414.48028568209</c:v>
                </c:pt>
                <c:pt idx="29">
                  <c:v>24207.638708536659</c:v>
                </c:pt>
                <c:pt idx="30">
                  <c:v>26144.249805219592</c:v>
                </c:pt>
                <c:pt idx="31">
                  <c:v>28235.789789637161</c:v>
                </c:pt>
                <c:pt idx="32">
                  <c:v>30494.652972808137</c:v>
                </c:pt>
                <c:pt idx="33">
                  <c:v>32934.225210632787</c:v>
                </c:pt>
                <c:pt idx="34">
                  <c:v>35568.963227483415</c:v>
                </c:pt>
                <c:pt idx="35">
                  <c:v>22414.48028568209</c:v>
                </c:pt>
                <c:pt idx="36">
                  <c:v>24207.638708536659</c:v>
                </c:pt>
                <c:pt idx="37">
                  <c:v>26144.249805219592</c:v>
                </c:pt>
                <c:pt idx="38">
                  <c:v>28235.789789637161</c:v>
                </c:pt>
                <c:pt idx="39">
                  <c:v>30494.652972808137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5-45F3-B8C7-5B8185F2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1840"/>
        <c:axId val="484690528"/>
      </c:scatterChart>
      <c:valAx>
        <c:axId val="4846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0528"/>
        <c:crosses val="autoZero"/>
        <c:crossBetween val="midCat"/>
      </c:valAx>
      <c:valAx>
        <c:axId val="4846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'Sensitivity Analysis'!$D$18:$D$30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'Sensitivity Analysis'!$L$18:$L$30</c:f>
              <c:numCache>
                <c:formatCode>0.00_);[Red]\(0.00\)</c:formatCode>
                <c:ptCount val="13"/>
                <c:pt idx="0">
                  <c:v>-10</c:v>
                </c:pt>
                <c:pt idx="1">
                  <c:v>-81.818181818181813</c:v>
                </c:pt>
                <c:pt idx="2">
                  <c:v>-73.760330578512381</c:v>
                </c:pt>
                <c:pt idx="3">
                  <c:v>28.687077385424487</c:v>
                </c:pt>
                <c:pt idx="4">
                  <c:v>31.583908202991587</c:v>
                </c:pt>
                <c:pt idx="5">
                  <c:v>23.374707390826501</c:v>
                </c:pt>
                <c:pt idx="6">
                  <c:v>18.338132302528667</c:v>
                </c:pt>
                <c:pt idx="7">
                  <c:v>16.671029365935151</c:v>
                </c:pt>
                <c:pt idx="8">
                  <c:v>13.350769450975063</c:v>
                </c:pt>
                <c:pt idx="9">
                  <c:v>10.496416054718997</c:v>
                </c:pt>
                <c:pt idx="10">
                  <c:v>9.5421964133809052</c:v>
                </c:pt>
                <c:pt idx="11">
                  <c:v>8.6747240121644573</c:v>
                </c:pt>
                <c:pt idx="12">
                  <c:v>22.383814944152547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4-4035-977B-F1DB0C5E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704304"/>
        <c:axId val="484700696"/>
      </c:barChart>
      <c:catAx>
        <c:axId val="4847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0696"/>
        <c:crosses val="autoZero"/>
        <c:auto val="1"/>
        <c:lblAlgn val="ctr"/>
        <c:lblOffset val="100"/>
        <c:noMultiLvlLbl val="0"/>
      </c:catAx>
      <c:valAx>
        <c:axId val="48470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'Sensitivity Analysis'!$O$18:$O$33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</c:numCache>
            </c:numRef>
          </c:xVal>
          <c:yVal>
            <c:numRef>
              <c:f>'Sensitivity Analysis'!$P$18:$P$33</c:f>
              <c:numCache>
                <c:formatCode>0.00_);[Red]\(0.00\)</c:formatCode>
                <c:ptCount val="16"/>
                <c:pt idx="0">
                  <c:v>0</c:v>
                </c:pt>
                <c:pt idx="1">
                  <c:v>-10</c:v>
                </c:pt>
                <c:pt idx="2">
                  <c:v>-91.818181818181813</c:v>
                </c:pt>
                <c:pt idx="3">
                  <c:v>-140.78512396694211</c:v>
                </c:pt>
                <c:pt idx="4">
                  <c:v>-165.57851239669418</c:v>
                </c:pt>
                <c:pt idx="5">
                  <c:v>-136.89143501126969</c:v>
                </c:pt>
                <c:pt idx="6">
                  <c:v>-105.30752680827811</c:v>
                </c:pt>
                <c:pt idx="7">
                  <c:v>-81.932819417451611</c:v>
                </c:pt>
                <c:pt idx="8">
                  <c:v>-63.594687114922948</c:v>
                </c:pt>
                <c:pt idx="9">
                  <c:v>-46.923657748987793</c:v>
                </c:pt>
                <c:pt idx="10">
                  <c:v>-33.572888298012728</c:v>
                </c:pt>
                <c:pt idx="11">
                  <c:v>-23.076472243293729</c:v>
                </c:pt>
                <c:pt idx="12">
                  <c:v>-13.534275829912824</c:v>
                </c:pt>
                <c:pt idx="13">
                  <c:v>-4.8595518177483665</c:v>
                </c:pt>
                <c:pt idx="14">
                  <c:v>4.779030417989917</c:v>
                </c:pt>
                <c:pt idx="15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3-402B-899F-7867235556EA}"/>
            </c:ext>
          </c:extLst>
        </c:ser>
        <c:ser>
          <c:idx val="1"/>
          <c:order val="1"/>
          <c:tx>
            <c:v>Fit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'Sensitivity Analysis'!$O$22:$O$32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'Sensitivity Analysis'!$Q$22:$Q$32</c:f>
              <c:numCache>
                <c:formatCode>General</c:formatCode>
                <c:ptCount val="11"/>
                <c:pt idx="0">
                  <c:v>-165.57851239669418</c:v>
                </c:pt>
                <c:pt idx="1">
                  <c:v>-148.54275811522578</c:v>
                </c:pt>
                <c:pt idx="2">
                  <c:v>-131.50700383375738</c:v>
                </c:pt>
                <c:pt idx="3">
                  <c:v>-114.47124955228895</c:v>
                </c:pt>
                <c:pt idx="4">
                  <c:v>-97.435495270820553</c:v>
                </c:pt>
                <c:pt idx="5">
                  <c:v>-80.399740989352139</c:v>
                </c:pt>
                <c:pt idx="6">
                  <c:v>-63.363986707883726</c:v>
                </c:pt>
                <c:pt idx="7">
                  <c:v>-46.328232426415326</c:v>
                </c:pt>
                <c:pt idx="8">
                  <c:v>-29.292478144946898</c:v>
                </c:pt>
                <c:pt idx="9">
                  <c:v>-12.256723863478499</c:v>
                </c:pt>
                <c:pt idx="10">
                  <c:v>4.779030417989901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3-402B-899F-786723555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0456"/>
        <c:axId val="62790784"/>
      </c:scatterChart>
      <c:valAx>
        <c:axId val="627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784"/>
        <c:crosses val="autoZero"/>
        <c:crossBetween val="midCat"/>
      </c:valAx>
      <c:valAx>
        <c:axId val="62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0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Analysis'!$A$46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Analysis'!$D$46,'Sensitivity Analysis'!$G$46)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Analysis'!$F$46,'Sensitivity Analysis'!$I$46)</c:f>
              <c:numCache>
                <c:formatCode>0.00</c:formatCode>
                <c:ptCount val="2"/>
                <c:pt idx="0">
                  <c:v>18.167479950161301</c:v>
                </c:pt>
                <c:pt idx="1">
                  <c:v>16.072741164125613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4435-B6F7-FE9D05433E4B}"/>
            </c:ext>
          </c:extLst>
        </c:ser>
        <c:ser>
          <c:idx val="1"/>
          <c:order val="1"/>
          <c:tx>
            <c:strRef>
              <c:f>'Sensitivity Analysis'!$A$47</c:f>
              <c:strCache>
                <c:ptCount val="1"/>
                <c:pt idx="0">
                  <c:v>COM(d)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Analysis'!$D$47,'Sensitivity Analysis'!$G$47)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Analysis'!$F$47,'Sensitivity Analysis'!$I$47)</c:f>
              <c:numCache>
                <c:formatCode>0.00</c:formatCode>
                <c:ptCount val="2"/>
                <c:pt idx="0">
                  <c:v>16.701162799936334</c:v>
                </c:pt>
                <c:pt idx="1">
                  <c:v>17.539058314350591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4435-B6F7-FE9D05433E4B}"/>
            </c:ext>
          </c:extLst>
        </c:ser>
        <c:ser>
          <c:idx val="2"/>
          <c:order val="2"/>
          <c:tx>
            <c:strRef>
              <c:f>'Sensitivity Analysis'!$A$48</c:f>
              <c:strCache>
                <c:ptCount val="1"/>
                <c:pt idx="0">
                  <c:v>FCI(L)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('Sensitivity Analysis'!$D$48,'Sensitivity Analysis'!$G$48)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-5.0000000000000001E-3</c:v>
                </c:pt>
              </c:numCache>
            </c:numRef>
          </c:xVal>
          <c:yVal>
            <c:numRef>
              <c:f>('Sensitivity Analysis'!$F$48,'Sensitivity Analysis'!$I$48)</c:f>
              <c:numCache>
                <c:formatCode>0.00</c:formatCode>
                <c:ptCount val="2"/>
                <c:pt idx="0">
                  <c:v>16.71595798788276</c:v>
                </c:pt>
                <c:pt idx="1">
                  <c:v>17.524263126404179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4435-B6F7-FE9D0543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6544"/>
        <c:axId val="688246712"/>
      </c:scatterChart>
      <c:valAx>
        <c:axId val="68823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6712"/>
        <c:crosses val="autoZero"/>
        <c:crossBetween val="midCat"/>
      </c:valAx>
      <c:valAx>
        <c:axId val="68824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NPV ($Millions)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3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Analysis'!$G$56</c:f>
              <c:strCache>
                <c:ptCount val="1"/>
                <c:pt idx="0">
                  <c:v>CDF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Analysis'!$F$57:$F$1056</c:f>
              <c:numCache>
                <c:formatCode>0.00</c:formatCode>
                <c:ptCount val="1000"/>
                <c:pt idx="0">
                  <c:v>-6.3324933063145572</c:v>
                </c:pt>
                <c:pt idx="1">
                  <c:v>-31.372136846005098</c:v>
                </c:pt>
                <c:pt idx="2">
                  <c:v>-1.9138026340556067</c:v>
                </c:pt>
                <c:pt idx="3">
                  <c:v>-9.6319043941583899</c:v>
                </c:pt>
                <c:pt idx="4">
                  <c:v>7.1577438111879346</c:v>
                </c:pt>
                <c:pt idx="5">
                  <c:v>0.7852641496919972</c:v>
                </c:pt>
                <c:pt idx="6">
                  <c:v>9.4802438211802631</c:v>
                </c:pt>
                <c:pt idx="7">
                  <c:v>-6.6509637090472822</c:v>
                </c:pt>
                <c:pt idx="8">
                  <c:v>19.42754498935259</c:v>
                </c:pt>
                <c:pt idx="9">
                  <c:v>6.2592635351607324</c:v>
                </c:pt>
                <c:pt idx="10">
                  <c:v>6.3963163280945157</c:v>
                </c:pt>
                <c:pt idx="11">
                  <c:v>15.237168468126239</c:v>
                </c:pt>
                <c:pt idx="12">
                  <c:v>-2.0449568758596115</c:v>
                </c:pt>
                <c:pt idx="13">
                  <c:v>3.7100569527833027</c:v>
                </c:pt>
                <c:pt idx="14">
                  <c:v>12.38493299213359</c:v>
                </c:pt>
                <c:pt idx="15">
                  <c:v>0.99983270690886883</c:v>
                </c:pt>
                <c:pt idx="16">
                  <c:v>1.0973869706296782</c:v>
                </c:pt>
                <c:pt idx="17">
                  <c:v>6.1076402807000534</c:v>
                </c:pt>
                <c:pt idx="18">
                  <c:v>-6.3973462278753033</c:v>
                </c:pt>
                <c:pt idx="19">
                  <c:v>2.1373754178412607</c:v>
                </c:pt>
                <c:pt idx="20">
                  <c:v>25.670441578249623</c:v>
                </c:pt>
                <c:pt idx="21">
                  <c:v>8.712533945058075</c:v>
                </c:pt>
                <c:pt idx="22">
                  <c:v>1.345163721636224</c:v>
                </c:pt>
                <c:pt idx="23">
                  <c:v>-14.519037484163448</c:v>
                </c:pt>
                <c:pt idx="24">
                  <c:v>-5.6779548813850056E-3</c:v>
                </c:pt>
                <c:pt idx="25">
                  <c:v>20.497606555503197</c:v>
                </c:pt>
                <c:pt idx="26">
                  <c:v>12.463113044257142</c:v>
                </c:pt>
                <c:pt idx="27">
                  <c:v>11.117658579980571</c:v>
                </c:pt>
                <c:pt idx="28">
                  <c:v>20.342526194153155</c:v>
                </c:pt>
                <c:pt idx="29">
                  <c:v>19.737311441040177</c:v>
                </c:pt>
                <c:pt idx="30">
                  <c:v>11.641877458774687</c:v>
                </c:pt>
                <c:pt idx="31">
                  <c:v>10.797056916309677</c:v>
                </c:pt>
                <c:pt idx="32">
                  <c:v>-12.142318228131483</c:v>
                </c:pt>
                <c:pt idx="33">
                  <c:v>-1.2893769486381075</c:v>
                </c:pt>
                <c:pt idx="34">
                  <c:v>1.0686421482900101</c:v>
                </c:pt>
                <c:pt idx="35">
                  <c:v>-14.229119743552751</c:v>
                </c:pt>
                <c:pt idx="36">
                  <c:v>10.636448405269583</c:v>
                </c:pt>
                <c:pt idx="37">
                  <c:v>-24.019627497797025</c:v>
                </c:pt>
                <c:pt idx="38">
                  <c:v>18.539201603527236</c:v>
                </c:pt>
                <c:pt idx="39">
                  <c:v>-0.82568136081964383</c:v>
                </c:pt>
                <c:pt idx="40">
                  <c:v>3.7876119884500277</c:v>
                </c:pt>
                <c:pt idx="41">
                  <c:v>21.141542373422627</c:v>
                </c:pt>
                <c:pt idx="42">
                  <c:v>13.122769862750895</c:v>
                </c:pt>
                <c:pt idx="43">
                  <c:v>1.2663000962847946</c:v>
                </c:pt>
                <c:pt idx="44">
                  <c:v>17.341285401483994</c:v>
                </c:pt>
                <c:pt idx="45">
                  <c:v>22.167249822347188</c:v>
                </c:pt>
                <c:pt idx="46">
                  <c:v>-4.5916777437344365</c:v>
                </c:pt>
                <c:pt idx="47">
                  <c:v>8.8689953965322665</c:v>
                </c:pt>
                <c:pt idx="48">
                  <c:v>15.815288412452729</c:v>
                </c:pt>
                <c:pt idx="49">
                  <c:v>22.424660008087422</c:v>
                </c:pt>
                <c:pt idx="50">
                  <c:v>-5.7249388529872505</c:v>
                </c:pt>
                <c:pt idx="51">
                  <c:v>2.2590889517929469</c:v>
                </c:pt>
                <c:pt idx="52">
                  <c:v>16.899020777678643</c:v>
                </c:pt>
                <c:pt idx="53">
                  <c:v>-3.701570247247929</c:v>
                </c:pt>
                <c:pt idx="54">
                  <c:v>5.2203246625167292</c:v>
                </c:pt>
                <c:pt idx="55">
                  <c:v>13.478887354861467</c:v>
                </c:pt>
                <c:pt idx="56">
                  <c:v>-19.533422240257067</c:v>
                </c:pt>
                <c:pt idx="57">
                  <c:v>-3.9095440649346465</c:v>
                </c:pt>
                <c:pt idx="58">
                  <c:v>-4.170309169545515</c:v>
                </c:pt>
                <c:pt idx="59">
                  <c:v>3.4755827805298019</c:v>
                </c:pt>
                <c:pt idx="60">
                  <c:v>-2.1717712583751094</c:v>
                </c:pt>
                <c:pt idx="61">
                  <c:v>-5.2156235661585413</c:v>
                </c:pt>
                <c:pt idx="62">
                  <c:v>13.942163067015809</c:v>
                </c:pt>
                <c:pt idx="63">
                  <c:v>30.315381453951222</c:v>
                </c:pt>
                <c:pt idx="64">
                  <c:v>14.228244955343929</c:v>
                </c:pt>
                <c:pt idx="65">
                  <c:v>21.217228014072404</c:v>
                </c:pt>
                <c:pt idx="66">
                  <c:v>10.724755797745789</c:v>
                </c:pt>
                <c:pt idx="67">
                  <c:v>-15.574835094055288</c:v>
                </c:pt>
                <c:pt idx="68">
                  <c:v>12.609920625829101</c:v>
                </c:pt>
                <c:pt idx="69">
                  <c:v>-12.690241214263388</c:v>
                </c:pt>
                <c:pt idx="70">
                  <c:v>-5.4455802755158942</c:v>
                </c:pt>
                <c:pt idx="71">
                  <c:v>-5.0181016634418789</c:v>
                </c:pt>
                <c:pt idx="72">
                  <c:v>5.0433117053502059</c:v>
                </c:pt>
                <c:pt idx="73">
                  <c:v>-13.207429076726235</c:v>
                </c:pt>
                <c:pt idx="74">
                  <c:v>-0.51131231982705216</c:v>
                </c:pt>
                <c:pt idx="75">
                  <c:v>-1.435026748855126</c:v>
                </c:pt>
                <c:pt idx="76">
                  <c:v>-6.1029377106858007</c:v>
                </c:pt>
                <c:pt idx="77">
                  <c:v>3.6540995529977032</c:v>
                </c:pt>
                <c:pt idx="78">
                  <c:v>5.117669263679133</c:v>
                </c:pt>
                <c:pt idx="79">
                  <c:v>1.8353419561806028</c:v>
                </c:pt>
                <c:pt idx="80">
                  <c:v>4.050604967221723</c:v>
                </c:pt>
                <c:pt idx="81">
                  <c:v>-6.9500572606711195</c:v>
                </c:pt>
                <c:pt idx="82">
                  <c:v>6.7089896042163453</c:v>
                </c:pt>
                <c:pt idx="83">
                  <c:v>25.91972114386332</c:v>
                </c:pt>
                <c:pt idx="84">
                  <c:v>5.224109093524417</c:v>
                </c:pt>
                <c:pt idx="85">
                  <c:v>7.1605225953743581</c:v>
                </c:pt>
                <c:pt idx="86">
                  <c:v>-7.1181542217931728</c:v>
                </c:pt>
                <c:pt idx="87">
                  <c:v>5.3280088918985271</c:v>
                </c:pt>
                <c:pt idx="88">
                  <c:v>1.2072432549798258</c:v>
                </c:pt>
                <c:pt idx="89">
                  <c:v>8.0292491259582679</c:v>
                </c:pt>
                <c:pt idx="90">
                  <c:v>33.491255634444116</c:v>
                </c:pt>
                <c:pt idx="91">
                  <c:v>-4.4369205067787654</c:v>
                </c:pt>
                <c:pt idx="92">
                  <c:v>-12.43805035701466</c:v>
                </c:pt>
                <c:pt idx="93">
                  <c:v>10.307352733167781</c:v>
                </c:pt>
                <c:pt idx="94">
                  <c:v>9.458007508377019</c:v>
                </c:pt>
                <c:pt idx="95">
                  <c:v>-13.220979218464468</c:v>
                </c:pt>
                <c:pt idx="96">
                  <c:v>5.4245676855448099</c:v>
                </c:pt>
                <c:pt idx="97">
                  <c:v>8.1500150926369681</c:v>
                </c:pt>
                <c:pt idx="98">
                  <c:v>1.1801550404163539</c:v>
                </c:pt>
                <c:pt idx="99">
                  <c:v>9.1612375044633509</c:v>
                </c:pt>
                <c:pt idx="100">
                  <c:v>4.2314840530542277</c:v>
                </c:pt>
                <c:pt idx="101">
                  <c:v>-1.1735337181541041</c:v>
                </c:pt>
                <c:pt idx="102">
                  <c:v>17.747400121429838</c:v>
                </c:pt>
                <c:pt idx="103">
                  <c:v>-7.2556022875400146</c:v>
                </c:pt>
                <c:pt idx="104">
                  <c:v>-6.1591195939484251</c:v>
                </c:pt>
                <c:pt idx="105">
                  <c:v>22.370363331671559</c:v>
                </c:pt>
                <c:pt idx="106">
                  <c:v>14.138912718005463</c:v>
                </c:pt>
                <c:pt idx="107">
                  <c:v>16.91836289528861</c:v>
                </c:pt>
                <c:pt idx="108">
                  <c:v>-5.384872202973046</c:v>
                </c:pt>
                <c:pt idx="109">
                  <c:v>-2.9038798930414274</c:v>
                </c:pt>
                <c:pt idx="110">
                  <c:v>-15.272576350582014</c:v>
                </c:pt>
                <c:pt idx="111">
                  <c:v>-23.476239085700897</c:v>
                </c:pt>
                <c:pt idx="112">
                  <c:v>3.0050179196732394</c:v>
                </c:pt>
                <c:pt idx="113">
                  <c:v>16.893015949218459</c:v>
                </c:pt>
                <c:pt idx="114">
                  <c:v>-14.45578831205064</c:v>
                </c:pt>
                <c:pt idx="115">
                  <c:v>-1.9910510683820739</c:v>
                </c:pt>
                <c:pt idx="116">
                  <c:v>14.023509285322938</c:v>
                </c:pt>
                <c:pt idx="117">
                  <c:v>29.142226452327421</c:v>
                </c:pt>
                <c:pt idx="118">
                  <c:v>1.354494142022487</c:v>
                </c:pt>
                <c:pt idx="119">
                  <c:v>-17.698773208701695</c:v>
                </c:pt>
                <c:pt idx="120">
                  <c:v>-14.688510803305061</c:v>
                </c:pt>
                <c:pt idx="121">
                  <c:v>22.028272499258136</c:v>
                </c:pt>
                <c:pt idx="122">
                  <c:v>8.5202827954879847</c:v>
                </c:pt>
                <c:pt idx="123">
                  <c:v>16.923722932524782</c:v>
                </c:pt>
                <c:pt idx="124">
                  <c:v>6.438502816614097</c:v>
                </c:pt>
                <c:pt idx="125">
                  <c:v>1.7915830531644712</c:v>
                </c:pt>
                <c:pt idx="126">
                  <c:v>-1.1940146120170319</c:v>
                </c:pt>
                <c:pt idx="127">
                  <c:v>5.9257690173122572</c:v>
                </c:pt>
                <c:pt idx="128">
                  <c:v>8.4548902224051012</c:v>
                </c:pt>
                <c:pt idx="129">
                  <c:v>-5.6315334069956648</c:v>
                </c:pt>
                <c:pt idx="130">
                  <c:v>6.1727069118510087</c:v>
                </c:pt>
                <c:pt idx="131">
                  <c:v>-5.9783854242350749</c:v>
                </c:pt>
                <c:pt idx="132">
                  <c:v>-4.3216720053915587</c:v>
                </c:pt>
                <c:pt idx="133">
                  <c:v>-12.662972515186201</c:v>
                </c:pt>
                <c:pt idx="134">
                  <c:v>3.3995160279189491</c:v>
                </c:pt>
                <c:pt idx="135">
                  <c:v>-3.3095996728353931</c:v>
                </c:pt>
                <c:pt idx="136">
                  <c:v>12.496165695676218</c:v>
                </c:pt>
                <c:pt idx="137">
                  <c:v>-3.729594991705504</c:v>
                </c:pt>
                <c:pt idx="138">
                  <c:v>18.00487236747</c:v>
                </c:pt>
                <c:pt idx="139">
                  <c:v>9.9973369401801762</c:v>
                </c:pt>
                <c:pt idx="140">
                  <c:v>22.005325124334469</c:v>
                </c:pt>
                <c:pt idx="141">
                  <c:v>12.567396875385981</c:v>
                </c:pt>
                <c:pt idx="142">
                  <c:v>8.6647100150648946</c:v>
                </c:pt>
                <c:pt idx="143">
                  <c:v>-0.48656986362389532</c:v>
                </c:pt>
                <c:pt idx="144">
                  <c:v>-18.237558708606286</c:v>
                </c:pt>
                <c:pt idx="145">
                  <c:v>13.535925533903747</c:v>
                </c:pt>
                <c:pt idx="146">
                  <c:v>11.257873438911549</c:v>
                </c:pt>
                <c:pt idx="147">
                  <c:v>-1.919698527546327</c:v>
                </c:pt>
                <c:pt idx="148">
                  <c:v>-7.495048177264394</c:v>
                </c:pt>
                <c:pt idx="149">
                  <c:v>11.099029357877647</c:v>
                </c:pt>
                <c:pt idx="150">
                  <c:v>2.6342773826432015</c:v>
                </c:pt>
                <c:pt idx="151">
                  <c:v>6.0675113679656718</c:v>
                </c:pt>
                <c:pt idx="152">
                  <c:v>-5.1409009282170004</c:v>
                </c:pt>
                <c:pt idx="153">
                  <c:v>9.0203798521442469</c:v>
                </c:pt>
                <c:pt idx="154">
                  <c:v>-5.3513859171433431</c:v>
                </c:pt>
                <c:pt idx="155">
                  <c:v>-13.015259323915839</c:v>
                </c:pt>
                <c:pt idx="156">
                  <c:v>-11.036639711309139</c:v>
                </c:pt>
                <c:pt idx="157">
                  <c:v>9.3405026268900571</c:v>
                </c:pt>
                <c:pt idx="158">
                  <c:v>14.178177061783778</c:v>
                </c:pt>
                <c:pt idx="159">
                  <c:v>-7.7238693872318684</c:v>
                </c:pt>
                <c:pt idx="160">
                  <c:v>-17.68035331233196</c:v>
                </c:pt>
                <c:pt idx="161">
                  <c:v>-17.098117978381545</c:v>
                </c:pt>
                <c:pt idx="162">
                  <c:v>5.4444232011247102</c:v>
                </c:pt>
                <c:pt idx="163">
                  <c:v>29.306178966246311</c:v>
                </c:pt>
                <c:pt idx="164">
                  <c:v>-22.158300478088087</c:v>
                </c:pt>
                <c:pt idx="165">
                  <c:v>28.276620734213644</c:v>
                </c:pt>
                <c:pt idx="166">
                  <c:v>4.450669994460263</c:v>
                </c:pt>
                <c:pt idx="167">
                  <c:v>11.827791056061548</c:v>
                </c:pt>
                <c:pt idx="168">
                  <c:v>-5.5523081547509108</c:v>
                </c:pt>
                <c:pt idx="169">
                  <c:v>8.8935313654985251</c:v>
                </c:pt>
                <c:pt idx="170">
                  <c:v>6.9568694175881767</c:v>
                </c:pt>
                <c:pt idx="171">
                  <c:v>12.608479349760724</c:v>
                </c:pt>
                <c:pt idx="172">
                  <c:v>-19.357628076391585</c:v>
                </c:pt>
                <c:pt idx="173">
                  <c:v>-15.225376127428021</c:v>
                </c:pt>
                <c:pt idx="174">
                  <c:v>-5.5374106515502852</c:v>
                </c:pt>
                <c:pt idx="175">
                  <c:v>0.61450409353932045</c:v>
                </c:pt>
                <c:pt idx="176">
                  <c:v>18.533802508388952</c:v>
                </c:pt>
                <c:pt idx="177">
                  <c:v>9.3648066582344622</c:v>
                </c:pt>
                <c:pt idx="178">
                  <c:v>21.290808606186744</c:v>
                </c:pt>
                <c:pt idx="179">
                  <c:v>9.799267719156596</c:v>
                </c:pt>
                <c:pt idx="180">
                  <c:v>8.0573481446432993</c:v>
                </c:pt>
                <c:pt idx="181">
                  <c:v>9.3520486936299321</c:v>
                </c:pt>
                <c:pt idx="182">
                  <c:v>15.493262501436799</c:v>
                </c:pt>
                <c:pt idx="183">
                  <c:v>3.6197217409161748</c:v>
                </c:pt>
                <c:pt idx="184">
                  <c:v>-0.82038575259727509</c:v>
                </c:pt>
                <c:pt idx="185">
                  <c:v>3.0515070329639382</c:v>
                </c:pt>
                <c:pt idx="186">
                  <c:v>2.1951524581436335</c:v>
                </c:pt>
                <c:pt idx="187">
                  <c:v>5.1571475102771824</c:v>
                </c:pt>
                <c:pt idx="188">
                  <c:v>0.42118313069264701</c:v>
                </c:pt>
                <c:pt idx="189">
                  <c:v>12.048654198618774</c:v>
                </c:pt>
                <c:pt idx="190">
                  <c:v>6.913804564331123</c:v>
                </c:pt>
                <c:pt idx="191">
                  <c:v>-3.7199739467065314</c:v>
                </c:pt>
                <c:pt idx="192">
                  <c:v>-15.146319411937235</c:v>
                </c:pt>
                <c:pt idx="193">
                  <c:v>5.7445364172780895</c:v>
                </c:pt>
                <c:pt idx="194">
                  <c:v>14.362916284202644</c:v>
                </c:pt>
                <c:pt idx="195">
                  <c:v>9.9941975515499273</c:v>
                </c:pt>
                <c:pt idx="196">
                  <c:v>-15.028806679954258</c:v>
                </c:pt>
                <c:pt idx="197">
                  <c:v>-1.8165291444522609</c:v>
                </c:pt>
                <c:pt idx="198">
                  <c:v>3.2538234887220412</c:v>
                </c:pt>
                <c:pt idx="199">
                  <c:v>26.077179408817766</c:v>
                </c:pt>
                <c:pt idx="200">
                  <c:v>6.9777568152374769</c:v>
                </c:pt>
                <c:pt idx="201">
                  <c:v>13.353928616103811</c:v>
                </c:pt>
                <c:pt idx="202">
                  <c:v>26.992241066321469</c:v>
                </c:pt>
                <c:pt idx="203">
                  <c:v>4.6112007121582756</c:v>
                </c:pt>
                <c:pt idx="204">
                  <c:v>-19.397472306982607</c:v>
                </c:pt>
                <c:pt idx="205">
                  <c:v>9.5237789490395031</c:v>
                </c:pt>
                <c:pt idx="206">
                  <c:v>17.887453636000533</c:v>
                </c:pt>
                <c:pt idx="207">
                  <c:v>8.9436647486429877</c:v>
                </c:pt>
                <c:pt idx="208">
                  <c:v>3.6550487971896839</c:v>
                </c:pt>
                <c:pt idx="209">
                  <c:v>15.002245992256682</c:v>
                </c:pt>
                <c:pt idx="210">
                  <c:v>-3.4793267469799574</c:v>
                </c:pt>
                <c:pt idx="211">
                  <c:v>-3.1543865772215192</c:v>
                </c:pt>
                <c:pt idx="212">
                  <c:v>3.8098142924433649</c:v>
                </c:pt>
                <c:pt idx="213">
                  <c:v>6.7949757161948554</c:v>
                </c:pt>
                <c:pt idx="214">
                  <c:v>6.5687563359334753</c:v>
                </c:pt>
                <c:pt idx="215">
                  <c:v>0.13466431141249302</c:v>
                </c:pt>
                <c:pt idx="216">
                  <c:v>19.557572713257962</c:v>
                </c:pt>
                <c:pt idx="217">
                  <c:v>-1.6118057166300588</c:v>
                </c:pt>
                <c:pt idx="218">
                  <c:v>10.365195339315445</c:v>
                </c:pt>
                <c:pt idx="219">
                  <c:v>4.8179714920158681</c:v>
                </c:pt>
                <c:pt idx="220">
                  <c:v>19.904247133622647</c:v>
                </c:pt>
                <c:pt idx="221">
                  <c:v>-10.327317979419419</c:v>
                </c:pt>
                <c:pt idx="222">
                  <c:v>-10.816756633236906</c:v>
                </c:pt>
                <c:pt idx="223">
                  <c:v>12.033985681605397</c:v>
                </c:pt>
                <c:pt idx="224">
                  <c:v>37.445685699348097</c:v>
                </c:pt>
                <c:pt idx="225">
                  <c:v>-4.2788470626656228</c:v>
                </c:pt>
                <c:pt idx="226">
                  <c:v>1.6542937167716065</c:v>
                </c:pt>
                <c:pt idx="227">
                  <c:v>4.2257967213338361</c:v>
                </c:pt>
                <c:pt idx="228">
                  <c:v>18.629373309319764</c:v>
                </c:pt>
                <c:pt idx="229">
                  <c:v>8.6637072089253095</c:v>
                </c:pt>
                <c:pt idx="230">
                  <c:v>21.956608424954496</c:v>
                </c:pt>
                <c:pt idx="231">
                  <c:v>2.5320717957083758</c:v>
                </c:pt>
                <c:pt idx="232">
                  <c:v>1.4673562965097435</c:v>
                </c:pt>
                <c:pt idx="233">
                  <c:v>-17.06784225556143</c:v>
                </c:pt>
                <c:pt idx="234">
                  <c:v>10.66869598002668</c:v>
                </c:pt>
                <c:pt idx="235">
                  <c:v>1.2492061896398745</c:v>
                </c:pt>
                <c:pt idx="236">
                  <c:v>-3.054202573270878</c:v>
                </c:pt>
                <c:pt idx="237">
                  <c:v>3.7530995407233476</c:v>
                </c:pt>
                <c:pt idx="238">
                  <c:v>3.3537322387006618</c:v>
                </c:pt>
                <c:pt idx="239">
                  <c:v>8.6647322166904015</c:v>
                </c:pt>
                <c:pt idx="240">
                  <c:v>2.1520269350108858</c:v>
                </c:pt>
                <c:pt idx="241">
                  <c:v>-14.301500467364335</c:v>
                </c:pt>
                <c:pt idx="242">
                  <c:v>16.593901591053477</c:v>
                </c:pt>
                <c:pt idx="243">
                  <c:v>16.155090829538963</c:v>
                </c:pt>
                <c:pt idx="244">
                  <c:v>1.5443508775862629</c:v>
                </c:pt>
                <c:pt idx="245">
                  <c:v>14.054596750897575</c:v>
                </c:pt>
                <c:pt idx="246">
                  <c:v>8.050554460383653</c:v>
                </c:pt>
                <c:pt idx="247">
                  <c:v>5.2379857438654511</c:v>
                </c:pt>
                <c:pt idx="248">
                  <c:v>17.97663127639747</c:v>
                </c:pt>
                <c:pt idx="249">
                  <c:v>-3.5086736097242799</c:v>
                </c:pt>
                <c:pt idx="250">
                  <c:v>-4.9373483455254821</c:v>
                </c:pt>
                <c:pt idx="251">
                  <c:v>4.3685660762057328</c:v>
                </c:pt>
                <c:pt idx="252">
                  <c:v>-2.2655838157600137</c:v>
                </c:pt>
                <c:pt idx="253">
                  <c:v>-11.155483479653416</c:v>
                </c:pt>
                <c:pt idx="254">
                  <c:v>13.700514861005422</c:v>
                </c:pt>
                <c:pt idx="255">
                  <c:v>21.489031182936969</c:v>
                </c:pt>
                <c:pt idx="256">
                  <c:v>14.61903009470922</c:v>
                </c:pt>
                <c:pt idx="257">
                  <c:v>-21.360482181650923</c:v>
                </c:pt>
                <c:pt idx="258">
                  <c:v>-15.766098292698416</c:v>
                </c:pt>
                <c:pt idx="259">
                  <c:v>1.5996908376665093</c:v>
                </c:pt>
                <c:pt idx="260">
                  <c:v>8.4001623593493502</c:v>
                </c:pt>
                <c:pt idx="261">
                  <c:v>-23.672908530875532</c:v>
                </c:pt>
                <c:pt idx="262">
                  <c:v>24.01784561829248</c:v>
                </c:pt>
                <c:pt idx="263">
                  <c:v>11.773051380810164</c:v>
                </c:pt>
                <c:pt idx="264">
                  <c:v>2.522236820335916</c:v>
                </c:pt>
                <c:pt idx="265">
                  <c:v>-10.428534253907799</c:v>
                </c:pt>
                <c:pt idx="266">
                  <c:v>11.462614848158342</c:v>
                </c:pt>
                <c:pt idx="267">
                  <c:v>23.265063691676744</c:v>
                </c:pt>
                <c:pt idx="268">
                  <c:v>11.453885552437955</c:v>
                </c:pt>
                <c:pt idx="269">
                  <c:v>7.7980943909642217</c:v>
                </c:pt>
                <c:pt idx="270">
                  <c:v>19.781399516153026</c:v>
                </c:pt>
                <c:pt idx="271">
                  <c:v>1.5875965615698266</c:v>
                </c:pt>
                <c:pt idx="272">
                  <c:v>10.136569450685251</c:v>
                </c:pt>
                <c:pt idx="273">
                  <c:v>6.4430554407519516</c:v>
                </c:pt>
                <c:pt idx="274">
                  <c:v>7.4032413036343243</c:v>
                </c:pt>
                <c:pt idx="275">
                  <c:v>6.9706304591600325</c:v>
                </c:pt>
                <c:pt idx="276">
                  <c:v>-5.6187827073121746</c:v>
                </c:pt>
                <c:pt idx="277">
                  <c:v>11.18030163740001</c:v>
                </c:pt>
                <c:pt idx="278">
                  <c:v>13.806181331998667</c:v>
                </c:pt>
                <c:pt idx="279">
                  <c:v>10.516426759654896</c:v>
                </c:pt>
                <c:pt idx="280">
                  <c:v>11.899056680981891</c:v>
                </c:pt>
                <c:pt idx="281">
                  <c:v>-4.0251792659261163</c:v>
                </c:pt>
                <c:pt idx="282">
                  <c:v>-12.368188243057965</c:v>
                </c:pt>
                <c:pt idx="283">
                  <c:v>-9.7537273741779948</c:v>
                </c:pt>
                <c:pt idx="284">
                  <c:v>1.5893917485747853</c:v>
                </c:pt>
                <c:pt idx="285">
                  <c:v>-19.842756827136093</c:v>
                </c:pt>
                <c:pt idx="286">
                  <c:v>-7.0681366343932979</c:v>
                </c:pt>
                <c:pt idx="287">
                  <c:v>21.666784452044269</c:v>
                </c:pt>
                <c:pt idx="288">
                  <c:v>-9.1750887019235172</c:v>
                </c:pt>
                <c:pt idx="289">
                  <c:v>-2.0938295755405107</c:v>
                </c:pt>
                <c:pt idx="290">
                  <c:v>3.3598400186351043</c:v>
                </c:pt>
                <c:pt idx="291">
                  <c:v>-6.812895383166655</c:v>
                </c:pt>
                <c:pt idx="292">
                  <c:v>-4.399319280166587</c:v>
                </c:pt>
                <c:pt idx="293">
                  <c:v>-34.469760967496832</c:v>
                </c:pt>
                <c:pt idx="294">
                  <c:v>19.005600619007502</c:v>
                </c:pt>
                <c:pt idx="295">
                  <c:v>-2.3436217740258023</c:v>
                </c:pt>
                <c:pt idx="296">
                  <c:v>-1.7509639840623663</c:v>
                </c:pt>
                <c:pt idx="297">
                  <c:v>15.368454169139779</c:v>
                </c:pt>
                <c:pt idx="298">
                  <c:v>12.064261592203252</c:v>
                </c:pt>
                <c:pt idx="299">
                  <c:v>-6.3884478121998214</c:v>
                </c:pt>
                <c:pt idx="300">
                  <c:v>-16.872221770040106</c:v>
                </c:pt>
                <c:pt idx="301">
                  <c:v>-1.3322731222776092</c:v>
                </c:pt>
                <c:pt idx="302">
                  <c:v>-6.1651014426543149</c:v>
                </c:pt>
                <c:pt idx="303">
                  <c:v>0.39218632614555204</c:v>
                </c:pt>
                <c:pt idx="304">
                  <c:v>-7.2294338103588984E-3</c:v>
                </c:pt>
                <c:pt idx="305">
                  <c:v>-2.2238703581713146</c:v>
                </c:pt>
                <c:pt idx="306">
                  <c:v>4.8858739097348334</c:v>
                </c:pt>
                <c:pt idx="307">
                  <c:v>3.7492610796854571</c:v>
                </c:pt>
                <c:pt idx="308">
                  <c:v>-0.77397550823273065</c:v>
                </c:pt>
                <c:pt idx="309">
                  <c:v>2.8018013686210406</c:v>
                </c:pt>
                <c:pt idx="310">
                  <c:v>-7.1997544512772507</c:v>
                </c:pt>
                <c:pt idx="311">
                  <c:v>-1.4866914185758837</c:v>
                </c:pt>
                <c:pt idx="312">
                  <c:v>-5.3337555377163355</c:v>
                </c:pt>
                <c:pt idx="313">
                  <c:v>11.322747248384445</c:v>
                </c:pt>
                <c:pt idx="314">
                  <c:v>2.9272186995450049</c:v>
                </c:pt>
                <c:pt idx="315">
                  <c:v>7.7597605192160444</c:v>
                </c:pt>
                <c:pt idx="316">
                  <c:v>-3.5387031271394029</c:v>
                </c:pt>
                <c:pt idx="317">
                  <c:v>5.0995927522216249</c:v>
                </c:pt>
                <c:pt idx="318">
                  <c:v>2.7318579607015749</c:v>
                </c:pt>
                <c:pt idx="319">
                  <c:v>25.32231448928815</c:v>
                </c:pt>
                <c:pt idx="320">
                  <c:v>4.6339054672255706</c:v>
                </c:pt>
                <c:pt idx="321">
                  <c:v>16.243293941237312</c:v>
                </c:pt>
                <c:pt idx="322">
                  <c:v>-1.5953254494014146</c:v>
                </c:pt>
                <c:pt idx="323">
                  <c:v>25.736073695881146</c:v>
                </c:pt>
                <c:pt idx="324">
                  <c:v>10.209069074136831</c:v>
                </c:pt>
                <c:pt idx="325">
                  <c:v>4.956139690362857</c:v>
                </c:pt>
                <c:pt idx="326">
                  <c:v>-20.866941087042456</c:v>
                </c:pt>
                <c:pt idx="327">
                  <c:v>19.497009006104854</c:v>
                </c:pt>
                <c:pt idx="328">
                  <c:v>29.295360027298976</c:v>
                </c:pt>
                <c:pt idx="329">
                  <c:v>3.4235209538662801</c:v>
                </c:pt>
                <c:pt idx="330">
                  <c:v>-8.3798513317346774</c:v>
                </c:pt>
                <c:pt idx="331">
                  <c:v>24.984872576209987</c:v>
                </c:pt>
                <c:pt idx="332">
                  <c:v>-5.6992826455606433</c:v>
                </c:pt>
                <c:pt idx="333">
                  <c:v>5.9974230416104959</c:v>
                </c:pt>
                <c:pt idx="334">
                  <c:v>19.852305753182534</c:v>
                </c:pt>
                <c:pt idx="335">
                  <c:v>24.499211044521147</c:v>
                </c:pt>
                <c:pt idx="336">
                  <c:v>-10.605529970374665</c:v>
                </c:pt>
                <c:pt idx="337">
                  <c:v>-20.349998263073687</c:v>
                </c:pt>
                <c:pt idx="338">
                  <c:v>5.3587030711300301</c:v>
                </c:pt>
                <c:pt idx="339">
                  <c:v>-5.2108282684113583</c:v>
                </c:pt>
                <c:pt idx="340">
                  <c:v>-8.7085611215295025</c:v>
                </c:pt>
                <c:pt idx="341">
                  <c:v>17.501244402448034</c:v>
                </c:pt>
                <c:pt idx="342">
                  <c:v>9.5408589505040293</c:v>
                </c:pt>
                <c:pt idx="343">
                  <c:v>2.3128489042647189</c:v>
                </c:pt>
                <c:pt idx="344">
                  <c:v>-5.7812279632284422</c:v>
                </c:pt>
                <c:pt idx="345">
                  <c:v>-8.7571665935799885</c:v>
                </c:pt>
                <c:pt idx="346">
                  <c:v>12.104085747479171</c:v>
                </c:pt>
                <c:pt idx="347">
                  <c:v>7.1890018082846314</c:v>
                </c:pt>
                <c:pt idx="348">
                  <c:v>-5.1525482989784912</c:v>
                </c:pt>
                <c:pt idx="349">
                  <c:v>7.0008377068133836</c:v>
                </c:pt>
                <c:pt idx="350">
                  <c:v>-10.565289582252593</c:v>
                </c:pt>
                <c:pt idx="351">
                  <c:v>6.3041740521523479</c:v>
                </c:pt>
                <c:pt idx="352">
                  <c:v>7.9866847551971123</c:v>
                </c:pt>
                <c:pt idx="353">
                  <c:v>-5.1764903650608147</c:v>
                </c:pt>
                <c:pt idx="354">
                  <c:v>-0.8000125931504023</c:v>
                </c:pt>
                <c:pt idx="355">
                  <c:v>7.4730937631649521</c:v>
                </c:pt>
                <c:pt idx="356">
                  <c:v>-5.5265765380060294</c:v>
                </c:pt>
                <c:pt idx="357">
                  <c:v>10.255975811699173</c:v>
                </c:pt>
                <c:pt idx="358">
                  <c:v>-14.336042505178202</c:v>
                </c:pt>
                <c:pt idx="359">
                  <c:v>29.123936614074147</c:v>
                </c:pt>
                <c:pt idx="360">
                  <c:v>-15.108379974186974</c:v>
                </c:pt>
                <c:pt idx="361">
                  <c:v>36.725206368111678</c:v>
                </c:pt>
                <c:pt idx="362">
                  <c:v>-9.9991945551077279</c:v>
                </c:pt>
                <c:pt idx="363">
                  <c:v>4.6301888368585224</c:v>
                </c:pt>
                <c:pt idx="364">
                  <c:v>13.854922584978926</c:v>
                </c:pt>
                <c:pt idx="365">
                  <c:v>5.659157723276417</c:v>
                </c:pt>
                <c:pt idx="366">
                  <c:v>-2.1852223353970963</c:v>
                </c:pt>
                <c:pt idx="367">
                  <c:v>21.087896063414476</c:v>
                </c:pt>
                <c:pt idx="368">
                  <c:v>-2.2361773184938549</c:v>
                </c:pt>
                <c:pt idx="369">
                  <c:v>-11.368616042128647</c:v>
                </c:pt>
                <c:pt idx="370">
                  <c:v>-9.6764334738629181</c:v>
                </c:pt>
                <c:pt idx="371">
                  <c:v>6.5642185289434636</c:v>
                </c:pt>
                <c:pt idx="372">
                  <c:v>-12.206931099856202</c:v>
                </c:pt>
                <c:pt idx="373">
                  <c:v>-22.865562601489046</c:v>
                </c:pt>
                <c:pt idx="374">
                  <c:v>13.589799672470123</c:v>
                </c:pt>
                <c:pt idx="375">
                  <c:v>-0.48632636603680623</c:v>
                </c:pt>
                <c:pt idx="376">
                  <c:v>31.445976462912874</c:v>
                </c:pt>
                <c:pt idx="377">
                  <c:v>-2.8647801239988873</c:v>
                </c:pt>
                <c:pt idx="378">
                  <c:v>22.955431591325151</c:v>
                </c:pt>
                <c:pt idx="379">
                  <c:v>-16.58152703468167</c:v>
                </c:pt>
                <c:pt idx="380">
                  <c:v>14.091021951398503</c:v>
                </c:pt>
                <c:pt idx="381">
                  <c:v>-25.315635189633262</c:v>
                </c:pt>
                <c:pt idx="382">
                  <c:v>-14.542148640933419</c:v>
                </c:pt>
                <c:pt idx="383">
                  <c:v>0.50153255957936693</c:v>
                </c:pt>
                <c:pt idx="384">
                  <c:v>5.90207771464061</c:v>
                </c:pt>
                <c:pt idx="385">
                  <c:v>-11.949657203334674</c:v>
                </c:pt>
                <c:pt idx="386">
                  <c:v>22.552689527676272</c:v>
                </c:pt>
                <c:pt idx="387">
                  <c:v>-18.378277691041163</c:v>
                </c:pt>
                <c:pt idx="388">
                  <c:v>-16.312592401247016</c:v>
                </c:pt>
                <c:pt idx="389">
                  <c:v>-1.8287726155173587</c:v>
                </c:pt>
                <c:pt idx="390">
                  <c:v>-2.9456145928092212</c:v>
                </c:pt>
                <c:pt idx="391">
                  <c:v>16.951510803324446</c:v>
                </c:pt>
                <c:pt idx="392">
                  <c:v>1.9889184017095722</c:v>
                </c:pt>
                <c:pt idx="393">
                  <c:v>9.4720637224308248</c:v>
                </c:pt>
                <c:pt idx="394">
                  <c:v>17.302851708706726</c:v>
                </c:pt>
                <c:pt idx="395">
                  <c:v>-2.0665016014462836</c:v>
                </c:pt>
                <c:pt idx="396">
                  <c:v>26.903351557092357</c:v>
                </c:pt>
                <c:pt idx="397">
                  <c:v>2.7752243462311341</c:v>
                </c:pt>
                <c:pt idx="398">
                  <c:v>-8.7998980168444234</c:v>
                </c:pt>
                <c:pt idx="399">
                  <c:v>5.4733210719084884</c:v>
                </c:pt>
                <c:pt idx="400">
                  <c:v>20.322776081900166</c:v>
                </c:pt>
                <c:pt idx="401">
                  <c:v>1.0853177547760779</c:v>
                </c:pt>
                <c:pt idx="402">
                  <c:v>-13.474920464147154</c:v>
                </c:pt>
                <c:pt idx="403">
                  <c:v>4.0085256828484681</c:v>
                </c:pt>
                <c:pt idx="404">
                  <c:v>19.942111618961182</c:v>
                </c:pt>
                <c:pt idx="405">
                  <c:v>14.289864273532167</c:v>
                </c:pt>
                <c:pt idx="406">
                  <c:v>25.784725560092021</c:v>
                </c:pt>
                <c:pt idx="407">
                  <c:v>2.687276801813848</c:v>
                </c:pt>
                <c:pt idx="408">
                  <c:v>20.012268502165629</c:v>
                </c:pt>
                <c:pt idx="409">
                  <c:v>24.897988477389951</c:v>
                </c:pt>
                <c:pt idx="410">
                  <c:v>6.0204122745872226</c:v>
                </c:pt>
                <c:pt idx="411">
                  <c:v>13.57247573644994</c:v>
                </c:pt>
                <c:pt idx="412">
                  <c:v>5.2705094797832057</c:v>
                </c:pt>
                <c:pt idx="413">
                  <c:v>2.2265575883412172</c:v>
                </c:pt>
                <c:pt idx="414">
                  <c:v>-21.388559585645552</c:v>
                </c:pt>
                <c:pt idx="415">
                  <c:v>-5.6031129334615244</c:v>
                </c:pt>
                <c:pt idx="416">
                  <c:v>14.478622082154724</c:v>
                </c:pt>
                <c:pt idx="417">
                  <c:v>-2.7941493116090399</c:v>
                </c:pt>
                <c:pt idx="418">
                  <c:v>14.051900977510302</c:v>
                </c:pt>
                <c:pt idx="419">
                  <c:v>-4.3735172078773488</c:v>
                </c:pt>
                <c:pt idx="420">
                  <c:v>-14.141934665926549</c:v>
                </c:pt>
                <c:pt idx="421">
                  <c:v>-10.340905723980093</c:v>
                </c:pt>
                <c:pt idx="422">
                  <c:v>15.397061150433608</c:v>
                </c:pt>
                <c:pt idx="423">
                  <c:v>-8.8804342193359744</c:v>
                </c:pt>
                <c:pt idx="424">
                  <c:v>-7.9529749476111249</c:v>
                </c:pt>
                <c:pt idx="425">
                  <c:v>-11.602907976601255</c:v>
                </c:pt>
                <c:pt idx="426">
                  <c:v>-22.801679801952218</c:v>
                </c:pt>
                <c:pt idx="427">
                  <c:v>-0.49702709106119158</c:v>
                </c:pt>
                <c:pt idx="428">
                  <c:v>-17.218467276967267</c:v>
                </c:pt>
                <c:pt idx="429">
                  <c:v>7.2255329010335991</c:v>
                </c:pt>
                <c:pt idx="430">
                  <c:v>10.655860664060191</c:v>
                </c:pt>
                <c:pt idx="431">
                  <c:v>-6.4563470935658707</c:v>
                </c:pt>
                <c:pt idx="432">
                  <c:v>-10.923704043861168</c:v>
                </c:pt>
                <c:pt idx="433">
                  <c:v>4.8923306376792937</c:v>
                </c:pt>
                <c:pt idx="434">
                  <c:v>8.7336638067967343</c:v>
                </c:pt>
                <c:pt idx="435">
                  <c:v>-22.50111848491597</c:v>
                </c:pt>
                <c:pt idx="436">
                  <c:v>5.4670711516683177</c:v>
                </c:pt>
                <c:pt idx="437">
                  <c:v>7.6104158665113868</c:v>
                </c:pt>
                <c:pt idx="438">
                  <c:v>-3.2988395521480705</c:v>
                </c:pt>
                <c:pt idx="439">
                  <c:v>-6.8942552794089664</c:v>
                </c:pt>
                <c:pt idx="440">
                  <c:v>-7.8434256324865856</c:v>
                </c:pt>
                <c:pt idx="441">
                  <c:v>-8.4664032444582098</c:v>
                </c:pt>
                <c:pt idx="442">
                  <c:v>10.408924350586261</c:v>
                </c:pt>
                <c:pt idx="443">
                  <c:v>12.509407942834407</c:v>
                </c:pt>
                <c:pt idx="444">
                  <c:v>13.60192343410375</c:v>
                </c:pt>
                <c:pt idx="445">
                  <c:v>-3.5683231080055116</c:v>
                </c:pt>
                <c:pt idx="446">
                  <c:v>-6.1744016424015093</c:v>
                </c:pt>
                <c:pt idx="447">
                  <c:v>8.736035328402318</c:v>
                </c:pt>
                <c:pt idx="448">
                  <c:v>4.4069935329680696</c:v>
                </c:pt>
                <c:pt idx="449">
                  <c:v>-16.292152043009246</c:v>
                </c:pt>
                <c:pt idx="450">
                  <c:v>34.804167282391901</c:v>
                </c:pt>
                <c:pt idx="451">
                  <c:v>-4.3456522839797103</c:v>
                </c:pt>
                <c:pt idx="452">
                  <c:v>8.4228238137708189</c:v>
                </c:pt>
                <c:pt idx="453">
                  <c:v>-8.1055730773450314</c:v>
                </c:pt>
                <c:pt idx="454">
                  <c:v>21.117124985818027</c:v>
                </c:pt>
                <c:pt idx="455">
                  <c:v>-28.390946573938713</c:v>
                </c:pt>
                <c:pt idx="456">
                  <c:v>21.125967222666844</c:v>
                </c:pt>
                <c:pt idx="457">
                  <c:v>-1.3358181125722268</c:v>
                </c:pt>
                <c:pt idx="458">
                  <c:v>-4.9717561473262251</c:v>
                </c:pt>
                <c:pt idx="459">
                  <c:v>-3.822128772561701</c:v>
                </c:pt>
                <c:pt idx="460">
                  <c:v>7.8640753555990415</c:v>
                </c:pt>
                <c:pt idx="461">
                  <c:v>6.5270724301380323</c:v>
                </c:pt>
                <c:pt idx="462">
                  <c:v>-3.8387047201069429</c:v>
                </c:pt>
                <c:pt idx="463">
                  <c:v>9.8128092864465373</c:v>
                </c:pt>
                <c:pt idx="464">
                  <c:v>20.771097137485039</c:v>
                </c:pt>
                <c:pt idx="465">
                  <c:v>8.3520840200574877</c:v>
                </c:pt>
                <c:pt idx="466">
                  <c:v>-7.5618729729336387</c:v>
                </c:pt>
                <c:pt idx="467">
                  <c:v>16.844994362306711</c:v>
                </c:pt>
                <c:pt idx="468">
                  <c:v>-18.471235421503017</c:v>
                </c:pt>
                <c:pt idx="469">
                  <c:v>4.3019659941452684</c:v>
                </c:pt>
                <c:pt idx="470">
                  <c:v>12.708007279106269</c:v>
                </c:pt>
                <c:pt idx="471">
                  <c:v>0.35713720973540219</c:v>
                </c:pt>
                <c:pt idx="472">
                  <c:v>17.505033864411892</c:v>
                </c:pt>
                <c:pt idx="473">
                  <c:v>-38.67579128234938</c:v>
                </c:pt>
                <c:pt idx="474">
                  <c:v>-14.147514729729053</c:v>
                </c:pt>
                <c:pt idx="475">
                  <c:v>-26.606863240164152</c:v>
                </c:pt>
                <c:pt idx="476">
                  <c:v>9.9824259530318038</c:v>
                </c:pt>
                <c:pt idx="477">
                  <c:v>10.671661768369006</c:v>
                </c:pt>
                <c:pt idx="478">
                  <c:v>-17.002625446001453</c:v>
                </c:pt>
                <c:pt idx="479">
                  <c:v>6.3922621487284879</c:v>
                </c:pt>
                <c:pt idx="480">
                  <c:v>3.8104552362191981</c:v>
                </c:pt>
                <c:pt idx="481">
                  <c:v>-7.2717562569141414</c:v>
                </c:pt>
                <c:pt idx="482">
                  <c:v>13.36427242530835</c:v>
                </c:pt>
                <c:pt idx="483">
                  <c:v>1.1589832880279918</c:v>
                </c:pt>
                <c:pt idx="484">
                  <c:v>19.306821146379853</c:v>
                </c:pt>
                <c:pt idx="485">
                  <c:v>7.121555297389051</c:v>
                </c:pt>
                <c:pt idx="486">
                  <c:v>-13.829829996457008</c:v>
                </c:pt>
                <c:pt idx="487">
                  <c:v>5.4646138844464875</c:v>
                </c:pt>
                <c:pt idx="488">
                  <c:v>17.375608817184954</c:v>
                </c:pt>
                <c:pt idx="489">
                  <c:v>4.7896351273292872</c:v>
                </c:pt>
                <c:pt idx="490">
                  <c:v>13.540799744402621</c:v>
                </c:pt>
                <c:pt idx="491">
                  <c:v>-3.1070093609408822</c:v>
                </c:pt>
                <c:pt idx="492">
                  <c:v>18.080234606125963</c:v>
                </c:pt>
                <c:pt idx="493">
                  <c:v>-10.803998232934227</c:v>
                </c:pt>
                <c:pt idx="494">
                  <c:v>4.086330098485643</c:v>
                </c:pt>
                <c:pt idx="495">
                  <c:v>8.2645371136328816</c:v>
                </c:pt>
                <c:pt idx="496">
                  <c:v>-4.1456595013140358</c:v>
                </c:pt>
                <c:pt idx="497">
                  <c:v>-0.83582947269718133</c:v>
                </c:pt>
                <c:pt idx="498">
                  <c:v>19.919566257986908</c:v>
                </c:pt>
                <c:pt idx="499">
                  <c:v>-5.8194643514007929</c:v>
                </c:pt>
                <c:pt idx="500">
                  <c:v>2.7494013086915334</c:v>
                </c:pt>
                <c:pt idx="501">
                  <c:v>-3.642851389417558</c:v>
                </c:pt>
                <c:pt idx="502">
                  <c:v>0.62860537698296781</c:v>
                </c:pt>
                <c:pt idx="503">
                  <c:v>-8.3105812608706167</c:v>
                </c:pt>
                <c:pt idx="504">
                  <c:v>9.0497055266201247</c:v>
                </c:pt>
                <c:pt idx="505">
                  <c:v>17.468841993899243</c:v>
                </c:pt>
                <c:pt idx="506">
                  <c:v>9.7470649869083825</c:v>
                </c:pt>
                <c:pt idx="507">
                  <c:v>-8.3044442351506582</c:v>
                </c:pt>
                <c:pt idx="508">
                  <c:v>9.1427604972246588</c:v>
                </c:pt>
                <c:pt idx="509">
                  <c:v>12.686374406580059</c:v>
                </c:pt>
                <c:pt idx="510">
                  <c:v>1.2506586879528481</c:v>
                </c:pt>
                <c:pt idx="511">
                  <c:v>10.251749293460936</c:v>
                </c:pt>
                <c:pt idx="512">
                  <c:v>9.1219203783109144</c:v>
                </c:pt>
                <c:pt idx="513">
                  <c:v>11.025151211051478</c:v>
                </c:pt>
                <c:pt idx="514">
                  <c:v>5.5781621588617991</c:v>
                </c:pt>
                <c:pt idx="515">
                  <c:v>7.5598282571471138</c:v>
                </c:pt>
                <c:pt idx="516">
                  <c:v>-13.274176235199761</c:v>
                </c:pt>
                <c:pt idx="517">
                  <c:v>4.9911695378405359</c:v>
                </c:pt>
                <c:pt idx="518">
                  <c:v>1.1122051402071307</c:v>
                </c:pt>
                <c:pt idx="519">
                  <c:v>19.16783666446138</c:v>
                </c:pt>
                <c:pt idx="520">
                  <c:v>-1.4294542927825091</c:v>
                </c:pt>
                <c:pt idx="521">
                  <c:v>17.620122292939019</c:v>
                </c:pt>
                <c:pt idx="522">
                  <c:v>-4.2611042751476731</c:v>
                </c:pt>
                <c:pt idx="523">
                  <c:v>21.601769614348008</c:v>
                </c:pt>
                <c:pt idx="524">
                  <c:v>2.6868734971854042</c:v>
                </c:pt>
                <c:pt idx="525">
                  <c:v>-3.4379460862260061</c:v>
                </c:pt>
                <c:pt idx="526">
                  <c:v>0.10171304455076324</c:v>
                </c:pt>
                <c:pt idx="527">
                  <c:v>12.170105371580648</c:v>
                </c:pt>
                <c:pt idx="528">
                  <c:v>19.324713434806764</c:v>
                </c:pt>
                <c:pt idx="529">
                  <c:v>-9.8072450455903954</c:v>
                </c:pt>
                <c:pt idx="530">
                  <c:v>0.98622651544046747</c:v>
                </c:pt>
                <c:pt idx="531">
                  <c:v>-1.9213286951356778</c:v>
                </c:pt>
                <c:pt idx="532">
                  <c:v>3.6972634049630351</c:v>
                </c:pt>
                <c:pt idx="533">
                  <c:v>-7.5062317038468294</c:v>
                </c:pt>
                <c:pt idx="534">
                  <c:v>-10.61069343512812</c:v>
                </c:pt>
                <c:pt idx="535">
                  <c:v>-10.771304160461963</c:v>
                </c:pt>
                <c:pt idx="536">
                  <c:v>-3.6346313697064225</c:v>
                </c:pt>
                <c:pt idx="537">
                  <c:v>-4.4841745959883497</c:v>
                </c:pt>
                <c:pt idx="538">
                  <c:v>3.6680443556607116</c:v>
                </c:pt>
                <c:pt idx="539">
                  <c:v>-7.0031938636262581</c:v>
                </c:pt>
                <c:pt idx="540">
                  <c:v>23.347621415984641</c:v>
                </c:pt>
                <c:pt idx="541">
                  <c:v>-13.852253919802429</c:v>
                </c:pt>
                <c:pt idx="542">
                  <c:v>-23.222288850994182</c:v>
                </c:pt>
                <c:pt idx="543">
                  <c:v>-8.4303267449769024</c:v>
                </c:pt>
                <c:pt idx="544">
                  <c:v>-6.0946375963632597</c:v>
                </c:pt>
                <c:pt idx="545">
                  <c:v>-10.79610266208277</c:v>
                </c:pt>
                <c:pt idx="546">
                  <c:v>-8.0275504020232766</c:v>
                </c:pt>
                <c:pt idx="547">
                  <c:v>1.1773389618956518</c:v>
                </c:pt>
                <c:pt idx="548">
                  <c:v>8.4867660591521741</c:v>
                </c:pt>
                <c:pt idx="549">
                  <c:v>-6.1424632111493658</c:v>
                </c:pt>
                <c:pt idx="550">
                  <c:v>6.4602727741467518</c:v>
                </c:pt>
                <c:pt idx="551">
                  <c:v>3.4239843119346105</c:v>
                </c:pt>
                <c:pt idx="552">
                  <c:v>-11.126828670304995</c:v>
                </c:pt>
                <c:pt idx="553">
                  <c:v>5.5440228788682102</c:v>
                </c:pt>
                <c:pt idx="554">
                  <c:v>-4.1975675381293627</c:v>
                </c:pt>
                <c:pt idx="555">
                  <c:v>12.671727114376317</c:v>
                </c:pt>
                <c:pt idx="556">
                  <c:v>-9.3594998790084212</c:v>
                </c:pt>
                <c:pt idx="557">
                  <c:v>3.4108723906016234</c:v>
                </c:pt>
                <c:pt idx="558">
                  <c:v>-6.6209499138180021</c:v>
                </c:pt>
                <c:pt idx="559">
                  <c:v>-7.7633798984758791</c:v>
                </c:pt>
                <c:pt idx="560">
                  <c:v>-7.6127167235884521</c:v>
                </c:pt>
                <c:pt idx="561">
                  <c:v>10.324481643813154</c:v>
                </c:pt>
                <c:pt idx="562">
                  <c:v>-0.53297132878813613</c:v>
                </c:pt>
                <c:pt idx="563">
                  <c:v>8.8683360568292144</c:v>
                </c:pt>
                <c:pt idx="564">
                  <c:v>20.42754555350621</c:v>
                </c:pt>
                <c:pt idx="565">
                  <c:v>6.029389791657092</c:v>
                </c:pt>
                <c:pt idx="566">
                  <c:v>11.046867579653597</c:v>
                </c:pt>
                <c:pt idx="567">
                  <c:v>-11.668104251628176</c:v>
                </c:pt>
                <c:pt idx="568">
                  <c:v>19.754186478545311</c:v>
                </c:pt>
                <c:pt idx="569">
                  <c:v>-0.83131452721482191</c:v>
                </c:pt>
                <c:pt idx="570">
                  <c:v>-9.9541005166252745</c:v>
                </c:pt>
                <c:pt idx="571">
                  <c:v>-20.149620204156072</c:v>
                </c:pt>
                <c:pt idx="572">
                  <c:v>7.4220577753337551</c:v>
                </c:pt>
                <c:pt idx="573">
                  <c:v>0.4690600148449704</c:v>
                </c:pt>
                <c:pt idx="574">
                  <c:v>11.186139119328764</c:v>
                </c:pt>
                <c:pt idx="575">
                  <c:v>15.374586560795017</c:v>
                </c:pt>
                <c:pt idx="576">
                  <c:v>-2.8558389108357822</c:v>
                </c:pt>
                <c:pt idx="577">
                  <c:v>-0.40456111946206619</c:v>
                </c:pt>
                <c:pt idx="578">
                  <c:v>10.987742081945358</c:v>
                </c:pt>
                <c:pt idx="579">
                  <c:v>1.6656866192882145</c:v>
                </c:pt>
                <c:pt idx="580">
                  <c:v>-1.1138660555547624</c:v>
                </c:pt>
                <c:pt idx="581">
                  <c:v>-2.5232812084855567</c:v>
                </c:pt>
                <c:pt idx="582">
                  <c:v>16.091585306771702</c:v>
                </c:pt>
                <c:pt idx="583">
                  <c:v>7.5289450544460124</c:v>
                </c:pt>
                <c:pt idx="584">
                  <c:v>-1.1640007076390084</c:v>
                </c:pt>
                <c:pt idx="585">
                  <c:v>8.8502374354492197</c:v>
                </c:pt>
                <c:pt idx="586">
                  <c:v>-6.548057028575851</c:v>
                </c:pt>
                <c:pt idx="587">
                  <c:v>-20.729254399518688</c:v>
                </c:pt>
                <c:pt idx="588">
                  <c:v>-3.8669564494360991</c:v>
                </c:pt>
                <c:pt idx="589">
                  <c:v>25.992788131874846</c:v>
                </c:pt>
                <c:pt idx="590">
                  <c:v>-12.963670967028737</c:v>
                </c:pt>
                <c:pt idx="591">
                  <c:v>-0.54102924640220706</c:v>
                </c:pt>
                <c:pt idx="592">
                  <c:v>5.1482356590454756</c:v>
                </c:pt>
                <c:pt idx="593">
                  <c:v>-11.562412163628057</c:v>
                </c:pt>
                <c:pt idx="594">
                  <c:v>8.5493510292735362</c:v>
                </c:pt>
                <c:pt idx="595">
                  <c:v>13.660491399499854</c:v>
                </c:pt>
                <c:pt idx="596">
                  <c:v>-7.7522645222834221</c:v>
                </c:pt>
                <c:pt idx="597">
                  <c:v>7.6409333734991094</c:v>
                </c:pt>
                <c:pt idx="598">
                  <c:v>26.557541378347871</c:v>
                </c:pt>
                <c:pt idx="599">
                  <c:v>8.5925796725859289</c:v>
                </c:pt>
                <c:pt idx="600">
                  <c:v>17.191525558204649</c:v>
                </c:pt>
                <c:pt idx="601">
                  <c:v>5.6074036562499412</c:v>
                </c:pt>
                <c:pt idx="602">
                  <c:v>3.4292089591625619</c:v>
                </c:pt>
                <c:pt idx="603">
                  <c:v>-14.44826650785263</c:v>
                </c:pt>
                <c:pt idx="604">
                  <c:v>0.74081809285485534</c:v>
                </c:pt>
                <c:pt idx="605">
                  <c:v>-13.930992231412848</c:v>
                </c:pt>
                <c:pt idx="606">
                  <c:v>-3.8622926564544855</c:v>
                </c:pt>
                <c:pt idx="607">
                  <c:v>21.483489795553524</c:v>
                </c:pt>
                <c:pt idx="608">
                  <c:v>9.4079296805879267</c:v>
                </c:pt>
                <c:pt idx="609">
                  <c:v>8.5360217811092749</c:v>
                </c:pt>
                <c:pt idx="610">
                  <c:v>-12.192161749311889</c:v>
                </c:pt>
                <c:pt idx="611">
                  <c:v>16.788516480389603</c:v>
                </c:pt>
                <c:pt idx="612">
                  <c:v>7.920352961923717</c:v>
                </c:pt>
                <c:pt idx="613">
                  <c:v>8.4532860443497313</c:v>
                </c:pt>
                <c:pt idx="614">
                  <c:v>7.9532726798163988</c:v>
                </c:pt>
                <c:pt idx="615">
                  <c:v>11.55930233022821</c:v>
                </c:pt>
                <c:pt idx="616">
                  <c:v>-1.9328530654979943</c:v>
                </c:pt>
                <c:pt idx="617">
                  <c:v>10.216304621630092</c:v>
                </c:pt>
                <c:pt idx="618">
                  <c:v>1.1005901728713887</c:v>
                </c:pt>
                <c:pt idx="619">
                  <c:v>7.5204436618152961</c:v>
                </c:pt>
                <c:pt idx="620">
                  <c:v>17.51217672423741</c:v>
                </c:pt>
                <c:pt idx="621">
                  <c:v>5.4178259417513939</c:v>
                </c:pt>
                <c:pt idx="622">
                  <c:v>5.7295548647174126</c:v>
                </c:pt>
                <c:pt idx="623">
                  <c:v>-13.886326884686468</c:v>
                </c:pt>
                <c:pt idx="624">
                  <c:v>15.749422034223006</c:v>
                </c:pt>
                <c:pt idx="625">
                  <c:v>3.1606877116289347</c:v>
                </c:pt>
                <c:pt idx="626">
                  <c:v>-16.189324474381017</c:v>
                </c:pt>
                <c:pt idx="627">
                  <c:v>-3.2528720855704165</c:v>
                </c:pt>
                <c:pt idx="628">
                  <c:v>27.682172083265996</c:v>
                </c:pt>
                <c:pt idx="629">
                  <c:v>2.6268950947198881</c:v>
                </c:pt>
                <c:pt idx="630">
                  <c:v>12.672589508874193</c:v>
                </c:pt>
                <c:pt idx="631">
                  <c:v>8.8630887072737075</c:v>
                </c:pt>
                <c:pt idx="632">
                  <c:v>9.528831874616511</c:v>
                </c:pt>
                <c:pt idx="633">
                  <c:v>3.2423532840311715</c:v>
                </c:pt>
                <c:pt idx="634">
                  <c:v>-14.061462732107191</c:v>
                </c:pt>
                <c:pt idx="635">
                  <c:v>2.8748923756790816</c:v>
                </c:pt>
                <c:pt idx="636">
                  <c:v>-20.151474300416346</c:v>
                </c:pt>
                <c:pt idx="637">
                  <c:v>-8.1523199387141467</c:v>
                </c:pt>
                <c:pt idx="638">
                  <c:v>-16.163404837878751</c:v>
                </c:pt>
                <c:pt idx="639">
                  <c:v>3.1097454539883174</c:v>
                </c:pt>
                <c:pt idx="640">
                  <c:v>-15.53101844830222</c:v>
                </c:pt>
                <c:pt idx="641">
                  <c:v>-5.5188558722887215</c:v>
                </c:pt>
                <c:pt idx="642">
                  <c:v>3.4066064435473979</c:v>
                </c:pt>
                <c:pt idx="643">
                  <c:v>-21.685187162825649</c:v>
                </c:pt>
                <c:pt idx="644">
                  <c:v>3.9362302539591063</c:v>
                </c:pt>
                <c:pt idx="645">
                  <c:v>20.36726480366432</c:v>
                </c:pt>
                <c:pt idx="646">
                  <c:v>29.519746010158361</c:v>
                </c:pt>
                <c:pt idx="647">
                  <c:v>-8.0625830553896591</c:v>
                </c:pt>
                <c:pt idx="648">
                  <c:v>21.199055608802414</c:v>
                </c:pt>
                <c:pt idx="649">
                  <c:v>-1.9575560311148195</c:v>
                </c:pt>
                <c:pt idx="650">
                  <c:v>-8.6222734569646562</c:v>
                </c:pt>
                <c:pt idx="651">
                  <c:v>-1.4575530778489458</c:v>
                </c:pt>
                <c:pt idx="652">
                  <c:v>-19.425322276553416</c:v>
                </c:pt>
                <c:pt idx="653">
                  <c:v>8.1662357067413662</c:v>
                </c:pt>
                <c:pt idx="654">
                  <c:v>5.7451772094834208</c:v>
                </c:pt>
                <c:pt idx="655">
                  <c:v>25.195568894022255</c:v>
                </c:pt>
                <c:pt idx="656">
                  <c:v>1.0518452839036527</c:v>
                </c:pt>
                <c:pt idx="657">
                  <c:v>2.0886539709198466</c:v>
                </c:pt>
                <c:pt idx="658">
                  <c:v>19.894121398339699</c:v>
                </c:pt>
                <c:pt idx="659">
                  <c:v>-5.9910840839439174</c:v>
                </c:pt>
                <c:pt idx="660">
                  <c:v>15.312745604212424</c:v>
                </c:pt>
                <c:pt idx="661">
                  <c:v>-7.7632944290326584</c:v>
                </c:pt>
                <c:pt idx="662">
                  <c:v>9.5364775817176444</c:v>
                </c:pt>
                <c:pt idx="663">
                  <c:v>0.93497134077518496</c:v>
                </c:pt>
                <c:pt idx="664">
                  <c:v>1.8881540189591846</c:v>
                </c:pt>
                <c:pt idx="665">
                  <c:v>-1.9318874618418747</c:v>
                </c:pt>
                <c:pt idx="666">
                  <c:v>1.4976801207973534</c:v>
                </c:pt>
                <c:pt idx="667">
                  <c:v>14.106348221121104</c:v>
                </c:pt>
                <c:pt idx="668">
                  <c:v>13.031127959123843</c:v>
                </c:pt>
                <c:pt idx="669">
                  <c:v>-7.3749046213059444E-2</c:v>
                </c:pt>
                <c:pt idx="670">
                  <c:v>10.304848922172223</c:v>
                </c:pt>
                <c:pt idx="671">
                  <c:v>4.817546821934851</c:v>
                </c:pt>
                <c:pt idx="672">
                  <c:v>-11.265090260094805</c:v>
                </c:pt>
                <c:pt idx="673">
                  <c:v>-0.51844027630126277</c:v>
                </c:pt>
                <c:pt idx="674">
                  <c:v>8.2399072983586148</c:v>
                </c:pt>
                <c:pt idx="675">
                  <c:v>1.1375482038170368</c:v>
                </c:pt>
                <c:pt idx="676">
                  <c:v>-12.426227185019133</c:v>
                </c:pt>
                <c:pt idx="677">
                  <c:v>-15.028952402235568</c:v>
                </c:pt>
                <c:pt idx="678">
                  <c:v>-0.94381632658443948</c:v>
                </c:pt>
                <c:pt idx="679">
                  <c:v>13.695670830123793</c:v>
                </c:pt>
                <c:pt idx="680">
                  <c:v>18.376260935557521</c:v>
                </c:pt>
                <c:pt idx="681">
                  <c:v>10.681870818632103</c:v>
                </c:pt>
                <c:pt idx="682">
                  <c:v>-29.283851307234478</c:v>
                </c:pt>
                <c:pt idx="683">
                  <c:v>4.9028828491110907</c:v>
                </c:pt>
                <c:pt idx="684">
                  <c:v>-10.074053251170831</c:v>
                </c:pt>
                <c:pt idx="685">
                  <c:v>2.7133653916959499</c:v>
                </c:pt>
                <c:pt idx="686">
                  <c:v>16.028720131931678</c:v>
                </c:pt>
                <c:pt idx="687">
                  <c:v>11.697835904669933</c:v>
                </c:pt>
                <c:pt idx="688">
                  <c:v>-8.239556913142156</c:v>
                </c:pt>
                <c:pt idx="689">
                  <c:v>28.692797667467982</c:v>
                </c:pt>
                <c:pt idx="690">
                  <c:v>3.0095035183431911</c:v>
                </c:pt>
                <c:pt idx="691">
                  <c:v>20.207162649892624</c:v>
                </c:pt>
                <c:pt idx="692">
                  <c:v>-10.413614692192176</c:v>
                </c:pt>
                <c:pt idx="693">
                  <c:v>-0.44804385380629697</c:v>
                </c:pt>
                <c:pt idx="694">
                  <c:v>-8.4726354483348452</c:v>
                </c:pt>
                <c:pt idx="695">
                  <c:v>-2.1751109546800187</c:v>
                </c:pt>
                <c:pt idx="696">
                  <c:v>-8.069159057465022</c:v>
                </c:pt>
                <c:pt idx="697">
                  <c:v>30.947502205805591</c:v>
                </c:pt>
                <c:pt idx="698">
                  <c:v>16.023256782255885</c:v>
                </c:pt>
                <c:pt idx="699">
                  <c:v>20.890779721386984</c:v>
                </c:pt>
                <c:pt idx="700">
                  <c:v>26.080715437503315</c:v>
                </c:pt>
                <c:pt idx="701">
                  <c:v>4.3875275617683034</c:v>
                </c:pt>
                <c:pt idx="702">
                  <c:v>-7.7290892017217416</c:v>
                </c:pt>
                <c:pt idx="703">
                  <c:v>-14.882437497297069</c:v>
                </c:pt>
                <c:pt idx="704">
                  <c:v>-1.7346797391649602</c:v>
                </c:pt>
                <c:pt idx="705">
                  <c:v>21.297789039603742</c:v>
                </c:pt>
                <c:pt idx="706">
                  <c:v>6.9152029134979962</c:v>
                </c:pt>
                <c:pt idx="707">
                  <c:v>1.6809933485573065</c:v>
                </c:pt>
                <c:pt idx="708">
                  <c:v>2.0304396095757991</c:v>
                </c:pt>
                <c:pt idx="709">
                  <c:v>29.497580428955597</c:v>
                </c:pt>
                <c:pt idx="710">
                  <c:v>-9.1474345671090553</c:v>
                </c:pt>
                <c:pt idx="711">
                  <c:v>7.2524346351476119</c:v>
                </c:pt>
                <c:pt idx="712">
                  <c:v>-1.446441878905663</c:v>
                </c:pt>
                <c:pt idx="713">
                  <c:v>16.958311197605109</c:v>
                </c:pt>
                <c:pt idx="714">
                  <c:v>4.0758056344858744</c:v>
                </c:pt>
                <c:pt idx="715">
                  <c:v>29.196835824833755</c:v>
                </c:pt>
                <c:pt idx="716">
                  <c:v>7.4824102749399337</c:v>
                </c:pt>
                <c:pt idx="717">
                  <c:v>-3.4920819263026281</c:v>
                </c:pt>
                <c:pt idx="718">
                  <c:v>-6.6357607802788543</c:v>
                </c:pt>
                <c:pt idx="719">
                  <c:v>9.3667688769262831</c:v>
                </c:pt>
                <c:pt idx="720">
                  <c:v>13.434974583970524</c:v>
                </c:pt>
                <c:pt idx="721">
                  <c:v>-15.016705632407295</c:v>
                </c:pt>
                <c:pt idx="722">
                  <c:v>21.154179381494139</c:v>
                </c:pt>
                <c:pt idx="723">
                  <c:v>-5.8041226616781678</c:v>
                </c:pt>
                <c:pt idx="724">
                  <c:v>-18.169102051567315</c:v>
                </c:pt>
                <c:pt idx="725">
                  <c:v>11.874409566952309</c:v>
                </c:pt>
                <c:pt idx="726">
                  <c:v>7.6585876773312584</c:v>
                </c:pt>
                <c:pt idx="727">
                  <c:v>-4.0849022242000501</c:v>
                </c:pt>
                <c:pt idx="728">
                  <c:v>-24.048037929359204</c:v>
                </c:pt>
                <c:pt idx="729">
                  <c:v>3.066948302494108</c:v>
                </c:pt>
                <c:pt idx="730">
                  <c:v>8.1443487447104062</c:v>
                </c:pt>
                <c:pt idx="731">
                  <c:v>1.2753468864236428</c:v>
                </c:pt>
                <c:pt idx="732">
                  <c:v>1.6208601300984551</c:v>
                </c:pt>
                <c:pt idx="733">
                  <c:v>12.086996539060809</c:v>
                </c:pt>
                <c:pt idx="734">
                  <c:v>6.4972170030679255</c:v>
                </c:pt>
                <c:pt idx="735">
                  <c:v>3.0508691040354137</c:v>
                </c:pt>
                <c:pt idx="736">
                  <c:v>-4.5269088910303701</c:v>
                </c:pt>
                <c:pt idx="737">
                  <c:v>23.397636557209019</c:v>
                </c:pt>
                <c:pt idx="738">
                  <c:v>15.803872629378752</c:v>
                </c:pt>
                <c:pt idx="739">
                  <c:v>-5.7348021942232101</c:v>
                </c:pt>
                <c:pt idx="740">
                  <c:v>8.2459917526741169</c:v>
                </c:pt>
                <c:pt idx="741">
                  <c:v>10.316241659286689</c:v>
                </c:pt>
                <c:pt idx="742">
                  <c:v>10.884057852078993</c:v>
                </c:pt>
                <c:pt idx="743">
                  <c:v>-13.788276585878027</c:v>
                </c:pt>
                <c:pt idx="744">
                  <c:v>32.539315598482887</c:v>
                </c:pt>
                <c:pt idx="745">
                  <c:v>-10.079646861677862</c:v>
                </c:pt>
                <c:pt idx="746">
                  <c:v>7.6691952421779703</c:v>
                </c:pt>
                <c:pt idx="747">
                  <c:v>5.2047328159205701</c:v>
                </c:pt>
                <c:pt idx="748">
                  <c:v>23.606690987945434</c:v>
                </c:pt>
                <c:pt idx="749">
                  <c:v>8.92389853838033</c:v>
                </c:pt>
                <c:pt idx="750">
                  <c:v>-24.600774388286077</c:v>
                </c:pt>
                <c:pt idx="751">
                  <c:v>-1.0285561257851121</c:v>
                </c:pt>
                <c:pt idx="752">
                  <c:v>-10.362866020320904</c:v>
                </c:pt>
                <c:pt idx="753">
                  <c:v>7.42637498786004</c:v>
                </c:pt>
                <c:pt idx="754">
                  <c:v>7.2815880728479812</c:v>
                </c:pt>
                <c:pt idx="755">
                  <c:v>-18.831987813913855</c:v>
                </c:pt>
                <c:pt idx="756">
                  <c:v>13.972547351141465</c:v>
                </c:pt>
                <c:pt idx="757">
                  <c:v>-12.474637659786396</c:v>
                </c:pt>
                <c:pt idx="758">
                  <c:v>-0.97153507900707581</c:v>
                </c:pt>
                <c:pt idx="759">
                  <c:v>17.051416448654937</c:v>
                </c:pt>
                <c:pt idx="760">
                  <c:v>1.7700416103115781</c:v>
                </c:pt>
                <c:pt idx="761">
                  <c:v>-22.401032128559834</c:v>
                </c:pt>
                <c:pt idx="762">
                  <c:v>-5.9750821163208592</c:v>
                </c:pt>
                <c:pt idx="763">
                  <c:v>-0.25776885475292843</c:v>
                </c:pt>
                <c:pt idx="764">
                  <c:v>-5.8406916937541205</c:v>
                </c:pt>
                <c:pt idx="765">
                  <c:v>-0.40625956179220779</c:v>
                </c:pt>
                <c:pt idx="766">
                  <c:v>5.0240155947847818</c:v>
                </c:pt>
                <c:pt idx="767">
                  <c:v>10.173938798765111</c:v>
                </c:pt>
                <c:pt idx="768">
                  <c:v>31.284743075249875</c:v>
                </c:pt>
                <c:pt idx="769">
                  <c:v>13.499485008616528</c:v>
                </c:pt>
                <c:pt idx="770">
                  <c:v>5.1566334792849133</c:v>
                </c:pt>
                <c:pt idx="771">
                  <c:v>-5.2581469779130323</c:v>
                </c:pt>
                <c:pt idx="772">
                  <c:v>11.275623313483479</c:v>
                </c:pt>
                <c:pt idx="773">
                  <c:v>13.634442541279725</c:v>
                </c:pt>
                <c:pt idx="774">
                  <c:v>8.9290810171460304</c:v>
                </c:pt>
                <c:pt idx="775">
                  <c:v>9.1632954687328176</c:v>
                </c:pt>
                <c:pt idx="776">
                  <c:v>7.5937678965845166</c:v>
                </c:pt>
                <c:pt idx="777">
                  <c:v>9.1850677768627182</c:v>
                </c:pt>
                <c:pt idx="778">
                  <c:v>27.724738451262077</c:v>
                </c:pt>
                <c:pt idx="779">
                  <c:v>-6.3813051893017558</c:v>
                </c:pt>
                <c:pt idx="780">
                  <c:v>-22.986184728618213</c:v>
                </c:pt>
                <c:pt idx="781">
                  <c:v>8.6201118645047394</c:v>
                </c:pt>
                <c:pt idx="782">
                  <c:v>-6.5108132197056143</c:v>
                </c:pt>
                <c:pt idx="783">
                  <c:v>-1.2971120451800182</c:v>
                </c:pt>
                <c:pt idx="784">
                  <c:v>-14.549909849884681</c:v>
                </c:pt>
                <c:pt idx="785">
                  <c:v>9.9446959962800321</c:v>
                </c:pt>
                <c:pt idx="786">
                  <c:v>-29.23608870260604</c:v>
                </c:pt>
                <c:pt idx="787">
                  <c:v>-6.0756085850840016</c:v>
                </c:pt>
                <c:pt idx="788">
                  <c:v>6.9762310099380862</c:v>
                </c:pt>
                <c:pt idx="789">
                  <c:v>-4.1801093433689545</c:v>
                </c:pt>
                <c:pt idx="790">
                  <c:v>-1.9453669461182521</c:v>
                </c:pt>
                <c:pt idx="791">
                  <c:v>-9.7876997727448618</c:v>
                </c:pt>
                <c:pt idx="792">
                  <c:v>0.56684458754381239</c:v>
                </c:pt>
                <c:pt idx="793">
                  <c:v>1.71410153450595</c:v>
                </c:pt>
                <c:pt idx="794">
                  <c:v>3.9930070606914754</c:v>
                </c:pt>
                <c:pt idx="795">
                  <c:v>13.203707609073664</c:v>
                </c:pt>
                <c:pt idx="796">
                  <c:v>7.7861824936576163</c:v>
                </c:pt>
                <c:pt idx="797">
                  <c:v>-2.6513436660454026</c:v>
                </c:pt>
                <c:pt idx="798">
                  <c:v>2.1932007781099294</c:v>
                </c:pt>
                <c:pt idx="799">
                  <c:v>-7.1002298079857091</c:v>
                </c:pt>
                <c:pt idx="800">
                  <c:v>14.389953972065072</c:v>
                </c:pt>
                <c:pt idx="801">
                  <c:v>8.796527324423721</c:v>
                </c:pt>
                <c:pt idx="802">
                  <c:v>10.667789802698159</c:v>
                </c:pt>
                <c:pt idx="803">
                  <c:v>-10.244157980875428</c:v>
                </c:pt>
                <c:pt idx="804">
                  <c:v>-6.4270133154441353</c:v>
                </c:pt>
                <c:pt idx="805">
                  <c:v>-4.391938476522256</c:v>
                </c:pt>
                <c:pt idx="806">
                  <c:v>19.12165769972388</c:v>
                </c:pt>
                <c:pt idx="807">
                  <c:v>1.7859908623854928</c:v>
                </c:pt>
                <c:pt idx="808">
                  <c:v>12.372343963969321</c:v>
                </c:pt>
                <c:pt idx="809">
                  <c:v>6.2063588105343008</c:v>
                </c:pt>
                <c:pt idx="810">
                  <c:v>1.8469399072747308</c:v>
                </c:pt>
                <c:pt idx="811">
                  <c:v>22.132669094549733</c:v>
                </c:pt>
                <c:pt idx="812">
                  <c:v>0.83165585625183525</c:v>
                </c:pt>
                <c:pt idx="813">
                  <c:v>-18.110245951673193</c:v>
                </c:pt>
                <c:pt idx="814">
                  <c:v>-8.1499302124369066</c:v>
                </c:pt>
                <c:pt idx="815">
                  <c:v>1.5953464826427695</c:v>
                </c:pt>
                <c:pt idx="816">
                  <c:v>5.4277733769127892</c:v>
                </c:pt>
                <c:pt idx="817">
                  <c:v>-12.232702643170221</c:v>
                </c:pt>
                <c:pt idx="818">
                  <c:v>-0.96669748117988874</c:v>
                </c:pt>
                <c:pt idx="819">
                  <c:v>-4.6909913330584914</c:v>
                </c:pt>
                <c:pt idx="820">
                  <c:v>2.7309509718479905</c:v>
                </c:pt>
                <c:pt idx="821">
                  <c:v>7.8032787410138358</c:v>
                </c:pt>
                <c:pt idx="822">
                  <c:v>-6.8182685560386744</c:v>
                </c:pt>
                <c:pt idx="823">
                  <c:v>-4.5771370067404504</c:v>
                </c:pt>
                <c:pt idx="824">
                  <c:v>-13.610131942705728</c:v>
                </c:pt>
                <c:pt idx="825">
                  <c:v>16.669152684958089</c:v>
                </c:pt>
                <c:pt idx="826">
                  <c:v>-16.415249933945496</c:v>
                </c:pt>
                <c:pt idx="827">
                  <c:v>7.4674165947625468</c:v>
                </c:pt>
                <c:pt idx="828">
                  <c:v>25.226411079226533</c:v>
                </c:pt>
                <c:pt idx="829">
                  <c:v>-7.9935431279209972</c:v>
                </c:pt>
                <c:pt idx="830">
                  <c:v>1.7453485222632512</c:v>
                </c:pt>
                <c:pt idx="831">
                  <c:v>9.43740779312947</c:v>
                </c:pt>
                <c:pt idx="832">
                  <c:v>8.3458155836792596</c:v>
                </c:pt>
                <c:pt idx="833">
                  <c:v>7.0641512879986283</c:v>
                </c:pt>
                <c:pt idx="834">
                  <c:v>25.15195141914085</c:v>
                </c:pt>
                <c:pt idx="835">
                  <c:v>12.47186407763677</c:v>
                </c:pt>
                <c:pt idx="836">
                  <c:v>5.456049828531059</c:v>
                </c:pt>
                <c:pt idx="837">
                  <c:v>9.0503177895970559</c:v>
                </c:pt>
                <c:pt idx="838">
                  <c:v>6.182019425572026</c:v>
                </c:pt>
                <c:pt idx="839">
                  <c:v>0.19095185056019304</c:v>
                </c:pt>
                <c:pt idx="840">
                  <c:v>6.2257289754015233</c:v>
                </c:pt>
                <c:pt idx="841">
                  <c:v>12.942853918732625</c:v>
                </c:pt>
                <c:pt idx="842">
                  <c:v>22.296605399349623</c:v>
                </c:pt>
                <c:pt idx="843">
                  <c:v>17.082729358190093</c:v>
                </c:pt>
                <c:pt idx="844">
                  <c:v>17.330103967168082</c:v>
                </c:pt>
                <c:pt idx="845">
                  <c:v>8.5944079849057342</c:v>
                </c:pt>
                <c:pt idx="846">
                  <c:v>0.58026207618492975</c:v>
                </c:pt>
                <c:pt idx="847">
                  <c:v>-13.888750979980887</c:v>
                </c:pt>
                <c:pt idx="848">
                  <c:v>-3.6230528911039919</c:v>
                </c:pt>
                <c:pt idx="849">
                  <c:v>4.3080292246556411</c:v>
                </c:pt>
                <c:pt idx="850">
                  <c:v>11.706763649760848</c:v>
                </c:pt>
                <c:pt idx="851">
                  <c:v>9.531159858543873</c:v>
                </c:pt>
                <c:pt idx="852">
                  <c:v>-11.154116163826565</c:v>
                </c:pt>
                <c:pt idx="853">
                  <c:v>-3.8951263119375277</c:v>
                </c:pt>
                <c:pt idx="854">
                  <c:v>-0.61589582329533243</c:v>
                </c:pt>
                <c:pt idx="855">
                  <c:v>-2.4936968658457737</c:v>
                </c:pt>
                <c:pt idx="856">
                  <c:v>-22.787332314227378</c:v>
                </c:pt>
                <c:pt idx="857">
                  <c:v>12.157630921067803</c:v>
                </c:pt>
                <c:pt idx="858">
                  <c:v>-8.2437612765015089</c:v>
                </c:pt>
                <c:pt idx="859">
                  <c:v>-9.4029643547843307</c:v>
                </c:pt>
                <c:pt idx="860">
                  <c:v>19.196819016040241</c:v>
                </c:pt>
                <c:pt idx="861">
                  <c:v>-10.452598746568828</c:v>
                </c:pt>
                <c:pt idx="862">
                  <c:v>-6.0955748033292991</c:v>
                </c:pt>
                <c:pt idx="863">
                  <c:v>-0.33862243503175549</c:v>
                </c:pt>
                <c:pt idx="864">
                  <c:v>-5.5570404479234732</c:v>
                </c:pt>
                <c:pt idx="865">
                  <c:v>5.1367992004161422</c:v>
                </c:pt>
                <c:pt idx="866">
                  <c:v>24.730787067651981</c:v>
                </c:pt>
                <c:pt idx="867">
                  <c:v>2.0936977495068252</c:v>
                </c:pt>
                <c:pt idx="868">
                  <c:v>-5.3943779039704509</c:v>
                </c:pt>
                <c:pt idx="869">
                  <c:v>8.4381245490254244</c:v>
                </c:pt>
                <c:pt idx="870">
                  <c:v>14.222198041497634</c:v>
                </c:pt>
                <c:pt idx="871">
                  <c:v>7.2034334312144459</c:v>
                </c:pt>
                <c:pt idx="872">
                  <c:v>17.114486261898016</c:v>
                </c:pt>
                <c:pt idx="873">
                  <c:v>-1.06351990509026</c:v>
                </c:pt>
                <c:pt idx="874">
                  <c:v>-8.6153190885245508</c:v>
                </c:pt>
                <c:pt idx="875">
                  <c:v>12.170545058524228</c:v>
                </c:pt>
                <c:pt idx="876">
                  <c:v>-10.60516045069982</c:v>
                </c:pt>
                <c:pt idx="877">
                  <c:v>-15.085083314078062</c:v>
                </c:pt>
                <c:pt idx="878">
                  <c:v>9.8537537243542452</c:v>
                </c:pt>
                <c:pt idx="879">
                  <c:v>-7.6297529430536351</c:v>
                </c:pt>
                <c:pt idx="880">
                  <c:v>-9.0677824285428272</c:v>
                </c:pt>
                <c:pt idx="881">
                  <c:v>19.151874833530258</c:v>
                </c:pt>
                <c:pt idx="882">
                  <c:v>-4.5907360855326225</c:v>
                </c:pt>
                <c:pt idx="883">
                  <c:v>8.8352997812798169</c:v>
                </c:pt>
                <c:pt idx="884">
                  <c:v>10.653493012156781</c:v>
                </c:pt>
                <c:pt idx="885">
                  <c:v>3.946647994710764</c:v>
                </c:pt>
                <c:pt idx="886">
                  <c:v>-3.0643241515802124</c:v>
                </c:pt>
                <c:pt idx="887">
                  <c:v>6.9029808519793274</c:v>
                </c:pt>
                <c:pt idx="888">
                  <c:v>10.026949462598042</c:v>
                </c:pt>
                <c:pt idx="889">
                  <c:v>-0.35872986033062659</c:v>
                </c:pt>
                <c:pt idx="890">
                  <c:v>21.476431536354369</c:v>
                </c:pt>
                <c:pt idx="891">
                  <c:v>5.9244229560961621</c:v>
                </c:pt>
                <c:pt idx="892">
                  <c:v>2.8549458836899522</c:v>
                </c:pt>
                <c:pt idx="893">
                  <c:v>8.4193077123958417</c:v>
                </c:pt>
                <c:pt idx="894">
                  <c:v>23.619355620484772</c:v>
                </c:pt>
                <c:pt idx="895">
                  <c:v>8.5692058529429467</c:v>
                </c:pt>
                <c:pt idx="896">
                  <c:v>10.927582663559118</c:v>
                </c:pt>
                <c:pt idx="897">
                  <c:v>12.549061905184296</c:v>
                </c:pt>
                <c:pt idx="898">
                  <c:v>3.2259738495077759</c:v>
                </c:pt>
                <c:pt idx="899">
                  <c:v>16.620863086256879</c:v>
                </c:pt>
                <c:pt idx="900">
                  <c:v>5.3705233647691841</c:v>
                </c:pt>
                <c:pt idx="901">
                  <c:v>1.6417930033924382</c:v>
                </c:pt>
                <c:pt idx="902">
                  <c:v>-2.2830437057283461</c:v>
                </c:pt>
                <c:pt idx="903">
                  <c:v>22.143221735043689</c:v>
                </c:pt>
                <c:pt idx="904">
                  <c:v>-19.776810136876819</c:v>
                </c:pt>
                <c:pt idx="905">
                  <c:v>7.2453169663405621</c:v>
                </c:pt>
                <c:pt idx="906">
                  <c:v>1.0459834891105615</c:v>
                </c:pt>
                <c:pt idx="907">
                  <c:v>13.522175260513956</c:v>
                </c:pt>
                <c:pt idx="908">
                  <c:v>-12.119846141843166</c:v>
                </c:pt>
                <c:pt idx="909">
                  <c:v>-28.654730157899017</c:v>
                </c:pt>
                <c:pt idx="910">
                  <c:v>-1.0146584647087629</c:v>
                </c:pt>
                <c:pt idx="911">
                  <c:v>4.696786460264418</c:v>
                </c:pt>
                <c:pt idx="912">
                  <c:v>-2.1104740298546183</c:v>
                </c:pt>
                <c:pt idx="913">
                  <c:v>27.902108256218007</c:v>
                </c:pt>
                <c:pt idx="914">
                  <c:v>-8.3737927750193499</c:v>
                </c:pt>
                <c:pt idx="915">
                  <c:v>-1.4507599033206979</c:v>
                </c:pt>
                <c:pt idx="916">
                  <c:v>16.08100179390798</c:v>
                </c:pt>
                <c:pt idx="917">
                  <c:v>14.996955922651388</c:v>
                </c:pt>
                <c:pt idx="918">
                  <c:v>-10.056392272198405</c:v>
                </c:pt>
                <c:pt idx="919">
                  <c:v>-18.42836653941815</c:v>
                </c:pt>
                <c:pt idx="920">
                  <c:v>10.494688710484875</c:v>
                </c:pt>
                <c:pt idx="921">
                  <c:v>1.5262276171376783</c:v>
                </c:pt>
                <c:pt idx="922">
                  <c:v>-4.497006848249832</c:v>
                </c:pt>
                <c:pt idx="923">
                  <c:v>7.7071333905199317</c:v>
                </c:pt>
                <c:pt idx="924">
                  <c:v>-4.8287874095253436</c:v>
                </c:pt>
                <c:pt idx="925">
                  <c:v>1.6225059068261665</c:v>
                </c:pt>
                <c:pt idx="926">
                  <c:v>-8.4151001519505826</c:v>
                </c:pt>
                <c:pt idx="927">
                  <c:v>-15.503208089237077</c:v>
                </c:pt>
                <c:pt idx="928">
                  <c:v>19.314237928641262</c:v>
                </c:pt>
                <c:pt idx="929">
                  <c:v>-6.9329890874958693</c:v>
                </c:pt>
                <c:pt idx="930">
                  <c:v>7.1790578957457143</c:v>
                </c:pt>
                <c:pt idx="931">
                  <c:v>18.897696334740825</c:v>
                </c:pt>
                <c:pt idx="932">
                  <c:v>-7.3389249565806125</c:v>
                </c:pt>
                <c:pt idx="933">
                  <c:v>1.026317956384375</c:v>
                </c:pt>
                <c:pt idx="934">
                  <c:v>-2.7111966978851036</c:v>
                </c:pt>
                <c:pt idx="935">
                  <c:v>-5.667647342736494</c:v>
                </c:pt>
                <c:pt idx="936">
                  <c:v>9.1527329521486891</c:v>
                </c:pt>
                <c:pt idx="937">
                  <c:v>15.979852902622573</c:v>
                </c:pt>
                <c:pt idx="938">
                  <c:v>6.056650615384795</c:v>
                </c:pt>
                <c:pt idx="939">
                  <c:v>15.10645372393695</c:v>
                </c:pt>
                <c:pt idx="940">
                  <c:v>13.471085657815795</c:v>
                </c:pt>
                <c:pt idx="941">
                  <c:v>3.8621840776956695</c:v>
                </c:pt>
                <c:pt idx="942">
                  <c:v>2.0033437047820986</c:v>
                </c:pt>
                <c:pt idx="943">
                  <c:v>7.310055024683729</c:v>
                </c:pt>
                <c:pt idx="944">
                  <c:v>10.917013603743754</c:v>
                </c:pt>
                <c:pt idx="945">
                  <c:v>-6.7763324052201739</c:v>
                </c:pt>
                <c:pt idx="946">
                  <c:v>-5.569279516086425</c:v>
                </c:pt>
                <c:pt idx="947">
                  <c:v>11.011280628232278</c:v>
                </c:pt>
                <c:pt idx="948">
                  <c:v>14.936950448317083</c:v>
                </c:pt>
                <c:pt idx="949">
                  <c:v>13.644185145718788</c:v>
                </c:pt>
                <c:pt idx="950">
                  <c:v>16.29867986283314</c:v>
                </c:pt>
                <c:pt idx="951">
                  <c:v>19.904833156767474</c:v>
                </c:pt>
                <c:pt idx="952">
                  <c:v>0.21613794910166106</c:v>
                </c:pt>
                <c:pt idx="953">
                  <c:v>20.864741902919402</c:v>
                </c:pt>
                <c:pt idx="954">
                  <c:v>-14.69266503639173</c:v>
                </c:pt>
                <c:pt idx="955">
                  <c:v>-16.72762116242248</c:v>
                </c:pt>
                <c:pt idx="956">
                  <c:v>10.649460642665236</c:v>
                </c:pt>
                <c:pt idx="957">
                  <c:v>9.1949571591331356</c:v>
                </c:pt>
                <c:pt idx="958">
                  <c:v>-17.508574528735515</c:v>
                </c:pt>
                <c:pt idx="959">
                  <c:v>-4.2052227848541648</c:v>
                </c:pt>
                <c:pt idx="960">
                  <c:v>13.149087578837234</c:v>
                </c:pt>
                <c:pt idx="961">
                  <c:v>12.06462464703459</c:v>
                </c:pt>
                <c:pt idx="962">
                  <c:v>-1.4553062437204183</c:v>
                </c:pt>
                <c:pt idx="963">
                  <c:v>12.929294961449424</c:v>
                </c:pt>
                <c:pt idx="964">
                  <c:v>10.191281951867127</c:v>
                </c:pt>
                <c:pt idx="965">
                  <c:v>4.1016502638903063</c:v>
                </c:pt>
                <c:pt idx="966">
                  <c:v>14.579128075803306</c:v>
                </c:pt>
                <c:pt idx="967">
                  <c:v>-4.6085094737196819</c:v>
                </c:pt>
                <c:pt idx="968">
                  <c:v>-8.427836026017367</c:v>
                </c:pt>
                <c:pt idx="969">
                  <c:v>2.9602906329254388</c:v>
                </c:pt>
                <c:pt idx="970">
                  <c:v>4.2890758243040494</c:v>
                </c:pt>
                <c:pt idx="971">
                  <c:v>20.367235497647677</c:v>
                </c:pt>
                <c:pt idx="972">
                  <c:v>-6.4429154798846149</c:v>
                </c:pt>
                <c:pt idx="973">
                  <c:v>-3.5756669784312507</c:v>
                </c:pt>
                <c:pt idx="974">
                  <c:v>-1.3690923919949043</c:v>
                </c:pt>
                <c:pt idx="975">
                  <c:v>5.0940226169066491</c:v>
                </c:pt>
                <c:pt idx="976">
                  <c:v>17.447535671953602</c:v>
                </c:pt>
                <c:pt idx="977">
                  <c:v>14.15474471016228</c:v>
                </c:pt>
                <c:pt idx="978">
                  <c:v>13.323540554909403</c:v>
                </c:pt>
                <c:pt idx="979">
                  <c:v>3.9898656051219046</c:v>
                </c:pt>
                <c:pt idx="980">
                  <c:v>-4.0827938186550732</c:v>
                </c:pt>
                <c:pt idx="981">
                  <c:v>-0.37831405570081955</c:v>
                </c:pt>
                <c:pt idx="982">
                  <c:v>8.2794896310560429</c:v>
                </c:pt>
                <c:pt idx="983">
                  <c:v>-10.329962699683836</c:v>
                </c:pt>
                <c:pt idx="984">
                  <c:v>8.2220122787376226</c:v>
                </c:pt>
                <c:pt idx="985">
                  <c:v>17.464542633158196</c:v>
                </c:pt>
                <c:pt idx="986">
                  <c:v>4.655240475364792</c:v>
                </c:pt>
                <c:pt idx="987">
                  <c:v>-5.8968741427903169</c:v>
                </c:pt>
                <c:pt idx="988">
                  <c:v>16.931357587309922</c:v>
                </c:pt>
                <c:pt idx="989">
                  <c:v>6.7830368439342994</c:v>
                </c:pt>
                <c:pt idx="990">
                  <c:v>23.320787988358543</c:v>
                </c:pt>
                <c:pt idx="991">
                  <c:v>5.7055279574823334</c:v>
                </c:pt>
                <c:pt idx="992">
                  <c:v>7.8915804742309348</c:v>
                </c:pt>
                <c:pt idx="993">
                  <c:v>6.9540253270214833</c:v>
                </c:pt>
                <c:pt idx="994">
                  <c:v>-8.7755511730938736</c:v>
                </c:pt>
                <c:pt idx="995">
                  <c:v>7.3068883870033314</c:v>
                </c:pt>
                <c:pt idx="996">
                  <c:v>18.878005976486474</c:v>
                </c:pt>
                <c:pt idx="997">
                  <c:v>17.038246275812792</c:v>
                </c:pt>
                <c:pt idx="998">
                  <c:v>-21.232223400288426</c:v>
                </c:pt>
                <c:pt idx="999">
                  <c:v>1.2893256480272868</c:v>
                </c:pt>
              </c:numCache>
            </c:numRef>
          </c:xVal>
          <c:yVal>
            <c:numRef>
              <c:f>'Sensitivity Analysis'!$G$57:$G$1056</c:f>
              <c:numCache>
                <c:formatCode>General</c:formatCode>
                <c:ptCount val="1000"/>
                <c:pt idx="0">
                  <c:v>0.21299999999999999</c:v>
                </c:pt>
                <c:pt idx="1">
                  <c:v>2E-3</c:v>
                </c:pt>
                <c:pt idx="2">
                  <c:v>0.33600000000000002</c:v>
                </c:pt>
                <c:pt idx="3">
                  <c:v>0.14499999999999999</c:v>
                </c:pt>
                <c:pt idx="4">
                  <c:v>0.61099999999999999</c:v>
                </c:pt>
                <c:pt idx="5">
                  <c:v>0.40300000000000002</c:v>
                </c:pt>
                <c:pt idx="6">
                  <c:v>0.70699999999999996</c:v>
                </c:pt>
                <c:pt idx="7">
                  <c:v>0.20200000000000001</c:v>
                </c:pt>
                <c:pt idx="8">
                  <c:v>0.90600000000000003</c:v>
                </c:pt>
                <c:pt idx="9">
                  <c:v>0.58599999999999997</c:v>
                </c:pt>
                <c:pt idx="10">
                  <c:v>0.58899999999999997</c:v>
                </c:pt>
                <c:pt idx="11">
                  <c:v>0.84199999999999997</c:v>
                </c:pt>
                <c:pt idx="12">
                  <c:v>0.32800000000000001</c:v>
                </c:pt>
                <c:pt idx="13">
                  <c:v>0.502</c:v>
                </c:pt>
                <c:pt idx="14">
                  <c:v>0.78100000000000003</c:v>
                </c:pt>
                <c:pt idx="15">
                  <c:v>0.40699999999999997</c:v>
                </c:pt>
                <c:pt idx="16">
                  <c:v>0.41299999999999998</c:v>
                </c:pt>
                <c:pt idx="17">
                  <c:v>0.58099999999999996</c:v>
                </c:pt>
                <c:pt idx="18">
                  <c:v>0.21</c:v>
                </c:pt>
                <c:pt idx="19">
                  <c:v>0.45500000000000002</c:v>
                </c:pt>
                <c:pt idx="20">
                  <c:v>0.96899999999999997</c:v>
                </c:pt>
                <c:pt idx="21">
                  <c:v>0.67600000000000005</c:v>
                </c:pt>
                <c:pt idx="22">
                  <c:v>0.42599999999999999</c:v>
                </c:pt>
                <c:pt idx="23">
                  <c:v>7.5999999999999998E-2</c:v>
                </c:pt>
                <c:pt idx="24">
                  <c:v>0.38800000000000001</c:v>
                </c:pt>
                <c:pt idx="25">
                  <c:v>0.92500000000000004</c:v>
                </c:pt>
                <c:pt idx="26">
                  <c:v>0.78200000000000003</c:v>
                </c:pt>
                <c:pt idx="27">
                  <c:v>0.755</c:v>
                </c:pt>
                <c:pt idx="28">
                  <c:v>0.92100000000000004</c:v>
                </c:pt>
                <c:pt idx="29">
                  <c:v>0.90900000000000003</c:v>
                </c:pt>
                <c:pt idx="30">
                  <c:v>0.76400000000000001</c:v>
                </c:pt>
                <c:pt idx="31">
                  <c:v>0.746</c:v>
                </c:pt>
                <c:pt idx="32">
                  <c:v>0.107</c:v>
                </c:pt>
                <c:pt idx="33">
                  <c:v>0.35399999999999998</c:v>
                </c:pt>
                <c:pt idx="34">
                  <c:v>0.41099999999999998</c:v>
                </c:pt>
                <c:pt idx="35">
                  <c:v>8.1000000000000003E-2</c:v>
                </c:pt>
                <c:pt idx="36">
                  <c:v>0.73699999999999999</c:v>
                </c:pt>
                <c:pt idx="37">
                  <c:v>1.0999999999999999E-2</c:v>
                </c:pt>
                <c:pt idx="38">
                  <c:v>0.89400000000000002</c:v>
                </c:pt>
                <c:pt idx="39">
                  <c:v>0.36699999999999999</c:v>
                </c:pt>
                <c:pt idx="40">
                  <c:v>0.505</c:v>
                </c:pt>
                <c:pt idx="41">
                  <c:v>0.93200000000000005</c:v>
                </c:pt>
                <c:pt idx="42">
                  <c:v>0.79700000000000004</c:v>
                </c:pt>
                <c:pt idx="43">
                  <c:v>0.42299999999999999</c:v>
                </c:pt>
                <c:pt idx="44">
                  <c:v>0.878</c:v>
                </c:pt>
                <c:pt idx="45">
                  <c:v>0.94799999999999995</c:v>
                </c:pt>
                <c:pt idx="46">
                  <c:v>0.26</c:v>
                </c:pt>
                <c:pt idx="47">
                  <c:v>0.68400000000000005</c:v>
                </c:pt>
                <c:pt idx="48">
                  <c:v>0.85</c:v>
                </c:pt>
                <c:pt idx="49">
                  <c:v>0.95099999999999996</c:v>
                </c:pt>
                <c:pt idx="50">
                  <c:v>0.23100000000000001</c:v>
                </c:pt>
                <c:pt idx="51">
                  <c:v>0.46</c:v>
                </c:pt>
                <c:pt idx="52">
                  <c:v>0.86499999999999999</c:v>
                </c:pt>
                <c:pt idx="53">
                  <c:v>0.28999999999999998</c:v>
                </c:pt>
                <c:pt idx="54">
                  <c:v>0.55000000000000004</c:v>
                </c:pt>
                <c:pt idx="55">
                  <c:v>0.80500000000000005</c:v>
                </c:pt>
                <c:pt idx="56">
                  <c:v>3.3000000000000002E-2</c:v>
                </c:pt>
                <c:pt idx="57">
                  <c:v>0.28199999999999997</c:v>
                </c:pt>
                <c:pt idx="58">
                  <c:v>0.27700000000000002</c:v>
                </c:pt>
                <c:pt idx="59">
                  <c:v>0.496</c:v>
                </c:pt>
                <c:pt idx="60">
                  <c:v>0.32400000000000001</c:v>
                </c:pt>
                <c:pt idx="61">
                  <c:v>0.249</c:v>
                </c:pt>
                <c:pt idx="62">
                  <c:v>0.82</c:v>
                </c:pt>
                <c:pt idx="63">
                  <c:v>0.99099999999999999</c:v>
                </c:pt>
                <c:pt idx="64">
                  <c:v>0.83099999999999996</c:v>
                </c:pt>
                <c:pt idx="65">
                  <c:v>0.93500000000000005</c:v>
                </c:pt>
                <c:pt idx="66">
                  <c:v>0.745</c:v>
                </c:pt>
                <c:pt idx="67">
                  <c:v>0.06</c:v>
                </c:pt>
                <c:pt idx="68">
                  <c:v>0.78900000000000003</c:v>
                </c:pt>
                <c:pt idx="69">
                  <c:v>9.8000000000000004E-2</c:v>
                </c:pt>
                <c:pt idx="70">
                  <c:v>0.24299999999999999</c:v>
                </c:pt>
                <c:pt idx="71">
                  <c:v>0.254</c:v>
                </c:pt>
                <c:pt idx="72">
                  <c:v>0.54100000000000004</c:v>
                </c:pt>
                <c:pt idx="73">
                  <c:v>9.5000000000000001E-2</c:v>
                </c:pt>
                <c:pt idx="74">
                  <c:v>0.375</c:v>
                </c:pt>
                <c:pt idx="75">
                  <c:v>0.34799999999999998</c:v>
                </c:pt>
                <c:pt idx="76">
                  <c:v>0.218</c:v>
                </c:pt>
                <c:pt idx="77">
                  <c:v>0.498</c:v>
                </c:pt>
                <c:pt idx="78">
                  <c:v>0.54400000000000004</c:v>
                </c:pt>
                <c:pt idx="79">
                  <c:v>0.44700000000000001</c:v>
                </c:pt>
                <c:pt idx="80">
                  <c:v>0.51400000000000001</c:v>
                </c:pt>
                <c:pt idx="81">
                  <c:v>0.19600000000000001</c:v>
                </c:pt>
                <c:pt idx="82">
                  <c:v>0.59699999999999998</c:v>
                </c:pt>
                <c:pt idx="83">
                  <c:v>0.97199999999999998</c:v>
                </c:pt>
                <c:pt idx="84">
                  <c:v>0.55100000000000005</c:v>
                </c:pt>
                <c:pt idx="85">
                  <c:v>0.61199999999999999</c:v>
                </c:pt>
                <c:pt idx="86">
                  <c:v>0.192</c:v>
                </c:pt>
                <c:pt idx="87">
                  <c:v>0.55400000000000005</c:v>
                </c:pt>
                <c:pt idx="88">
                  <c:v>0.42</c:v>
                </c:pt>
                <c:pt idx="89">
                  <c:v>0.64600000000000002</c:v>
                </c:pt>
                <c:pt idx="90">
                  <c:v>0.996</c:v>
                </c:pt>
                <c:pt idx="91">
                  <c:v>0.26600000000000001</c:v>
                </c:pt>
                <c:pt idx="92">
                  <c:v>0.10100000000000001</c:v>
                </c:pt>
                <c:pt idx="93">
                  <c:v>0.73</c:v>
                </c:pt>
                <c:pt idx="94">
                  <c:v>0.70499999999999996</c:v>
                </c:pt>
                <c:pt idx="95">
                  <c:v>9.4E-2</c:v>
                </c:pt>
                <c:pt idx="96">
                  <c:v>0.55800000000000005</c:v>
                </c:pt>
                <c:pt idx="97">
                  <c:v>0.65</c:v>
                </c:pt>
                <c:pt idx="98">
                  <c:v>0.41899999999999998</c:v>
                </c:pt>
                <c:pt idx="99">
                  <c:v>0.69499999999999995</c:v>
                </c:pt>
                <c:pt idx="100">
                  <c:v>0.51900000000000002</c:v>
                </c:pt>
                <c:pt idx="101">
                  <c:v>0.35599999999999998</c:v>
                </c:pt>
                <c:pt idx="102">
                  <c:v>0.88700000000000001</c:v>
                </c:pt>
                <c:pt idx="103">
                  <c:v>0.19</c:v>
                </c:pt>
                <c:pt idx="104">
                  <c:v>0.216</c:v>
                </c:pt>
                <c:pt idx="105">
                  <c:v>0.95</c:v>
                </c:pt>
                <c:pt idx="106">
                  <c:v>0.82699999999999996</c:v>
                </c:pt>
                <c:pt idx="107">
                  <c:v>0.86599999999999999</c:v>
                </c:pt>
                <c:pt idx="108">
                  <c:v>0.245</c:v>
                </c:pt>
                <c:pt idx="109">
                  <c:v>0.309</c:v>
                </c:pt>
                <c:pt idx="110">
                  <c:v>6.3E-2</c:v>
                </c:pt>
                <c:pt idx="111">
                  <c:v>1.2999999999999999E-2</c:v>
                </c:pt>
                <c:pt idx="112">
                  <c:v>0.47799999999999998</c:v>
                </c:pt>
                <c:pt idx="113">
                  <c:v>0.86399999999999999</c:v>
                </c:pt>
                <c:pt idx="114">
                  <c:v>7.6999999999999999E-2</c:v>
                </c:pt>
                <c:pt idx="115">
                  <c:v>0.32900000000000001</c:v>
                </c:pt>
                <c:pt idx="116">
                  <c:v>0.82199999999999995</c:v>
                </c:pt>
                <c:pt idx="117">
                  <c:v>0.98499999999999999</c:v>
                </c:pt>
                <c:pt idx="118">
                  <c:v>0.42699999999999999</c:v>
                </c:pt>
                <c:pt idx="119">
                  <c:v>4.3999999999999997E-2</c:v>
                </c:pt>
                <c:pt idx="120">
                  <c:v>7.2999999999999995E-2</c:v>
                </c:pt>
                <c:pt idx="121">
                  <c:v>0.94499999999999995</c:v>
                </c:pt>
                <c:pt idx="122">
                  <c:v>0.66600000000000004</c:v>
                </c:pt>
                <c:pt idx="123">
                  <c:v>0.86699999999999999</c:v>
                </c:pt>
                <c:pt idx="124">
                  <c:v>0.59</c:v>
                </c:pt>
                <c:pt idx="125">
                  <c:v>0.44600000000000001</c:v>
                </c:pt>
                <c:pt idx="126">
                  <c:v>0.35499999999999998</c:v>
                </c:pt>
                <c:pt idx="127">
                  <c:v>0.57499999999999996</c:v>
                </c:pt>
                <c:pt idx="128">
                  <c:v>0.66400000000000003</c:v>
                </c:pt>
                <c:pt idx="129">
                  <c:v>0.23400000000000001</c:v>
                </c:pt>
                <c:pt idx="130">
                  <c:v>0.58199999999999996</c:v>
                </c:pt>
                <c:pt idx="131">
                  <c:v>0.223</c:v>
                </c:pt>
                <c:pt idx="132">
                  <c:v>0.27100000000000002</c:v>
                </c:pt>
                <c:pt idx="133">
                  <c:v>9.9000000000000005E-2</c:v>
                </c:pt>
                <c:pt idx="134">
                  <c:v>0.49</c:v>
                </c:pt>
                <c:pt idx="135">
                  <c:v>0.30099999999999999</c:v>
                </c:pt>
                <c:pt idx="136">
                  <c:v>0.78400000000000003</c:v>
                </c:pt>
                <c:pt idx="137">
                  <c:v>0.28799999999999998</c:v>
                </c:pt>
                <c:pt idx="138">
                  <c:v>0.89</c:v>
                </c:pt>
                <c:pt idx="139">
                  <c:v>0.72</c:v>
                </c:pt>
                <c:pt idx="140">
                  <c:v>0.94399999999999995</c:v>
                </c:pt>
                <c:pt idx="141">
                  <c:v>0.78700000000000003</c:v>
                </c:pt>
                <c:pt idx="142">
                  <c:v>0.67400000000000004</c:v>
                </c:pt>
                <c:pt idx="143">
                  <c:v>0.377</c:v>
                </c:pt>
                <c:pt idx="144">
                  <c:v>4.1000000000000002E-2</c:v>
                </c:pt>
                <c:pt idx="145">
                  <c:v>0.80800000000000005</c:v>
                </c:pt>
                <c:pt idx="146">
                  <c:v>0.75800000000000001</c:v>
                </c:pt>
                <c:pt idx="147">
                  <c:v>0.33500000000000002</c:v>
                </c:pt>
                <c:pt idx="148">
                  <c:v>0.187</c:v>
                </c:pt>
                <c:pt idx="149">
                  <c:v>0.754</c:v>
                </c:pt>
                <c:pt idx="150">
                  <c:v>0.46500000000000002</c:v>
                </c:pt>
                <c:pt idx="151">
                  <c:v>0.57999999999999996</c:v>
                </c:pt>
                <c:pt idx="152">
                  <c:v>0.253</c:v>
                </c:pt>
                <c:pt idx="153">
                  <c:v>0.68899999999999995</c:v>
                </c:pt>
                <c:pt idx="154">
                  <c:v>0.246</c:v>
                </c:pt>
                <c:pt idx="155">
                  <c:v>9.6000000000000002E-2</c:v>
                </c:pt>
                <c:pt idx="156">
                  <c:v>0.11799999999999999</c:v>
                </c:pt>
                <c:pt idx="157">
                  <c:v>0.69899999999999995</c:v>
                </c:pt>
                <c:pt idx="158">
                  <c:v>0.82899999999999996</c:v>
                </c:pt>
                <c:pt idx="159">
                  <c:v>0.182</c:v>
                </c:pt>
                <c:pt idx="160">
                  <c:v>4.4999999999999998E-2</c:v>
                </c:pt>
                <c:pt idx="161">
                  <c:v>4.8000000000000001E-2</c:v>
                </c:pt>
                <c:pt idx="162">
                  <c:v>0.56000000000000005</c:v>
                </c:pt>
                <c:pt idx="163">
                  <c:v>0.98799999999999999</c:v>
                </c:pt>
                <c:pt idx="164">
                  <c:v>2.1000000000000001E-2</c:v>
                </c:pt>
                <c:pt idx="165">
                  <c:v>0.98199999999999998</c:v>
                </c:pt>
                <c:pt idx="166">
                  <c:v>0.52600000000000002</c:v>
                </c:pt>
                <c:pt idx="167">
                  <c:v>0.76800000000000002</c:v>
                </c:pt>
                <c:pt idx="168">
                  <c:v>0.23899999999999999</c:v>
                </c:pt>
                <c:pt idx="169">
                  <c:v>0.68500000000000005</c:v>
                </c:pt>
                <c:pt idx="170">
                  <c:v>0.60399999999999998</c:v>
                </c:pt>
                <c:pt idx="171">
                  <c:v>0.78800000000000003</c:v>
                </c:pt>
                <c:pt idx="172">
                  <c:v>3.5999999999999997E-2</c:v>
                </c:pt>
                <c:pt idx="173">
                  <c:v>6.4000000000000001E-2</c:v>
                </c:pt>
                <c:pt idx="174">
                  <c:v>0.24</c:v>
                </c:pt>
                <c:pt idx="175">
                  <c:v>0.4</c:v>
                </c:pt>
                <c:pt idx="176">
                  <c:v>0.89300000000000002</c:v>
                </c:pt>
                <c:pt idx="177">
                  <c:v>0.70099999999999996</c:v>
                </c:pt>
                <c:pt idx="178">
                  <c:v>0.93600000000000005</c:v>
                </c:pt>
                <c:pt idx="179">
                  <c:v>0.71399999999999997</c:v>
                </c:pt>
                <c:pt idx="180">
                  <c:v>0.64800000000000002</c:v>
                </c:pt>
                <c:pt idx="181">
                  <c:v>0.7</c:v>
                </c:pt>
                <c:pt idx="182">
                  <c:v>0.84699999999999998</c:v>
                </c:pt>
                <c:pt idx="183">
                  <c:v>0.497</c:v>
                </c:pt>
                <c:pt idx="184">
                  <c:v>0.36799999999999999</c:v>
                </c:pt>
                <c:pt idx="185">
                  <c:v>0.48099999999999998</c:v>
                </c:pt>
                <c:pt idx="186">
                  <c:v>0.45800000000000002</c:v>
                </c:pt>
                <c:pt idx="187">
                  <c:v>0.54800000000000004</c:v>
                </c:pt>
                <c:pt idx="188">
                  <c:v>0.39500000000000002</c:v>
                </c:pt>
                <c:pt idx="189">
                  <c:v>0.77200000000000002</c:v>
                </c:pt>
                <c:pt idx="190">
                  <c:v>0.60099999999999998</c:v>
                </c:pt>
                <c:pt idx="191">
                  <c:v>0.28899999999999998</c:v>
                </c:pt>
                <c:pt idx="192">
                  <c:v>6.5000000000000002E-2</c:v>
                </c:pt>
                <c:pt idx="193">
                  <c:v>0.57099999999999995</c:v>
                </c:pt>
                <c:pt idx="194">
                  <c:v>0.83299999999999996</c:v>
                </c:pt>
                <c:pt idx="195">
                  <c:v>0.71899999999999997</c:v>
                </c:pt>
                <c:pt idx="196">
                  <c:v>6.9000000000000006E-2</c:v>
                </c:pt>
                <c:pt idx="197">
                  <c:v>0.33800000000000002</c:v>
                </c:pt>
                <c:pt idx="198">
                  <c:v>0.48699999999999999</c:v>
                </c:pt>
                <c:pt idx="199">
                  <c:v>0.97399999999999998</c:v>
                </c:pt>
                <c:pt idx="200">
                  <c:v>0.60699999999999998</c:v>
                </c:pt>
                <c:pt idx="201">
                  <c:v>0.80100000000000005</c:v>
                </c:pt>
                <c:pt idx="202">
                  <c:v>0.97799999999999998</c:v>
                </c:pt>
                <c:pt idx="203">
                  <c:v>0.52700000000000002</c:v>
                </c:pt>
                <c:pt idx="204">
                  <c:v>3.5000000000000003E-2</c:v>
                </c:pt>
                <c:pt idx="205">
                  <c:v>0.70799999999999996</c:v>
                </c:pt>
                <c:pt idx="206">
                  <c:v>0.88800000000000001</c:v>
                </c:pt>
                <c:pt idx="207">
                  <c:v>0.68799999999999994</c:v>
                </c:pt>
                <c:pt idx="208">
                  <c:v>0.499</c:v>
                </c:pt>
                <c:pt idx="209">
                  <c:v>0.84</c:v>
                </c:pt>
                <c:pt idx="210">
                  <c:v>0.29899999999999999</c:v>
                </c:pt>
                <c:pt idx="211">
                  <c:v>0.30399999999999999</c:v>
                </c:pt>
                <c:pt idx="212">
                  <c:v>0.50600000000000001</c:v>
                </c:pt>
                <c:pt idx="213">
                  <c:v>0.59899999999999998</c:v>
                </c:pt>
                <c:pt idx="214">
                  <c:v>0.59599999999999997</c:v>
                </c:pt>
                <c:pt idx="215">
                  <c:v>0.39</c:v>
                </c:pt>
                <c:pt idx="216">
                  <c:v>0.90800000000000003</c:v>
                </c:pt>
                <c:pt idx="217">
                  <c:v>0.34100000000000003</c:v>
                </c:pt>
                <c:pt idx="218">
                  <c:v>0.73299999999999998</c:v>
                </c:pt>
                <c:pt idx="219">
                  <c:v>0.53400000000000003</c:v>
                </c:pt>
                <c:pt idx="220">
                  <c:v>0.91400000000000003</c:v>
                </c:pt>
                <c:pt idx="221">
                  <c:v>0.13400000000000001</c:v>
                </c:pt>
                <c:pt idx="222">
                  <c:v>0.12</c:v>
                </c:pt>
                <c:pt idx="223">
                  <c:v>0.77100000000000002</c:v>
                </c:pt>
                <c:pt idx="224">
                  <c:v>0.999</c:v>
                </c:pt>
                <c:pt idx="225">
                  <c:v>0.27200000000000002</c:v>
                </c:pt>
                <c:pt idx="226">
                  <c:v>0.439</c:v>
                </c:pt>
                <c:pt idx="227">
                  <c:v>0.51800000000000002</c:v>
                </c:pt>
                <c:pt idx="228">
                  <c:v>0.89500000000000002</c:v>
                </c:pt>
                <c:pt idx="229">
                  <c:v>0.67300000000000004</c:v>
                </c:pt>
                <c:pt idx="230">
                  <c:v>0.94299999999999995</c:v>
                </c:pt>
                <c:pt idx="231">
                  <c:v>0.46300000000000002</c:v>
                </c:pt>
                <c:pt idx="232">
                  <c:v>0.42799999999999999</c:v>
                </c:pt>
                <c:pt idx="233">
                  <c:v>4.9000000000000002E-2</c:v>
                </c:pt>
                <c:pt idx="234">
                  <c:v>0.74199999999999999</c:v>
                </c:pt>
                <c:pt idx="235">
                  <c:v>0.42099999999999999</c:v>
                </c:pt>
                <c:pt idx="236">
                  <c:v>0.307</c:v>
                </c:pt>
                <c:pt idx="237">
                  <c:v>0.504</c:v>
                </c:pt>
                <c:pt idx="238">
                  <c:v>0.48799999999999999</c:v>
                </c:pt>
                <c:pt idx="239">
                  <c:v>0.67500000000000004</c:v>
                </c:pt>
                <c:pt idx="240">
                  <c:v>0.45600000000000002</c:v>
                </c:pt>
                <c:pt idx="241">
                  <c:v>0.08</c:v>
                </c:pt>
                <c:pt idx="242">
                  <c:v>0.85899999999999999</c:v>
                </c:pt>
                <c:pt idx="243">
                  <c:v>0.85599999999999998</c:v>
                </c:pt>
                <c:pt idx="244">
                  <c:v>0.43099999999999999</c:v>
                </c:pt>
                <c:pt idx="245">
                  <c:v>0.82399999999999995</c:v>
                </c:pt>
                <c:pt idx="246">
                  <c:v>0.64700000000000002</c:v>
                </c:pt>
                <c:pt idx="247">
                  <c:v>0.55200000000000005</c:v>
                </c:pt>
                <c:pt idx="248">
                  <c:v>0.88900000000000001</c:v>
                </c:pt>
                <c:pt idx="249">
                  <c:v>0.29699999999999999</c:v>
                </c:pt>
                <c:pt idx="250">
                  <c:v>0.25600000000000001</c:v>
                </c:pt>
                <c:pt idx="251">
                  <c:v>0.52300000000000002</c:v>
                </c:pt>
                <c:pt idx="252">
                  <c:v>0.31900000000000001</c:v>
                </c:pt>
                <c:pt idx="253">
                  <c:v>0.115</c:v>
                </c:pt>
                <c:pt idx="254">
                  <c:v>0.81699999999999995</c:v>
                </c:pt>
                <c:pt idx="255">
                  <c:v>0.94</c:v>
                </c:pt>
                <c:pt idx="256">
                  <c:v>0.83699999999999997</c:v>
                </c:pt>
                <c:pt idx="257">
                  <c:v>2.4E-2</c:v>
                </c:pt>
                <c:pt idx="258">
                  <c:v>5.8999999999999997E-2</c:v>
                </c:pt>
                <c:pt idx="259">
                  <c:v>0.435</c:v>
                </c:pt>
                <c:pt idx="260">
                  <c:v>0.65900000000000003</c:v>
                </c:pt>
                <c:pt idx="261">
                  <c:v>1.2E-2</c:v>
                </c:pt>
                <c:pt idx="262">
                  <c:v>0.96</c:v>
                </c:pt>
                <c:pt idx="263">
                  <c:v>0.76700000000000002</c:v>
                </c:pt>
                <c:pt idx="264">
                  <c:v>0.46200000000000002</c:v>
                </c:pt>
                <c:pt idx="265">
                  <c:v>0.129</c:v>
                </c:pt>
                <c:pt idx="266">
                  <c:v>0.76200000000000001</c:v>
                </c:pt>
                <c:pt idx="267">
                  <c:v>0.95399999999999996</c:v>
                </c:pt>
                <c:pt idx="268">
                  <c:v>0.76100000000000001</c:v>
                </c:pt>
                <c:pt idx="269">
                  <c:v>0.63900000000000001</c:v>
                </c:pt>
                <c:pt idx="270">
                  <c:v>0.91100000000000003</c:v>
                </c:pt>
                <c:pt idx="271">
                  <c:v>0.432</c:v>
                </c:pt>
                <c:pt idx="272">
                  <c:v>0.72199999999999998</c:v>
                </c:pt>
                <c:pt idx="273">
                  <c:v>0.59099999999999997</c:v>
                </c:pt>
                <c:pt idx="274">
                  <c:v>0.622</c:v>
                </c:pt>
                <c:pt idx="275">
                  <c:v>0.60499999999999998</c:v>
                </c:pt>
                <c:pt idx="276">
                  <c:v>0.23499999999999999</c:v>
                </c:pt>
                <c:pt idx="277">
                  <c:v>0.75600000000000001</c:v>
                </c:pt>
                <c:pt idx="278">
                  <c:v>0.81799999999999995</c:v>
                </c:pt>
                <c:pt idx="279">
                  <c:v>0.73599999999999999</c:v>
                </c:pt>
                <c:pt idx="280">
                  <c:v>0.77</c:v>
                </c:pt>
                <c:pt idx="281">
                  <c:v>0.28100000000000003</c:v>
                </c:pt>
                <c:pt idx="282">
                  <c:v>0.10299999999999999</c:v>
                </c:pt>
                <c:pt idx="283">
                  <c:v>0.14299999999999999</c:v>
                </c:pt>
                <c:pt idx="284">
                  <c:v>0.433</c:v>
                </c:pt>
                <c:pt idx="285">
                  <c:v>3.1E-2</c:v>
                </c:pt>
                <c:pt idx="286">
                  <c:v>0.19400000000000001</c:v>
                </c:pt>
                <c:pt idx="287">
                  <c:v>0.94199999999999995</c:v>
                </c:pt>
                <c:pt idx="288">
                  <c:v>0.14799999999999999</c:v>
                </c:pt>
                <c:pt idx="289">
                  <c:v>0.32600000000000001</c:v>
                </c:pt>
                <c:pt idx="290">
                  <c:v>0.48899999999999999</c:v>
                </c:pt>
                <c:pt idx="291">
                  <c:v>0.2</c:v>
                </c:pt>
                <c:pt idx="292">
                  <c:v>0.26700000000000002</c:v>
                </c:pt>
                <c:pt idx="293">
                  <c:v>1E-3</c:v>
                </c:pt>
                <c:pt idx="294">
                  <c:v>0.89800000000000002</c:v>
                </c:pt>
                <c:pt idx="295">
                  <c:v>0.317</c:v>
                </c:pt>
                <c:pt idx="296">
                  <c:v>0.33900000000000002</c:v>
                </c:pt>
                <c:pt idx="297">
                  <c:v>0.84399999999999997</c:v>
                </c:pt>
                <c:pt idx="298">
                  <c:v>0.77300000000000002</c:v>
                </c:pt>
                <c:pt idx="299">
                  <c:v>0.21099999999999999</c:v>
                </c:pt>
                <c:pt idx="300">
                  <c:v>5.0999999999999997E-2</c:v>
                </c:pt>
                <c:pt idx="301">
                  <c:v>0.35199999999999998</c:v>
                </c:pt>
                <c:pt idx="302">
                  <c:v>0.215</c:v>
                </c:pt>
                <c:pt idx="303">
                  <c:v>0.39400000000000002</c:v>
                </c:pt>
                <c:pt idx="304">
                  <c:v>0.38700000000000001</c:v>
                </c:pt>
                <c:pt idx="305">
                  <c:v>0.32100000000000001</c:v>
                </c:pt>
                <c:pt idx="306">
                  <c:v>0.53500000000000003</c:v>
                </c:pt>
                <c:pt idx="307">
                  <c:v>0.503</c:v>
                </c:pt>
                <c:pt idx="308">
                  <c:v>0.37</c:v>
                </c:pt>
                <c:pt idx="309">
                  <c:v>0.47299999999999998</c:v>
                </c:pt>
                <c:pt idx="310">
                  <c:v>0.191</c:v>
                </c:pt>
                <c:pt idx="311">
                  <c:v>0.34300000000000003</c:v>
                </c:pt>
                <c:pt idx="312">
                  <c:v>0.247</c:v>
                </c:pt>
                <c:pt idx="313">
                  <c:v>0.76</c:v>
                </c:pt>
                <c:pt idx="314">
                  <c:v>0.47599999999999998</c:v>
                </c:pt>
                <c:pt idx="315">
                  <c:v>0.63700000000000001</c:v>
                </c:pt>
                <c:pt idx="316">
                  <c:v>0.29599999999999999</c:v>
                </c:pt>
                <c:pt idx="317">
                  <c:v>0.54300000000000004</c:v>
                </c:pt>
                <c:pt idx="318">
                  <c:v>0.47</c:v>
                </c:pt>
                <c:pt idx="319">
                  <c:v>0.96799999999999997</c:v>
                </c:pt>
                <c:pt idx="320">
                  <c:v>0.52900000000000003</c:v>
                </c:pt>
                <c:pt idx="321">
                  <c:v>0.85699999999999998</c:v>
                </c:pt>
                <c:pt idx="322">
                  <c:v>0.34200000000000003</c:v>
                </c:pt>
                <c:pt idx="323">
                  <c:v>0.97</c:v>
                </c:pt>
                <c:pt idx="324">
                  <c:v>0.72499999999999998</c:v>
                </c:pt>
                <c:pt idx="325">
                  <c:v>0.53800000000000003</c:v>
                </c:pt>
                <c:pt idx="326">
                  <c:v>2.5999999999999999E-2</c:v>
                </c:pt>
                <c:pt idx="327">
                  <c:v>0.90700000000000003</c:v>
                </c:pt>
                <c:pt idx="328">
                  <c:v>0.98699999999999999</c:v>
                </c:pt>
                <c:pt idx="329">
                  <c:v>0.49299999999999999</c:v>
                </c:pt>
                <c:pt idx="330">
                  <c:v>0.16300000000000001</c:v>
                </c:pt>
                <c:pt idx="331">
                  <c:v>0.96399999999999997</c:v>
                </c:pt>
                <c:pt idx="332">
                  <c:v>0.23200000000000001</c:v>
                </c:pt>
                <c:pt idx="333">
                  <c:v>0.57599999999999996</c:v>
                </c:pt>
                <c:pt idx="334">
                  <c:v>0.91200000000000003</c:v>
                </c:pt>
                <c:pt idx="335">
                  <c:v>0.96099999999999997</c:v>
                </c:pt>
                <c:pt idx="336">
                  <c:v>0.125</c:v>
                </c:pt>
                <c:pt idx="337">
                  <c:v>2.8000000000000001E-2</c:v>
                </c:pt>
                <c:pt idx="338">
                  <c:v>0.55500000000000005</c:v>
                </c:pt>
                <c:pt idx="339">
                  <c:v>0.25</c:v>
                </c:pt>
                <c:pt idx="340">
                  <c:v>0.155</c:v>
                </c:pt>
                <c:pt idx="341">
                  <c:v>0.88300000000000001</c:v>
                </c:pt>
                <c:pt idx="342">
                  <c:v>0.71199999999999997</c:v>
                </c:pt>
                <c:pt idx="343">
                  <c:v>0.46100000000000002</c:v>
                </c:pt>
                <c:pt idx="344">
                  <c:v>0.22900000000000001</c:v>
                </c:pt>
                <c:pt idx="345">
                  <c:v>0.154</c:v>
                </c:pt>
                <c:pt idx="346">
                  <c:v>0.77600000000000002</c:v>
                </c:pt>
                <c:pt idx="347">
                  <c:v>0.61399999999999999</c:v>
                </c:pt>
                <c:pt idx="348">
                  <c:v>0.252</c:v>
                </c:pt>
                <c:pt idx="349">
                  <c:v>0.60799999999999998</c:v>
                </c:pt>
                <c:pt idx="350">
                  <c:v>0.127</c:v>
                </c:pt>
                <c:pt idx="351">
                  <c:v>0.58699999999999997</c:v>
                </c:pt>
                <c:pt idx="352">
                  <c:v>0.64500000000000002</c:v>
                </c:pt>
                <c:pt idx="353">
                  <c:v>0.251</c:v>
                </c:pt>
                <c:pt idx="354">
                  <c:v>0.36899999999999999</c:v>
                </c:pt>
                <c:pt idx="355">
                  <c:v>0.626</c:v>
                </c:pt>
                <c:pt idx="356">
                  <c:v>0.24099999999999999</c:v>
                </c:pt>
                <c:pt idx="357">
                  <c:v>0.72799999999999998</c:v>
                </c:pt>
                <c:pt idx="358">
                  <c:v>7.9000000000000001E-2</c:v>
                </c:pt>
                <c:pt idx="359">
                  <c:v>0.98399999999999999</c:v>
                </c:pt>
                <c:pt idx="360">
                  <c:v>6.6000000000000003E-2</c:v>
                </c:pt>
                <c:pt idx="361">
                  <c:v>0.998</c:v>
                </c:pt>
                <c:pt idx="362">
                  <c:v>0.13900000000000001</c:v>
                </c:pt>
                <c:pt idx="363">
                  <c:v>0.52800000000000002</c:v>
                </c:pt>
                <c:pt idx="364">
                  <c:v>0.81899999999999995</c:v>
                </c:pt>
                <c:pt idx="365">
                  <c:v>0.56799999999999995</c:v>
                </c:pt>
                <c:pt idx="366">
                  <c:v>0.32200000000000001</c:v>
                </c:pt>
                <c:pt idx="367">
                  <c:v>0.92900000000000005</c:v>
                </c:pt>
                <c:pt idx="368">
                  <c:v>0.32</c:v>
                </c:pt>
                <c:pt idx="369">
                  <c:v>0.113</c:v>
                </c:pt>
                <c:pt idx="370">
                  <c:v>0.14399999999999999</c:v>
                </c:pt>
                <c:pt idx="371">
                  <c:v>0.59499999999999997</c:v>
                </c:pt>
                <c:pt idx="372">
                  <c:v>0.105</c:v>
                </c:pt>
                <c:pt idx="373">
                  <c:v>1.6E-2</c:v>
                </c:pt>
                <c:pt idx="374">
                  <c:v>0.81100000000000005</c:v>
                </c:pt>
                <c:pt idx="375">
                  <c:v>0.378</c:v>
                </c:pt>
                <c:pt idx="376">
                  <c:v>0.99399999999999999</c:v>
                </c:pt>
                <c:pt idx="377">
                  <c:v>0.31</c:v>
                </c:pt>
                <c:pt idx="378">
                  <c:v>0.95299999999999996</c:v>
                </c:pt>
                <c:pt idx="379">
                  <c:v>5.2999999999999999E-2</c:v>
                </c:pt>
                <c:pt idx="380">
                  <c:v>0.82499999999999996</c:v>
                </c:pt>
                <c:pt idx="381">
                  <c:v>8.0000000000000002E-3</c:v>
                </c:pt>
                <c:pt idx="382">
                  <c:v>7.4999999999999997E-2</c:v>
                </c:pt>
                <c:pt idx="383">
                  <c:v>0.39700000000000002</c:v>
                </c:pt>
                <c:pt idx="384">
                  <c:v>0.57299999999999995</c:v>
                </c:pt>
                <c:pt idx="385">
                  <c:v>0.109</c:v>
                </c:pt>
                <c:pt idx="386">
                  <c:v>0.95199999999999996</c:v>
                </c:pt>
                <c:pt idx="387">
                  <c:v>0.04</c:v>
                </c:pt>
                <c:pt idx="388">
                  <c:v>5.5E-2</c:v>
                </c:pt>
                <c:pt idx="389">
                  <c:v>0.33700000000000002</c:v>
                </c:pt>
                <c:pt idx="390">
                  <c:v>0.308</c:v>
                </c:pt>
                <c:pt idx="391">
                  <c:v>0.86899999999999999</c:v>
                </c:pt>
                <c:pt idx="392">
                  <c:v>0.45</c:v>
                </c:pt>
                <c:pt idx="393">
                  <c:v>0.70599999999999996</c:v>
                </c:pt>
                <c:pt idx="394">
                  <c:v>0.876</c:v>
                </c:pt>
                <c:pt idx="395">
                  <c:v>0.32700000000000001</c:v>
                </c:pt>
                <c:pt idx="396">
                  <c:v>0.97699999999999998</c:v>
                </c:pt>
                <c:pt idx="397">
                  <c:v>0.47199999999999998</c:v>
                </c:pt>
                <c:pt idx="398">
                  <c:v>0.152</c:v>
                </c:pt>
                <c:pt idx="399">
                  <c:v>0.56399999999999995</c:v>
                </c:pt>
                <c:pt idx="400">
                  <c:v>0.92</c:v>
                </c:pt>
                <c:pt idx="401">
                  <c:v>0.41199999999999998</c:v>
                </c:pt>
                <c:pt idx="402">
                  <c:v>9.1999999999999998E-2</c:v>
                </c:pt>
                <c:pt idx="403">
                  <c:v>0.51300000000000001</c:v>
                </c:pt>
                <c:pt idx="404">
                  <c:v>0.91700000000000004</c:v>
                </c:pt>
                <c:pt idx="405">
                  <c:v>0.83199999999999996</c:v>
                </c:pt>
                <c:pt idx="406">
                  <c:v>0.97099999999999997</c:v>
                </c:pt>
                <c:pt idx="407">
                  <c:v>0.46700000000000003</c:v>
                </c:pt>
                <c:pt idx="408">
                  <c:v>0.91800000000000004</c:v>
                </c:pt>
                <c:pt idx="409">
                  <c:v>0.96299999999999997</c:v>
                </c:pt>
                <c:pt idx="410">
                  <c:v>0.57699999999999996</c:v>
                </c:pt>
                <c:pt idx="411">
                  <c:v>0.81</c:v>
                </c:pt>
                <c:pt idx="412">
                  <c:v>0.55300000000000005</c:v>
                </c:pt>
                <c:pt idx="413">
                  <c:v>0.45900000000000002</c:v>
                </c:pt>
                <c:pt idx="414">
                  <c:v>2.3E-2</c:v>
                </c:pt>
                <c:pt idx="415">
                  <c:v>0.23599999999999999</c:v>
                </c:pt>
                <c:pt idx="416">
                  <c:v>0.83499999999999996</c:v>
                </c:pt>
                <c:pt idx="417">
                  <c:v>0.312</c:v>
                </c:pt>
                <c:pt idx="418">
                  <c:v>0.82299999999999995</c:v>
                </c:pt>
                <c:pt idx="419">
                  <c:v>0.26900000000000002</c:v>
                </c:pt>
                <c:pt idx="420">
                  <c:v>8.3000000000000004E-2</c:v>
                </c:pt>
                <c:pt idx="421">
                  <c:v>0.13200000000000001</c:v>
                </c:pt>
                <c:pt idx="422">
                  <c:v>0.84599999999999997</c:v>
                </c:pt>
                <c:pt idx="423">
                  <c:v>0.151</c:v>
                </c:pt>
                <c:pt idx="424">
                  <c:v>0.17599999999999999</c:v>
                </c:pt>
                <c:pt idx="425">
                  <c:v>0.111</c:v>
                </c:pt>
                <c:pt idx="426">
                  <c:v>1.7000000000000001E-2</c:v>
                </c:pt>
                <c:pt idx="427">
                  <c:v>0.376</c:v>
                </c:pt>
                <c:pt idx="428">
                  <c:v>4.7E-2</c:v>
                </c:pt>
                <c:pt idx="429">
                  <c:v>0.61599999999999999</c:v>
                </c:pt>
                <c:pt idx="430">
                  <c:v>0.74</c:v>
                </c:pt>
                <c:pt idx="431">
                  <c:v>0.20699999999999999</c:v>
                </c:pt>
                <c:pt idx="432">
                  <c:v>0.11899999999999999</c:v>
                </c:pt>
                <c:pt idx="433">
                  <c:v>0.53600000000000003</c:v>
                </c:pt>
                <c:pt idx="434">
                  <c:v>0.67700000000000005</c:v>
                </c:pt>
                <c:pt idx="435">
                  <c:v>1.9E-2</c:v>
                </c:pt>
                <c:pt idx="436">
                  <c:v>0.56299999999999994</c:v>
                </c:pt>
                <c:pt idx="437">
                  <c:v>0.63200000000000001</c:v>
                </c:pt>
                <c:pt idx="438">
                  <c:v>0.30199999999999999</c:v>
                </c:pt>
                <c:pt idx="439">
                  <c:v>0.19800000000000001</c:v>
                </c:pt>
                <c:pt idx="440">
                  <c:v>0.17699999999999999</c:v>
                </c:pt>
                <c:pt idx="441">
                  <c:v>0.159</c:v>
                </c:pt>
                <c:pt idx="442">
                  <c:v>0.73399999999999999</c:v>
                </c:pt>
                <c:pt idx="443">
                  <c:v>0.78500000000000003</c:v>
                </c:pt>
                <c:pt idx="444">
                  <c:v>0.81200000000000006</c:v>
                </c:pt>
                <c:pt idx="445">
                  <c:v>0.29499999999999998</c:v>
                </c:pt>
                <c:pt idx="446">
                  <c:v>0.214</c:v>
                </c:pt>
                <c:pt idx="447">
                  <c:v>0.67800000000000005</c:v>
                </c:pt>
                <c:pt idx="448">
                  <c:v>0.52500000000000002</c:v>
                </c:pt>
                <c:pt idx="449">
                  <c:v>5.6000000000000001E-2</c:v>
                </c:pt>
                <c:pt idx="450">
                  <c:v>0.997</c:v>
                </c:pt>
                <c:pt idx="451">
                  <c:v>0.27</c:v>
                </c:pt>
                <c:pt idx="452">
                  <c:v>0.66100000000000003</c:v>
                </c:pt>
                <c:pt idx="453">
                  <c:v>0.17100000000000001</c:v>
                </c:pt>
                <c:pt idx="454">
                  <c:v>0.93</c:v>
                </c:pt>
                <c:pt idx="455">
                  <c:v>6.0000000000000001E-3</c:v>
                </c:pt>
                <c:pt idx="456">
                  <c:v>0.93100000000000005</c:v>
                </c:pt>
                <c:pt idx="457">
                  <c:v>0.35099999999999998</c:v>
                </c:pt>
                <c:pt idx="458">
                  <c:v>0.255</c:v>
                </c:pt>
                <c:pt idx="459">
                  <c:v>0.28699999999999998</c:v>
                </c:pt>
                <c:pt idx="460">
                  <c:v>0.64100000000000001</c:v>
                </c:pt>
                <c:pt idx="461">
                  <c:v>0.59399999999999997</c:v>
                </c:pt>
                <c:pt idx="462">
                  <c:v>0.28599999999999998</c:v>
                </c:pt>
                <c:pt idx="463">
                  <c:v>0.71499999999999997</c:v>
                </c:pt>
                <c:pt idx="464">
                  <c:v>0.92600000000000005</c:v>
                </c:pt>
                <c:pt idx="465">
                  <c:v>0.65800000000000003</c:v>
                </c:pt>
                <c:pt idx="466">
                  <c:v>0.185</c:v>
                </c:pt>
                <c:pt idx="467">
                  <c:v>0.86299999999999999</c:v>
                </c:pt>
                <c:pt idx="468">
                  <c:v>3.7999999999999999E-2</c:v>
                </c:pt>
                <c:pt idx="469">
                  <c:v>0.52100000000000002</c:v>
                </c:pt>
                <c:pt idx="470">
                  <c:v>0.79300000000000004</c:v>
                </c:pt>
                <c:pt idx="471">
                  <c:v>0.39300000000000002</c:v>
                </c:pt>
                <c:pt idx="472">
                  <c:v>0.88400000000000001</c:v>
                </c:pt>
                <c:pt idx="473">
                  <c:v>0</c:v>
                </c:pt>
                <c:pt idx="474">
                  <c:v>8.2000000000000003E-2</c:v>
                </c:pt>
                <c:pt idx="475">
                  <c:v>7.0000000000000001E-3</c:v>
                </c:pt>
                <c:pt idx="476">
                  <c:v>0.71799999999999997</c:v>
                </c:pt>
                <c:pt idx="477">
                  <c:v>0.74299999999999999</c:v>
                </c:pt>
                <c:pt idx="478">
                  <c:v>0.05</c:v>
                </c:pt>
                <c:pt idx="479">
                  <c:v>0.58799999999999997</c:v>
                </c:pt>
                <c:pt idx="480">
                  <c:v>0.50700000000000001</c:v>
                </c:pt>
                <c:pt idx="481">
                  <c:v>0.189</c:v>
                </c:pt>
                <c:pt idx="482">
                  <c:v>0.80200000000000005</c:v>
                </c:pt>
                <c:pt idx="483">
                  <c:v>0.41699999999999998</c:v>
                </c:pt>
                <c:pt idx="484">
                  <c:v>0.90300000000000002</c:v>
                </c:pt>
                <c:pt idx="485">
                  <c:v>0.61</c:v>
                </c:pt>
                <c:pt idx="486">
                  <c:v>8.8999999999999996E-2</c:v>
                </c:pt>
                <c:pt idx="487">
                  <c:v>0.56200000000000006</c:v>
                </c:pt>
                <c:pt idx="488">
                  <c:v>0.879</c:v>
                </c:pt>
                <c:pt idx="489">
                  <c:v>0.53200000000000003</c:v>
                </c:pt>
                <c:pt idx="490">
                  <c:v>0.80900000000000005</c:v>
                </c:pt>
                <c:pt idx="491">
                  <c:v>0.30499999999999999</c:v>
                </c:pt>
                <c:pt idx="492">
                  <c:v>0.89100000000000001</c:v>
                </c:pt>
                <c:pt idx="493">
                  <c:v>0.121</c:v>
                </c:pt>
                <c:pt idx="494">
                  <c:v>0.51600000000000001</c:v>
                </c:pt>
                <c:pt idx="495">
                  <c:v>0.65500000000000003</c:v>
                </c:pt>
                <c:pt idx="496">
                  <c:v>0.27800000000000002</c:v>
                </c:pt>
                <c:pt idx="497">
                  <c:v>0.36499999999999999</c:v>
                </c:pt>
                <c:pt idx="498">
                  <c:v>0.91600000000000004</c:v>
                </c:pt>
                <c:pt idx="499">
                  <c:v>0.22700000000000001</c:v>
                </c:pt>
                <c:pt idx="500">
                  <c:v>0.47099999999999997</c:v>
                </c:pt>
                <c:pt idx="501">
                  <c:v>0.29099999999999998</c:v>
                </c:pt>
                <c:pt idx="502">
                  <c:v>0.40100000000000002</c:v>
                </c:pt>
                <c:pt idx="503">
                  <c:v>0.16500000000000001</c:v>
                </c:pt>
                <c:pt idx="504">
                  <c:v>0.69</c:v>
                </c:pt>
                <c:pt idx="505">
                  <c:v>0.88200000000000001</c:v>
                </c:pt>
                <c:pt idx="506">
                  <c:v>0.71299999999999997</c:v>
                </c:pt>
                <c:pt idx="507">
                  <c:v>0.16600000000000001</c:v>
                </c:pt>
                <c:pt idx="508">
                  <c:v>0.69299999999999995</c:v>
                </c:pt>
                <c:pt idx="509">
                  <c:v>0.79200000000000004</c:v>
                </c:pt>
                <c:pt idx="510">
                  <c:v>0.42199999999999999</c:v>
                </c:pt>
                <c:pt idx="511">
                  <c:v>0.72699999999999998</c:v>
                </c:pt>
                <c:pt idx="512">
                  <c:v>0.69199999999999995</c:v>
                </c:pt>
                <c:pt idx="513">
                  <c:v>0.752</c:v>
                </c:pt>
                <c:pt idx="514">
                  <c:v>0.56599999999999995</c:v>
                </c:pt>
                <c:pt idx="515">
                  <c:v>0.63</c:v>
                </c:pt>
                <c:pt idx="516">
                  <c:v>9.2999999999999999E-2</c:v>
                </c:pt>
                <c:pt idx="517">
                  <c:v>0.53900000000000003</c:v>
                </c:pt>
                <c:pt idx="518">
                  <c:v>0.41499999999999998</c:v>
                </c:pt>
                <c:pt idx="519">
                  <c:v>0.90100000000000002</c:v>
                </c:pt>
                <c:pt idx="520">
                  <c:v>0.34899999999999998</c:v>
                </c:pt>
                <c:pt idx="521">
                  <c:v>0.88600000000000001</c:v>
                </c:pt>
                <c:pt idx="522">
                  <c:v>0.27300000000000002</c:v>
                </c:pt>
                <c:pt idx="523">
                  <c:v>0.94099999999999995</c:v>
                </c:pt>
                <c:pt idx="524">
                  <c:v>0.46600000000000003</c:v>
                </c:pt>
                <c:pt idx="525">
                  <c:v>0.3</c:v>
                </c:pt>
                <c:pt idx="526">
                  <c:v>0.38900000000000001</c:v>
                </c:pt>
                <c:pt idx="527">
                  <c:v>0.77800000000000002</c:v>
                </c:pt>
                <c:pt idx="528">
                  <c:v>0.90500000000000003</c:v>
                </c:pt>
                <c:pt idx="529">
                  <c:v>0.14099999999999999</c:v>
                </c:pt>
                <c:pt idx="530">
                  <c:v>0.40600000000000003</c:v>
                </c:pt>
                <c:pt idx="531">
                  <c:v>0.33400000000000002</c:v>
                </c:pt>
                <c:pt idx="532">
                  <c:v>0.501</c:v>
                </c:pt>
                <c:pt idx="533">
                  <c:v>0.186</c:v>
                </c:pt>
                <c:pt idx="534">
                  <c:v>0.124</c:v>
                </c:pt>
                <c:pt idx="535">
                  <c:v>0.123</c:v>
                </c:pt>
                <c:pt idx="536">
                  <c:v>0.29199999999999998</c:v>
                </c:pt>
                <c:pt idx="537">
                  <c:v>0.26500000000000001</c:v>
                </c:pt>
                <c:pt idx="538">
                  <c:v>0.5</c:v>
                </c:pt>
                <c:pt idx="539">
                  <c:v>0.19500000000000001</c:v>
                </c:pt>
                <c:pt idx="540">
                  <c:v>0.95599999999999996</c:v>
                </c:pt>
                <c:pt idx="541">
                  <c:v>8.7999999999999995E-2</c:v>
                </c:pt>
                <c:pt idx="542">
                  <c:v>1.4E-2</c:v>
                </c:pt>
                <c:pt idx="543">
                  <c:v>0.16</c:v>
                </c:pt>
                <c:pt idx="544">
                  <c:v>0.22</c:v>
                </c:pt>
                <c:pt idx="545">
                  <c:v>0.122</c:v>
                </c:pt>
                <c:pt idx="546">
                  <c:v>0.17399999999999999</c:v>
                </c:pt>
                <c:pt idx="547">
                  <c:v>0.41799999999999998</c:v>
                </c:pt>
                <c:pt idx="548">
                  <c:v>0.66500000000000004</c:v>
                </c:pt>
                <c:pt idx="549">
                  <c:v>0.217</c:v>
                </c:pt>
                <c:pt idx="550">
                  <c:v>0.59199999999999997</c:v>
                </c:pt>
                <c:pt idx="551">
                  <c:v>0.49399999999999999</c:v>
                </c:pt>
                <c:pt idx="552">
                  <c:v>0.11700000000000001</c:v>
                </c:pt>
                <c:pt idx="553">
                  <c:v>0.56499999999999995</c:v>
                </c:pt>
                <c:pt idx="554">
                  <c:v>0.27500000000000002</c:v>
                </c:pt>
                <c:pt idx="555">
                  <c:v>0.79</c:v>
                </c:pt>
                <c:pt idx="556">
                  <c:v>0.14699999999999999</c:v>
                </c:pt>
                <c:pt idx="557">
                  <c:v>0.49199999999999999</c:v>
                </c:pt>
                <c:pt idx="558">
                  <c:v>0.20399999999999999</c:v>
                </c:pt>
                <c:pt idx="559">
                  <c:v>0.17799999999999999</c:v>
                </c:pt>
                <c:pt idx="560">
                  <c:v>0.184</c:v>
                </c:pt>
                <c:pt idx="561">
                  <c:v>0.73199999999999998</c:v>
                </c:pt>
                <c:pt idx="562">
                  <c:v>0.373</c:v>
                </c:pt>
                <c:pt idx="563">
                  <c:v>0.68300000000000005</c:v>
                </c:pt>
                <c:pt idx="564">
                  <c:v>0.92400000000000004</c:v>
                </c:pt>
                <c:pt idx="565">
                  <c:v>0.57799999999999996</c:v>
                </c:pt>
                <c:pt idx="566">
                  <c:v>0.753</c:v>
                </c:pt>
                <c:pt idx="567">
                  <c:v>0.11</c:v>
                </c:pt>
                <c:pt idx="568">
                  <c:v>0.91</c:v>
                </c:pt>
                <c:pt idx="569">
                  <c:v>0.36599999999999999</c:v>
                </c:pt>
                <c:pt idx="570">
                  <c:v>0.14000000000000001</c:v>
                </c:pt>
                <c:pt idx="571">
                  <c:v>0.03</c:v>
                </c:pt>
                <c:pt idx="572">
                  <c:v>0.623</c:v>
                </c:pt>
                <c:pt idx="573">
                  <c:v>0.39600000000000002</c:v>
                </c:pt>
                <c:pt idx="574">
                  <c:v>0.75700000000000001</c:v>
                </c:pt>
                <c:pt idx="575">
                  <c:v>0.84499999999999997</c:v>
                </c:pt>
                <c:pt idx="576">
                  <c:v>0.311</c:v>
                </c:pt>
                <c:pt idx="577">
                  <c:v>0.38100000000000001</c:v>
                </c:pt>
                <c:pt idx="578">
                  <c:v>0.75</c:v>
                </c:pt>
                <c:pt idx="579">
                  <c:v>0.44</c:v>
                </c:pt>
                <c:pt idx="580">
                  <c:v>0.35799999999999998</c:v>
                </c:pt>
                <c:pt idx="581">
                  <c:v>0.315</c:v>
                </c:pt>
                <c:pt idx="582">
                  <c:v>0.85499999999999998</c:v>
                </c:pt>
                <c:pt idx="583">
                  <c:v>0.629</c:v>
                </c:pt>
                <c:pt idx="584">
                  <c:v>0.35699999999999998</c:v>
                </c:pt>
                <c:pt idx="585">
                  <c:v>0.68100000000000005</c:v>
                </c:pt>
                <c:pt idx="586">
                  <c:v>0.20499999999999999</c:v>
                </c:pt>
                <c:pt idx="587">
                  <c:v>2.7E-2</c:v>
                </c:pt>
                <c:pt idx="588">
                  <c:v>0.28399999999999997</c:v>
                </c:pt>
                <c:pt idx="589">
                  <c:v>0.97299999999999998</c:v>
                </c:pt>
                <c:pt idx="590">
                  <c:v>9.7000000000000003E-2</c:v>
                </c:pt>
                <c:pt idx="591">
                  <c:v>0.372</c:v>
                </c:pt>
                <c:pt idx="592">
                  <c:v>0.54600000000000004</c:v>
                </c:pt>
                <c:pt idx="593">
                  <c:v>0.112</c:v>
                </c:pt>
                <c:pt idx="594">
                  <c:v>0.66800000000000004</c:v>
                </c:pt>
                <c:pt idx="595">
                  <c:v>0.81499999999999995</c:v>
                </c:pt>
                <c:pt idx="596">
                  <c:v>0.18</c:v>
                </c:pt>
                <c:pt idx="597">
                  <c:v>0.63300000000000001</c:v>
                </c:pt>
                <c:pt idx="598">
                  <c:v>0.97599999999999998</c:v>
                </c:pt>
                <c:pt idx="599">
                  <c:v>0.67</c:v>
                </c:pt>
                <c:pt idx="600">
                  <c:v>0.875</c:v>
                </c:pt>
                <c:pt idx="601">
                  <c:v>0.56699999999999995</c:v>
                </c:pt>
                <c:pt idx="602">
                  <c:v>0.495</c:v>
                </c:pt>
                <c:pt idx="603">
                  <c:v>7.8E-2</c:v>
                </c:pt>
                <c:pt idx="604">
                  <c:v>0.40200000000000002</c:v>
                </c:pt>
                <c:pt idx="605">
                  <c:v>8.5000000000000006E-2</c:v>
                </c:pt>
                <c:pt idx="606">
                  <c:v>0.28499999999999998</c:v>
                </c:pt>
                <c:pt idx="607">
                  <c:v>0.93899999999999995</c:v>
                </c:pt>
                <c:pt idx="608">
                  <c:v>0.70299999999999996</c:v>
                </c:pt>
                <c:pt idx="609">
                  <c:v>0.66700000000000004</c:v>
                </c:pt>
                <c:pt idx="610">
                  <c:v>0.106</c:v>
                </c:pt>
                <c:pt idx="611">
                  <c:v>0.86199999999999999</c:v>
                </c:pt>
                <c:pt idx="612">
                  <c:v>0.64300000000000002</c:v>
                </c:pt>
                <c:pt idx="613">
                  <c:v>0.66300000000000003</c:v>
                </c:pt>
                <c:pt idx="614">
                  <c:v>0.64400000000000002</c:v>
                </c:pt>
                <c:pt idx="615">
                  <c:v>0.76300000000000001</c:v>
                </c:pt>
                <c:pt idx="616">
                  <c:v>0.33200000000000002</c:v>
                </c:pt>
                <c:pt idx="617">
                  <c:v>0.72599999999999998</c:v>
                </c:pt>
                <c:pt idx="618">
                  <c:v>0.41399999999999998</c:v>
                </c:pt>
                <c:pt idx="619">
                  <c:v>0.628</c:v>
                </c:pt>
                <c:pt idx="620">
                  <c:v>0.88500000000000001</c:v>
                </c:pt>
                <c:pt idx="621">
                  <c:v>0.55700000000000005</c:v>
                </c:pt>
                <c:pt idx="622">
                  <c:v>0.56999999999999995</c:v>
                </c:pt>
                <c:pt idx="623">
                  <c:v>8.6999999999999994E-2</c:v>
                </c:pt>
                <c:pt idx="624">
                  <c:v>0.84799999999999998</c:v>
                </c:pt>
                <c:pt idx="625">
                  <c:v>0.48399999999999999</c:v>
                </c:pt>
                <c:pt idx="626">
                  <c:v>5.7000000000000002E-2</c:v>
                </c:pt>
                <c:pt idx="627">
                  <c:v>0.30299999999999999</c:v>
                </c:pt>
                <c:pt idx="628">
                  <c:v>0.97899999999999998</c:v>
                </c:pt>
                <c:pt idx="629">
                  <c:v>0.46400000000000002</c:v>
                </c:pt>
                <c:pt idx="630">
                  <c:v>0.79100000000000004</c:v>
                </c:pt>
                <c:pt idx="631">
                  <c:v>0.68200000000000005</c:v>
                </c:pt>
                <c:pt idx="632">
                  <c:v>0.70899999999999996</c:v>
                </c:pt>
                <c:pt idx="633">
                  <c:v>0.48599999999999999</c:v>
                </c:pt>
                <c:pt idx="634">
                  <c:v>8.4000000000000005E-2</c:v>
                </c:pt>
                <c:pt idx="635">
                  <c:v>0.47499999999999998</c:v>
                </c:pt>
                <c:pt idx="636">
                  <c:v>2.9000000000000001E-2</c:v>
                </c:pt>
                <c:pt idx="637">
                  <c:v>0.16900000000000001</c:v>
                </c:pt>
                <c:pt idx="638">
                  <c:v>5.8000000000000003E-2</c:v>
                </c:pt>
                <c:pt idx="639">
                  <c:v>0.48299999999999998</c:v>
                </c:pt>
                <c:pt idx="640">
                  <c:v>6.0999999999999999E-2</c:v>
                </c:pt>
                <c:pt idx="641">
                  <c:v>0.24199999999999999</c:v>
                </c:pt>
                <c:pt idx="642">
                  <c:v>0.49099999999999999</c:v>
                </c:pt>
                <c:pt idx="643">
                  <c:v>2.1999999999999999E-2</c:v>
                </c:pt>
                <c:pt idx="644">
                  <c:v>0.50900000000000001</c:v>
                </c:pt>
                <c:pt idx="645">
                  <c:v>0.92300000000000004</c:v>
                </c:pt>
                <c:pt idx="646">
                  <c:v>0.99</c:v>
                </c:pt>
                <c:pt idx="647">
                  <c:v>0.17299999999999999</c:v>
                </c:pt>
                <c:pt idx="648">
                  <c:v>0.93400000000000005</c:v>
                </c:pt>
                <c:pt idx="649">
                  <c:v>0.33</c:v>
                </c:pt>
                <c:pt idx="650">
                  <c:v>0.156</c:v>
                </c:pt>
                <c:pt idx="651">
                  <c:v>0.34399999999999997</c:v>
                </c:pt>
                <c:pt idx="652">
                  <c:v>3.4000000000000002E-2</c:v>
                </c:pt>
                <c:pt idx="653">
                  <c:v>0.65100000000000002</c:v>
                </c:pt>
                <c:pt idx="654">
                  <c:v>0.57199999999999995</c:v>
                </c:pt>
                <c:pt idx="655">
                  <c:v>0.96599999999999997</c:v>
                </c:pt>
                <c:pt idx="656">
                  <c:v>0.41</c:v>
                </c:pt>
                <c:pt idx="657">
                  <c:v>0.45300000000000001</c:v>
                </c:pt>
                <c:pt idx="658">
                  <c:v>0.91300000000000003</c:v>
                </c:pt>
                <c:pt idx="659">
                  <c:v>0.222</c:v>
                </c:pt>
                <c:pt idx="660">
                  <c:v>0.84299999999999997</c:v>
                </c:pt>
                <c:pt idx="661">
                  <c:v>0.17899999999999999</c:v>
                </c:pt>
                <c:pt idx="662">
                  <c:v>0.71099999999999997</c:v>
                </c:pt>
                <c:pt idx="663">
                  <c:v>0.40500000000000003</c:v>
                </c:pt>
                <c:pt idx="664">
                  <c:v>0.44900000000000001</c:v>
                </c:pt>
                <c:pt idx="665">
                  <c:v>0.33300000000000002</c:v>
                </c:pt>
                <c:pt idx="666">
                  <c:v>0.42899999999999999</c:v>
                </c:pt>
                <c:pt idx="667">
                  <c:v>0.82599999999999996</c:v>
                </c:pt>
                <c:pt idx="668">
                  <c:v>0.79600000000000004</c:v>
                </c:pt>
                <c:pt idx="669">
                  <c:v>0.38600000000000001</c:v>
                </c:pt>
                <c:pt idx="670">
                  <c:v>0.72899999999999998</c:v>
                </c:pt>
                <c:pt idx="671">
                  <c:v>0.53300000000000003</c:v>
                </c:pt>
                <c:pt idx="672">
                  <c:v>0.114</c:v>
                </c:pt>
                <c:pt idx="673">
                  <c:v>0.374</c:v>
                </c:pt>
                <c:pt idx="674">
                  <c:v>0.65300000000000002</c:v>
                </c:pt>
                <c:pt idx="675">
                  <c:v>0.41599999999999998</c:v>
                </c:pt>
                <c:pt idx="676">
                  <c:v>0.10199999999999999</c:v>
                </c:pt>
                <c:pt idx="677">
                  <c:v>6.8000000000000005E-2</c:v>
                </c:pt>
                <c:pt idx="678">
                  <c:v>0.36399999999999999</c:v>
                </c:pt>
                <c:pt idx="679">
                  <c:v>0.81599999999999995</c:v>
                </c:pt>
                <c:pt idx="680">
                  <c:v>0.89200000000000002</c:v>
                </c:pt>
                <c:pt idx="681">
                  <c:v>0.74399999999999999</c:v>
                </c:pt>
                <c:pt idx="682">
                  <c:v>3.0000000000000001E-3</c:v>
                </c:pt>
                <c:pt idx="683">
                  <c:v>0.53700000000000003</c:v>
                </c:pt>
                <c:pt idx="684">
                  <c:v>0.13700000000000001</c:v>
                </c:pt>
                <c:pt idx="685">
                  <c:v>0.46800000000000003</c:v>
                </c:pt>
                <c:pt idx="686">
                  <c:v>0.85299999999999998</c:v>
                </c:pt>
                <c:pt idx="687">
                  <c:v>0.76500000000000001</c:v>
                </c:pt>
                <c:pt idx="688">
                  <c:v>0.16800000000000001</c:v>
                </c:pt>
                <c:pt idx="689">
                  <c:v>0.98299999999999998</c:v>
                </c:pt>
                <c:pt idx="690">
                  <c:v>0.47899999999999998</c:v>
                </c:pt>
                <c:pt idx="691">
                  <c:v>0.91900000000000004</c:v>
                </c:pt>
                <c:pt idx="692">
                  <c:v>0.13</c:v>
                </c:pt>
                <c:pt idx="693">
                  <c:v>0.379</c:v>
                </c:pt>
                <c:pt idx="694">
                  <c:v>0.158</c:v>
                </c:pt>
                <c:pt idx="695">
                  <c:v>0.32300000000000001</c:v>
                </c:pt>
                <c:pt idx="696">
                  <c:v>0.17199999999999999</c:v>
                </c:pt>
                <c:pt idx="697">
                  <c:v>0.99199999999999999</c:v>
                </c:pt>
                <c:pt idx="698">
                  <c:v>0.85199999999999998</c:v>
                </c:pt>
                <c:pt idx="699">
                  <c:v>0.92800000000000005</c:v>
                </c:pt>
                <c:pt idx="700">
                  <c:v>0.97499999999999998</c:v>
                </c:pt>
                <c:pt idx="701">
                  <c:v>0.52400000000000002</c:v>
                </c:pt>
                <c:pt idx="702">
                  <c:v>0.18099999999999999</c:v>
                </c:pt>
                <c:pt idx="703">
                  <c:v>7.0999999999999994E-2</c:v>
                </c:pt>
                <c:pt idx="704">
                  <c:v>0.34</c:v>
                </c:pt>
                <c:pt idx="705">
                  <c:v>0.93700000000000006</c:v>
                </c:pt>
                <c:pt idx="706">
                  <c:v>0.60199999999999998</c:v>
                </c:pt>
                <c:pt idx="707">
                  <c:v>0.441</c:v>
                </c:pt>
                <c:pt idx="708">
                  <c:v>0.45200000000000001</c:v>
                </c:pt>
                <c:pt idx="709">
                  <c:v>0.98899999999999999</c:v>
                </c:pt>
                <c:pt idx="710">
                  <c:v>0.14899999999999999</c:v>
                </c:pt>
                <c:pt idx="711">
                  <c:v>0.61799999999999999</c:v>
                </c:pt>
                <c:pt idx="712">
                  <c:v>0.34699999999999998</c:v>
                </c:pt>
                <c:pt idx="713">
                  <c:v>0.87</c:v>
                </c:pt>
                <c:pt idx="714">
                  <c:v>0.51500000000000001</c:v>
                </c:pt>
                <c:pt idx="715">
                  <c:v>0.98599999999999999</c:v>
                </c:pt>
                <c:pt idx="716">
                  <c:v>0.627</c:v>
                </c:pt>
                <c:pt idx="717">
                  <c:v>0.29799999999999999</c:v>
                </c:pt>
                <c:pt idx="718">
                  <c:v>0.20300000000000001</c:v>
                </c:pt>
                <c:pt idx="719">
                  <c:v>0.70199999999999996</c:v>
                </c:pt>
                <c:pt idx="720">
                  <c:v>0.80300000000000005</c:v>
                </c:pt>
                <c:pt idx="721">
                  <c:v>7.0000000000000007E-2</c:v>
                </c:pt>
                <c:pt idx="722">
                  <c:v>0.93300000000000005</c:v>
                </c:pt>
                <c:pt idx="723">
                  <c:v>0.22800000000000001</c:v>
                </c:pt>
                <c:pt idx="724">
                  <c:v>4.2000000000000003E-2</c:v>
                </c:pt>
                <c:pt idx="725">
                  <c:v>0.76900000000000002</c:v>
                </c:pt>
                <c:pt idx="726">
                  <c:v>0.63400000000000001</c:v>
                </c:pt>
                <c:pt idx="727">
                  <c:v>0.27900000000000003</c:v>
                </c:pt>
                <c:pt idx="728">
                  <c:v>0.01</c:v>
                </c:pt>
                <c:pt idx="729">
                  <c:v>0.48199999999999998</c:v>
                </c:pt>
                <c:pt idx="730">
                  <c:v>0.64900000000000002</c:v>
                </c:pt>
                <c:pt idx="731">
                  <c:v>0.42399999999999999</c:v>
                </c:pt>
                <c:pt idx="732">
                  <c:v>0.436</c:v>
                </c:pt>
                <c:pt idx="733">
                  <c:v>0.77500000000000002</c:v>
                </c:pt>
                <c:pt idx="734">
                  <c:v>0.59299999999999997</c:v>
                </c:pt>
                <c:pt idx="735">
                  <c:v>0.48</c:v>
                </c:pt>
                <c:pt idx="736">
                  <c:v>0.26300000000000001</c:v>
                </c:pt>
                <c:pt idx="737">
                  <c:v>0.95699999999999996</c:v>
                </c:pt>
                <c:pt idx="738">
                  <c:v>0.84899999999999998</c:v>
                </c:pt>
                <c:pt idx="739">
                  <c:v>0.23</c:v>
                </c:pt>
                <c:pt idx="740">
                  <c:v>0.65400000000000003</c:v>
                </c:pt>
                <c:pt idx="741">
                  <c:v>0.73099999999999998</c:v>
                </c:pt>
                <c:pt idx="742">
                  <c:v>0.747</c:v>
                </c:pt>
                <c:pt idx="743">
                  <c:v>0.09</c:v>
                </c:pt>
                <c:pt idx="744">
                  <c:v>0.995</c:v>
                </c:pt>
                <c:pt idx="745">
                  <c:v>0.13600000000000001</c:v>
                </c:pt>
                <c:pt idx="746">
                  <c:v>0.63500000000000001</c:v>
                </c:pt>
                <c:pt idx="747">
                  <c:v>0.54900000000000004</c:v>
                </c:pt>
                <c:pt idx="748">
                  <c:v>0.95799999999999996</c:v>
                </c:pt>
                <c:pt idx="749">
                  <c:v>0.68600000000000005</c:v>
                </c:pt>
                <c:pt idx="750">
                  <c:v>8.9999999999999993E-3</c:v>
                </c:pt>
                <c:pt idx="751">
                  <c:v>0.36</c:v>
                </c:pt>
                <c:pt idx="752">
                  <c:v>0.13100000000000001</c:v>
                </c:pt>
                <c:pt idx="753">
                  <c:v>0.624</c:v>
                </c:pt>
                <c:pt idx="754">
                  <c:v>0.61899999999999999</c:v>
                </c:pt>
                <c:pt idx="755">
                  <c:v>3.6999999999999998E-2</c:v>
                </c:pt>
                <c:pt idx="756">
                  <c:v>0.82099999999999995</c:v>
                </c:pt>
                <c:pt idx="757">
                  <c:v>0.1</c:v>
                </c:pt>
                <c:pt idx="758">
                  <c:v>0.36199999999999999</c:v>
                </c:pt>
                <c:pt idx="759">
                  <c:v>0.872</c:v>
                </c:pt>
                <c:pt idx="760">
                  <c:v>0.44400000000000001</c:v>
                </c:pt>
                <c:pt idx="761">
                  <c:v>0.02</c:v>
                </c:pt>
                <c:pt idx="762">
                  <c:v>0.224</c:v>
                </c:pt>
                <c:pt idx="763">
                  <c:v>0.38500000000000001</c:v>
                </c:pt>
                <c:pt idx="764">
                  <c:v>0.22600000000000001</c:v>
                </c:pt>
                <c:pt idx="765">
                  <c:v>0.38</c:v>
                </c:pt>
                <c:pt idx="766">
                  <c:v>0.54</c:v>
                </c:pt>
                <c:pt idx="767">
                  <c:v>0.72299999999999998</c:v>
                </c:pt>
                <c:pt idx="768">
                  <c:v>0.99299999999999999</c:v>
                </c:pt>
                <c:pt idx="769">
                  <c:v>0.80600000000000005</c:v>
                </c:pt>
                <c:pt idx="770">
                  <c:v>0.54700000000000004</c:v>
                </c:pt>
                <c:pt idx="771">
                  <c:v>0.248</c:v>
                </c:pt>
                <c:pt idx="772">
                  <c:v>0.75900000000000001</c:v>
                </c:pt>
                <c:pt idx="773">
                  <c:v>0.81299999999999994</c:v>
                </c:pt>
                <c:pt idx="774">
                  <c:v>0.68700000000000006</c:v>
                </c:pt>
                <c:pt idx="775">
                  <c:v>0.69599999999999995</c:v>
                </c:pt>
                <c:pt idx="776">
                  <c:v>0.63100000000000001</c:v>
                </c:pt>
                <c:pt idx="777">
                  <c:v>0.69699999999999995</c:v>
                </c:pt>
                <c:pt idx="778">
                  <c:v>0.98</c:v>
                </c:pt>
                <c:pt idx="779">
                  <c:v>0.21199999999999999</c:v>
                </c:pt>
                <c:pt idx="780">
                  <c:v>1.4999999999999999E-2</c:v>
                </c:pt>
                <c:pt idx="781">
                  <c:v>0.67200000000000004</c:v>
                </c:pt>
                <c:pt idx="782">
                  <c:v>0.20599999999999999</c:v>
                </c:pt>
                <c:pt idx="783">
                  <c:v>0.35299999999999998</c:v>
                </c:pt>
                <c:pt idx="784">
                  <c:v>7.3999999999999996E-2</c:v>
                </c:pt>
                <c:pt idx="785">
                  <c:v>0.71699999999999997</c:v>
                </c:pt>
                <c:pt idx="786">
                  <c:v>4.0000000000000001E-3</c:v>
                </c:pt>
                <c:pt idx="787">
                  <c:v>0.221</c:v>
                </c:pt>
                <c:pt idx="788">
                  <c:v>0.60599999999999998</c:v>
                </c:pt>
                <c:pt idx="789">
                  <c:v>0.27600000000000002</c:v>
                </c:pt>
                <c:pt idx="790">
                  <c:v>0.33100000000000002</c:v>
                </c:pt>
                <c:pt idx="791">
                  <c:v>0.14199999999999999</c:v>
                </c:pt>
                <c:pt idx="792">
                  <c:v>0.39800000000000002</c:v>
                </c:pt>
                <c:pt idx="793">
                  <c:v>0.442</c:v>
                </c:pt>
                <c:pt idx="794">
                  <c:v>0.51200000000000001</c:v>
                </c:pt>
                <c:pt idx="795">
                  <c:v>0.79900000000000004</c:v>
                </c:pt>
                <c:pt idx="796">
                  <c:v>0.63800000000000001</c:v>
                </c:pt>
                <c:pt idx="797">
                  <c:v>0.314</c:v>
                </c:pt>
                <c:pt idx="798">
                  <c:v>0.45700000000000002</c:v>
                </c:pt>
                <c:pt idx="799">
                  <c:v>0.193</c:v>
                </c:pt>
                <c:pt idx="800">
                  <c:v>0.83399999999999996</c:v>
                </c:pt>
                <c:pt idx="801">
                  <c:v>0.67900000000000005</c:v>
                </c:pt>
                <c:pt idx="802">
                  <c:v>0.74099999999999999</c:v>
                </c:pt>
                <c:pt idx="803">
                  <c:v>0.13500000000000001</c:v>
                </c:pt>
                <c:pt idx="804">
                  <c:v>0.20899999999999999</c:v>
                </c:pt>
                <c:pt idx="805">
                  <c:v>0.26800000000000002</c:v>
                </c:pt>
                <c:pt idx="806">
                  <c:v>0.89900000000000002</c:v>
                </c:pt>
                <c:pt idx="807">
                  <c:v>0.44500000000000001</c:v>
                </c:pt>
                <c:pt idx="808">
                  <c:v>0.78</c:v>
                </c:pt>
                <c:pt idx="809">
                  <c:v>0.58399999999999996</c:v>
                </c:pt>
                <c:pt idx="810">
                  <c:v>0.44800000000000001</c:v>
                </c:pt>
                <c:pt idx="811">
                  <c:v>0.94599999999999995</c:v>
                </c:pt>
                <c:pt idx="812">
                  <c:v>0.40400000000000003</c:v>
                </c:pt>
                <c:pt idx="813">
                  <c:v>4.2999999999999997E-2</c:v>
                </c:pt>
                <c:pt idx="814">
                  <c:v>0.17</c:v>
                </c:pt>
                <c:pt idx="815">
                  <c:v>0.434</c:v>
                </c:pt>
                <c:pt idx="816">
                  <c:v>0.55900000000000005</c:v>
                </c:pt>
                <c:pt idx="817">
                  <c:v>0.104</c:v>
                </c:pt>
                <c:pt idx="818">
                  <c:v>0.36299999999999999</c:v>
                </c:pt>
                <c:pt idx="819">
                  <c:v>0.25800000000000001</c:v>
                </c:pt>
                <c:pt idx="820">
                  <c:v>0.46899999999999997</c:v>
                </c:pt>
                <c:pt idx="821">
                  <c:v>0.64</c:v>
                </c:pt>
                <c:pt idx="822">
                  <c:v>0.19900000000000001</c:v>
                </c:pt>
                <c:pt idx="823">
                  <c:v>0.26200000000000001</c:v>
                </c:pt>
                <c:pt idx="824">
                  <c:v>9.0999999999999998E-2</c:v>
                </c:pt>
                <c:pt idx="825">
                  <c:v>0.86099999999999999</c:v>
                </c:pt>
                <c:pt idx="826">
                  <c:v>5.3999999999999999E-2</c:v>
                </c:pt>
                <c:pt idx="827">
                  <c:v>0.625</c:v>
                </c:pt>
                <c:pt idx="828">
                  <c:v>0.96699999999999997</c:v>
                </c:pt>
                <c:pt idx="829">
                  <c:v>0.17499999999999999</c:v>
                </c:pt>
                <c:pt idx="830">
                  <c:v>0.443</c:v>
                </c:pt>
                <c:pt idx="831">
                  <c:v>0.70399999999999996</c:v>
                </c:pt>
                <c:pt idx="832">
                  <c:v>0.65700000000000003</c:v>
                </c:pt>
                <c:pt idx="833">
                  <c:v>0.60899999999999999</c:v>
                </c:pt>
                <c:pt idx="834">
                  <c:v>0.96499999999999997</c:v>
                </c:pt>
                <c:pt idx="835">
                  <c:v>0.78300000000000003</c:v>
                </c:pt>
                <c:pt idx="836">
                  <c:v>0.56100000000000005</c:v>
                </c:pt>
                <c:pt idx="837">
                  <c:v>0.69099999999999995</c:v>
                </c:pt>
                <c:pt idx="838">
                  <c:v>0.58299999999999996</c:v>
                </c:pt>
                <c:pt idx="839">
                  <c:v>0.39100000000000001</c:v>
                </c:pt>
                <c:pt idx="840">
                  <c:v>0.58499999999999996</c:v>
                </c:pt>
                <c:pt idx="841">
                  <c:v>0.79500000000000004</c:v>
                </c:pt>
                <c:pt idx="842">
                  <c:v>0.94899999999999995</c:v>
                </c:pt>
                <c:pt idx="843">
                  <c:v>0.873</c:v>
                </c:pt>
                <c:pt idx="844">
                  <c:v>0.877</c:v>
                </c:pt>
                <c:pt idx="845">
                  <c:v>0.67100000000000004</c:v>
                </c:pt>
                <c:pt idx="846">
                  <c:v>0.39900000000000002</c:v>
                </c:pt>
                <c:pt idx="847">
                  <c:v>8.5999999999999993E-2</c:v>
                </c:pt>
                <c:pt idx="848">
                  <c:v>0.29299999999999998</c:v>
                </c:pt>
                <c:pt idx="849">
                  <c:v>0.52200000000000002</c:v>
                </c:pt>
                <c:pt idx="850">
                  <c:v>0.76600000000000001</c:v>
                </c:pt>
                <c:pt idx="851">
                  <c:v>0.71</c:v>
                </c:pt>
                <c:pt idx="852">
                  <c:v>0.11600000000000001</c:v>
                </c:pt>
                <c:pt idx="853">
                  <c:v>0.28299999999999997</c:v>
                </c:pt>
                <c:pt idx="854">
                  <c:v>0.371</c:v>
                </c:pt>
                <c:pt idx="855">
                  <c:v>0.316</c:v>
                </c:pt>
                <c:pt idx="856">
                  <c:v>1.7999999999999999E-2</c:v>
                </c:pt>
                <c:pt idx="857">
                  <c:v>0.77700000000000002</c:v>
                </c:pt>
                <c:pt idx="858">
                  <c:v>0.16700000000000001</c:v>
                </c:pt>
                <c:pt idx="859">
                  <c:v>0.14599999999999999</c:v>
                </c:pt>
                <c:pt idx="860">
                  <c:v>0.90200000000000002</c:v>
                </c:pt>
                <c:pt idx="861">
                  <c:v>0.128</c:v>
                </c:pt>
                <c:pt idx="862">
                  <c:v>0.219</c:v>
                </c:pt>
                <c:pt idx="863">
                  <c:v>0.38400000000000001</c:v>
                </c:pt>
                <c:pt idx="864">
                  <c:v>0.23799999999999999</c:v>
                </c:pt>
                <c:pt idx="865">
                  <c:v>0.54500000000000004</c:v>
                </c:pt>
                <c:pt idx="866">
                  <c:v>0.96199999999999997</c:v>
                </c:pt>
                <c:pt idx="867">
                  <c:v>0.45400000000000001</c:v>
                </c:pt>
                <c:pt idx="868">
                  <c:v>0.24399999999999999</c:v>
                </c:pt>
                <c:pt idx="869">
                  <c:v>0.66200000000000003</c:v>
                </c:pt>
                <c:pt idx="870">
                  <c:v>0.83</c:v>
                </c:pt>
                <c:pt idx="871">
                  <c:v>0.61499999999999999</c:v>
                </c:pt>
                <c:pt idx="872">
                  <c:v>0.874</c:v>
                </c:pt>
                <c:pt idx="873">
                  <c:v>0.35899999999999999</c:v>
                </c:pt>
                <c:pt idx="874">
                  <c:v>0.157</c:v>
                </c:pt>
                <c:pt idx="875">
                  <c:v>0.77900000000000003</c:v>
                </c:pt>
                <c:pt idx="876">
                  <c:v>0.126</c:v>
                </c:pt>
                <c:pt idx="877">
                  <c:v>6.7000000000000004E-2</c:v>
                </c:pt>
                <c:pt idx="878">
                  <c:v>0.71599999999999997</c:v>
                </c:pt>
                <c:pt idx="879">
                  <c:v>0.183</c:v>
                </c:pt>
                <c:pt idx="880">
                  <c:v>0.15</c:v>
                </c:pt>
                <c:pt idx="881">
                  <c:v>0.9</c:v>
                </c:pt>
                <c:pt idx="882">
                  <c:v>0.26100000000000001</c:v>
                </c:pt>
                <c:pt idx="883">
                  <c:v>0.68</c:v>
                </c:pt>
                <c:pt idx="884">
                  <c:v>0.73899999999999999</c:v>
                </c:pt>
                <c:pt idx="885">
                  <c:v>0.51</c:v>
                </c:pt>
                <c:pt idx="886">
                  <c:v>0.30599999999999999</c:v>
                </c:pt>
                <c:pt idx="887">
                  <c:v>0.6</c:v>
                </c:pt>
                <c:pt idx="888">
                  <c:v>0.72099999999999997</c:v>
                </c:pt>
                <c:pt idx="889">
                  <c:v>0.38300000000000001</c:v>
                </c:pt>
                <c:pt idx="890">
                  <c:v>0.93799999999999994</c:v>
                </c:pt>
                <c:pt idx="891">
                  <c:v>0.57399999999999995</c:v>
                </c:pt>
                <c:pt idx="892">
                  <c:v>0.47399999999999998</c:v>
                </c:pt>
                <c:pt idx="893">
                  <c:v>0.66</c:v>
                </c:pt>
                <c:pt idx="894">
                  <c:v>0.95899999999999996</c:v>
                </c:pt>
                <c:pt idx="895">
                  <c:v>0.66900000000000004</c:v>
                </c:pt>
                <c:pt idx="896">
                  <c:v>0.749</c:v>
                </c:pt>
                <c:pt idx="897">
                  <c:v>0.78600000000000003</c:v>
                </c:pt>
                <c:pt idx="898">
                  <c:v>0.48499999999999999</c:v>
                </c:pt>
                <c:pt idx="899">
                  <c:v>0.86</c:v>
                </c:pt>
                <c:pt idx="900">
                  <c:v>0.55600000000000005</c:v>
                </c:pt>
                <c:pt idx="901">
                  <c:v>0.438</c:v>
                </c:pt>
                <c:pt idx="902">
                  <c:v>0.318</c:v>
                </c:pt>
                <c:pt idx="903">
                  <c:v>0.94699999999999995</c:v>
                </c:pt>
                <c:pt idx="904">
                  <c:v>3.2000000000000001E-2</c:v>
                </c:pt>
                <c:pt idx="905">
                  <c:v>0.61699999999999999</c:v>
                </c:pt>
                <c:pt idx="906">
                  <c:v>0.40899999999999997</c:v>
                </c:pt>
                <c:pt idx="907">
                  <c:v>0.80700000000000005</c:v>
                </c:pt>
                <c:pt idx="908">
                  <c:v>0.108</c:v>
                </c:pt>
                <c:pt idx="909">
                  <c:v>5.0000000000000001E-3</c:v>
                </c:pt>
                <c:pt idx="910">
                  <c:v>0.36099999999999999</c:v>
                </c:pt>
                <c:pt idx="911">
                  <c:v>0.53100000000000003</c:v>
                </c:pt>
                <c:pt idx="912">
                  <c:v>0.32500000000000001</c:v>
                </c:pt>
                <c:pt idx="913">
                  <c:v>0.98099999999999998</c:v>
                </c:pt>
                <c:pt idx="914">
                  <c:v>0.16400000000000001</c:v>
                </c:pt>
                <c:pt idx="915">
                  <c:v>0.34599999999999997</c:v>
                </c:pt>
                <c:pt idx="916">
                  <c:v>0.85399999999999998</c:v>
                </c:pt>
                <c:pt idx="917">
                  <c:v>0.83899999999999997</c:v>
                </c:pt>
                <c:pt idx="918">
                  <c:v>0.13800000000000001</c:v>
                </c:pt>
                <c:pt idx="919">
                  <c:v>3.9E-2</c:v>
                </c:pt>
                <c:pt idx="920">
                  <c:v>0.73499999999999999</c:v>
                </c:pt>
                <c:pt idx="921">
                  <c:v>0.43</c:v>
                </c:pt>
                <c:pt idx="922">
                  <c:v>0.26400000000000001</c:v>
                </c:pt>
                <c:pt idx="923">
                  <c:v>0.63600000000000001</c:v>
                </c:pt>
                <c:pt idx="924">
                  <c:v>0.25700000000000001</c:v>
                </c:pt>
                <c:pt idx="925">
                  <c:v>0.437</c:v>
                </c:pt>
                <c:pt idx="926">
                  <c:v>0.16200000000000001</c:v>
                </c:pt>
                <c:pt idx="927">
                  <c:v>6.2E-2</c:v>
                </c:pt>
                <c:pt idx="928">
                  <c:v>0.90400000000000003</c:v>
                </c:pt>
                <c:pt idx="929">
                  <c:v>0.19700000000000001</c:v>
                </c:pt>
                <c:pt idx="930">
                  <c:v>0.61299999999999999</c:v>
                </c:pt>
                <c:pt idx="931">
                  <c:v>0.89700000000000002</c:v>
                </c:pt>
                <c:pt idx="932">
                  <c:v>0.188</c:v>
                </c:pt>
                <c:pt idx="933">
                  <c:v>0.40799999999999997</c:v>
                </c:pt>
                <c:pt idx="934">
                  <c:v>0.313</c:v>
                </c:pt>
                <c:pt idx="935">
                  <c:v>0.23300000000000001</c:v>
                </c:pt>
                <c:pt idx="936">
                  <c:v>0.69399999999999995</c:v>
                </c:pt>
                <c:pt idx="937">
                  <c:v>0.85099999999999998</c:v>
                </c:pt>
                <c:pt idx="938">
                  <c:v>0.57899999999999996</c:v>
                </c:pt>
                <c:pt idx="939">
                  <c:v>0.84099999999999997</c:v>
                </c:pt>
                <c:pt idx="940">
                  <c:v>0.80400000000000005</c:v>
                </c:pt>
                <c:pt idx="941">
                  <c:v>0.50800000000000001</c:v>
                </c:pt>
                <c:pt idx="942">
                  <c:v>0.45100000000000001</c:v>
                </c:pt>
                <c:pt idx="943">
                  <c:v>0.621</c:v>
                </c:pt>
                <c:pt idx="944">
                  <c:v>0.748</c:v>
                </c:pt>
                <c:pt idx="945">
                  <c:v>0.20100000000000001</c:v>
                </c:pt>
                <c:pt idx="946">
                  <c:v>0.23699999999999999</c:v>
                </c:pt>
                <c:pt idx="947">
                  <c:v>0.751</c:v>
                </c:pt>
                <c:pt idx="948">
                  <c:v>0.83799999999999997</c:v>
                </c:pt>
                <c:pt idx="949">
                  <c:v>0.81399999999999995</c:v>
                </c:pt>
                <c:pt idx="950">
                  <c:v>0.85799999999999998</c:v>
                </c:pt>
                <c:pt idx="951">
                  <c:v>0.91500000000000004</c:v>
                </c:pt>
                <c:pt idx="952">
                  <c:v>0.39200000000000002</c:v>
                </c:pt>
                <c:pt idx="953">
                  <c:v>0.92700000000000005</c:v>
                </c:pt>
                <c:pt idx="954">
                  <c:v>7.1999999999999995E-2</c:v>
                </c:pt>
                <c:pt idx="955">
                  <c:v>5.1999999999999998E-2</c:v>
                </c:pt>
                <c:pt idx="956">
                  <c:v>0.73799999999999999</c:v>
                </c:pt>
                <c:pt idx="957">
                  <c:v>0.69799999999999995</c:v>
                </c:pt>
                <c:pt idx="958">
                  <c:v>4.5999999999999999E-2</c:v>
                </c:pt>
                <c:pt idx="959">
                  <c:v>0.27400000000000002</c:v>
                </c:pt>
                <c:pt idx="960">
                  <c:v>0.79800000000000004</c:v>
                </c:pt>
                <c:pt idx="961">
                  <c:v>0.77400000000000002</c:v>
                </c:pt>
                <c:pt idx="962">
                  <c:v>0.34499999999999997</c:v>
                </c:pt>
                <c:pt idx="963">
                  <c:v>0.79400000000000004</c:v>
                </c:pt>
                <c:pt idx="964">
                  <c:v>0.72399999999999998</c:v>
                </c:pt>
                <c:pt idx="965">
                  <c:v>0.51700000000000002</c:v>
                </c:pt>
                <c:pt idx="966">
                  <c:v>0.83599999999999997</c:v>
                </c:pt>
                <c:pt idx="967">
                  <c:v>0.25900000000000001</c:v>
                </c:pt>
                <c:pt idx="968">
                  <c:v>0.161</c:v>
                </c:pt>
                <c:pt idx="969">
                  <c:v>0.47699999999999998</c:v>
                </c:pt>
                <c:pt idx="970">
                  <c:v>0.52</c:v>
                </c:pt>
                <c:pt idx="971">
                  <c:v>0.92200000000000004</c:v>
                </c:pt>
                <c:pt idx="972">
                  <c:v>0.20799999999999999</c:v>
                </c:pt>
                <c:pt idx="973">
                  <c:v>0.29399999999999998</c:v>
                </c:pt>
                <c:pt idx="974">
                  <c:v>0.35</c:v>
                </c:pt>
                <c:pt idx="975">
                  <c:v>0.54200000000000004</c:v>
                </c:pt>
                <c:pt idx="976">
                  <c:v>0.88</c:v>
                </c:pt>
                <c:pt idx="977">
                  <c:v>0.82799999999999996</c:v>
                </c:pt>
                <c:pt idx="978">
                  <c:v>0.8</c:v>
                </c:pt>
                <c:pt idx="979">
                  <c:v>0.51100000000000001</c:v>
                </c:pt>
                <c:pt idx="980">
                  <c:v>0.28000000000000003</c:v>
                </c:pt>
                <c:pt idx="981">
                  <c:v>0.38200000000000001</c:v>
                </c:pt>
                <c:pt idx="982">
                  <c:v>0.65600000000000003</c:v>
                </c:pt>
                <c:pt idx="983">
                  <c:v>0.13300000000000001</c:v>
                </c:pt>
                <c:pt idx="984">
                  <c:v>0.65200000000000002</c:v>
                </c:pt>
                <c:pt idx="985">
                  <c:v>0.88100000000000001</c:v>
                </c:pt>
                <c:pt idx="986">
                  <c:v>0.53</c:v>
                </c:pt>
                <c:pt idx="987">
                  <c:v>0.22500000000000001</c:v>
                </c:pt>
                <c:pt idx="988">
                  <c:v>0.86799999999999999</c:v>
                </c:pt>
                <c:pt idx="989">
                  <c:v>0.59799999999999998</c:v>
                </c:pt>
                <c:pt idx="990">
                  <c:v>0.95499999999999996</c:v>
                </c:pt>
                <c:pt idx="991">
                  <c:v>0.56899999999999995</c:v>
                </c:pt>
                <c:pt idx="992">
                  <c:v>0.64200000000000002</c:v>
                </c:pt>
                <c:pt idx="993">
                  <c:v>0.60299999999999998</c:v>
                </c:pt>
                <c:pt idx="994">
                  <c:v>0.153</c:v>
                </c:pt>
                <c:pt idx="995">
                  <c:v>0.62</c:v>
                </c:pt>
                <c:pt idx="996">
                  <c:v>0.89600000000000002</c:v>
                </c:pt>
                <c:pt idx="997">
                  <c:v>0.871</c:v>
                </c:pt>
                <c:pt idx="998">
                  <c:v>2.5000000000000001E-2</c:v>
                </c:pt>
                <c:pt idx="999">
                  <c:v>0.42499999999999999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4-431D-BEF0-45147D20D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47448"/>
        <c:axId val="413449416"/>
      </c:scatterChart>
      <c:valAx>
        <c:axId val="413447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9416"/>
        <c:crosses val="autoZero"/>
        <c:crossBetween val="midCat"/>
      </c:valAx>
      <c:valAx>
        <c:axId val="41344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400050</xdr:colOff>
      <xdr:row>3</xdr:row>
      <xdr:rowOff>158750</xdr:rowOff>
    </xdr:from>
    <xdr:to>
      <xdr:col>45</xdr:col>
      <xdr:colOff>317500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FF1DC6-2C9E-4029-92E4-8182397482EF}"/>
            </a:ext>
          </a:extLst>
        </xdr:cNvPr>
        <xdr:cNvSpPr txBox="1"/>
      </xdr:nvSpPr>
      <xdr:spPr>
        <a:xfrm>
          <a:off x="24796750" y="730250"/>
          <a:ext cx="4794250" cy="248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18</xdr:col>
      <xdr:colOff>168275</xdr:colOff>
      <xdr:row>2</xdr:row>
      <xdr:rowOff>63500</xdr:rowOff>
    </xdr:from>
    <xdr:to>
      <xdr:col>29</xdr:col>
      <xdr:colOff>431801</xdr:colOff>
      <xdr:row>20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8C3D4D-E7EC-42C4-B7BE-EEAF6005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139700</xdr:colOff>
      <xdr:row>22</xdr:row>
      <xdr:rowOff>25400</xdr:rowOff>
    </xdr:from>
    <xdr:to>
      <xdr:col>30</xdr:col>
      <xdr:colOff>317500</xdr:colOff>
      <xdr:row>39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19DE8-8CBF-405C-B67D-85CC638A5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530225</xdr:colOff>
      <xdr:row>3</xdr:row>
      <xdr:rowOff>60325</xdr:rowOff>
    </xdr:from>
    <xdr:to>
      <xdr:col>28</xdr:col>
      <xdr:colOff>171451</xdr:colOff>
      <xdr:row>19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33CA-9C66-4156-90B0-A8E4A5382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482599</xdr:colOff>
      <xdr:row>20</xdr:row>
      <xdr:rowOff>85725</xdr:rowOff>
    </xdr:from>
    <xdr:to>
      <xdr:col>28</xdr:col>
      <xdr:colOff>168274</xdr:colOff>
      <xdr:row>37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E74584-E543-4375-A4C6-5E20452CC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12</xdr:row>
      <xdr:rowOff>76200</xdr:rowOff>
    </xdr:from>
    <xdr:to>
      <xdr:col>10</xdr:col>
      <xdr:colOff>355600</xdr:colOff>
      <xdr:row>22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3FE5BA-007A-4927-BE93-93FB8DA653A1}"/>
            </a:ext>
          </a:extLst>
        </xdr:cNvPr>
        <xdr:cNvSpPr txBox="1"/>
      </xdr:nvSpPr>
      <xdr:spPr>
        <a:xfrm>
          <a:off x="3968750" y="2139950"/>
          <a:ext cx="43434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1. Establish the minimum acceptable rate of</a:t>
          </a:r>
        </a:p>
        <a:p>
          <a:r>
            <a:rPr lang="en-US" sz="1600" baseline="0"/>
            <a:t>    </a:t>
          </a:r>
          <a:r>
            <a:rPr lang="en-US" sz="1600"/>
            <a:t>return on investment for such projects.</a:t>
          </a:r>
        </a:p>
        <a:p>
          <a:r>
            <a:rPr lang="en-US" sz="1600"/>
            <a:t>2. Calculate the NPV</a:t>
          </a:r>
          <a:r>
            <a:rPr lang="en-US" sz="1600" baseline="0"/>
            <a:t> for each project using the</a:t>
          </a:r>
        </a:p>
        <a:p>
          <a:r>
            <a:rPr lang="en-US" sz="1600" baseline="0"/>
            <a:t>    interest rate from Step 1.</a:t>
          </a:r>
        </a:p>
        <a:p>
          <a:r>
            <a:rPr lang="en-US" sz="1600" baseline="0"/>
            <a:t>3. Eliminate all projects with negative NPV values.</a:t>
          </a:r>
        </a:p>
        <a:p>
          <a:r>
            <a:rPr lang="en-US" sz="1600" baseline="0"/>
            <a:t>4. Of the remaining projects, select the project</a:t>
          </a:r>
        </a:p>
        <a:p>
          <a:r>
            <a:rPr lang="en-US" sz="1600" baseline="0"/>
            <a:t>    with the highest NPV.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8</xdr:row>
      <xdr:rowOff>152400</xdr:rowOff>
    </xdr:from>
    <xdr:to>
      <xdr:col>26</xdr:col>
      <xdr:colOff>438150</xdr:colOff>
      <xdr:row>21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07EBC-2250-40AB-A327-FCB4AA9F3603}"/>
            </a:ext>
          </a:extLst>
        </xdr:cNvPr>
        <xdr:cNvSpPr txBox="1"/>
      </xdr:nvSpPr>
      <xdr:spPr>
        <a:xfrm>
          <a:off x="11791950" y="889000"/>
          <a:ext cx="44958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 fund is established for each piece of equipment to be compared. This fund provides the amount of cash needed to</a:t>
          </a:r>
        </a:p>
        <a:p>
          <a:endParaRPr lang="en-US" sz="1600"/>
        </a:p>
        <a:p>
          <a:r>
            <a:rPr lang="en-US" sz="1600"/>
            <a:t>1.</a:t>
          </a:r>
          <a:r>
            <a:rPr lang="en-US" sz="1600" baseline="0"/>
            <a:t> Purchase the equipment initially</a:t>
          </a:r>
        </a:p>
        <a:p>
          <a:r>
            <a:rPr lang="en-US" sz="1600" baseline="0"/>
            <a:t>2. Replace it at the end of its life.</a:t>
          </a:r>
        </a:p>
        <a:p>
          <a:r>
            <a:rPr lang="en-US" sz="1600" baseline="0"/>
            <a:t>3. Continue replacing it forever.</a:t>
          </a:r>
          <a:endParaRPr lang="en-US" sz="1600"/>
        </a:p>
      </xdr:txBody>
    </xdr:sp>
    <xdr:clientData/>
  </xdr:twoCellAnchor>
  <xdr:twoCellAnchor>
    <xdr:from>
      <xdr:col>19</xdr:col>
      <xdr:colOff>127000</xdr:colOff>
      <xdr:row>24</xdr:row>
      <xdr:rowOff>19050</xdr:rowOff>
    </xdr:from>
    <xdr:to>
      <xdr:col>25</xdr:col>
      <xdr:colOff>101600</xdr:colOff>
      <xdr:row>34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6604517-5D64-4393-AE85-0138A5E24412}"/>
                </a:ext>
              </a:extLst>
            </xdr:cNvPr>
            <xdr:cNvSpPr txBox="1"/>
          </xdr:nvSpPr>
          <xdr:spPr>
            <a:xfrm>
              <a:off x="11709400" y="351790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Capitalize</a:t>
              </a:r>
              <a:r>
                <a:rPr lang="en-US" sz="1600" baseline="0"/>
                <a:t>d Cost Factor: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𝐶=𝑃+𝑅=𝑃[〖(1+𝑖)〗^(𝑛_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9</xdr:col>
      <xdr:colOff>327025</xdr:colOff>
      <xdr:row>18</xdr:row>
      <xdr:rowOff>120650</xdr:rowOff>
    </xdr:from>
    <xdr:to>
      <xdr:col>17</xdr:col>
      <xdr:colOff>22225</xdr:colOff>
      <xdr:row>33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8FD718-6E42-4BA4-A5DE-A23B66E3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171450</xdr:colOff>
      <xdr:row>36</xdr:row>
      <xdr:rowOff>6350</xdr:rowOff>
    </xdr:from>
    <xdr:to>
      <xdr:col>21</xdr:col>
      <xdr:colOff>146050</xdr:colOff>
      <xdr:row>45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𝐸𝐶𝐶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Sup>
                                  <m:sSub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  <m:sup/>
                                </m:sSubSup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𝑌𝑂𝐶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den>
                            </m:f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𝑒𝑞</m:t>
                                </m:r>
                              </m:sub>
                            </m:s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(1+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</a:rPr>
                                      <m:t>𝑒𝑞</m:t>
                                    </m:r>
                                  </m:sub>
                                </m:sSub>
                              </m:sup>
                            </m:s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B0609F7-56D2-47CD-8B4B-673AC6448AF1}"/>
                </a:ext>
              </a:extLst>
            </xdr:cNvPr>
            <xdr:cNvSpPr txBox="1"/>
          </xdr:nvSpPr>
          <xdr:spPr>
            <a:xfrm>
              <a:off x="10477500" y="6864350"/>
              <a:ext cx="3632200" cy="1822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Capitalized</a:t>
              </a:r>
              <a:r>
                <a:rPr lang="en-US" sz="1600" baseline="0"/>
                <a:t>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𝐸𝐶𝐶=[(𝑃〖(1+𝑖)〗^(𝑛_</a:t>
              </a:r>
              <a:r>
                <a:rPr lang="en-US" b="0" i="0">
                  <a:latin typeface="Cambria Math" panose="02040503050406030204" pitchFamily="18" charset="0"/>
                </a:rPr>
                <a:t>𝑒𝑞^ </a:t>
              </a:r>
              <a:r>
                <a:rPr lang="en-US" sz="1600" b="0" i="0">
                  <a:latin typeface="Cambria Math" panose="02040503050406030204" pitchFamily="18" charset="0"/>
                </a:rPr>
                <a:t> )+𝑌𝑂𝐶(𝐹/𝐴,𝑖,𝑛_𝑒𝑞))/(〖(1+𝑖)〗^(𝑛_𝑒𝑞 )−1)]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21</xdr:col>
      <xdr:colOff>304800</xdr:colOff>
      <xdr:row>36</xdr:row>
      <xdr:rowOff>25400</xdr:rowOff>
    </xdr:from>
    <xdr:to>
      <xdr:col>26</xdr:col>
      <xdr:colOff>533400</xdr:colOff>
      <xdr:row>44</xdr:row>
      <xdr:rowOff>38100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𝑌𝑂𝐶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8FA2CD-E6D2-47C7-A626-1637E1FC7D20}"/>
                </a:ext>
              </a:extLst>
            </xdr:cNvPr>
            <xdr:cNvSpPr txBox="1"/>
          </xdr:nvSpPr>
          <xdr:spPr>
            <a:xfrm>
              <a:off x="14268450" y="6883400"/>
              <a:ext cx="3276600" cy="148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/>
                <a:t>Equivalent Annual</a:t>
              </a:r>
              <a:r>
                <a:rPr lang="en-US" sz="1600" baseline="0"/>
                <a:t> Operating Cost:</a:t>
              </a:r>
            </a:p>
            <a:p>
              <a:endParaRPr lang="en-US" sz="1600" baseline="0"/>
            </a:p>
            <a:p>
              <a:r>
                <a:rPr lang="en-US" sz="1600" b="0" i="0">
                  <a:latin typeface="Cambria Math" panose="02040503050406030204" pitchFamily="18" charset="0"/>
                </a:rPr>
                <a:t>𝐸𝐴𝑂𝐶=𝑃(𝐴/𝑃,𝑖,𝑛_𝑒𝑞 )+𝑌𝑂𝐶</a:t>
              </a:r>
              <a:endParaRPr lang="en-US" sz="16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368300</xdr:colOff>
      <xdr:row>3</xdr:row>
      <xdr:rowOff>88900</xdr:rowOff>
    </xdr:from>
    <xdr:to>
      <xdr:col>24</xdr:col>
      <xdr:colOff>311150</xdr:colOff>
      <xdr:row>17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𝑅𝑂𝑅𝑂𝐼𝐼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den>
                    </m:f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𝐼𝑃𝐵𝑃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𝐼𝑛𝑣𝑒𝑠𝑡𝑚𝑒𝑛𝑡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𝐼𝑛𝑐𝑟𝑒𝑚𝑒𝑛𝑡𝑎𝑙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𝑌𝑒𝑎𝑟𝑙𝑦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𝑆𝑎𝑣𝑖𝑛𝑔𝑠</m:t>
                        </m:r>
                      </m:den>
                    </m:f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563BD58-189A-4666-81CE-676AF706A099}"/>
                </a:ext>
              </a:extLst>
            </xdr:cNvPr>
            <xdr:cNvSpPr txBox="1"/>
          </xdr:nvSpPr>
          <xdr:spPr>
            <a:xfrm>
              <a:off x="10121900" y="6413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Non-discounted Methods</a:t>
              </a:r>
            </a:p>
            <a:p>
              <a:endParaRPr lang="en-US" sz="1400" b="1"/>
            </a:p>
            <a:p>
              <a:r>
                <a:rPr lang="en-US" sz="1400" b="0"/>
                <a:t>Rate</a:t>
              </a:r>
              <a:r>
                <a:rPr lang="en-US" sz="1400" b="0" baseline="0"/>
                <a:t> of Return on Incremental Investment (ROROII):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𝑅𝑂𝑅𝑂𝐼𝐼=(𝐼𝑛𝑐𝑟𝑒𝑚𝑒𝑛𝑡𝑎𝑙 𝑌𝑒𝑎𝑟𝑙𝑦 𝑆𝑎𝑣𝑖𝑛𝑔𝑠)/(𝐼𝑛𝑐𝑟𝑒𝑚𝑒𝑛𝑡𝑎𝑙 𝐼𝑛𝑣𝑒𝑠𝑡𝑚𝑒𝑛𝑡)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Incremental Payback Period (IPBP):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𝐼𝑃𝐵𝑃=(𝐼𝑛𝑐𝑟𝑒𝑚𝑒𝑛𝑡𝑎𝑙 𝐼𝑛𝑣𝑒𝑠𝑡𝑚𝑒𝑛𝑡)/(𝐼𝑛𝑐𝑟𝑒𝑚𝑒𝑛𝑡𝑎𝑙 𝑌𝑒𝑎𝑟𝑙𝑦 𝑆𝑎𝑣𝑖𝑛𝑔𝑠)</a:t>
              </a:r>
              <a:endParaRPr lang="en-US" sz="1400" b="0"/>
            </a:p>
          </xdr:txBody>
        </xdr:sp>
      </mc:Fallback>
    </mc:AlternateContent>
    <xdr:clientData/>
  </xdr:twoCellAnchor>
  <xdr:twoCellAnchor>
    <xdr:from>
      <xdr:col>16</xdr:col>
      <xdr:colOff>0</xdr:colOff>
      <xdr:row>24</xdr:row>
      <xdr:rowOff>0</xdr:rowOff>
    </xdr:from>
    <xdr:to>
      <xdr:col>23</xdr:col>
      <xdr:colOff>552450</xdr:colOff>
      <xdr:row>37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𝐼𝑁𝑃𝑉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𝑃𝐶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𝑌𝑆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(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𝐴</m:t>
                        </m:r>
                      </m:den>
                    </m:f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𝑛</m:t>
                    </m:r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𝐸𝐴𝑂𝐶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</m:d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den>
                        </m:f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𝑌𝑆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8D5F32-633D-4D6A-A87E-F0129797C74B}"/>
                </a:ext>
              </a:extLst>
            </xdr:cNvPr>
            <xdr:cNvSpPr txBox="1"/>
          </xdr:nvSpPr>
          <xdr:spPr>
            <a:xfrm>
              <a:off x="12630150" y="4603750"/>
              <a:ext cx="4819650" cy="2533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400" b="1"/>
                <a:t>Discounted Methods</a:t>
              </a:r>
            </a:p>
            <a:p>
              <a:endParaRPr lang="en-US" sz="1400" b="1"/>
            </a:p>
            <a:p>
              <a:r>
                <a:rPr lang="en-US" sz="1400" b="0"/>
                <a:t>Incremental Net Present Value</a:t>
              </a:r>
              <a:r>
                <a:rPr lang="en-US" sz="1400" b="0" baseline="0"/>
                <a:t>:</a:t>
              </a:r>
            </a:p>
            <a:p>
              <a:endParaRPr lang="en-US" sz="1400" b="0" baseline="0"/>
            </a:p>
            <a:p>
              <a:r>
                <a:rPr lang="en-US" sz="1400" b="0" i="0" baseline="0">
                  <a:latin typeface="Cambria Math" panose="02040503050406030204" pitchFamily="18" charset="0"/>
                </a:rPr>
                <a:t>𝐼𝑁𝑃𝑉=−𝑃𝐶+𝑌𝑆(𝑃/𝐴,𝑖,𝑛)</a:t>
              </a:r>
              <a:endParaRPr lang="en-US" sz="1400" b="0" baseline="0"/>
            </a:p>
            <a:p>
              <a:endParaRPr lang="en-US" sz="1400" b="0" baseline="0"/>
            </a:p>
            <a:p>
              <a:r>
                <a:rPr lang="en-US" sz="1400" b="0" baseline="0"/>
                <a:t>Equivalent Annual Operating Cost (EAOC):</a:t>
              </a:r>
            </a:p>
            <a:p>
              <a:endParaRPr lang="en-US" sz="1400" b="0" baseline="0"/>
            </a:p>
            <a:p>
              <a:r>
                <a:rPr lang="en-US" sz="1400" b="0" i="0">
                  <a:latin typeface="Cambria Math" panose="02040503050406030204" pitchFamily="18" charset="0"/>
                </a:rPr>
                <a:t>𝐸𝐴𝑂𝐶=(𝑃𝐶)(𝐴/𝑃,𝑖,𝑛)−𝑌𝑆</a:t>
              </a:r>
              <a:endParaRPr lang="en-US" sz="1400" b="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558800</xdr:colOff>
      <xdr:row>1</xdr:row>
      <xdr:rowOff>158750</xdr:rowOff>
    </xdr:from>
    <xdr:to>
      <xdr:col>26</xdr:col>
      <xdr:colOff>476250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60BBE9-7908-42A7-B0C5-CD14B9BF6979}"/>
            </a:ext>
          </a:extLst>
        </xdr:cNvPr>
        <xdr:cNvSpPr txBox="1"/>
      </xdr:nvSpPr>
      <xdr:spPr>
        <a:xfrm>
          <a:off x="13366750" y="342900"/>
          <a:ext cx="47942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example</a:t>
          </a:r>
          <a:r>
            <a:rPr lang="en-US" sz="1600" baseline="0"/>
            <a:t> has a few points I think were done incorrectly.</a:t>
          </a:r>
        </a:p>
        <a:p>
          <a:endParaRPr lang="en-US" sz="1600" baseline="0"/>
        </a:p>
        <a:p>
          <a:r>
            <a:rPr lang="en-US" sz="1600" baseline="0"/>
            <a:t>Depreciation is calculated without taking into account the salvage value.</a:t>
          </a:r>
        </a:p>
        <a:p>
          <a:endParaRPr lang="en-US" sz="1600" baseline="0"/>
        </a:p>
        <a:p>
          <a:r>
            <a:rPr lang="en-US" sz="1600" baseline="0"/>
            <a:t>Also, the salvage value enters in as revenue in Y12, when I think it shouldn't be-- should it come in under investment?</a:t>
          </a:r>
          <a:endParaRPr lang="en-US" sz="1600"/>
        </a:p>
      </xdr:txBody>
    </xdr:sp>
    <xdr:clientData/>
  </xdr:twoCellAnchor>
  <xdr:twoCellAnchor>
    <xdr:from>
      <xdr:col>19</xdr:col>
      <xdr:colOff>492125</xdr:colOff>
      <xdr:row>16</xdr:row>
      <xdr:rowOff>95250</xdr:rowOff>
    </xdr:from>
    <xdr:to>
      <xdr:col>27</xdr:col>
      <xdr:colOff>187325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DB74A-943C-429A-B1FB-D4146708F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66675</xdr:colOff>
      <xdr:row>33</xdr:row>
      <xdr:rowOff>19050</xdr:rowOff>
    </xdr:from>
    <xdr:to>
      <xdr:col>26</xdr:col>
      <xdr:colOff>371475</xdr:colOff>
      <xdr:row>48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02C0E7-F5AB-44CA-95A2-C7AC1CEF0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15874</xdr:colOff>
      <xdr:row>48</xdr:row>
      <xdr:rowOff>165100</xdr:rowOff>
    </xdr:from>
    <xdr:to>
      <xdr:col>20</xdr:col>
      <xdr:colOff>463549</xdr:colOff>
      <xdr:row>66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BF7CB1-4781-4352-B3D1-4C5F3FC39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482600</xdr:colOff>
      <xdr:row>66</xdr:row>
      <xdr:rowOff>114300</xdr:rowOff>
    </xdr:from>
    <xdr:to>
      <xdr:col>22</xdr:col>
      <xdr:colOff>473075</xdr:colOff>
      <xdr:row>88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ED208-F314-45E0-80CE-E8213BB7B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196850</xdr:colOff>
      <xdr:row>59</xdr:row>
      <xdr:rowOff>76200</xdr:rowOff>
    </xdr:from>
    <xdr:to>
      <xdr:col>28</xdr:col>
      <xdr:colOff>247650</xdr:colOff>
      <xdr:row>66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C3C70F-4B33-4785-9DFD-2138D85587BF}"/>
            </a:ext>
          </a:extLst>
        </xdr:cNvPr>
        <xdr:cNvSpPr txBox="1"/>
      </xdr:nvSpPr>
      <xdr:spPr>
        <a:xfrm>
          <a:off x="16052800" y="10941050"/>
          <a:ext cx="3098800" cy="125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The choice among projects must take into account both the </a:t>
          </a:r>
          <a:r>
            <a:rPr lang="en-US" sz="1600" b="1"/>
            <a:t>probability of success</a:t>
          </a:r>
          <a:r>
            <a:rPr lang="en-US" sz="1600"/>
            <a:t> and the </a:t>
          </a:r>
          <a:r>
            <a:rPr lang="en-US" sz="1600" b="1"/>
            <a:t>magnitude of profitability</a:t>
          </a:r>
          <a:r>
            <a:rPr lang="en-US" sz="16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E48F-4DA3-42CB-85C1-16480667B2BC}">
  <dimension ref="A1:Q39"/>
  <sheetViews>
    <sheetView topLeftCell="A2" zoomScaleNormal="100" workbookViewId="0">
      <selection activeCell="L26" sqref="L2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16" x14ac:dyDescent="0.3">
      <c r="A1" s="1" t="s">
        <v>0</v>
      </c>
    </row>
    <row r="3" spans="1:16" x14ac:dyDescent="0.3">
      <c r="A3" t="s">
        <v>1</v>
      </c>
      <c r="B3" t="s">
        <v>2</v>
      </c>
      <c r="C3">
        <v>10</v>
      </c>
    </row>
    <row r="4" spans="1:16" x14ac:dyDescent="0.3">
      <c r="A4" t="s">
        <v>4</v>
      </c>
      <c r="B4" t="s">
        <v>3</v>
      </c>
      <c r="C4">
        <v>150</v>
      </c>
    </row>
    <row r="5" spans="1:16" x14ac:dyDescent="0.3">
      <c r="A5" t="s">
        <v>5</v>
      </c>
      <c r="C5">
        <v>90</v>
      </c>
    </row>
    <row r="6" spans="1:16" x14ac:dyDescent="0.3">
      <c r="A6" t="s">
        <v>6</v>
      </c>
      <c r="C6">
        <f>C4-C5</f>
        <v>60</v>
      </c>
    </row>
    <row r="7" spans="1:16" x14ac:dyDescent="0.3">
      <c r="A7" t="s">
        <v>7</v>
      </c>
      <c r="C7">
        <v>30</v>
      </c>
    </row>
    <row r="9" spans="1:16" x14ac:dyDescent="0.3">
      <c r="A9" t="s">
        <v>8</v>
      </c>
      <c r="B9" t="s">
        <v>9</v>
      </c>
      <c r="C9">
        <v>75</v>
      </c>
    </row>
    <row r="10" spans="1:16" x14ac:dyDescent="0.3">
      <c r="A10" t="s">
        <v>10</v>
      </c>
      <c r="B10" t="s">
        <v>11</v>
      </c>
      <c r="C10">
        <v>30</v>
      </c>
    </row>
    <row r="11" spans="1:16" x14ac:dyDescent="0.3">
      <c r="A11" t="s">
        <v>12</v>
      </c>
      <c r="B11" t="s">
        <v>13</v>
      </c>
      <c r="C11">
        <v>0.45</v>
      </c>
    </row>
    <row r="12" spans="1:16" x14ac:dyDescent="0.3">
      <c r="A12" t="s">
        <v>14</v>
      </c>
      <c r="B12" t="s">
        <v>15</v>
      </c>
      <c r="C12">
        <v>10</v>
      </c>
    </row>
    <row r="13" spans="1:16" x14ac:dyDescent="0.3">
      <c r="A13" t="s">
        <v>16</v>
      </c>
    </row>
    <row r="14" spans="1:16" x14ac:dyDescent="0.3">
      <c r="A14" t="s">
        <v>17</v>
      </c>
      <c r="C14">
        <v>10</v>
      </c>
    </row>
    <row r="16" spans="1:16" x14ac:dyDescent="0.3">
      <c r="D16" s="1" t="s">
        <v>18</v>
      </c>
      <c r="E16" s="1" t="s">
        <v>25</v>
      </c>
      <c r="F16" s="1" t="s">
        <v>19</v>
      </c>
      <c r="G16" s="1" t="s">
        <v>20</v>
      </c>
      <c r="H16" s="1" t="s">
        <v>21</v>
      </c>
      <c r="I16" s="1" t="s">
        <v>9</v>
      </c>
      <c r="J16" s="1" t="s">
        <v>11</v>
      </c>
      <c r="K16" s="1" t="s">
        <v>22</v>
      </c>
      <c r="L16" s="1" t="s">
        <v>23</v>
      </c>
      <c r="M16" s="1" t="s">
        <v>24</v>
      </c>
      <c r="O16" s="1" t="s">
        <v>29</v>
      </c>
      <c r="P16" s="1" t="s">
        <v>24</v>
      </c>
    </row>
    <row r="17" spans="3:17" x14ac:dyDescent="0.3">
      <c r="D17">
        <v>0</v>
      </c>
      <c r="E17" s="2">
        <f>-C3</f>
        <v>-10</v>
      </c>
      <c r="F17" s="2"/>
      <c r="G17" s="2">
        <f>C4</f>
        <v>150</v>
      </c>
      <c r="H17" s="2"/>
      <c r="I17" s="2"/>
      <c r="J17" s="2"/>
      <c r="K17" s="2"/>
      <c r="L17" s="2">
        <f>E17+K17</f>
        <v>-10</v>
      </c>
      <c r="M17" s="2">
        <f>L17</f>
        <v>-10</v>
      </c>
      <c r="O17">
        <v>0</v>
      </c>
      <c r="P17" s="2">
        <v>0</v>
      </c>
    </row>
    <row r="18" spans="3:17" x14ac:dyDescent="0.3">
      <c r="D18">
        <v>1</v>
      </c>
      <c r="E18" s="2">
        <f>-C5</f>
        <v>-90</v>
      </c>
      <c r="F18" s="2"/>
      <c r="G18" s="2">
        <f>C4</f>
        <v>150</v>
      </c>
      <c r="H18" s="2"/>
      <c r="I18" s="2"/>
      <c r="J18" s="2"/>
      <c r="K18" s="2"/>
      <c r="L18" s="2">
        <f t="shared" ref="L18:L29" si="0">E18+K18</f>
        <v>-90</v>
      </c>
      <c r="M18" s="2">
        <f>M17+L18</f>
        <v>-100</v>
      </c>
      <c r="O18">
        <v>0</v>
      </c>
      <c r="P18" s="2">
        <f>M17</f>
        <v>-10</v>
      </c>
    </row>
    <row r="19" spans="3:17" x14ac:dyDescent="0.3">
      <c r="D19">
        <v>2</v>
      </c>
      <c r="E19" s="2">
        <f>-(C6+C7)</f>
        <v>-90</v>
      </c>
      <c r="F19" s="2"/>
      <c r="G19" s="2">
        <f>C4</f>
        <v>150</v>
      </c>
      <c r="H19" s="2"/>
      <c r="I19" s="2"/>
      <c r="J19" s="2"/>
      <c r="K19" s="2"/>
      <c r="L19" s="2">
        <f>E19+K19</f>
        <v>-90</v>
      </c>
      <c r="M19" s="2">
        <f t="shared" ref="M19:M29" si="1">M18+L19</f>
        <v>-190</v>
      </c>
      <c r="O19">
        <v>1</v>
      </c>
      <c r="P19" s="2">
        <f>M18</f>
        <v>-100</v>
      </c>
    </row>
    <row r="20" spans="3:17" x14ac:dyDescent="0.3">
      <c r="D20">
        <v>3</v>
      </c>
      <c r="E20" s="2"/>
      <c r="F20" s="2">
        <v>0.2</v>
      </c>
      <c r="G20" s="2">
        <f>F20*$C$4</f>
        <v>30</v>
      </c>
      <c r="H20" s="2">
        <f>$C$4-G20</f>
        <v>120</v>
      </c>
      <c r="I20" s="2">
        <f>$C$9</f>
        <v>75</v>
      </c>
      <c r="J20" s="2">
        <f>$C$10</f>
        <v>30</v>
      </c>
      <c r="K20" s="2">
        <f>(I20-J20-G20)*(1-$C$11)+G20</f>
        <v>38.25</v>
      </c>
      <c r="L20" s="2">
        <f t="shared" si="0"/>
        <v>38.25</v>
      </c>
      <c r="M20" s="2">
        <f t="shared" si="1"/>
        <v>-151.75</v>
      </c>
      <c r="O20">
        <v>2</v>
      </c>
      <c r="P20" s="2">
        <f>P21+C7</f>
        <v>-160</v>
      </c>
    </row>
    <row r="21" spans="3:17" x14ac:dyDescent="0.3">
      <c r="D21">
        <v>4</v>
      </c>
      <c r="E21" s="2"/>
      <c r="F21" s="2">
        <v>0.32</v>
      </c>
      <c r="G21" s="2">
        <f t="shared" ref="G21:G29" si="2">F21*$C$4</f>
        <v>48</v>
      </c>
      <c r="H21" s="2">
        <f>H20-G21</f>
        <v>72</v>
      </c>
      <c r="I21" s="2">
        <f t="shared" ref="I21:I28" si="3">$C$9</f>
        <v>75</v>
      </c>
      <c r="J21" s="2">
        <f t="shared" ref="J21:J29" si="4">$C$10</f>
        <v>30</v>
      </c>
      <c r="K21" s="2">
        <f t="shared" ref="K21:K29" si="5">(I21-J21-G21)*(1-$C$11)+G21</f>
        <v>46.35</v>
      </c>
      <c r="L21" s="2">
        <f t="shared" si="0"/>
        <v>46.35</v>
      </c>
      <c r="M21" s="2">
        <f t="shared" si="1"/>
        <v>-105.4</v>
      </c>
      <c r="O21">
        <v>2</v>
      </c>
      <c r="P21" s="2">
        <f>M19</f>
        <v>-190</v>
      </c>
      <c r="Q21">
        <f>$P$34*O21+$P$35</f>
        <v>-190</v>
      </c>
    </row>
    <row r="22" spans="3:17" x14ac:dyDescent="0.3">
      <c r="D22">
        <v>5</v>
      </c>
      <c r="E22" s="2"/>
      <c r="F22" s="2">
        <v>0.192</v>
      </c>
      <c r="G22" s="2">
        <f t="shared" si="2"/>
        <v>28.8</v>
      </c>
      <c r="H22" s="2">
        <f t="shared" ref="H22:H29" si="6">H21-G22</f>
        <v>43.2</v>
      </c>
      <c r="I22" s="2">
        <f t="shared" si="3"/>
        <v>75</v>
      </c>
      <c r="J22" s="2">
        <f>$C$10</f>
        <v>30</v>
      </c>
      <c r="K22" s="2">
        <f t="shared" si="5"/>
        <v>37.71</v>
      </c>
      <c r="L22" s="2">
        <f t="shared" si="0"/>
        <v>37.71</v>
      </c>
      <c r="M22" s="2">
        <f t="shared" si="1"/>
        <v>-67.69</v>
      </c>
      <c r="O22">
        <v>3</v>
      </c>
      <c r="P22" s="2">
        <f>M20</f>
        <v>-151.75</v>
      </c>
      <c r="Q22">
        <f t="shared" ref="Q22:Q31" si="7">$P$34*O22+$P$35</f>
        <v>-157.94999999999999</v>
      </c>
    </row>
    <row r="23" spans="3:17" x14ac:dyDescent="0.3">
      <c r="D23">
        <v>6</v>
      </c>
      <c r="E23" s="2"/>
      <c r="F23" s="2">
        <v>0.1152</v>
      </c>
      <c r="G23" s="2">
        <f t="shared" si="2"/>
        <v>17.28</v>
      </c>
      <c r="H23" s="2">
        <f>H22-G23</f>
        <v>25.92</v>
      </c>
      <c r="I23" s="2">
        <f t="shared" si="3"/>
        <v>75</v>
      </c>
      <c r="J23" s="2">
        <f t="shared" si="4"/>
        <v>30</v>
      </c>
      <c r="K23" s="2">
        <f t="shared" si="5"/>
        <v>32.526000000000003</v>
      </c>
      <c r="L23" s="2">
        <f t="shared" si="0"/>
        <v>32.526000000000003</v>
      </c>
      <c r="M23" s="2">
        <f t="shared" si="1"/>
        <v>-35.163999999999994</v>
      </c>
      <c r="O23">
        <v>4</v>
      </c>
      <c r="P23" s="2">
        <f t="shared" ref="P23:P30" si="8">M21</f>
        <v>-105.4</v>
      </c>
      <c r="Q23">
        <f t="shared" si="7"/>
        <v>-125.9</v>
      </c>
    </row>
    <row r="24" spans="3:17" x14ac:dyDescent="0.3">
      <c r="D24">
        <v>7</v>
      </c>
      <c r="E24" s="2"/>
      <c r="F24" s="2">
        <v>0.1152</v>
      </c>
      <c r="G24" s="2">
        <f t="shared" si="2"/>
        <v>17.28</v>
      </c>
      <c r="H24" s="2">
        <f t="shared" si="6"/>
        <v>8.64</v>
      </c>
      <c r="I24" s="2">
        <f t="shared" si="3"/>
        <v>75</v>
      </c>
      <c r="J24" s="2">
        <f t="shared" si="4"/>
        <v>30</v>
      </c>
      <c r="K24" s="2">
        <f t="shared" si="5"/>
        <v>32.526000000000003</v>
      </c>
      <c r="L24" s="2">
        <f t="shared" si="0"/>
        <v>32.526000000000003</v>
      </c>
      <c r="M24" s="2">
        <f t="shared" si="1"/>
        <v>-2.637999999999991</v>
      </c>
      <c r="O24">
        <v>5</v>
      </c>
      <c r="P24" s="2">
        <f t="shared" si="8"/>
        <v>-67.69</v>
      </c>
      <c r="Q24">
        <f t="shared" si="7"/>
        <v>-93.85</v>
      </c>
    </row>
    <row r="25" spans="3:17" x14ac:dyDescent="0.3">
      <c r="D25">
        <v>8</v>
      </c>
      <c r="E25" s="2"/>
      <c r="F25" s="2">
        <v>5.7599999999999998E-2</v>
      </c>
      <c r="G25" s="2">
        <f t="shared" si="2"/>
        <v>8.64</v>
      </c>
      <c r="H25" s="2">
        <f t="shared" si="6"/>
        <v>0</v>
      </c>
      <c r="I25" s="2">
        <f t="shared" si="3"/>
        <v>75</v>
      </c>
      <c r="J25" s="2">
        <f t="shared" si="4"/>
        <v>30</v>
      </c>
      <c r="K25" s="2">
        <f t="shared" si="5"/>
        <v>28.638000000000002</v>
      </c>
      <c r="L25" s="2">
        <f t="shared" si="0"/>
        <v>28.638000000000002</v>
      </c>
      <c r="M25" s="2">
        <f t="shared" si="1"/>
        <v>26.000000000000011</v>
      </c>
      <c r="O25">
        <v>6</v>
      </c>
      <c r="P25" s="2">
        <f t="shared" si="8"/>
        <v>-35.163999999999994</v>
      </c>
      <c r="Q25">
        <f t="shared" si="7"/>
        <v>-61.800000000000011</v>
      </c>
    </row>
    <row r="26" spans="3:17" x14ac:dyDescent="0.3">
      <c r="D26">
        <v>9</v>
      </c>
      <c r="E26" s="2"/>
      <c r="F26" s="2"/>
      <c r="G26" s="2">
        <f t="shared" si="2"/>
        <v>0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24.750000000000004</v>
      </c>
      <c r="L26" s="2">
        <f t="shared" si="0"/>
        <v>24.750000000000004</v>
      </c>
      <c r="M26" s="2">
        <f t="shared" si="1"/>
        <v>50.750000000000014</v>
      </c>
      <c r="O26">
        <v>7</v>
      </c>
      <c r="P26" s="2">
        <f t="shared" si="8"/>
        <v>-2.637999999999991</v>
      </c>
      <c r="Q26">
        <f t="shared" si="7"/>
        <v>-29.750000000000028</v>
      </c>
    </row>
    <row r="27" spans="3:17" x14ac:dyDescent="0.3">
      <c r="D27">
        <v>10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24.750000000000004</v>
      </c>
      <c r="M27" s="2">
        <f t="shared" si="1"/>
        <v>75.500000000000014</v>
      </c>
      <c r="O27">
        <v>8</v>
      </c>
      <c r="P27" s="2">
        <f t="shared" si="8"/>
        <v>26.000000000000011</v>
      </c>
      <c r="Q27">
        <f t="shared" si="7"/>
        <v>2.2999999999999829</v>
      </c>
    </row>
    <row r="28" spans="3:17" x14ac:dyDescent="0.3">
      <c r="D28">
        <v>11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24.750000000000004</v>
      </c>
      <c r="M28" s="2">
        <f t="shared" si="1"/>
        <v>100.25000000000001</v>
      </c>
      <c r="O28">
        <v>9</v>
      </c>
      <c r="P28" s="2">
        <f t="shared" si="8"/>
        <v>50.750000000000014</v>
      </c>
      <c r="Q28">
        <f t="shared" si="7"/>
        <v>34.349999999999994</v>
      </c>
    </row>
    <row r="29" spans="3:17" x14ac:dyDescent="0.3">
      <c r="D29">
        <v>12</v>
      </c>
      <c r="E29" s="2">
        <f>C3+C7</f>
        <v>40</v>
      </c>
      <c r="F29" s="2"/>
      <c r="G29" s="2">
        <f t="shared" si="2"/>
        <v>0</v>
      </c>
      <c r="H29" s="2">
        <f t="shared" si="6"/>
        <v>0</v>
      </c>
      <c r="I29" s="2">
        <f>$C$9+C12</f>
        <v>85</v>
      </c>
      <c r="J29" s="2">
        <f t="shared" si="4"/>
        <v>30</v>
      </c>
      <c r="K29" s="2">
        <f t="shared" si="5"/>
        <v>30.250000000000004</v>
      </c>
      <c r="L29" s="2">
        <f t="shared" si="0"/>
        <v>70.25</v>
      </c>
      <c r="M29" s="2">
        <f t="shared" si="1"/>
        <v>170.5</v>
      </c>
      <c r="O29">
        <v>10</v>
      </c>
      <c r="P29" s="2">
        <f t="shared" si="8"/>
        <v>75.500000000000014</v>
      </c>
      <c r="Q29">
        <f t="shared" si="7"/>
        <v>66.400000000000006</v>
      </c>
    </row>
    <row r="30" spans="3:17" x14ac:dyDescent="0.3">
      <c r="O30">
        <v>11</v>
      </c>
      <c r="P30" s="2">
        <f t="shared" si="8"/>
        <v>100.25000000000001</v>
      </c>
      <c r="Q30">
        <f t="shared" si="7"/>
        <v>98.44999999999996</v>
      </c>
    </row>
    <row r="31" spans="3:17" x14ac:dyDescent="0.3">
      <c r="G31" s="1"/>
      <c r="O31">
        <v>12</v>
      </c>
      <c r="P31" s="2">
        <f>P32-E29</f>
        <v>130.5</v>
      </c>
      <c r="Q31">
        <f t="shared" si="7"/>
        <v>130.49999999999997</v>
      </c>
    </row>
    <row r="32" spans="3:17" x14ac:dyDescent="0.3">
      <c r="C32" s="2"/>
      <c r="O32">
        <v>12</v>
      </c>
      <c r="P32" s="2">
        <f>M29</f>
        <v>170.5</v>
      </c>
    </row>
    <row r="33" spans="1:16" x14ac:dyDescent="0.3">
      <c r="A33" t="s">
        <v>32</v>
      </c>
      <c r="C33" s="2">
        <f>M19+C4</f>
        <v>-40</v>
      </c>
    </row>
    <row r="34" spans="1:16" x14ac:dyDescent="0.3">
      <c r="A34" t="s">
        <v>33</v>
      </c>
      <c r="C34" s="2" cm="1">
        <f t="array" ref="C34">MAX(IF(M17:M29&lt;C33,M17:M29))</f>
        <v>-67.69</v>
      </c>
      <c r="D34">
        <f>INDEX($D$17:$D$29,MATCH(C34,$M$17:$M$29,0))</f>
        <v>5</v>
      </c>
      <c r="O34" s="1" t="s">
        <v>30</v>
      </c>
      <c r="P34">
        <f>(P31-P21)/(O31-O21)</f>
        <v>32.049999999999997</v>
      </c>
    </row>
    <row r="35" spans="1:16" x14ac:dyDescent="0.3">
      <c r="A35" t="s">
        <v>34</v>
      </c>
      <c r="C35" s="2" cm="1">
        <f t="array" ref="C35">MIN(IF(M17:M29&gt;C33,M17:M29))</f>
        <v>-35.163999999999994</v>
      </c>
      <c r="D35">
        <f>INDEX($D$17:$D$29,MATCH(C35,$M$17:$M$29,0))</f>
        <v>6</v>
      </c>
      <c r="O35" s="1" t="s">
        <v>31</v>
      </c>
      <c r="P35">
        <f>P21-P34*O21</f>
        <v>-254.1</v>
      </c>
    </row>
    <row r="36" spans="1:16" x14ac:dyDescent="0.3">
      <c r="A36" s="1" t="s">
        <v>27</v>
      </c>
      <c r="B36" s="1" t="s">
        <v>28</v>
      </c>
      <c r="C36" s="2">
        <f>(C33-C34)/(C35-C34)+(D34-2)</f>
        <v>3.8513189448441247</v>
      </c>
    </row>
    <row r="37" spans="1:16" x14ac:dyDescent="0.3">
      <c r="A37" s="1" t="s">
        <v>35</v>
      </c>
      <c r="B37" s="1" t="s">
        <v>36</v>
      </c>
      <c r="C37" s="2">
        <f>M29</f>
        <v>170.5</v>
      </c>
    </row>
    <row r="38" spans="1:16" x14ac:dyDescent="0.3">
      <c r="A38" s="1" t="s">
        <v>26</v>
      </c>
      <c r="B38" s="1" t="s">
        <v>37</v>
      </c>
      <c r="C38" s="2">
        <f>-SUM(L20:L29)/SUM(L17:L19)</f>
        <v>1.8973684210526318</v>
      </c>
    </row>
    <row r="39" spans="1:16" x14ac:dyDescent="0.3">
      <c r="A39" s="1" t="s">
        <v>38</v>
      </c>
      <c r="B39" s="1" t="s">
        <v>39</v>
      </c>
      <c r="C39" s="3">
        <f>P34/C4-(1/(D29-D19))</f>
        <v>0.11366666666666664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E3E8-090C-49CD-A57A-2481E439D07A}">
  <dimension ref="A1:Q42"/>
  <sheetViews>
    <sheetView tabSelected="1" zoomScaleNormal="100" workbookViewId="0">
      <selection activeCell="C4" sqref="C4"/>
    </sheetView>
  </sheetViews>
  <sheetFormatPr defaultRowHeight="14.4" x14ac:dyDescent="0.3"/>
  <cols>
    <col min="1" max="1" width="31.5546875" customWidth="1"/>
    <col min="3" max="3" width="10.44140625" customWidth="1"/>
    <col min="4" max="4" width="10.5546875" customWidth="1"/>
    <col min="5" max="5" width="10.44140625" customWidth="1"/>
    <col min="6" max="6" width="10.6640625" customWidth="1"/>
  </cols>
  <sheetData>
    <row r="1" spans="1:6" x14ac:dyDescent="0.3">
      <c r="A1" s="1" t="s">
        <v>0</v>
      </c>
    </row>
    <row r="3" spans="1:6" x14ac:dyDescent="0.3">
      <c r="A3" t="s">
        <v>1</v>
      </c>
      <c r="B3" t="s">
        <v>2</v>
      </c>
      <c r="C3" s="17">
        <v>5</v>
      </c>
      <c r="F3" s="17" t="s">
        <v>113</v>
      </c>
    </row>
    <row r="4" spans="1:6" x14ac:dyDescent="0.3">
      <c r="A4" t="s">
        <v>4</v>
      </c>
      <c r="B4" t="s">
        <v>3</v>
      </c>
      <c r="C4" s="17">
        <v>7.7</v>
      </c>
      <c r="F4" s="18" t="s">
        <v>114</v>
      </c>
    </row>
    <row r="5" spans="1:6" x14ac:dyDescent="0.3">
      <c r="A5" t="s">
        <v>5</v>
      </c>
      <c r="C5" s="17">
        <v>5</v>
      </c>
      <c r="F5" s="19" t="s">
        <v>115</v>
      </c>
    </row>
    <row r="6" spans="1:6" x14ac:dyDescent="0.3">
      <c r="A6" t="s">
        <v>6</v>
      </c>
      <c r="C6" s="17">
        <f>C4-C5</f>
        <v>2.7</v>
      </c>
    </row>
    <row r="7" spans="1:6" x14ac:dyDescent="0.3">
      <c r="A7" t="s">
        <v>7</v>
      </c>
      <c r="C7" s="17">
        <v>1.85</v>
      </c>
    </row>
    <row r="9" spans="1:6" x14ac:dyDescent="0.3">
      <c r="A9" t="s">
        <v>8</v>
      </c>
      <c r="B9" t="s">
        <v>9</v>
      </c>
      <c r="C9" s="19">
        <v>36.1</v>
      </c>
    </row>
    <row r="10" spans="1:6" x14ac:dyDescent="0.3">
      <c r="A10" t="s">
        <v>10</v>
      </c>
      <c r="B10" t="s">
        <v>11</v>
      </c>
      <c r="C10" s="19">
        <v>30</v>
      </c>
    </row>
    <row r="11" spans="1:6" x14ac:dyDescent="0.3">
      <c r="A11" t="s">
        <v>12</v>
      </c>
      <c r="B11" t="s">
        <v>13</v>
      </c>
      <c r="C11" s="18">
        <v>0.15</v>
      </c>
    </row>
    <row r="12" spans="1:6" x14ac:dyDescent="0.3">
      <c r="A12" t="s">
        <v>14</v>
      </c>
      <c r="B12" t="s">
        <v>15</v>
      </c>
      <c r="C12" s="17">
        <v>10</v>
      </c>
    </row>
    <row r="13" spans="1:6" x14ac:dyDescent="0.3">
      <c r="A13" t="s">
        <v>16</v>
      </c>
    </row>
    <row r="14" spans="1:6" x14ac:dyDescent="0.3">
      <c r="A14" t="s">
        <v>17</v>
      </c>
      <c r="C14" s="18">
        <v>15</v>
      </c>
    </row>
    <row r="15" spans="1:6" x14ac:dyDescent="0.3">
      <c r="A15" t="s">
        <v>40</v>
      </c>
      <c r="C15" s="18">
        <v>1.1000000000000001</v>
      </c>
    </row>
    <row r="17" spans="1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1:17" x14ac:dyDescent="0.3">
      <c r="A18" t="s">
        <v>116</v>
      </c>
      <c r="D18">
        <v>0</v>
      </c>
      <c r="E18" s="2">
        <f>-C3</f>
        <v>-5</v>
      </c>
      <c r="F18" s="2"/>
      <c r="G18" s="2">
        <f>C4</f>
        <v>7.7</v>
      </c>
      <c r="H18" s="2"/>
      <c r="I18" s="2"/>
      <c r="J18" s="2"/>
      <c r="K18" s="2"/>
      <c r="L18" s="2">
        <f>E18+K18</f>
        <v>-5</v>
      </c>
      <c r="M18" s="2">
        <f>L18</f>
        <v>-5</v>
      </c>
      <c r="O18">
        <v>0</v>
      </c>
      <c r="P18" s="2">
        <v>0</v>
      </c>
    </row>
    <row r="19" spans="1:17" x14ac:dyDescent="0.3">
      <c r="A19" t="s">
        <v>116</v>
      </c>
      <c r="D19">
        <v>1</v>
      </c>
      <c r="E19" s="2">
        <f>-C5</f>
        <v>-5</v>
      </c>
      <c r="F19" s="2"/>
      <c r="G19" s="2">
        <f>C4</f>
        <v>7.7</v>
      </c>
      <c r="H19" s="2"/>
      <c r="I19" s="2"/>
      <c r="J19" s="2"/>
      <c r="K19" s="2"/>
      <c r="L19" s="2">
        <f>(E19+K19)/($C$15^D19)</f>
        <v>-4.545454545454545</v>
      </c>
      <c r="M19" s="2">
        <f>M18+L19</f>
        <v>-9.545454545454545</v>
      </c>
      <c r="O19">
        <v>0</v>
      </c>
      <c r="P19" s="2">
        <f>M18</f>
        <v>-5</v>
      </c>
    </row>
    <row r="20" spans="1:17" x14ac:dyDescent="0.3">
      <c r="A20" t="s">
        <v>116</v>
      </c>
      <c r="D20">
        <v>2</v>
      </c>
      <c r="E20" s="2">
        <f>-(C6+C7)</f>
        <v>-4.5500000000000007</v>
      </c>
      <c r="F20" s="2"/>
      <c r="G20" s="2">
        <f>C4</f>
        <v>7.7</v>
      </c>
      <c r="H20" s="2"/>
      <c r="I20" s="2"/>
      <c r="J20" s="2"/>
      <c r="K20" s="2"/>
      <c r="L20" s="2">
        <f t="shared" ref="L20:L29" si="0">(E20+K20)/($C$15^D20)</f>
        <v>-3.7603305785123968</v>
      </c>
      <c r="M20" s="2">
        <f t="shared" ref="M20:M29" si="1">M19+L20</f>
        <v>-13.305785123966942</v>
      </c>
      <c r="O20">
        <v>1</v>
      </c>
      <c r="P20" s="2">
        <f>M19</f>
        <v>-9.545454545454545</v>
      </c>
    </row>
    <row r="21" spans="1:17" x14ac:dyDescent="0.3">
      <c r="A21" t="s">
        <v>117</v>
      </c>
      <c r="D21">
        <v>3</v>
      </c>
      <c r="E21" s="2"/>
      <c r="F21" s="2">
        <v>0.2</v>
      </c>
      <c r="G21" s="2">
        <f>F21*$C$4</f>
        <v>1.54</v>
      </c>
      <c r="H21" s="2">
        <f>$C$4-G21</f>
        <v>6.16</v>
      </c>
      <c r="I21" s="2">
        <f>$C$9</f>
        <v>36.1</v>
      </c>
      <c r="J21" s="2">
        <f>$C$10</f>
        <v>30</v>
      </c>
      <c r="K21" s="2">
        <f>(I21-J21-G21)*(1-$C$11)+G21</f>
        <v>5.4160000000000013</v>
      </c>
      <c r="L21" s="2">
        <f>(E21+K21)/($C$15^D21)</f>
        <v>4.0691209616829447</v>
      </c>
      <c r="M21" s="2">
        <f t="shared" si="1"/>
        <v>-9.2366641622839971</v>
      </c>
      <c r="O21">
        <v>2</v>
      </c>
      <c r="P21" s="2">
        <f>P22+C7/(C15^D20)</f>
        <v>-11.776859504132231</v>
      </c>
    </row>
    <row r="22" spans="1:17" x14ac:dyDescent="0.3">
      <c r="A22" t="s">
        <v>119</v>
      </c>
      <c r="D22">
        <v>4</v>
      </c>
      <c r="E22" s="2"/>
      <c r="F22" s="2">
        <v>0.32</v>
      </c>
      <c r="G22" s="2">
        <f t="shared" ref="G22:G33" si="2">F22*$C$4</f>
        <v>2.464</v>
      </c>
      <c r="H22" s="2">
        <f>H21-G22</f>
        <v>3.6960000000000002</v>
      </c>
      <c r="I22" s="2">
        <f t="shared" ref="I22:I29" si="3">$C$9</f>
        <v>36.1</v>
      </c>
      <c r="J22" s="2">
        <f t="shared" ref="J22:J33" si="4">$C$10</f>
        <v>30</v>
      </c>
      <c r="K22" s="2">
        <f t="shared" ref="K22:K33" si="5">(I22-J22-G22)*(1-$C$11)+G22</f>
        <v>5.5546000000000006</v>
      </c>
      <c r="L22" s="2">
        <f t="shared" si="0"/>
        <v>3.7938665391708213</v>
      </c>
      <c r="M22" s="2">
        <f t="shared" si="1"/>
        <v>-5.4427976231131758</v>
      </c>
      <c r="O22">
        <v>2</v>
      </c>
      <c r="P22" s="2">
        <f>M20</f>
        <v>-13.305785123966942</v>
      </c>
      <c r="Q22">
        <f>$P$37*O22+$P$38</f>
        <v>-13.305785123966942</v>
      </c>
    </row>
    <row r="23" spans="1:17" x14ac:dyDescent="0.3">
      <c r="A23" t="s">
        <v>120</v>
      </c>
      <c r="D23">
        <v>5</v>
      </c>
      <c r="E23" s="2"/>
      <c r="F23" s="2">
        <v>0.192</v>
      </c>
      <c r="G23" s="2">
        <f t="shared" si="2"/>
        <v>1.4784000000000002</v>
      </c>
      <c r="H23" s="2">
        <f t="shared" ref="H23:H33" si="6">H22-G23</f>
        <v>2.2176</v>
      </c>
      <c r="I23" s="2">
        <f t="shared" si="3"/>
        <v>36.1</v>
      </c>
      <c r="J23" s="2">
        <f t="shared" si="4"/>
        <v>30</v>
      </c>
      <c r="K23" s="2">
        <f t="shared" si="5"/>
        <v>5.4067600000000002</v>
      </c>
      <c r="L23" s="2">
        <f t="shared" si="0"/>
        <v>3.357172572663317</v>
      </c>
      <c r="M23" s="2">
        <f t="shared" si="1"/>
        <v>-2.0856250504498588</v>
      </c>
      <c r="O23">
        <v>3</v>
      </c>
      <c r="P23" s="2">
        <f>M21</f>
        <v>-9.2366641622839971</v>
      </c>
      <c r="Q23">
        <f t="shared" ref="Q23:Q35" si="7">$P$37*O23+$P$38</f>
        <v>-10.598950725101</v>
      </c>
    </row>
    <row r="24" spans="1:17" x14ac:dyDescent="0.3">
      <c r="A24" t="s">
        <v>121</v>
      </c>
      <c r="D24">
        <v>6</v>
      </c>
      <c r="E24" s="2"/>
      <c r="F24" s="2">
        <v>0.1152</v>
      </c>
      <c r="G24" s="2">
        <f t="shared" si="2"/>
        <v>0.88704000000000005</v>
      </c>
      <c r="H24" s="2">
        <f t="shared" si="6"/>
        <v>1.33056</v>
      </c>
      <c r="I24" s="2">
        <f t="shared" si="3"/>
        <v>36.1</v>
      </c>
      <c r="J24" s="2">
        <f t="shared" si="4"/>
        <v>30</v>
      </c>
      <c r="K24" s="2">
        <f t="shared" si="5"/>
        <v>5.3180560000000012</v>
      </c>
      <c r="L24" s="2">
        <f t="shared" si="0"/>
        <v>3.0019039705660706</v>
      </c>
      <c r="M24" s="2">
        <f t="shared" si="1"/>
        <v>0.91627892011621181</v>
      </c>
      <c r="O24">
        <v>4</v>
      </c>
      <c r="P24" s="2">
        <f t="shared" ref="P24:P31" si="8">M22</f>
        <v>-5.4427976231131758</v>
      </c>
      <c r="Q24">
        <f t="shared" si="7"/>
        <v>-7.89211632623506</v>
      </c>
    </row>
    <row r="25" spans="1:17" x14ac:dyDescent="0.3">
      <c r="A25" t="s">
        <v>122</v>
      </c>
      <c r="D25">
        <v>7</v>
      </c>
      <c r="E25" s="2"/>
      <c r="F25" s="2">
        <v>0.1152</v>
      </c>
      <c r="G25" s="2">
        <f t="shared" si="2"/>
        <v>0.88704000000000005</v>
      </c>
      <c r="H25" s="2">
        <f t="shared" si="6"/>
        <v>0.44351999999999991</v>
      </c>
      <c r="I25" s="2">
        <f t="shared" si="3"/>
        <v>36.1</v>
      </c>
      <c r="J25" s="2">
        <f t="shared" si="4"/>
        <v>30</v>
      </c>
      <c r="K25" s="2">
        <f t="shared" si="5"/>
        <v>5.3180560000000012</v>
      </c>
      <c r="L25" s="2">
        <f t="shared" si="0"/>
        <v>2.7290036096055186</v>
      </c>
      <c r="M25" s="2">
        <f t="shared" si="1"/>
        <v>3.6452825297217304</v>
      </c>
      <c r="O25">
        <v>5</v>
      </c>
      <c r="P25" s="2">
        <f t="shared" si="8"/>
        <v>-2.0856250504498588</v>
      </c>
      <c r="Q25">
        <f t="shared" si="7"/>
        <v>-5.18528192736912</v>
      </c>
    </row>
    <row r="26" spans="1:17" x14ac:dyDescent="0.3">
      <c r="A26" t="s">
        <v>118</v>
      </c>
      <c r="D26">
        <v>8</v>
      </c>
      <c r="E26" s="2"/>
      <c r="F26" s="2">
        <v>5.7599999999999998E-2</v>
      </c>
      <c r="G26" s="2">
        <f t="shared" si="2"/>
        <v>0.44352000000000003</v>
      </c>
      <c r="H26" s="2">
        <f t="shared" si="6"/>
        <v>0</v>
      </c>
      <c r="I26" s="2">
        <f t="shared" si="3"/>
        <v>36.1</v>
      </c>
      <c r="J26" s="2">
        <f t="shared" si="4"/>
        <v>30</v>
      </c>
      <c r="K26" s="2">
        <f t="shared" si="5"/>
        <v>5.2515280000000013</v>
      </c>
      <c r="L26" s="2">
        <f t="shared" si="0"/>
        <v>2.4498765693780604</v>
      </c>
      <c r="M26" s="2">
        <f t="shared" si="1"/>
        <v>6.0951590990997904</v>
      </c>
      <c r="O26">
        <v>6</v>
      </c>
      <c r="P26" s="2">
        <f t="shared" si="8"/>
        <v>0.91627892011621181</v>
      </c>
      <c r="Q26">
        <f t="shared" si="7"/>
        <v>-2.4784475285031782</v>
      </c>
    </row>
    <row r="27" spans="1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36.1</v>
      </c>
      <c r="J27" s="2">
        <f t="shared" si="4"/>
        <v>30</v>
      </c>
      <c r="K27" s="2">
        <f t="shared" si="5"/>
        <v>5.1850000000000014</v>
      </c>
      <c r="L27" s="2">
        <f t="shared" si="0"/>
        <v>2.1989461512613335</v>
      </c>
      <c r="M27" s="2">
        <f t="shared" si="1"/>
        <v>8.2941052503611239</v>
      </c>
      <c r="O27">
        <v>7</v>
      </c>
      <c r="P27" s="2">
        <f t="shared" si="8"/>
        <v>3.6452825297217304</v>
      </c>
      <c r="Q27">
        <f t="shared" si="7"/>
        <v>0.22838687036276184</v>
      </c>
    </row>
    <row r="28" spans="1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36.1</v>
      </c>
      <c r="J28" s="2">
        <f t="shared" si="4"/>
        <v>30</v>
      </c>
      <c r="K28" s="2">
        <f t="shared" si="5"/>
        <v>5.1850000000000014</v>
      </c>
      <c r="L28" s="2">
        <f t="shared" si="0"/>
        <v>1.9990419556921213</v>
      </c>
      <c r="M28" s="2">
        <f t="shared" si="1"/>
        <v>10.293147206053245</v>
      </c>
      <c r="O28">
        <v>8</v>
      </c>
      <c r="P28" s="2">
        <f t="shared" si="8"/>
        <v>6.0951590990997904</v>
      </c>
      <c r="Q28">
        <f t="shared" si="7"/>
        <v>2.9352212692287019</v>
      </c>
    </row>
    <row r="29" spans="1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36.1</v>
      </c>
      <c r="J29" s="2">
        <f t="shared" si="4"/>
        <v>30</v>
      </c>
      <c r="K29" s="2">
        <f t="shared" si="5"/>
        <v>5.1850000000000014</v>
      </c>
      <c r="L29" s="2">
        <f t="shared" si="0"/>
        <v>1.8173108688110191</v>
      </c>
      <c r="M29" s="2">
        <f t="shared" si="1"/>
        <v>12.110458074864264</v>
      </c>
      <c r="O29">
        <v>9</v>
      </c>
      <c r="P29" s="2">
        <f t="shared" si="8"/>
        <v>8.2941052503611239</v>
      </c>
      <c r="Q29">
        <f t="shared" si="7"/>
        <v>5.6420556680946419</v>
      </c>
    </row>
    <row r="30" spans="1:17" x14ac:dyDescent="0.3">
      <c r="D30">
        <v>12</v>
      </c>
      <c r="E30" s="2"/>
      <c r="F30" s="2"/>
      <c r="G30" s="2">
        <f t="shared" si="2"/>
        <v>0</v>
      </c>
      <c r="H30" s="2">
        <f t="shared" si="6"/>
        <v>0</v>
      </c>
      <c r="I30" s="2">
        <f>$C$9</f>
        <v>36.1</v>
      </c>
      <c r="J30" s="2">
        <f t="shared" si="4"/>
        <v>30</v>
      </c>
      <c r="K30" s="2">
        <f t="shared" si="5"/>
        <v>5.1850000000000014</v>
      </c>
      <c r="L30" s="2">
        <f>(E30+K30)/($C$15^D30)</f>
        <v>1.6521007898281992</v>
      </c>
      <c r="M30" s="2">
        <f>M29+L30</f>
        <v>13.762558864692462</v>
      </c>
      <c r="O30">
        <v>10</v>
      </c>
      <c r="P30" s="2">
        <f t="shared" si="8"/>
        <v>10.293147206053245</v>
      </c>
      <c r="Q30">
        <f t="shared" si="7"/>
        <v>8.3488900669605819</v>
      </c>
    </row>
    <row r="31" spans="1:17" x14ac:dyDescent="0.3">
      <c r="D31">
        <v>13</v>
      </c>
      <c r="G31" s="2">
        <f t="shared" si="2"/>
        <v>0</v>
      </c>
      <c r="H31" s="2">
        <f t="shared" si="6"/>
        <v>0</v>
      </c>
      <c r="I31" s="2">
        <f>$C$9</f>
        <v>36.1</v>
      </c>
      <c r="J31" s="2">
        <f t="shared" si="4"/>
        <v>30</v>
      </c>
      <c r="K31" s="2">
        <f t="shared" si="5"/>
        <v>5.1850000000000014</v>
      </c>
      <c r="L31" s="2">
        <f t="shared" ref="L31:L33" si="9">(E31+K31)/($C$15^D31)</f>
        <v>1.5019098089347265</v>
      </c>
      <c r="M31" s="2">
        <f t="shared" ref="M31:M33" si="10">M30+L31</f>
        <v>15.264468673627189</v>
      </c>
      <c r="O31">
        <v>11</v>
      </c>
      <c r="P31" s="2">
        <f t="shared" si="8"/>
        <v>12.110458074864264</v>
      </c>
      <c r="Q31">
        <f t="shared" si="7"/>
        <v>11.055724465826522</v>
      </c>
    </row>
    <row r="32" spans="1:17" x14ac:dyDescent="0.3">
      <c r="D32">
        <v>14</v>
      </c>
      <c r="G32" s="2">
        <f t="shared" si="2"/>
        <v>0</v>
      </c>
      <c r="H32" s="2">
        <f t="shared" si="6"/>
        <v>0</v>
      </c>
      <c r="I32" s="2">
        <f>$C$9</f>
        <v>36.1</v>
      </c>
      <c r="J32" s="2">
        <f t="shared" si="4"/>
        <v>30</v>
      </c>
      <c r="K32" s="2">
        <f t="shared" si="5"/>
        <v>5.1850000000000014</v>
      </c>
      <c r="L32" s="2">
        <f t="shared" si="9"/>
        <v>1.3653725535770238</v>
      </c>
      <c r="M32" s="2">
        <f t="shared" si="10"/>
        <v>16.629841227204214</v>
      </c>
      <c r="O32">
        <v>12</v>
      </c>
      <c r="P32" s="2">
        <f>M30</f>
        <v>13.762558864692462</v>
      </c>
      <c r="Q32">
        <f t="shared" si="7"/>
        <v>13.762558864692465</v>
      </c>
    </row>
    <row r="33" spans="1:17" x14ac:dyDescent="0.3">
      <c r="C33" s="2"/>
      <c r="D33">
        <v>15</v>
      </c>
      <c r="E33">
        <f>C3+C7</f>
        <v>6.85</v>
      </c>
      <c r="G33" s="2">
        <f t="shared" si="2"/>
        <v>0</v>
      </c>
      <c r="H33" s="2">
        <f t="shared" si="6"/>
        <v>0</v>
      </c>
      <c r="I33" s="2">
        <f>$C$9+C12</f>
        <v>46.1</v>
      </c>
      <c r="J33" s="2">
        <f t="shared" si="4"/>
        <v>30</v>
      </c>
      <c r="K33" s="2">
        <f t="shared" si="5"/>
        <v>13.685</v>
      </c>
      <c r="L33" s="2">
        <f t="shared" si="9"/>
        <v>4.9159157337957708</v>
      </c>
      <c r="M33" s="2">
        <f t="shared" si="10"/>
        <v>21.545756960999984</v>
      </c>
      <c r="O33">
        <v>13</v>
      </c>
      <c r="P33" s="2">
        <f>M32</f>
        <v>16.629841227204214</v>
      </c>
      <c r="Q33">
        <f t="shared" si="7"/>
        <v>16.469393263558402</v>
      </c>
    </row>
    <row r="34" spans="1:17" x14ac:dyDescent="0.3">
      <c r="C34" s="2"/>
      <c r="G34" s="2"/>
      <c r="H34" s="2"/>
      <c r="I34" s="2"/>
      <c r="J34" s="2"/>
      <c r="K34" s="2"/>
      <c r="L34" s="2"/>
      <c r="M34" s="2"/>
      <c r="O34">
        <v>14</v>
      </c>
      <c r="P34" s="2">
        <f>P35-E$33/(C15^D33)</f>
        <v>19.905921422821216</v>
      </c>
      <c r="Q34">
        <f t="shared" si="7"/>
        <v>19.176227662424346</v>
      </c>
    </row>
    <row r="35" spans="1:17" x14ac:dyDescent="0.3">
      <c r="C35" s="2"/>
      <c r="O35">
        <v>15</v>
      </c>
      <c r="P35" s="2">
        <f>M33</f>
        <v>21.545756960999984</v>
      </c>
      <c r="Q35">
        <f t="shared" si="7"/>
        <v>21.883062061290282</v>
      </c>
    </row>
    <row r="36" spans="1:17" x14ac:dyDescent="0.3">
      <c r="A36" t="s">
        <v>32</v>
      </c>
      <c r="C36" s="2">
        <f>-(C3+C7/(C15^D20))</f>
        <v>-6.5289256198347108</v>
      </c>
    </row>
    <row r="37" spans="1:17" x14ac:dyDescent="0.3">
      <c r="A37" t="s">
        <v>33</v>
      </c>
      <c r="C37" s="2">
        <f t="array" ref="C37">MAX(IF(M18:M30&lt;C36,M18:M30))</f>
        <v>-9.2366641622839971</v>
      </c>
      <c r="D37">
        <f>INDEX($D$18:$D$30,MATCH(C37,$M$18:$M$30,0))</f>
        <v>3</v>
      </c>
      <c r="O37" s="1" t="s">
        <v>30</v>
      </c>
      <c r="P37">
        <f>(P32-P22)/(O32-O22)</f>
        <v>2.7068343988659405</v>
      </c>
    </row>
    <row r="38" spans="1:17" x14ac:dyDescent="0.3">
      <c r="A38" t="s">
        <v>34</v>
      </c>
      <c r="C38" s="2">
        <f t="array" ref="C38">MIN(IF(M18:M30&gt;C36,M18:M30))</f>
        <v>-5.4427976231131758</v>
      </c>
      <c r="D38">
        <f>INDEX($D$18:$D$30,MATCH(C38,$M$18:$M$30,0))</f>
        <v>4</v>
      </c>
      <c r="O38" s="1" t="s">
        <v>31</v>
      </c>
      <c r="P38">
        <f>P22-P37*O22</f>
        <v>-18.719453921698822</v>
      </c>
    </row>
    <row r="39" spans="1:17" x14ac:dyDescent="0.3">
      <c r="A39" s="1" t="s">
        <v>41</v>
      </c>
      <c r="B39" s="1" t="s">
        <v>28</v>
      </c>
      <c r="C39" s="2">
        <f>(C36-C37)/(C38-C37)+(D37-2)</f>
        <v>1.7137147589385375</v>
      </c>
    </row>
    <row r="40" spans="1:17" x14ac:dyDescent="0.3">
      <c r="A40" s="1" t="s">
        <v>42</v>
      </c>
      <c r="B40" s="1" t="s">
        <v>36</v>
      </c>
      <c r="C40" s="2">
        <f>M30</f>
        <v>13.762558864692462</v>
      </c>
    </row>
    <row r="41" spans="1:17" x14ac:dyDescent="0.3">
      <c r="A41" s="1" t="s">
        <v>26</v>
      </c>
      <c r="B41" s="1" t="s">
        <v>37</v>
      </c>
      <c r="C41" s="2">
        <f>-SUM(L21:L30)/SUM(L18:L20)</f>
        <v>2.0343289581539055</v>
      </c>
    </row>
    <row r="42" spans="1:17" x14ac:dyDescent="0.3">
      <c r="A42" s="1" t="s">
        <v>43</v>
      </c>
      <c r="B42" s="1" t="s">
        <v>44</v>
      </c>
      <c r="C42" s="3">
        <v>0.121046804639239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F23-084E-4367-B3B7-04F831458363}">
  <dimension ref="A1:L17"/>
  <sheetViews>
    <sheetView workbookViewId="0">
      <selection activeCell="B12" sqref="B12"/>
    </sheetView>
  </sheetViews>
  <sheetFormatPr defaultRowHeight="14.4" x14ac:dyDescent="0.3"/>
  <cols>
    <col min="1" max="1" width="14" customWidth="1"/>
    <col min="2" max="2" width="12.5546875" customWidth="1"/>
    <col min="4" max="4" width="10.88671875" customWidth="1"/>
    <col min="8" max="8" width="12.44140625" customWidth="1"/>
    <col min="9" max="9" width="13.5546875" customWidth="1"/>
    <col min="10" max="10" width="15.44140625" customWidth="1"/>
  </cols>
  <sheetData>
    <row r="1" spans="1:12" x14ac:dyDescent="0.3">
      <c r="A1" s="1" t="s">
        <v>67</v>
      </c>
    </row>
    <row r="2" spans="1:12" x14ac:dyDescent="0.3">
      <c r="A2" s="1"/>
    </row>
    <row r="3" spans="1:12" x14ac:dyDescent="0.3">
      <c r="A3" s="1" t="s">
        <v>61</v>
      </c>
      <c r="B3">
        <v>120</v>
      </c>
    </row>
    <row r="5" spans="1:12" ht="32.1" customHeight="1" x14ac:dyDescent="0.3">
      <c r="A5" s="1" t="s">
        <v>45</v>
      </c>
      <c r="B5" s="4" t="s">
        <v>49</v>
      </c>
      <c r="C5" s="4" t="s">
        <v>50</v>
      </c>
      <c r="D5" s="4" t="s">
        <v>51</v>
      </c>
      <c r="E5" s="4" t="s">
        <v>60</v>
      </c>
      <c r="F5" s="4" t="s">
        <v>44</v>
      </c>
      <c r="H5" s="4" t="s">
        <v>62</v>
      </c>
      <c r="I5" s="4" t="s">
        <v>65</v>
      </c>
      <c r="J5" s="4" t="s">
        <v>66</v>
      </c>
      <c r="K5" s="4" t="s">
        <v>60</v>
      </c>
      <c r="L5" s="4" t="s">
        <v>44</v>
      </c>
    </row>
    <row r="6" spans="1:12" x14ac:dyDescent="0.3">
      <c r="A6" t="s">
        <v>46</v>
      </c>
      <c r="B6">
        <v>60</v>
      </c>
      <c r="C6">
        <v>10</v>
      </c>
      <c r="D6">
        <v>12</v>
      </c>
      <c r="E6" s="5">
        <f>-B6+C6*$B$13+D6*$B$13*$C$17</f>
        <v>11.9166234502744</v>
      </c>
      <c r="F6" s="6">
        <v>0.1434945069404546</v>
      </c>
      <c r="G6" t="s">
        <v>63</v>
      </c>
      <c r="H6">
        <f>B8-B6</f>
        <v>40</v>
      </c>
      <c r="I6">
        <f>C8-C6</f>
        <v>2</v>
      </c>
      <c r="J6">
        <f>D8-D6</f>
        <v>8</v>
      </c>
      <c r="K6" s="5">
        <f>-H6+I6*$B$13+J6*$B$13*$C$17</f>
        <v>3.7019913910920224</v>
      </c>
      <c r="L6" s="6">
        <v>0.119140538227403</v>
      </c>
    </row>
    <row r="7" spans="1:12" x14ac:dyDescent="0.3">
      <c r="A7" t="s">
        <v>47</v>
      </c>
      <c r="B7">
        <v>120</v>
      </c>
      <c r="C7">
        <v>22</v>
      </c>
      <c r="D7">
        <v>22</v>
      </c>
      <c r="E7" s="5">
        <f t="shared" ref="E7:E8" si="0">-B7+C7*$B$13+D7*$B$13*$C$17</f>
        <v>15.180476325503065</v>
      </c>
      <c r="F7" s="6">
        <v>0.1287003710631443</v>
      </c>
      <c r="G7" t="s">
        <v>64</v>
      </c>
      <c r="H7">
        <f>B7-B8</f>
        <v>20</v>
      </c>
      <c r="I7">
        <f t="shared" ref="I7:J7" si="1">C7-C8</f>
        <v>10</v>
      </c>
      <c r="J7">
        <f t="shared" si="1"/>
        <v>2</v>
      </c>
      <c r="K7" s="5">
        <f>-H7+I7*$B$13+J7*$B$13*$C$17</f>
        <v>-0.4381385158633595</v>
      </c>
      <c r="L7" s="6">
        <v>9.2788300702240534E-2</v>
      </c>
    </row>
    <row r="8" spans="1:12" x14ac:dyDescent="0.3">
      <c r="A8" t="s">
        <v>48</v>
      </c>
      <c r="B8">
        <v>100</v>
      </c>
      <c r="C8">
        <v>12</v>
      </c>
      <c r="D8">
        <v>20</v>
      </c>
      <c r="E8" s="5">
        <f t="shared" si="0"/>
        <v>15.618614841366409</v>
      </c>
      <c r="F8" s="6">
        <v>0.13341823205097603</v>
      </c>
    </row>
    <row r="10" spans="1:12" x14ac:dyDescent="0.3">
      <c r="A10" t="s">
        <v>52</v>
      </c>
      <c r="B10">
        <v>0.1</v>
      </c>
      <c r="C10">
        <f>B10</f>
        <v>0.1</v>
      </c>
    </row>
    <row r="11" spans="1:12" x14ac:dyDescent="0.3">
      <c r="A11" t="s">
        <v>54</v>
      </c>
      <c r="B11">
        <v>1</v>
      </c>
      <c r="C11">
        <v>9</v>
      </c>
    </row>
    <row r="12" spans="1:12" x14ac:dyDescent="0.3">
      <c r="A12" t="s">
        <v>53</v>
      </c>
      <c r="B12" s="5">
        <f>(1+B10)^B11</f>
        <v>1.1000000000000001</v>
      </c>
      <c r="C12" s="5">
        <f>(1+C10)^C11</f>
        <v>2.3579476910000015</v>
      </c>
    </row>
    <row r="13" spans="1:12" x14ac:dyDescent="0.3">
      <c r="A13" t="s">
        <v>55</v>
      </c>
      <c r="B13" s="5">
        <f>1/B12</f>
        <v>0.90909090909090906</v>
      </c>
      <c r="C13" s="5">
        <f>1/C12</f>
        <v>0.42409761837248466</v>
      </c>
    </row>
    <row r="14" spans="1:12" x14ac:dyDescent="0.3">
      <c r="A14" t="s">
        <v>56</v>
      </c>
      <c r="B14" s="5">
        <f>((1+B10)^B11-1)/B10</f>
        <v>1.0000000000000009</v>
      </c>
      <c r="C14" s="5">
        <f>((1+C10)^C11-1)/C10</f>
        <v>13.579476910000015</v>
      </c>
    </row>
    <row r="15" spans="1:12" x14ac:dyDescent="0.3">
      <c r="A15" t="s">
        <v>57</v>
      </c>
      <c r="B15" s="5">
        <f>1/B14</f>
        <v>0.99999999999999911</v>
      </c>
      <c r="C15" s="5">
        <f>1/C14</f>
        <v>7.3640539074343397E-2</v>
      </c>
    </row>
    <row r="16" spans="1:12" x14ac:dyDescent="0.3">
      <c r="A16" t="s">
        <v>58</v>
      </c>
      <c r="B16" s="5">
        <f>B10*(1+B10)^B11/((1+B10)^B11-1)</f>
        <v>1.0999999999999992</v>
      </c>
      <c r="C16" s="5">
        <f>C10*(1+C10)^C11/((1+C10)^C11-1)</f>
        <v>0.1736405390743434</v>
      </c>
    </row>
    <row r="17" spans="1:3" x14ac:dyDescent="0.3">
      <c r="A17" t="s">
        <v>59</v>
      </c>
      <c r="B17" s="5">
        <f>1/B16</f>
        <v>0.90909090909090973</v>
      </c>
      <c r="C17" s="5">
        <f>1/C16</f>
        <v>5.7590238162751533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5A3B-23EC-4E38-B406-F02E782D2556}">
  <dimension ref="A2:G55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1.6640625" customWidth="1"/>
    <col min="4" max="4" width="9.88671875" customWidth="1"/>
    <col min="5" max="5" width="12.5546875" customWidth="1"/>
  </cols>
  <sheetData>
    <row r="2" spans="1:7" x14ac:dyDescent="0.3">
      <c r="B2" s="1" t="s">
        <v>74</v>
      </c>
      <c r="C2" s="1" t="s">
        <v>75</v>
      </c>
      <c r="D2" s="1"/>
    </row>
    <row r="3" spans="1:7" x14ac:dyDescent="0.3">
      <c r="A3" t="s">
        <v>68</v>
      </c>
      <c r="B3">
        <v>8000</v>
      </c>
      <c r="C3">
        <v>16000</v>
      </c>
    </row>
    <row r="4" spans="1:7" x14ac:dyDescent="0.3">
      <c r="A4" t="s">
        <v>77</v>
      </c>
      <c r="B4">
        <v>1800</v>
      </c>
      <c r="C4">
        <v>1600</v>
      </c>
    </row>
    <row r="5" spans="1:7" x14ac:dyDescent="0.3">
      <c r="A5" t="s">
        <v>52</v>
      </c>
      <c r="B5">
        <v>0.08</v>
      </c>
      <c r="C5">
        <v>0.08</v>
      </c>
    </row>
    <row r="6" spans="1:7" x14ac:dyDescent="0.3">
      <c r="A6" t="s">
        <v>69</v>
      </c>
      <c r="B6">
        <v>4</v>
      </c>
      <c r="C6">
        <v>7</v>
      </c>
    </row>
    <row r="7" spans="1:7" x14ac:dyDescent="0.3">
      <c r="A7" t="s">
        <v>24</v>
      </c>
      <c r="B7" s="5">
        <f>(1+B5)^B6/((1+B5)^B6-1)</f>
        <v>3.7740100556754892</v>
      </c>
      <c r="C7" s="5">
        <f>(1+C5)^C6/((1+C5)^C6-1)</f>
        <v>2.4009050178551306</v>
      </c>
      <c r="D7" s="5"/>
    </row>
    <row r="8" spans="1:7" x14ac:dyDescent="0.3">
      <c r="A8" t="s">
        <v>56</v>
      </c>
      <c r="B8" s="5">
        <f>((1+B5)^B6-1)/B5</f>
        <v>4.5061120000000034</v>
      </c>
      <c r="C8" s="5">
        <f>((1+C5)^C6-1)/C5</f>
        <v>8.9228033597440088</v>
      </c>
      <c r="D8" s="5"/>
    </row>
    <row r="9" spans="1:7" x14ac:dyDescent="0.3">
      <c r="A9" t="s">
        <v>9</v>
      </c>
      <c r="B9" s="5">
        <f>(B7-1)*B3</f>
        <v>22192.080445403913</v>
      </c>
      <c r="C9" s="5">
        <f>(C7-1)*C3</f>
        <v>22414.48028568209</v>
      </c>
      <c r="D9" s="5"/>
    </row>
    <row r="10" spans="1:7" x14ac:dyDescent="0.3">
      <c r="A10" s="1" t="s">
        <v>70</v>
      </c>
      <c r="B10" s="5">
        <f>B9+B3</f>
        <v>30192.080445403913</v>
      </c>
      <c r="C10" s="5">
        <f>C9+C3</f>
        <v>38414.48028568209</v>
      </c>
      <c r="D10" s="5"/>
    </row>
    <row r="11" spans="1:7" x14ac:dyDescent="0.3">
      <c r="A11" s="1" t="s">
        <v>76</v>
      </c>
      <c r="B11" s="5">
        <f>(B3*(1+B5)^B6+B4*B8)/((1+B5)^B6-1)</f>
        <v>52692.08044540391</v>
      </c>
      <c r="C11" s="5">
        <f>(C3*(1+C5)^C6+C4*C8)/((1+C5)^C6-1)</f>
        <v>58414.480285682097</v>
      </c>
      <c r="D11" s="5"/>
      <c r="E11" s="5"/>
    </row>
    <row r="12" spans="1:7" x14ac:dyDescent="0.3">
      <c r="A12" s="1" t="s">
        <v>58</v>
      </c>
      <c r="B12" s="5">
        <f>B5*(1+B5)^B6/((1+B5)^B6-1)</f>
        <v>0.30192080445403913</v>
      </c>
      <c r="C12" s="5">
        <f>C5*(1+C5)^C6/((1+C5)^C6-1)</f>
        <v>0.19207240142841048</v>
      </c>
      <c r="D12" s="5"/>
      <c r="E12" s="5"/>
    </row>
    <row r="14" spans="1:7" x14ac:dyDescent="0.3">
      <c r="B14" s="20" t="s">
        <v>74</v>
      </c>
      <c r="C14" s="20"/>
      <c r="D14" s="7"/>
      <c r="E14" s="20" t="s">
        <v>75</v>
      </c>
      <c r="F14" s="20"/>
    </row>
    <row r="15" spans="1:7" ht="32.4" customHeight="1" x14ac:dyDescent="0.3">
      <c r="A15" s="1" t="s">
        <v>72</v>
      </c>
      <c r="B15" s="4" t="s">
        <v>71</v>
      </c>
      <c r="C15" s="1" t="s">
        <v>73</v>
      </c>
      <c r="D15" s="1" t="s">
        <v>78</v>
      </c>
      <c r="E15" s="4" t="s">
        <v>71</v>
      </c>
      <c r="F15" s="1" t="s">
        <v>73</v>
      </c>
      <c r="G15" s="1" t="s">
        <v>78</v>
      </c>
    </row>
    <row r="16" spans="1:7" x14ac:dyDescent="0.3">
      <c r="A16">
        <v>0</v>
      </c>
      <c r="B16">
        <f t="shared" ref="B16:B55" si="0">IF(MOD(A16,$B$6)=0,-$B$3,0)</f>
        <v>-8000</v>
      </c>
      <c r="C16" s="5">
        <f>$B$10+B16</f>
        <v>22192.080445403913</v>
      </c>
      <c r="D16" s="5"/>
      <c r="E16">
        <f t="shared" ref="E16:E55" si="1">IF(MOD(A16,$C$6)=0,-$C$3,0)</f>
        <v>-16000</v>
      </c>
      <c r="F16" s="5">
        <f>$C$10+E16</f>
        <v>22414.48028568209</v>
      </c>
    </row>
    <row r="17" spans="1:7" x14ac:dyDescent="0.3">
      <c r="A17">
        <v>1</v>
      </c>
      <c r="B17">
        <f t="shared" si="0"/>
        <v>0</v>
      </c>
      <c r="C17">
        <f t="shared" ref="C17:C36" si="2">C16*(1+$B$5)+B17</f>
        <v>23967.446881036227</v>
      </c>
      <c r="D17" s="5">
        <f>$B$3*$B$12+$B$4</f>
        <v>4215.3664356323134</v>
      </c>
      <c r="E17">
        <f t="shared" si="1"/>
        <v>0</v>
      </c>
      <c r="F17">
        <f>F16*(1+$B$5)+E17</f>
        <v>24207.638708536659</v>
      </c>
      <c r="G17" s="5">
        <f>$C$3*$C$12+$C$4</f>
        <v>4673.1584228545671</v>
      </c>
    </row>
    <row r="18" spans="1:7" x14ac:dyDescent="0.3">
      <c r="A18">
        <v>2</v>
      </c>
      <c r="B18">
        <f t="shared" si="0"/>
        <v>0</v>
      </c>
      <c r="C18">
        <f t="shared" si="2"/>
        <v>25884.842631519128</v>
      </c>
      <c r="D18" s="5">
        <f t="shared" ref="D18:D55" si="3">$B$3*$B$12+$B$4</f>
        <v>4215.3664356323134</v>
      </c>
      <c r="E18">
        <f t="shared" si="1"/>
        <v>0</v>
      </c>
      <c r="F18">
        <f t="shared" ref="F18:F55" si="4">F17*(1+$B$5)+E18</f>
        <v>26144.249805219592</v>
      </c>
      <c r="G18" s="5">
        <f t="shared" ref="G18:G55" si="5">$C$3*$C$12+$C$4</f>
        <v>4673.1584228545671</v>
      </c>
    </row>
    <row r="19" spans="1:7" x14ac:dyDescent="0.3">
      <c r="A19">
        <v>3</v>
      </c>
      <c r="B19">
        <f t="shared" si="0"/>
        <v>0</v>
      </c>
      <c r="C19">
        <f t="shared" si="2"/>
        <v>27955.630042040659</v>
      </c>
      <c r="D19" s="5">
        <f t="shared" si="3"/>
        <v>4215.3664356323134</v>
      </c>
      <c r="E19">
        <f t="shared" si="1"/>
        <v>0</v>
      </c>
      <c r="F19">
        <f t="shared" si="4"/>
        <v>28235.789789637161</v>
      </c>
      <c r="G19" s="5">
        <f t="shared" si="5"/>
        <v>4673.1584228545671</v>
      </c>
    </row>
    <row r="20" spans="1:7" x14ac:dyDescent="0.3">
      <c r="A20">
        <v>4</v>
      </c>
      <c r="B20">
        <f t="shared" si="0"/>
        <v>-8000</v>
      </c>
      <c r="C20">
        <f t="shared" si="2"/>
        <v>22192.080445403913</v>
      </c>
      <c r="D20" s="5">
        <f t="shared" si="3"/>
        <v>4215.3664356323134</v>
      </c>
      <c r="E20">
        <f t="shared" si="1"/>
        <v>0</v>
      </c>
      <c r="F20">
        <f t="shared" si="4"/>
        <v>30494.652972808137</v>
      </c>
      <c r="G20" s="5">
        <f t="shared" si="5"/>
        <v>4673.1584228545671</v>
      </c>
    </row>
    <row r="21" spans="1:7" x14ac:dyDescent="0.3">
      <c r="A21">
        <v>5</v>
      </c>
      <c r="B21">
        <f t="shared" si="0"/>
        <v>0</v>
      </c>
      <c r="C21">
        <f t="shared" si="2"/>
        <v>23967.446881036227</v>
      </c>
      <c r="D21" s="5">
        <f t="shared" si="3"/>
        <v>4215.3664356323134</v>
      </c>
      <c r="E21">
        <f t="shared" si="1"/>
        <v>0</v>
      </c>
      <c r="F21">
        <f t="shared" si="4"/>
        <v>32934.225210632787</v>
      </c>
      <c r="G21" s="5">
        <f t="shared" si="5"/>
        <v>4673.1584228545671</v>
      </c>
    </row>
    <row r="22" spans="1:7" x14ac:dyDescent="0.3">
      <c r="A22">
        <v>6</v>
      </c>
      <c r="B22">
        <f t="shared" si="0"/>
        <v>0</v>
      </c>
      <c r="C22">
        <f t="shared" si="2"/>
        <v>25884.842631519128</v>
      </c>
      <c r="D22" s="5">
        <f t="shared" si="3"/>
        <v>4215.3664356323134</v>
      </c>
      <c r="E22">
        <f t="shared" si="1"/>
        <v>0</v>
      </c>
      <c r="F22">
        <f t="shared" si="4"/>
        <v>35568.963227483415</v>
      </c>
      <c r="G22" s="5">
        <f t="shared" si="5"/>
        <v>4673.1584228545671</v>
      </c>
    </row>
    <row r="23" spans="1:7" x14ac:dyDescent="0.3">
      <c r="A23">
        <v>7</v>
      </c>
      <c r="B23">
        <f t="shared" si="0"/>
        <v>0</v>
      </c>
      <c r="C23">
        <f t="shared" si="2"/>
        <v>27955.630042040659</v>
      </c>
      <c r="D23" s="5">
        <f t="shared" si="3"/>
        <v>4215.3664356323134</v>
      </c>
      <c r="E23">
        <f t="shared" si="1"/>
        <v>-16000</v>
      </c>
      <c r="F23">
        <f t="shared" si="4"/>
        <v>22414.48028568209</v>
      </c>
      <c r="G23" s="5">
        <f t="shared" si="5"/>
        <v>4673.1584228545671</v>
      </c>
    </row>
    <row r="24" spans="1:7" x14ac:dyDescent="0.3">
      <c r="A24">
        <v>8</v>
      </c>
      <c r="B24">
        <f t="shared" si="0"/>
        <v>-8000</v>
      </c>
      <c r="C24">
        <f t="shared" si="2"/>
        <v>22192.080445403913</v>
      </c>
      <c r="D24" s="5">
        <f t="shared" si="3"/>
        <v>4215.3664356323134</v>
      </c>
      <c r="E24">
        <f t="shared" si="1"/>
        <v>0</v>
      </c>
      <c r="F24">
        <f t="shared" si="4"/>
        <v>24207.638708536659</v>
      </c>
      <c r="G24" s="5">
        <f t="shared" si="5"/>
        <v>4673.1584228545671</v>
      </c>
    </row>
    <row r="25" spans="1:7" x14ac:dyDescent="0.3">
      <c r="A25">
        <v>9</v>
      </c>
      <c r="B25">
        <f t="shared" si="0"/>
        <v>0</v>
      </c>
      <c r="C25">
        <f t="shared" si="2"/>
        <v>23967.446881036227</v>
      </c>
      <c r="D25" s="5">
        <f t="shared" si="3"/>
        <v>4215.3664356323134</v>
      </c>
      <c r="E25">
        <f t="shared" si="1"/>
        <v>0</v>
      </c>
      <c r="F25">
        <f t="shared" si="4"/>
        <v>26144.249805219592</v>
      </c>
      <c r="G25" s="5">
        <f t="shared" si="5"/>
        <v>4673.1584228545671</v>
      </c>
    </row>
    <row r="26" spans="1:7" x14ac:dyDescent="0.3">
      <c r="A26">
        <v>10</v>
      </c>
      <c r="B26">
        <f t="shared" si="0"/>
        <v>0</v>
      </c>
      <c r="C26">
        <f t="shared" si="2"/>
        <v>25884.842631519128</v>
      </c>
      <c r="D26" s="5">
        <f t="shared" si="3"/>
        <v>4215.3664356323134</v>
      </c>
      <c r="E26">
        <f t="shared" si="1"/>
        <v>0</v>
      </c>
      <c r="F26">
        <f t="shared" si="4"/>
        <v>28235.789789637161</v>
      </c>
      <c r="G26" s="5">
        <f t="shared" si="5"/>
        <v>4673.1584228545671</v>
      </c>
    </row>
    <row r="27" spans="1:7" x14ac:dyDescent="0.3">
      <c r="A27">
        <v>11</v>
      </c>
      <c r="B27">
        <f t="shared" si="0"/>
        <v>0</v>
      </c>
      <c r="C27">
        <f t="shared" si="2"/>
        <v>27955.630042040659</v>
      </c>
      <c r="D27" s="5">
        <f t="shared" si="3"/>
        <v>4215.3664356323134</v>
      </c>
      <c r="E27">
        <f t="shared" si="1"/>
        <v>0</v>
      </c>
      <c r="F27">
        <f t="shared" si="4"/>
        <v>30494.652972808137</v>
      </c>
      <c r="G27" s="5">
        <f t="shared" si="5"/>
        <v>4673.1584228545671</v>
      </c>
    </row>
    <row r="28" spans="1:7" x14ac:dyDescent="0.3">
      <c r="A28">
        <v>12</v>
      </c>
      <c r="B28">
        <f t="shared" si="0"/>
        <v>-8000</v>
      </c>
      <c r="C28">
        <f t="shared" si="2"/>
        <v>22192.080445403913</v>
      </c>
      <c r="D28" s="5">
        <f t="shared" si="3"/>
        <v>4215.3664356323134</v>
      </c>
      <c r="E28">
        <f t="shared" si="1"/>
        <v>0</v>
      </c>
      <c r="F28">
        <f t="shared" si="4"/>
        <v>32934.225210632787</v>
      </c>
      <c r="G28" s="5">
        <f t="shared" si="5"/>
        <v>4673.1584228545671</v>
      </c>
    </row>
    <row r="29" spans="1:7" x14ac:dyDescent="0.3">
      <c r="A29">
        <v>13</v>
      </c>
      <c r="B29">
        <f t="shared" si="0"/>
        <v>0</v>
      </c>
      <c r="C29">
        <f t="shared" si="2"/>
        <v>23967.446881036227</v>
      </c>
      <c r="D29" s="5">
        <f t="shared" si="3"/>
        <v>4215.3664356323134</v>
      </c>
      <c r="E29">
        <f t="shared" si="1"/>
        <v>0</v>
      </c>
      <c r="F29">
        <f t="shared" si="4"/>
        <v>35568.963227483415</v>
      </c>
      <c r="G29" s="5">
        <f t="shared" si="5"/>
        <v>4673.1584228545671</v>
      </c>
    </row>
    <row r="30" spans="1:7" x14ac:dyDescent="0.3">
      <c r="A30">
        <v>14</v>
      </c>
      <c r="B30">
        <f t="shared" si="0"/>
        <v>0</v>
      </c>
      <c r="C30">
        <f t="shared" si="2"/>
        <v>25884.842631519128</v>
      </c>
      <c r="D30" s="5">
        <f t="shared" si="3"/>
        <v>4215.3664356323134</v>
      </c>
      <c r="E30">
        <f t="shared" si="1"/>
        <v>-16000</v>
      </c>
      <c r="F30">
        <f t="shared" si="4"/>
        <v>22414.48028568209</v>
      </c>
      <c r="G30" s="5">
        <f t="shared" si="5"/>
        <v>4673.1584228545671</v>
      </c>
    </row>
    <row r="31" spans="1:7" x14ac:dyDescent="0.3">
      <c r="A31">
        <v>15</v>
      </c>
      <c r="B31">
        <f t="shared" si="0"/>
        <v>0</v>
      </c>
      <c r="C31">
        <f t="shared" si="2"/>
        <v>27955.630042040659</v>
      </c>
      <c r="D31" s="5">
        <f t="shared" si="3"/>
        <v>4215.3664356323134</v>
      </c>
      <c r="E31">
        <f t="shared" si="1"/>
        <v>0</v>
      </c>
      <c r="F31">
        <f t="shared" si="4"/>
        <v>24207.638708536659</v>
      </c>
      <c r="G31" s="5">
        <f t="shared" si="5"/>
        <v>4673.1584228545671</v>
      </c>
    </row>
    <row r="32" spans="1:7" x14ac:dyDescent="0.3">
      <c r="A32">
        <v>16</v>
      </c>
      <c r="B32">
        <f t="shared" si="0"/>
        <v>-8000</v>
      </c>
      <c r="C32">
        <f t="shared" si="2"/>
        <v>22192.080445403913</v>
      </c>
      <c r="D32" s="5">
        <f t="shared" si="3"/>
        <v>4215.3664356323134</v>
      </c>
      <c r="E32">
        <f t="shared" si="1"/>
        <v>0</v>
      </c>
      <c r="F32">
        <f t="shared" si="4"/>
        <v>26144.249805219592</v>
      </c>
      <c r="G32" s="5">
        <f t="shared" si="5"/>
        <v>4673.1584228545671</v>
      </c>
    </row>
    <row r="33" spans="1:7" x14ac:dyDescent="0.3">
      <c r="A33">
        <v>17</v>
      </c>
      <c r="B33">
        <f t="shared" si="0"/>
        <v>0</v>
      </c>
      <c r="C33">
        <f t="shared" si="2"/>
        <v>23967.446881036227</v>
      </c>
      <c r="D33" s="5">
        <f t="shared" si="3"/>
        <v>4215.3664356323134</v>
      </c>
      <c r="E33">
        <f t="shared" si="1"/>
        <v>0</v>
      </c>
      <c r="F33">
        <f t="shared" si="4"/>
        <v>28235.789789637161</v>
      </c>
      <c r="G33" s="5">
        <f t="shared" si="5"/>
        <v>4673.1584228545671</v>
      </c>
    </row>
    <row r="34" spans="1:7" x14ac:dyDescent="0.3">
      <c r="A34">
        <v>18</v>
      </c>
      <c r="B34">
        <f t="shared" si="0"/>
        <v>0</v>
      </c>
      <c r="C34">
        <f t="shared" si="2"/>
        <v>25884.842631519128</v>
      </c>
      <c r="D34" s="5">
        <f t="shared" si="3"/>
        <v>4215.3664356323134</v>
      </c>
      <c r="E34">
        <f t="shared" si="1"/>
        <v>0</v>
      </c>
      <c r="F34">
        <f t="shared" si="4"/>
        <v>30494.652972808137</v>
      </c>
      <c r="G34" s="5">
        <f t="shared" si="5"/>
        <v>4673.1584228545671</v>
      </c>
    </row>
    <row r="35" spans="1:7" x14ac:dyDescent="0.3">
      <c r="A35">
        <v>19</v>
      </c>
      <c r="B35">
        <f t="shared" si="0"/>
        <v>0</v>
      </c>
      <c r="C35">
        <f t="shared" si="2"/>
        <v>27955.630042040659</v>
      </c>
      <c r="D35" s="5">
        <f t="shared" si="3"/>
        <v>4215.3664356323134</v>
      </c>
      <c r="E35">
        <f t="shared" si="1"/>
        <v>0</v>
      </c>
      <c r="F35">
        <f t="shared" si="4"/>
        <v>32934.225210632787</v>
      </c>
      <c r="G35" s="5">
        <f t="shared" si="5"/>
        <v>4673.1584228545671</v>
      </c>
    </row>
    <row r="36" spans="1:7" x14ac:dyDescent="0.3">
      <c r="A36">
        <v>20</v>
      </c>
      <c r="B36">
        <f t="shared" si="0"/>
        <v>-8000</v>
      </c>
      <c r="C36">
        <f t="shared" si="2"/>
        <v>22192.080445403913</v>
      </c>
      <c r="D36" s="5">
        <f t="shared" si="3"/>
        <v>4215.3664356323134</v>
      </c>
      <c r="E36">
        <f t="shared" si="1"/>
        <v>0</v>
      </c>
      <c r="F36">
        <f t="shared" si="4"/>
        <v>35568.963227483415</v>
      </c>
      <c r="G36" s="5">
        <f t="shared" si="5"/>
        <v>4673.1584228545671</v>
      </c>
    </row>
    <row r="37" spans="1:7" x14ac:dyDescent="0.3">
      <c r="A37">
        <v>21</v>
      </c>
      <c r="B37">
        <f t="shared" si="0"/>
        <v>0</v>
      </c>
      <c r="C37">
        <f t="shared" ref="C37:C55" si="6">C36*(1+$B$5)+B37</f>
        <v>23967.446881036227</v>
      </c>
      <c r="D37" s="5">
        <f t="shared" si="3"/>
        <v>4215.3664356323134</v>
      </c>
      <c r="E37">
        <f t="shared" si="1"/>
        <v>-16000</v>
      </c>
      <c r="F37">
        <f t="shared" si="4"/>
        <v>22414.48028568209</v>
      </c>
      <c r="G37" s="5">
        <f t="shared" si="5"/>
        <v>4673.1584228545671</v>
      </c>
    </row>
    <row r="38" spans="1:7" x14ac:dyDescent="0.3">
      <c r="A38">
        <v>22</v>
      </c>
      <c r="B38">
        <f t="shared" si="0"/>
        <v>0</v>
      </c>
      <c r="C38">
        <f t="shared" si="6"/>
        <v>25884.842631519128</v>
      </c>
      <c r="D38" s="5">
        <f t="shared" si="3"/>
        <v>4215.3664356323134</v>
      </c>
      <c r="E38">
        <f t="shared" si="1"/>
        <v>0</v>
      </c>
      <c r="F38">
        <f t="shared" si="4"/>
        <v>24207.638708536659</v>
      </c>
      <c r="G38" s="5">
        <f t="shared" si="5"/>
        <v>4673.1584228545671</v>
      </c>
    </row>
    <row r="39" spans="1:7" x14ac:dyDescent="0.3">
      <c r="A39">
        <v>23</v>
      </c>
      <c r="B39">
        <f t="shared" si="0"/>
        <v>0</v>
      </c>
      <c r="C39">
        <f t="shared" si="6"/>
        <v>27955.630042040659</v>
      </c>
      <c r="D39" s="5">
        <f t="shared" si="3"/>
        <v>4215.3664356323134</v>
      </c>
      <c r="E39">
        <f t="shared" si="1"/>
        <v>0</v>
      </c>
      <c r="F39">
        <f t="shared" si="4"/>
        <v>26144.249805219592</v>
      </c>
      <c r="G39" s="5">
        <f t="shared" si="5"/>
        <v>4673.1584228545671</v>
      </c>
    </row>
    <row r="40" spans="1:7" x14ac:dyDescent="0.3">
      <c r="A40">
        <v>24</v>
      </c>
      <c r="B40">
        <f t="shared" si="0"/>
        <v>-8000</v>
      </c>
      <c r="C40">
        <f t="shared" si="6"/>
        <v>22192.080445403913</v>
      </c>
      <c r="D40" s="5">
        <f t="shared" si="3"/>
        <v>4215.3664356323134</v>
      </c>
      <c r="E40">
        <f t="shared" si="1"/>
        <v>0</v>
      </c>
      <c r="F40">
        <f t="shared" si="4"/>
        <v>28235.789789637161</v>
      </c>
      <c r="G40" s="5">
        <f t="shared" si="5"/>
        <v>4673.1584228545671</v>
      </c>
    </row>
    <row r="41" spans="1:7" x14ac:dyDescent="0.3">
      <c r="A41">
        <v>25</v>
      </c>
      <c r="B41">
        <f t="shared" si="0"/>
        <v>0</v>
      </c>
      <c r="C41">
        <f t="shared" si="6"/>
        <v>23967.446881036227</v>
      </c>
      <c r="D41" s="5">
        <f t="shared" si="3"/>
        <v>4215.3664356323134</v>
      </c>
      <c r="E41">
        <f t="shared" si="1"/>
        <v>0</v>
      </c>
      <c r="F41">
        <f t="shared" si="4"/>
        <v>30494.652972808137</v>
      </c>
      <c r="G41" s="5">
        <f t="shared" si="5"/>
        <v>4673.1584228545671</v>
      </c>
    </row>
    <row r="42" spans="1:7" x14ac:dyDescent="0.3">
      <c r="A42">
        <v>26</v>
      </c>
      <c r="B42">
        <f t="shared" si="0"/>
        <v>0</v>
      </c>
      <c r="C42">
        <f t="shared" si="6"/>
        <v>25884.842631519128</v>
      </c>
      <c r="D42" s="5">
        <f t="shared" si="3"/>
        <v>4215.3664356323134</v>
      </c>
      <c r="E42">
        <f t="shared" si="1"/>
        <v>0</v>
      </c>
      <c r="F42">
        <f t="shared" si="4"/>
        <v>32934.225210632787</v>
      </c>
      <c r="G42" s="5">
        <f t="shared" si="5"/>
        <v>4673.1584228545671</v>
      </c>
    </row>
    <row r="43" spans="1:7" x14ac:dyDescent="0.3">
      <c r="A43">
        <v>27</v>
      </c>
      <c r="B43">
        <f t="shared" si="0"/>
        <v>0</v>
      </c>
      <c r="C43">
        <f t="shared" si="6"/>
        <v>27955.630042040659</v>
      </c>
      <c r="D43" s="5">
        <f t="shared" si="3"/>
        <v>4215.3664356323134</v>
      </c>
      <c r="E43">
        <f t="shared" si="1"/>
        <v>0</v>
      </c>
      <c r="F43">
        <f t="shared" si="4"/>
        <v>35568.963227483415</v>
      </c>
      <c r="G43" s="5">
        <f t="shared" si="5"/>
        <v>4673.1584228545671</v>
      </c>
    </row>
    <row r="44" spans="1:7" x14ac:dyDescent="0.3">
      <c r="A44">
        <v>28</v>
      </c>
      <c r="B44">
        <f t="shared" si="0"/>
        <v>-8000</v>
      </c>
      <c r="C44">
        <f t="shared" si="6"/>
        <v>22192.080445403913</v>
      </c>
      <c r="D44" s="5">
        <f t="shared" si="3"/>
        <v>4215.3664356323134</v>
      </c>
      <c r="E44">
        <f t="shared" si="1"/>
        <v>-16000</v>
      </c>
      <c r="F44">
        <f t="shared" si="4"/>
        <v>22414.48028568209</v>
      </c>
      <c r="G44" s="5">
        <f t="shared" si="5"/>
        <v>4673.1584228545671</v>
      </c>
    </row>
    <row r="45" spans="1:7" x14ac:dyDescent="0.3">
      <c r="A45">
        <v>29</v>
      </c>
      <c r="B45">
        <f t="shared" si="0"/>
        <v>0</v>
      </c>
      <c r="C45">
        <f t="shared" si="6"/>
        <v>23967.446881036227</v>
      </c>
      <c r="D45" s="5">
        <f t="shared" si="3"/>
        <v>4215.3664356323134</v>
      </c>
      <c r="E45">
        <f t="shared" si="1"/>
        <v>0</v>
      </c>
      <c r="F45">
        <f t="shared" si="4"/>
        <v>24207.638708536659</v>
      </c>
      <c r="G45" s="5">
        <f t="shared" si="5"/>
        <v>4673.1584228545671</v>
      </c>
    </row>
    <row r="46" spans="1:7" x14ac:dyDescent="0.3">
      <c r="A46">
        <v>30</v>
      </c>
      <c r="B46">
        <f t="shared" si="0"/>
        <v>0</v>
      </c>
      <c r="C46">
        <f t="shared" si="6"/>
        <v>25884.842631519128</v>
      </c>
      <c r="D46" s="5">
        <f t="shared" si="3"/>
        <v>4215.3664356323134</v>
      </c>
      <c r="E46">
        <f t="shared" si="1"/>
        <v>0</v>
      </c>
      <c r="F46">
        <f t="shared" si="4"/>
        <v>26144.249805219592</v>
      </c>
      <c r="G46" s="5">
        <f t="shared" si="5"/>
        <v>4673.1584228545671</v>
      </c>
    </row>
    <row r="47" spans="1:7" x14ac:dyDescent="0.3">
      <c r="A47">
        <v>31</v>
      </c>
      <c r="B47">
        <f t="shared" si="0"/>
        <v>0</v>
      </c>
      <c r="C47">
        <f t="shared" si="6"/>
        <v>27955.630042040659</v>
      </c>
      <c r="D47" s="5">
        <f t="shared" si="3"/>
        <v>4215.3664356323134</v>
      </c>
      <c r="E47">
        <f t="shared" si="1"/>
        <v>0</v>
      </c>
      <c r="F47">
        <f t="shared" si="4"/>
        <v>28235.789789637161</v>
      </c>
      <c r="G47" s="5">
        <f t="shared" si="5"/>
        <v>4673.1584228545671</v>
      </c>
    </row>
    <row r="48" spans="1:7" x14ac:dyDescent="0.3">
      <c r="A48">
        <v>32</v>
      </c>
      <c r="B48">
        <f t="shared" si="0"/>
        <v>-8000</v>
      </c>
      <c r="C48">
        <f t="shared" si="6"/>
        <v>22192.080445403913</v>
      </c>
      <c r="D48" s="5">
        <f t="shared" si="3"/>
        <v>4215.3664356323134</v>
      </c>
      <c r="E48">
        <f t="shared" si="1"/>
        <v>0</v>
      </c>
      <c r="F48">
        <f t="shared" si="4"/>
        <v>30494.652972808137</v>
      </c>
      <c r="G48" s="5">
        <f t="shared" si="5"/>
        <v>4673.1584228545671</v>
      </c>
    </row>
    <row r="49" spans="1:7" x14ac:dyDescent="0.3">
      <c r="A49">
        <v>33</v>
      </c>
      <c r="B49">
        <f t="shared" si="0"/>
        <v>0</v>
      </c>
      <c r="C49">
        <f t="shared" si="6"/>
        <v>23967.446881036227</v>
      </c>
      <c r="D49" s="5">
        <f t="shared" si="3"/>
        <v>4215.3664356323134</v>
      </c>
      <c r="E49">
        <f t="shared" si="1"/>
        <v>0</v>
      </c>
      <c r="F49">
        <f t="shared" si="4"/>
        <v>32934.225210632787</v>
      </c>
      <c r="G49" s="5">
        <f t="shared" si="5"/>
        <v>4673.1584228545671</v>
      </c>
    </row>
    <row r="50" spans="1:7" x14ac:dyDescent="0.3">
      <c r="A50">
        <v>34</v>
      </c>
      <c r="B50">
        <f t="shared" si="0"/>
        <v>0</v>
      </c>
      <c r="C50">
        <f t="shared" si="6"/>
        <v>25884.842631519128</v>
      </c>
      <c r="D50" s="5">
        <f t="shared" si="3"/>
        <v>4215.3664356323134</v>
      </c>
      <c r="E50">
        <f t="shared" si="1"/>
        <v>0</v>
      </c>
      <c r="F50">
        <f t="shared" si="4"/>
        <v>35568.963227483415</v>
      </c>
      <c r="G50" s="5">
        <f t="shared" si="5"/>
        <v>4673.1584228545671</v>
      </c>
    </row>
    <row r="51" spans="1:7" x14ac:dyDescent="0.3">
      <c r="A51">
        <v>35</v>
      </c>
      <c r="B51">
        <f t="shared" si="0"/>
        <v>0</v>
      </c>
      <c r="C51">
        <f t="shared" si="6"/>
        <v>27955.630042040659</v>
      </c>
      <c r="D51" s="5">
        <f t="shared" si="3"/>
        <v>4215.3664356323134</v>
      </c>
      <c r="E51">
        <f t="shared" si="1"/>
        <v>-16000</v>
      </c>
      <c r="F51">
        <f t="shared" si="4"/>
        <v>22414.48028568209</v>
      </c>
      <c r="G51" s="5">
        <f t="shared" si="5"/>
        <v>4673.1584228545671</v>
      </c>
    </row>
    <row r="52" spans="1:7" x14ac:dyDescent="0.3">
      <c r="A52">
        <v>36</v>
      </c>
      <c r="B52">
        <f t="shared" si="0"/>
        <v>-8000</v>
      </c>
      <c r="C52">
        <f t="shared" si="6"/>
        <v>22192.080445403913</v>
      </c>
      <c r="D52" s="5">
        <f t="shared" si="3"/>
        <v>4215.3664356323134</v>
      </c>
      <c r="E52">
        <f t="shared" si="1"/>
        <v>0</v>
      </c>
      <c r="F52">
        <f t="shared" si="4"/>
        <v>24207.638708536659</v>
      </c>
      <c r="G52" s="5">
        <f t="shared" si="5"/>
        <v>4673.1584228545671</v>
      </c>
    </row>
    <row r="53" spans="1:7" x14ac:dyDescent="0.3">
      <c r="A53">
        <v>37</v>
      </c>
      <c r="B53">
        <f t="shared" si="0"/>
        <v>0</v>
      </c>
      <c r="C53">
        <f t="shared" si="6"/>
        <v>23967.446881036227</v>
      </c>
      <c r="D53" s="5">
        <f t="shared" si="3"/>
        <v>4215.3664356323134</v>
      </c>
      <c r="E53">
        <f t="shared" si="1"/>
        <v>0</v>
      </c>
      <c r="F53">
        <f t="shared" si="4"/>
        <v>26144.249805219592</v>
      </c>
      <c r="G53" s="5">
        <f t="shared" si="5"/>
        <v>4673.1584228545671</v>
      </c>
    </row>
    <row r="54" spans="1:7" x14ac:dyDescent="0.3">
      <c r="A54">
        <v>38</v>
      </c>
      <c r="B54">
        <f t="shared" si="0"/>
        <v>0</v>
      </c>
      <c r="C54">
        <f t="shared" si="6"/>
        <v>25884.842631519128</v>
      </c>
      <c r="D54" s="5">
        <f t="shared" si="3"/>
        <v>4215.3664356323134</v>
      </c>
      <c r="E54">
        <f t="shared" si="1"/>
        <v>0</v>
      </c>
      <c r="F54">
        <f t="shared" si="4"/>
        <v>28235.789789637161</v>
      </c>
      <c r="G54" s="5">
        <f t="shared" si="5"/>
        <v>4673.1584228545671</v>
      </c>
    </row>
    <row r="55" spans="1:7" x14ac:dyDescent="0.3">
      <c r="A55">
        <v>39</v>
      </c>
      <c r="B55">
        <f t="shared" si="0"/>
        <v>0</v>
      </c>
      <c r="C55">
        <f t="shared" si="6"/>
        <v>27955.630042040659</v>
      </c>
      <c r="D55" s="5">
        <f t="shared" si="3"/>
        <v>4215.3664356323134</v>
      </c>
      <c r="E55">
        <f t="shared" si="1"/>
        <v>0</v>
      </c>
      <c r="F55">
        <f t="shared" si="4"/>
        <v>30494.652972808137</v>
      </c>
      <c r="G55" s="5">
        <f t="shared" si="5"/>
        <v>4673.1584228545671</v>
      </c>
    </row>
  </sheetData>
  <mergeCells count="2">
    <mergeCell ref="B14:C14"/>
    <mergeCell ref="E14:F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EA9-4864-4997-AB00-234688CE4450}">
  <dimension ref="A1:N23"/>
  <sheetViews>
    <sheetView workbookViewId="0">
      <selection activeCell="G17" sqref="G17"/>
    </sheetView>
  </sheetViews>
  <sheetFormatPr defaultRowHeight="14.4" x14ac:dyDescent="0.3"/>
  <cols>
    <col min="1" max="1" width="17.6640625" customWidth="1"/>
    <col min="2" max="2" width="14.33203125" customWidth="1"/>
    <col min="3" max="3" width="11.5546875" customWidth="1"/>
    <col min="4" max="4" width="14.44140625" customWidth="1"/>
    <col min="7" max="7" width="13" customWidth="1"/>
    <col min="8" max="8" width="12.109375" customWidth="1"/>
    <col min="10" max="10" width="12.5546875" customWidth="1"/>
    <col min="11" max="11" width="15.109375" customWidth="1"/>
    <col min="13" max="13" width="9.44140625" bestFit="1" customWidth="1"/>
  </cols>
  <sheetData>
    <row r="1" spans="1:14" x14ac:dyDescent="0.3">
      <c r="A1" s="1" t="s">
        <v>79</v>
      </c>
    </row>
    <row r="2" spans="1:14" x14ac:dyDescent="0.3">
      <c r="G2" s="11" t="s">
        <v>91</v>
      </c>
      <c r="J2" s="1" t="s">
        <v>93</v>
      </c>
    </row>
    <row r="3" spans="1:14" ht="28.8" x14ac:dyDescent="0.3">
      <c r="A3" s="1" t="s">
        <v>80</v>
      </c>
      <c r="B3" s="4" t="s">
        <v>81</v>
      </c>
      <c r="C3" s="4" t="s">
        <v>82</v>
      </c>
      <c r="D3" s="4" t="s">
        <v>83</v>
      </c>
      <c r="E3" s="1" t="s">
        <v>89</v>
      </c>
      <c r="F3" s="4" t="s">
        <v>90</v>
      </c>
      <c r="G3" s="4" t="s">
        <v>62</v>
      </c>
      <c r="H3" s="4" t="s">
        <v>92</v>
      </c>
      <c r="I3" s="4" t="s">
        <v>89</v>
      </c>
      <c r="J3" s="4" t="s">
        <v>62</v>
      </c>
      <c r="K3" s="4" t="s">
        <v>92</v>
      </c>
      <c r="L3" s="4" t="s">
        <v>89</v>
      </c>
      <c r="M3" s="1" t="s">
        <v>96</v>
      </c>
      <c r="N3" s="4" t="s">
        <v>78</v>
      </c>
    </row>
    <row r="4" spans="1:14" x14ac:dyDescent="0.3">
      <c r="A4">
        <v>1</v>
      </c>
      <c r="B4" t="s">
        <v>84</v>
      </c>
      <c r="C4" s="9">
        <v>0</v>
      </c>
      <c r="D4" s="9">
        <v>0</v>
      </c>
    </row>
    <row r="5" spans="1:14" x14ac:dyDescent="0.3">
      <c r="A5">
        <v>2</v>
      </c>
      <c r="B5" t="s">
        <v>85</v>
      </c>
      <c r="C5" s="9">
        <v>3000</v>
      </c>
      <c r="D5" s="9">
        <v>1400</v>
      </c>
      <c r="E5" s="12">
        <f>D5/C5</f>
        <v>0.46666666666666667</v>
      </c>
      <c r="F5" s="10">
        <f>1/E5</f>
        <v>2.1428571428571428</v>
      </c>
      <c r="M5" s="16">
        <f>-C5+$B$16*D5</f>
        <v>1693.0171372159612</v>
      </c>
      <c r="N5" s="16">
        <f>C5*$B$17-D5</f>
        <v>-505.05334261541475</v>
      </c>
    </row>
    <row r="6" spans="1:14" x14ac:dyDescent="0.3">
      <c r="A6">
        <v>3</v>
      </c>
      <c r="B6" t="s">
        <v>86</v>
      </c>
      <c r="C6" s="9">
        <v>5000</v>
      </c>
      <c r="D6" s="9">
        <v>1900</v>
      </c>
      <c r="E6" s="6">
        <f t="shared" ref="E6:E8" si="0">D6/C6</f>
        <v>0.38</v>
      </c>
      <c r="F6" s="10">
        <f t="shared" ref="F6:F8" si="1">1/E6</f>
        <v>2.6315789473684212</v>
      </c>
      <c r="G6" s="9">
        <f>C6-C$5</f>
        <v>2000</v>
      </c>
      <c r="H6" s="9">
        <f>D6-D$5</f>
        <v>500</v>
      </c>
      <c r="I6" s="12">
        <f>H6/G6</f>
        <v>0.25</v>
      </c>
      <c r="M6" s="15">
        <f>-C6+$B$16*D6</f>
        <v>1369.0946862216615</v>
      </c>
      <c r="N6" s="15">
        <f t="shared" ref="N6:N8" si="2">C6*$B$17-D6</f>
        <v>-408.42223769235784</v>
      </c>
    </row>
    <row r="7" spans="1:14" x14ac:dyDescent="0.3">
      <c r="A7">
        <v>4</v>
      </c>
      <c r="B7" t="s">
        <v>87</v>
      </c>
      <c r="C7" s="9">
        <v>6000</v>
      </c>
      <c r="D7" s="9">
        <v>2000</v>
      </c>
      <c r="E7" s="6">
        <f t="shared" si="0"/>
        <v>0.33333333333333331</v>
      </c>
      <c r="F7" s="10">
        <f t="shared" si="1"/>
        <v>3</v>
      </c>
      <c r="G7" s="9">
        <f t="shared" ref="G7:H8" si="3">C7-C$5</f>
        <v>3000</v>
      </c>
      <c r="H7" s="9">
        <f t="shared" si="3"/>
        <v>600</v>
      </c>
      <c r="I7" s="6">
        <f t="shared" ref="I7:I8" si="4">H7/G7</f>
        <v>0.2</v>
      </c>
      <c r="J7" s="9">
        <f>C7-C$6</f>
        <v>1000</v>
      </c>
      <c r="K7" s="9">
        <f>D7-D$6</f>
        <v>100</v>
      </c>
      <c r="L7" s="12">
        <f>K7/J7</f>
        <v>0.1</v>
      </c>
      <c r="M7" s="15">
        <f>-C7+$B$16*D7</f>
        <v>704.3101960228023</v>
      </c>
      <c r="N7" s="15">
        <f t="shared" si="2"/>
        <v>-210.1066852308295</v>
      </c>
    </row>
    <row r="8" spans="1:14" x14ac:dyDescent="0.3">
      <c r="A8">
        <v>5</v>
      </c>
      <c r="B8" t="s">
        <v>88</v>
      </c>
      <c r="C8" s="9">
        <v>9700</v>
      </c>
      <c r="D8" s="9">
        <v>2400</v>
      </c>
      <c r="E8" s="6">
        <f t="shared" si="0"/>
        <v>0.24742268041237114</v>
      </c>
      <c r="F8" s="10">
        <f t="shared" si="1"/>
        <v>4.0416666666666661</v>
      </c>
      <c r="G8" s="9">
        <f t="shared" si="3"/>
        <v>6700</v>
      </c>
      <c r="H8" s="9">
        <f t="shared" si="3"/>
        <v>1000</v>
      </c>
      <c r="I8" s="6">
        <f t="shared" si="4"/>
        <v>0.14925373134328357</v>
      </c>
      <c r="J8" s="9">
        <f>C8-C$6</f>
        <v>4700</v>
      </c>
      <c r="K8" s="9">
        <f>D8-D$6</f>
        <v>500</v>
      </c>
      <c r="L8" s="12">
        <f>K8/J8</f>
        <v>0.10638297872340426</v>
      </c>
      <c r="M8" s="15">
        <f>-C8+$B$16*D8</f>
        <v>-1654.8277647726372</v>
      </c>
      <c r="N8" s="15">
        <f t="shared" si="2"/>
        <v>493.66085887682539</v>
      </c>
    </row>
    <row r="10" spans="1:14" x14ac:dyDescent="0.3">
      <c r="A10" s="1" t="s">
        <v>94</v>
      </c>
      <c r="B10">
        <v>0.15</v>
      </c>
    </row>
    <row r="12" spans="1:14" x14ac:dyDescent="0.3">
      <c r="A12" s="1" t="s">
        <v>95</v>
      </c>
    </row>
    <row r="14" spans="1:14" x14ac:dyDescent="0.3">
      <c r="A14" t="s">
        <v>52</v>
      </c>
      <c r="B14">
        <v>0.15</v>
      </c>
    </row>
    <row r="15" spans="1:14" x14ac:dyDescent="0.3">
      <c r="A15" t="s">
        <v>54</v>
      </c>
      <c r="B15">
        <v>5</v>
      </c>
    </row>
    <row r="16" spans="1:14" x14ac:dyDescent="0.3">
      <c r="A16" t="s">
        <v>59</v>
      </c>
      <c r="B16" s="6">
        <f>1/B17</f>
        <v>3.352155098011401</v>
      </c>
    </row>
    <row r="17" spans="1:2" x14ac:dyDescent="0.3">
      <c r="A17" t="s">
        <v>58</v>
      </c>
      <c r="B17" s="6">
        <f>B14*(1+B14)^B15/((1+B14)^B15-1)</f>
        <v>0.29831555246152841</v>
      </c>
    </row>
    <row r="19" spans="1:2" x14ac:dyDescent="0.3">
      <c r="A19" s="1"/>
      <c r="B19" s="1"/>
    </row>
    <row r="20" spans="1:2" x14ac:dyDescent="0.3">
      <c r="A20" s="13"/>
    </row>
    <row r="21" spans="1:2" x14ac:dyDescent="0.3">
      <c r="A21" s="14"/>
    </row>
    <row r="22" spans="1:2" x14ac:dyDescent="0.3">
      <c r="A22" s="14"/>
    </row>
    <row r="23" spans="1:2" x14ac:dyDescent="0.3">
      <c r="A23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B47-D6A9-4219-939B-2F4744C4C439}">
  <dimension ref="A1:Q1070"/>
  <sheetViews>
    <sheetView topLeftCell="A35" workbookViewId="0">
      <selection activeCell="C46" sqref="C46"/>
    </sheetView>
  </sheetViews>
  <sheetFormatPr defaultRowHeight="14.4" x14ac:dyDescent="0.3"/>
  <cols>
    <col min="1" max="1" width="31.5546875" customWidth="1"/>
    <col min="4" max="4" width="10.5546875" customWidth="1"/>
    <col min="5" max="5" width="10.44140625" customWidth="1"/>
  </cols>
  <sheetData>
    <row r="1" spans="1:3" x14ac:dyDescent="0.3">
      <c r="A1" s="1" t="s">
        <v>0</v>
      </c>
    </row>
    <row r="3" spans="1:3" x14ac:dyDescent="0.3">
      <c r="A3" t="s">
        <v>1</v>
      </c>
      <c r="B3" t="s">
        <v>2</v>
      </c>
      <c r="C3">
        <v>10</v>
      </c>
    </row>
    <row r="4" spans="1:3" x14ac:dyDescent="0.3">
      <c r="A4" t="s">
        <v>4</v>
      </c>
      <c r="B4" t="s">
        <v>3</v>
      </c>
      <c r="C4">
        <v>149.25</v>
      </c>
    </row>
    <row r="5" spans="1:3" x14ac:dyDescent="0.3">
      <c r="A5" t="s">
        <v>5</v>
      </c>
      <c r="C5">
        <v>90</v>
      </c>
    </row>
    <row r="6" spans="1:3" x14ac:dyDescent="0.3">
      <c r="A6" t="s">
        <v>6</v>
      </c>
      <c r="C6">
        <f>C4-C5</f>
        <v>59.25</v>
      </c>
    </row>
    <row r="7" spans="1:3" x14ac:dyDescent="0.3">
      <c r="A7" t="s">
        <v>7</v>
      </c>
      <c r="C7">
        <v>30</v>
      </c>
    </row>
    <row r="9" spans="1:3" x14ac:dyDescent="0.3">
      <c r="A9" t="s">
        <v>8</v>
      </c>
      <c r="B9" t="s">
        <v>9</v>
      </c>
      <c r="C9">
        <v>75</v>
      </c>
    </row>
    <row r="10" spans="1:3" x14ac:dyDescent="0.3">
      <c r="A10" t="s">
        <v>10</v>
      </c>
      <c r="B10" t="s">
        <v>11</v>
      </c>
      <c r="C10">
        <v>30</v>
      </c>
    </row>
    <row r="11" spans="1:3" x14ac:dyDescent="0.3">
      <c r="A11" t="s">
        <v>12</v>
      </c>
      <c r="B11" t="s">
        <v>13</v>
      </c>
      <c r="C11">
        <v>0.45</v>
      </c>
    </row>
    <row r="12" spans="1:3" x14ac:dyDescent="0.3">
      <c r="A12" t="s">
        <v>14</v>
      </c>
      <c r="B12" t="s">
        <v>15</v>
      </c>
      <c r="C12">
        <v>10</v>
      </c>
    </row>
    <row r="13" spans="1:3" x14ac:dyDescent="0.3">
      <c r="A13" t="s">
        <v>16</v>
      </c>
    </row>
    <row r="14" spans="1:3" x14ac:dyDescent="0.3">
      <c r="A14" t="s">
        <v>17</v>
      </c>
      <c r="C14">
        <v>10</v>
      </c>
    </row>
    <row r="15" spans="1:3" x14ac:dyDescent="0.3">
      <c r="A15" t="s">
        <v>40</v>
      </c>
      <c r="C15">
        <v>1.1000000000000001</v>
      </c>
    </row>
    <row r="17" spans="4:17" x14ac:dyDescent="0.3">
      <c r="D17" s="1" t="s">
        <v>18</v>
      </c>
      <c r="E17" s="1" t="s">
        <v>25</v>
      </c>
      <c r="F17" s="1" t="s">
        <v>19</v>
      </c>
      <c r="G17" s="1" t="s">
        <v>20</v>
      </c>
      <c r="H17" s="1" t="s">
        <v>21</v>
      </c>
      <c r="I17" s="1" t="s">
        <v>9</v>
      </c>
      <c r="J17" s="1" t="s">
        <v>11</v>
      </c>
      <c r="K17" s="1" t="s">
        <v>22</v>
      </c>
      <c r="L17" s="1" t="s">
        <v>23</v>
      </c>
      <c r="M17" s="1" t="s">
        <v>24</v>
      </c>
      <c r="O17" s="1" t="s">
        <v>29</v>
      </c>
      <c r="P17" s="1" t="s">
        <v>24</v>
      </c>
    </row>
    <row r="18" spans="4:17" x14ac:dyDescent="0.3">
      <c r="D18">
        <v>0</v>
      </c>
      <c r="E18" s="2">
        <f>-C3</f>
        <v>-10</v>
      </c>
      <c r="F18" s="2"/>
      <c r="G18" s="2">
        <f>C4</f>
        <v>149.25</v>
      </c>
      <c r="H18" s="2"/>
      <c r="I18" s="2"/>
      <c r="J18" s="2"/>
      <c r="K18" s="2"/>
      <c r="L18" s="2">
        <f>E18+K18</f>
        <v>-10</v>
      </c>
      <c r="M18" s="2">
        <f>L18</f>
        <v>-10</v>
      </c>
      <c r="O18">
        <v>0</v>
      </c>
      <c r="P18" s="2">
        <v>0</v>
      </c>
    </row>
    <row r="19" spans="4:17" x14ac:dyDescent="0.3">
      <c r="D19">
        <v>1</v>
      </c>
      <c r="E19" s="2">
        <f>-C5</f>
        <v>-90</v>
      </c>
      <c r="F19" s="2"/>
      <c r="G19" s="2">
        <f>C4</f>
        <v>149.25</v>
      </c>
      <c r="H19" s="2"/>
      <c r="I19" s="2"/>
      <c r="J19" s="2"/>
      <c r="K19" s="2"/>
      <c r="L19" s="2">
        <f>(E19+K19)/($C$15^D19)</f>
        <v>-81.818181818181813</v>
      </c>
      <c r="M19" s="2">
        <f>M18+L19</f>
        <v>-91.818181818181813</v>
      </c>
      <c r="O19">
        <v>0</v>
      </c>
      <c r="P19" s="2">
        <f>M18</f>
        <v>-10</v>
      </c>
    </row>
    <row r="20" spans="4:17" x14ac:dyDescent="0.3">
      <c r="D20">
        <v>2</v>
      </c>
      <c r="E20" s="2">
        <f>-(C6+C7)</f>
        <v>-89.25</v>
      </c>
      <c r="F20" s="2"/>
      <c r="G20" s="2">
        <f>C4</f>
        <v>149.25</v>
      </c>
      <c r="H20" s="2"/>
      <c r="I20" s="2"/>
      <c r="J20" s="2"/>
      <c r="K20" s="2"/>
      <c r="L20" s="2">
        <f t="shared" ref="L20:L29" si="0">(E20+K20)/($C$15^D20)</f>
        <v>-73.760330578512381</v>
      </c>
      <c r="M20" s="2">
        <f t="shared" ref="M20:M29" si="1">M19+L20</f>
        <v>-165.57851239669418</v>
      </c>
      <c r="O20">
        <v>1</v>
      </c>
      <c r="P20" s="2">
        <f>M19</f>
        <v>-91.818181818181813</v>
      </c>
    </row>
    <row r="21" spans="4:17" x14ac:dyDescent="0.3">
      <c r="D21">
        <v>3</v>
      </c>
      <c r="E21" s="2"/>
      <c r="F21" s="2">
        <v>0.2</v>
      </c>
      <c r="G21" s="2">
        <f>F21*$C$4</f>
        <v>29.85</v>
      </c>
      <c r="H21" s="2">
        <f>$C$4-G21</f>
        <v>119.4</v>
      </c>
      <c r="I21" s="2">
        <f>$C$9</f>
        <v>75</v>
      </c>
      <c r="J21" s="2">
        <f>$C$10</f>
        <v>30</v>
      </c>
      <c r="K21" s="2">
        <f>(I21-J21-G21)*(1-$C$11)+G21</f>
        <v>38.182500000000005</v>
      </c>
      <c r="L21" s="2">
        <f t="shared" si="0"/>
        <v>28.687077385424487</v>
      </c>
      <c r="M21" s="2">
        <f t="shared" si="1"/>
        <v>-136.89143501126969</v>
      </c>
      <c r="O21">
        <v>2</v>
      </c>
      <c r="P21" s="2">
        <f>P22+C7/(C15^D20)</f>
        <v>-140.78512396694211</v>
      </c>
    </row>
    <row r="22" spans="4:17" x14ac:dyDescent="0.3">
      <c r="D22">
        <v>4</v>
      </c>
      <c r="E22" s="2"/>
      <c r="F22" s="2">
        <v>0.32</v>
      </c>
      <c r="G22" s="2">
        <f t="shared" ref="G22:G30" si="2">F22*$C$4</f>
        <v>47.76</v>
      </c>
      <c r="H22" s="2">
        <f>H21-G22</f>
        <v>71.640000000000015</v>
      </c>
      <c r="I22" s="2">
        <f t="shared" ref="I22:I29" si="3">$C$9</f>
        <v>75</v>
      </c>
      <c r="J22" s="2">
        <f t="shared" ref="J22:J30" si="4">$C$10</f>
        <v>30</v>
      </c>
      <c r="K22" s="2">
        <f t="shared" ref="K22:K30" si="5">(I22-J22-G22)*(1-$C$11)+G22</f>
        <v>46.241999999999997</v>
      </c>
      <c r="L22" s="2">
        <f t="shared" si="0"/>
        <v>31.583908202991587</v>
      </c>
      <c r="M22" s="2">
        <f t="shared" si="1"/>
        <v>-105.30752680827811</v>
      </c>
      <c r="O22">
        <v>2</v>
      </c>
      <c r="P22" s="2">
        <f>M20</f>
        <v>-165.57851239669418</v>
      </c>
      <c r="Q22">
        <f>$P$35*O22+$P$36</f>
        <v>-165.57851239669418</v>
      </c>
    </row>
    <row r="23" spans="4:17" x14ac:dyDescent="0.3">
      <c r="D23">
        <v>5</v>
      </c>
      <c r="E23" s="2"/>
      <c r="F23" s="2">
        <v>0.192</v>
      </c>
      <c r="G23" s="2">
        <f t="shared" si="2"/>
        <v>28.656000000000002</v>
      </c>
      <c r="H23" s="2">
        <f t="shared" ref="H23:H30" si="6">H22-G23</f>
        <v>42.984000000000009</v>
      </c>
      <c r="I23" s="2">
        <f t="shared" si="3"/>
        <v>75</v>
      </c>
      <c r="J23" s="2">
        <f t="shared" si="4"/>
        <v>30</v>
      </c>
      <c r="K23" s="2">
        <f t="shared" si="5"/>
        <v>37.645200000000003</v>
      </c>
      <c r="L23" s="2">
        <f t="shared" si="0"/>
        <v>23.374707390826501</v>
      </c>
      <c r="M23" s="2">
        <f t="shared" si="1"/>
        <v>-81.932819417451611</v>
      </c>
      <c r="O23">
        <v>3</v>
      </c>
      <c r="P23" s="2">
        <f>M21</f>
        <v>-136.89143501126969</v>
      </c>
      <c r="Q23">
        <f t="shared" ref="Q23:Q32" si="7">$P$35*O23+$P$36</f>
        <v>-148.54275811522578</v>
      </c>
    </row>
    <row r="24" spans="4:17" x14ac:dyDescent="0.3">
      <c r="D24">
        <v>6</v>
      </c>
      <c r="E24" s="2"/>
      <c r="F24" s="2">
        <v>0.1152</v>
      </c>
      <c r="G24" s="2">
        <f t="shared" si="2"/>
        <v>17.1936</v>
      </c>
      <c r="H24" s="2">
        <f t="shared" si="6"/>
        <v>25.790400000000009</v>
      </c>
      <c r="I24" s="2">
        <f t="shared" si="3"/>
        <v>75</v>
      </c>
      <c r="J24" s="2">
        <f t="shared" si="4"/>
        <v>30</v>
      </c>
      <c r="K24" s="2">
        <f t="shared" si="5"/>
        <v>32.487120000000004</v>
      </c>
      <c r="L24" s="2">
        <f t="shared" si="0"/>
        <v>18.338132302528667</v>
      </c>
      <c r="M24" s="2">
        <f t="shared" si="1"/>
        <v>-63.594687114922948</v>
      </c>
      <c r="O24">
        <v>4</v>
      </c>
      <c r="P24" s="2">
        <f t="shared" ref="P24:P31" si="8">M22</f>
        <v>-105.30752680827811</v>
      </c>
      <c r="Q24">
        <f t="shared" si="7"/>
        <v>-131.50700383375738</v>
      </c>
    </row>
    <row r="25" spans="4:17" x14ac:dyDescent="0.3">
      <c r="D25">
        <v>7</v>
      </c>
      <c r="E25" s="2"/>
      <c r="F25" s="2">
        <v>0.1152</v>
      </c>
      <c r="G25" s="2">
        <f t="shared" si="2"/>
        <v>17.1936</v>
      </c>
      <c r="H25" s="2">
        <f t="shared" si="6"/>
        <v>8.5968000000000089</v>
      </c>
      <c r="I25" s="2">
        <f t="shared" si="3"/>
        <v>75</v>
      </c>
      <c r="J25" s="2">
        <f t="shared" si="4"/>
        <v>30</v>
      </c>
      <c r="K25" s="2">
        <f t="shared" si="5"/>
        <v>32.487120000000004</v>
      </c>
      <c r="L25" s="2">
        <f t="shared" si="0"/>
        <v>16.671029365935151</v>
      </c>
      <c r="M25" s="2">
        <f t="shared" si="1"/>
        <v>-46.923657748987793</v>
      </c>
      <c r="O25">
        <v>5</v>
      </c>
      <c r="P25" s="2">
        <f t="shared" si="8"/>
        <v>-81.932819417451611</v>
      </c>
      <c r="Q25">
        <f t="shared" si="7"/>
        <v>-114.47124955228895</v>
      </c>
    </row>
    <row r="26" spans="4:17" x14ac:dyDescent="0.3">
      <c r="D26">
        <v>8</v>
      </c>
      <c r="E26" s="2"/>
      <c r="F26" s="2">
        <v>5.7599999999999998E-2</v>
      </c>
      <c r="G26" s="2">
        <f t="shared" si="2"/>
        <v>8.5968</v>
      </c>
      <c r="H26" s="2">
        <f t="shared" si="6"/>
        <v>0</v>
      </c>
      <c r="I26" s="2">
        <f t="shared" si="3"/>
        <v>75</v>
      </c>
      <c r="J26" s="2">
        <f t="shared" si="4"/>
        <v>30</v>
      </c>
      <c r="K26" s="2">
        <f t="shared" si="5"/>
        <v>28.618560000000002</v>
      </c>
      <c r="L26" s="2">
        <f t="shared" si="0"/>
        <v>13.350769450975063</v>
      </c>
      <c r="M26" s="2">
        <f t="shared" si="1"/>
        <v>-33.572888298012728</v>
      </c>
      <c r="O26">
        <v>6</v>
      </c>
      <c r="P26" s="2">
        <f t="shared" si="8"/>
        <v>-63.594687114922948</v>
      </c>
      <c r="Q26">
        <f t="shared" si="7"/>
        <v>-97.435495270820553</v>
      </c>
    </row>
    <row r="27" spans="4:17" x14ac:dyDescent="0.3">
      <c r="D27">
        <v>9</v>
      </c>
      <c r="E27" s="2"/>
      <c r="F27" s="2"/>
      <c r="G27" s="2">
        <f t="shared" si="2"/>
        <v>0</v>
      </c>
      <c r="H27" s="2">
        <f t="shared" si="6"/>
        <v>0</v>
      </c>
      <c r="I27" s="2">
        <f t="shared" si="3"/>
        <v>75</v>
      </c>
      <c r="J27" s="2">
        <f t="shared" si="4"/>
        <v>30</v>
      </c>
      <c r="K27" s="2">
        <f t="shared" si="5"/>
        <v>24.750000000000004</v>
      </c>
      <c r="L27" s="2">
        <f t="shared" si="0"/>
        <v>10.496416054718997</v>
      </c>
      <c r="M27" s="2">
        <f t="shared" si="1"/>
        <v>-23.076472243293729</v>
      </c>
      <c r="O27">
        <v>7</v>
      </c>
      <c r="P27" s="2">
        <f t="shared" si="8"/>
        <v>-46.923657748987793</v>
      </c>
      <c r="Q27">
        <f t="shared" si="7"/>
        <v>-80.399740989352139</v>
      </c>
    </row>
    <row r="28" spans="4:17" x14ac:dyDescent="0.3">
      <c r="D28">
        <v>10</v>
      </c>
      <c r="E28" s="2"/>
      <c r="F28" s="2"/>
      <c r="G28" s="2">
        <f t="shared" si="2"/>
        <v>0</v>
      </c>
      <c r="H28" s="2">
        <f t="shared" si="6"/>
        <v>0</v>
      </c>
      <c r="I28" s="2">
        <f t="shared" si="3"/>
        <v>75</v>
      </c>
      <c r="J28" s="2">
        <f t="shared" si="4"/>
        <v>30</v>
      </c>
      <c r="K28" s="2">
        <f t="shared" si="5"/>
        <v>24.750000000000004</v>
      </c>
      <c r="L28" s="2">
        <f t="shared" si="0"/>
        <v>9.5421964133809052</v>
      </c>
      <c r="M28" s="2">
        <f t="shared" si="1"/>
        <v>-13.534275829912824</v>
      </c>
      <c r="O28">
        <v>8</v>
      </c>
      <c r="P28" s="2">
        <f t="shared" si="8"/>
        <v>-33.572888298012728</v>
      </c>
      <c r="Q28">
        <f t="shared" si="7"/>
        <v>-63.363986707883726</v>
      </c>
    </row>
    <row r="29" spans="4:17" x14ac:dyDescent="0.3">
      <c r="D29">
        <v>11</v>
      </c>
      <c r="E29" s="2"/>
      <c r="F29" s="2"/>
      <c r="G29" s="2">
        <f t="shared" si="2"/>
        <v>0</v>
      </c>
      <c r="H29" s="2">
        <f t="shared" si="6"/>
        <v>0</v>
      </c>
      <c r="I29" s="2">
        <f t="shared" si="3"/>
        <v>75</v>
      </c>
      <c r="J29" s="2">
        <f t="shared" si="4"/>
        <v>30</v>
      </c>
      <c r="K29" s="2">
        <f t="shared" si="5"/>
        <v>24.750000000000004</v>
      </c>
      <c r="L29" s="2">
        <f t="shared" si="0"/>
        <v>8.6747240121644573</v>
      </c>
      <c r="M29" s="2">
        <f t="shared" si="1"/>
        <v>-4.8595518177483665</v>
      </c>
      <c r="O29">
        <v>9</v>
      </c>
      <c r="P29" s="2">
        <f t="shared" si="8"/>
        <v>-23.076472243293729</v>
      </c>
      <c r="Q29">
        <f t="shared" si="7"/>
        <v>-46.328232426415326</v>
      </c>
    </row>
    <row r="30" spans="4:17" x14ac:dyDescent="0.3">
      <c r="D30">
        <v>12</v>
      </c>
      <c r="E30" s="2">
        <f>C3+C7</f>
        <v>40</v>
      </c>
      <c r="F30" s="2"/>
      <c r="G30" s="2">
        <f t="shared" si="2"/>
        <v>0</v>
      </c>
      <c r="H30" s="2">
        <f t="shared" si="6"/>
        <v>0</v>
      </c>
      <c r="I30" s="2">
        <f>$C$9+C12</f>
        <v>85</v>
      </c>
      <c r="J30" s="2">
        <f t="shared" si="4"/>
        <v>30</v>
      </c>
      <c r="K30" s="2">
        <f t="shared" si="5"/>
        <v>30.250000000000004</v>
      </c>
      <c r="L30" s="2">
        <f>(E30+K30)/($C$15^D30)</f>
        <v>22.383814944152547</v>
      </c>
      <c r="M30" s="2">
        <f>M29+L30</f>
        <v>17.524263126404179</v>
      </c>
      <c r="O30">
        <v>10</v>
      </c>
      <c r="P30" s="2">
        <f t="shared" si="8"/>
        <v>-13.534275829912824</v>
      </c>
      <c r="Q30">
        <f t="shared" si="7"/>
        <v>-29.292478144946898</v>
      </c>
    </row>
    <row r="31" spans="4:17" x14ac:dyDescent="0.3">
      <c r="O31">
        <v>11</v>
      </c>
      <c r="P31" s="2">
        <f t="shared" si="8"/>
        <v>-4.8595518177483665</v>
      </c>
      <c r="Q31">
        <f t="shared" si="7"/>
        <v>-12.256723863478499</v>
      </c>
    </row>
    <row r="32" spans="4:17" x14ac:dyDescent="0.3">
      <c r="G32" s="1"/>
      <c r="O32">
        <v>12</v>
      </c>
      <c r="P32" s="2">
        <f>P33-E$30/(C15^D30)</f>
        <v>4.779030417989917</v>
      </c>
      <c r="Q32">
        <f t="shared" si="7"/>
        <v>4.779030417989901</v>
      </c>
    </row>
    <row r="33" spans="1:16" x14ac:dyDescent="0.3">
      <c r="C33" s="2"/>
      <c r="O33">
        <v>12</v>
      </c>
      <c r="P33" s="2">
        <f>M30</f>
        <v>17.524263126404179</v>
      </c>
    </row>
    <row r="34" spans="1:16" x14ac:dyDescent="0.3">
      <c r="A34" t="s">
        <v>32</v>
      </c>
      <c r="C34" s="2">
        <f>-(C3+C7/(C15^D20))</f>
        <v>-34.793388429752063</v>
      </c>
    </row>
    <row r="35" spans="1:16" x14ac:dyDescent="0.3">
      <c r="A35" t="s">
        <v>33</v>
      </c>
      <c r="C35" s="2">
        <f t="array" ref="C35">MAX(IF(M18:M30&lt;C34,M18:M30))</f>
        <v>-46.923657748987793</v>
      </c>
      <c r="D35">
        <f>INDEX($D$18:$D$30,MATCH(C35,$M$18:$M$30,0))</f>
        <v>7</v>
      </c>
      <c r="O35" s="1" t="s">
        <v>30</v>
      </c>
      <c r="P35">
        <f>(P32-P22)/(O32-O22)</f>
        <v>17.03575428146841</v>
      </c>
    </row>
    <row r="36" spans="1:16" x14ac:dyDescent="0.3">
      <c r="A36" t="s">
        <v>34</v>
      </c>
      <c r="C36" s="2">
        <f t="array" ref="C36">MIN(IF(M18:M30&gt;C34,M18:M30))</f>
        <v>-33.572888298012728</v>
      </c>
      <c r="D36">
        <f>INDEX($D$18:$D$30,MATCH(C36,$M$18:$M$30,0))</f>
        <v>8</v>
      </c>
      <c r="O36" s="1" t="s">
        <v>31</v>
      </c>
      <c r="P36">
        <f>P22-P35*O22</f>
        <v>-199.65002095963101</v>
      </c>
    </row>
    <row r="37" spans="1:16" x14ac:dyDescent="0.3">
      <c r="A37" s="1" t="s">
        <v>41</v>
      </c>
      <c r="B37" s="1" t="s">
        <v>28</v>
      </c>
      <c r="C37" s="2">
        <f>(C34-C35)/(C36-C35)+(D35-2)</f>
        <v>5.9085820381947949</v>
      </c>
    </row>
    <row r="38" spans="1:16" x14ac:dyDescent="0.3">
      <c r="A38" s="1" t="s">
        <v>42</v>
      </c>
      <c r="B38" s="1" t="s">
        <v>36</v>
      </c>
      <c r="C38" s="2">
        <f>M30</f>
        <v>17.524263126404179</v>
      </c>
    </row>
    <row r="39" spans="1:16" x14ac:dyDescent="0.3">
      <c r="A39" s="1" t="s">
        <v>26</v>
      </c>
      <c r="B39" s="1" t="s">
        <v>37</v>
      </c>
      <c r="C39" s="2">
        <f>-SUM(L21:L30)/SUM(L18:L20)</f>
        <v>1.1058365779034141</v>
      </c>
    </row>
    <row r="40" spans="1:16" x14ac:dyDescent="0.3">
      <c r="A40" s="1" t="s">
        <v>43</v>
      </c>
      <c r="B40" s="1" t="s">
        <v>44</v>
      </c>
      <c r="C40" s="3">
        <v>0.12104680463923945</v>
      </c>
    </row>
    <row r="43" spans="1:16" x14ac:dyDescent="0.3">
      <c r="A43" s="1" t="s">
        <v>97</v>
      </c>
    </row>
    <row r="45" spans="1:16" x14ac:dyDescent="0.3">
      <c r="A45" s="1" t="s">
        <v>98</v>
      </c>
      <c r="B45" s="1" t="s">
        <v>102</v>
      </c>
      <c r="C45" s="1" t="s">
        <v>60</v>
      </c>
      <c r="D45" s="1" t="s">
        <v>99</v>
      </c>
      <c r="E45" s="1" t="s">
        <v>100</v>
      </c>
      <c r="F45" s="1" t="s">
        <v>60</v>
      </c>
      <c r="G45" s="1" t="s">
        <v>99</v>
      </c>
      <c r="H45" s="1" t="s">
        <v>100</v>
      </c>
      <c r="I45" s="1" t="s">
        <v>60</v>
      </c>
      <c r="J45" s="1" t="s">
        <v>101</v>
      </c>
    </row>
    <row r="46" spans="1:16" x14ac:dyDescent="0.3">
      <c r="A46" t="s">
        <v>9</v>
      </c>
      <c r="B46">
        <v>75</v>
      </c>
      <c r="C46">
        <v>17.120110557143484</v>
      </c>
      <c r="D46">
        <f>0.005</f>
        <v>5.0000000000000001E-3</v>
      </c>
      <c r="E46">
        <f>(1+D46)*B46</f>
        <v>75.374999999999986</v>
      </c>
      <c r="F46" s="5">
        <v>18.167479950161301</v>
      </c>
      <c r="G46">
        <v>-5.0000000000000001E-3</v>
      </c>
      <c r="H46">
        <f>(1+G46)*B46</f>
        <v>74.625</v>
      </c>
      <c r="I46" s="5">
        <v>16.072741164125613</v>
      </c>
      <c r="J46" s="5">
        <f>(F46-I46)/(E46-H46)</f>
        <v>2.7929850480476364</v>
      </c>
    </row>
    <row r="47" spans="1:16" x14ac:dyDescent="0.3">
      <c r="A47" s="8" t="s">
        <v>11</v>
      </c>
      <c r="B47">
        <v>30</v>
      </c>
      <c r="C47">
        <v>17.120110557143484</v>
      </c>
      <c r="D47">
        <f>0.005</f>
        <v>5.0000000000000001E-3</v>
      </c>
      <c r="E47">
        <f>(1+D47)*B47</f>
        <v>30.15</v>
      </c>
      <c r="F47" s="5">
        <v>16.701162799936334</v>
      </c>
      <c r="G47">
        <v>-5.0000000000000001E-3</v>
      </c>
      <c r="H47">
        <f>(1+G47)*B47</f>
        <v>29.85</v>
      </c>
      <c r="I47" s="5">
        <v>17.539058314350591</v>
      </c>
      <c r="J47" s="5">
        <f>(F47-I47)/(E47-H47)</f>
        <v>-2.7929850480475484</v>
      </c>
    </row>
    <row r="48" spans="1:16" x14ac:dyDescent="0.3">
      <c r="A48" s="8" t="s">
        <v>3</v>
      </c>
      <c r="B48">
        <v>150</v>
      </c>
      <c r="C48">
        <v>17.120110557143501</v>
      </c>
      <c r="D48">
        <f>0.005</f>
        <v>5.0000000000000001E-3</v>
      </c>
      <c r="E48">
        <f>(1+D48)*B48</f>
        <v>150.74999999999997</v>
      </c>
      <c r="F48" s="5">
        <v>16.71595798788276</v>
      </c>
      <c r="G48">
        <v>-5.0000000000000001E-3</v>
      </c>
      <c r="H48">
        <f>(1+G48)*B48</f>
        <v>149.25</v>
      </c>
      <c r="I48" s="5">
        <v>17.524263126404179</v>
      </c>
      <c r="J48" s="5">
        <f>(F48-I48)/(E48-H48)</f>
        <v>-0.53887009234762295</v>
      </c>
    </row>
    <row r="50" spans="1:10" x14ac:dyDescent="0.3">
      <c r="A50" s="1" t="s">
        <v>103</v>
      </c>
    </row>
    <row r="51" spans="1:10" x14ac:dyDescent="0.3">
      <c r="B51" s="1" t="s">
        <v>102</v>
      </c>
      <c r="C51" s="1" t="s">
        <v>104</v>
      </c>
    </row>
    <row r="52" spans="1:10" x14ac:dyDescent="0.3">
      <c r="A52" t="s">
        <v>9</v>
      </c>
      <c r="B52">
        <v>70</v>
      </c>
      <c r="C52">
        <v>3</v>
      </c>
    </row>
    <row r="53" spans="1:10" x14ac:dyDescent="0.3">
      <c r="A53" t="s">
        <v>11</v>
      </c>
      <c r="B53">
        <v>30</v>
      </c>
      <c r="C53">
        <v>3</v>
      </c>
    </row>
    <row r="54" spans="1:10" x14ac:dyDescent="0.3">
      <c r="A54" t="s">
        <v>3</v>
      </c>
      <c r="B54">
        <v>150</v>
      </c>
      <c r="C54">
        <v>6</v>
      </c>
    </row>
    <row r="56" spans="1:10" x14ac:dyDescent="0.3">
      <c r="B56" s="1" t="s">
        <v>9</v>
      </c>
      <c r="C56" s="1" t="s">
        <v>11</v>
      </c>
      <c r="D56" s="1" t="s">
        <v>3</v>
      </c>
      <c r="E56" s="1" t="s">
        <v>105</v>
      </c>
      <c r="F56" s="1" t="s">
        <v>60</v>
      </c>
      <c r="G56" s="1" t="s">
        <v>106</v>
      </c>
      <c r="I56" s="1" t="s">
        <v>107</v>
      </c>
    </row>
    <row r="57" spans="1:10" x14ac:dyDescent="0.3">
      <c r="A57">
        <v>1</v>
      </c>
      <c r="B57" s="5">
        <f ca="1">_xlfn.NORM.INV(RAND(),$B$52,$C$52)</f>
        <v>68.055389043161242</v>
      </c>
      <c r="C57" s="5">
        <f ca="1">_xlfn.NORM.INV(RAND(),$B$53,$C$53)</f>
        <v>30.789875919083237</v>
      </c>
      <c r="D57" s="5">
        <f ca="1">_xlfn.NORM.INV(RAND(),$B$54,$C$54)</f>
        <v>153.433661824924</v>
      </c>
      <c r="E57" s="5">
        <f ca="1">$J$46*(B57-$B$46)+$J$47*(C57-$B$47)+$J$48*(D57-$B$48)</f>
        <v>-23.452603863458041</v>
      </c>
      <c r="F57" s="5">
        <f ca="1">E57+$C$46</f>
        <v>-6.3324933063145572</v>
      </c>
      <c r="G57">
        <f ca="1">COUNTIF($F$57:$F$1056,"&lt;"&amp;F57)/COUNT($F$57:$F$1056)</f>
        <v>0.21299999999999999</v>
      </c>
      <c r="I57">
        <f t="array" aca="1" ref="I57" ca="1">MAX(IF($G$57:$G$1058&lt;0.05,$G$57:$G$1058))</f>
        <v>4.9000000000000002E-2</v>
      </c>
      <c r="J57">
        <f ca="1">INDEX($F$57:$F$1058,MATCH(I57,$G$57:$G$1058,0))</f>
        <v>-17.06784225556143</v>
      </c>
    </row>
    <row r="58" spans="1:10" x14ac:dyDescent="0.3">
      <c r="A58">
        <v>2</v>
      </c>
      <c r="B58" s="5">
        <f t="shared" ref="B58:B121" ca="1" si="9">_xlfn.NORM.INV(RAND(),$B$52,$C$52)</f>
        <v>67.117429291307161</v>
      </c>
      <c r="C58" s="5">
        <f t="shared" ref="C58:C121" ca="1" si="10">_xlfn.NORM.INV(RAND(),$B$53,$C$53)</f>
        <v>38.361677955801255</v>
      </c>
      <c r="D58" s="5">
        <f t="shared" ref="D58:D121" ca="1" si="11">_xlfn.NORM.INV(RAND(),$B$54,$C$54)</f>
        <v>155.79416785379016</v>
      </c>
      <c r="E58" s="5">
        <f t="shared" ref="E58:E60" ca="1" si="12">$J$46*(B58-$B$46)+$J$47*(C58-$B$47)+$J$48*(D58-$B$48)</f>
        <v>-48.492247403148582</v>
      </c>
      <c r="F58" s="5">
        <f ca="1">E58+$C$46</f>
        <v>-31.372136846005098</v>
      </c>
      <c r="G58">
        <f t="shared" ref="G58:G121" ca="1" si="13">COUNTIF($F$57:$F$1056,"&lt;"&amp;F58)/COUNT($F$57:$F$1056)</f>
        <v>2E-3</v>
      </c>
      <c r="I58">
        <f t="array" aca="1" ref="I58" ca="1">MAX(IF($G$57:$G$1058&lt;0.95,$G$57:$G$1058))</f>
        <v>0.94899999999999995</v>
      </c>
      <c r="J58">
        <f ca="1">INDEX($F$57:$F$1058,MATCH(I58,$G$57:$G$1058,0))</f>
        <v>22.296605399349623</v>
      </c>
    </row>
    <row r="59" spans="1:10" x14ac:dyDescent="0.3">
      <c r="A59">
        <v>3</v>
      </c>
      <c r="B59" s="5">
        <f t="shared" ca="1" si="9"/>
        <v>74.199057923719678</v>
      </c>
      <c r="C59" s="5">
        <f t="shared" ca="1" si="10"/>
        <v>34.989965828330909</v>
      </c>
      <c r="D59" s="5">
        <f t="shared" ca="1" si="11"/>
        <v>155.3073904817017</v>
      </c>
      <c r="E59" s="5">
        <f t="shared" ca="1" si="12"/>
        <v>-19.03391319119909</v>
      </c>
      <c r="F59" s="5">
        <f t="shared" ref="F59:F121" ca="1" si="14">E59+$C$46</f>
        <v>-1.9138026340556067</v>
      </c>
      <c r="G59">
        <f t="shared" ca="1" si="13"/>
        <v>0.33600000000000002</v>
      </c>
    </row>
    <row r="60" spans="1:10" x14ac:dyDescent="0.3">
      <c r="A60">
        <v>4</v>
      </c>
      <c r="B60" s="5">
        <f t="shared" ca="1" si="9"/>
        <v>67.121242922212204</v>
      </c>
      <c r="C60" s="5">
        <f t="shared" ca="1" si="10"/>
        <v>31.213271315328836</v>
      </c>
      <c r="D60" s="5">
        <f t="shared" ca="1" si="11"/>
        <v>152.52030241089449</v>
      </c>
      <c r="E60" s="5">
        <f t="shared" ca="1" si="12"/>
        <v>-26.752014951301874</v>
      </c>
      <c r="F60" s="5">
        <f t="shared" ca="1" si="14"/>
        <v>-9.6319043941583899</v>
      </c>
      <c r="G60">
        <f t="shared" ca="1" si="13"/>
        <v>0.14499999999999999</v>
      </c>
      <c r="I60" s="1" t="s">
        <v>108</v>
      </c>
    </row>
    <row r="61" spans="1:10" x14ac:dyDescent="0.3">
      <c r="A61">
        <v>5</v>
      </c>
      <c r="B61" s="5">
        <f ca="1">_xlfn.NORM.INV(RAND(),$B$52,$C$52)</f>
        <v>74.250372518492711</v>
      </c>
      <c r="C61" s="5">
        <f ca="1">_xlfn.NORM.INV(RAND(),$B$53,$C$53)</f>
        <v>32.249087028386029</v>
      </c>
      <c r="D61" s="5">
        <f ca="1">_xlfn.NORM.INV(RAND(),$B$54,$C$54)</f>
        <v>152.94505480819382</v>
      </c>
      <c r="E61" s="5">
        <f ca="1">$J$46*(B61-$B$46)+$J$47*(C61-$B$47)+$J$48*(D61-$B$48)</f>
        <v>-9.9623667459555492</v>
      </c>
      <c r="F61" s="5">
        <f t="shared" ca="1" si="14"/>
        <v>7.1577438111879346</v>
      </c>
      <c r="G61">
        <f t="shared" ca="1" si="13"/>
        <v>0.61099999999999999</v>
      </c>
      <c r="I61">
        <f t="array" aca="1" ref="I61" ca="1">MAX(IF($G$57:$G$1058&lt;0.1,$G$57:$G$1058))</f>
        <v>9.9000000000000005E-2</v>
      </c>
      <c r="J61">
        <f t="shared" ref="J61" ca="1" si="15">INDEX($F$57:$F$1058,MATCH(I61,$G$57:$G$1058,0))</f>
        <v>-12.662972515186201</v>
      </c>
    </row>
    <row r="62" spans="1:10" x14ac:dyDescent="0.3">
      <c r="A62">
        <v>6</v>
      </c>
      <c r="B62" s="5">
        <f t="shared" ca="1" si="9"/>
        <v>68.638573895538556</v>
      </c>
      <c r="C62" s="5">
        <f t="shared" ca="1" si="10"/>
        <v>30.799039250361457</v>
      </c>
      <c r="D62" s="5">
        <f t="shared" ca="1" si="11"/>
        <v>143.20016768852679</v>
      </c>
      <c r="E62" s="5">
        <f t="shared" ref="E62:E69" ca="1" si="16">$J$46*(B62-$B$46)+$J$47*(C62-$B$47)+$J$48*(D62-$B$48)</f>
        <v>-16.334846407451487</v>
      </c>
      <c r="F62" s="5">
        <f t="shared" ca="1" si="14"/>
        <v>0.7852641496919972</v>
      </c>
      <c r="G62">
        <f t="shared" ca="1" si="13"/>
        <v>0.40300000000000002</v>
      </c>
      <c r="I62">
        <f t="array" aca="1" ref="I62" ca="1">MAX(IF($G$57:$G$1058&lt;0.9,$G$57:$G$1058))</f>
        <v>0.89900000000000002</v>
      </c>
      <c r="J62">
        <f ca="1">INDEX($F$57:$F$1058,MATCH(I62,$G$57:$G$1058,0))</f>
        <v>19.12165769972388</v>
      </c>
    </row>
    <row r="63" spans="1:10" x14ac:dyDescent="0.3">
      <c r="A63">
        <v>7</v>
      </c>
      <c r="B63" s="5">
        <f t="shared" ca="1" si="9"/>
        <v>73.434661764679149</v>
      </c>
      <c r="C63" s="5">
        <f t="shared" ca="1" si="10"/>
        <v>30.834286023024497</v>
      </c>
      <c r="D63" s="5">
        <f t="shared" ca="1" si="11"/>
        <v>151.74021916374494</v>
      </c>
      <c r="E63" s="5">
        <f t="shared" ca="1" si="16"/>
        <v>-7.6398667359632215</v>
      </c>
      <c r="F63" s="5">
        <f t="shared" ca="1" si="14"/>
        <v>9.4802438211802631</v>
      </c>
      <c r="G63">
        <f t="shared" ca="1" si="13"/>
        <v>0.70699999999999996</v>
      </c>
    </row>
    <row r="64" spans="1:10" x14ac:dyDescent="0.3">
      <c r="A64">
        <v>8</v>
      </c>
      <c r="B64" s="5">
        <f t="shared" ca="1" si="9"/>
        <v>70.680174056426921</v>
      </c>
      <c r="C64" s="5">
        <f t="shared" ca="1" si="10"/>
        <v>33.30978975459476</v>
      </c>
      <c r="D64" s="5">
        <f t="shared" ca="1" si="11"/>
        <v>154.56820991518441</v>
      </c>
      <c r="E64" s="5">
        <f t="shared" ca="1" si="16"/>
        <v>-23.771074266190766</v>
      </c>
      <c r="F64" s="5">
        <f t="shared" ca="1" si="14"/>
        <v>-6.6509637090472822</v>
      </c>
      <c r="G64">
        <f t="shared" ca="1" si="13"/>
        <v>0.20200000000000001</v>
      </c>
      <c r="I64" s="1" t="s">
        <v>109</v>
      </c>
      <c r="J64" s="1" t="s">
        <v>111</v>
      </c>
    </row>
    <row r="65" spans="1:10" x14ac:dyDescent="0.3">
      <c r="A65">
        <v>9</v>
      </c>
      <c r="B65" s="5">
        <f t="shared" ca="1" si="9"/>
        <v>74.886930098539935</v>
      </c>
      <c r="C65" s="5">
        <f t="shared" ca="1" si="10"/>
        <v>29.637863486422866</v>
      </c>
      <c r="D65" s="5">
        <f t="shared" ca="1" si="11"/>
        <v>147.00893567580195</v>
      </c>
      <c r="E65" s="5">
        <f t="shared" ca="1" si="16"/>
        <v>2.3074344322091056</v>
      </c>
      <c r="F65" s="5">
        <f t="shared" ca="1" si="14"/>
        <v>19.42754498935259</v>
      </c>
      <c r="G65">
        <f t="shared" ca="1" si="13"/>
        <v>0.90600000000000003</v>
      </c>
      <c r="I65" s="5">
        <f ca="1">AVERAGE(F57:F1058)</f>
        <v>3.1800651178258805</v>
      </c>
      <c r="J65" s="5">
        <f ca="1">MEDIAN(F57:F1058)</f>
        <v>3.6615465764251978</v>
      </c>
    </row>
    <row r="66" spans="1:10" x14ac:dyDescent="0.3">
      <c r="A66">
        <v>10</v>
      </c>
      <c r="B66" s="5">
        <f t="shared" ca="1" si="9"/>
        <v>68.094097407945057</v>
      </c>
      <c r="C66" s="5">
        <f t="shared" ca="1" si="10"/>
        <v>26.98067018966465</v>
      </c>
      <c r="D66" s="5">
        <f t="shared" ca="1" si="11"/>
        <v>150.01059133652396</v>
      </c>
      <c r="E66" s="5">
        <f t="shared" ca="1" si="16"/>
        <v>-10.860847021982751</v>
      </c>
      <c r="F66" s="5">
        <f t="shared" ca="1" si="14"/>
        <v>6.2592635351607324</v>
      </c>
      <c r="G66">
        <f t="shared" ca="1" si="13"/>
        <v>0.58599999999999997</v>
      </c>
    </row>
    <row r="67" spans="1:10" x14ac:dyDescent="0.3">
      <c r="A67">
        <v>11</v>
      </c>
      <c r="B67" s="5">
        <f t="shared" ca="1" si="9"/>
        <v>77.719572099634121</v>
      </c>
      <c r="C67" s="5">
        <f t="shared" ca="1" si="10"/>
        <v>36.344044268836662</v>
      </c>
      <c r="D67" s="5">
        <f t="shared" ca="1" si="11"/>
        <v>151.11473555859274</v>
      </c>
      <c r="E67" s="5">
        <f t="shared" ca="1" si="16"/>
        <v>-10.723794229048968</v>
      </c>
      <c r="F67" s="5">
        <f t="shared" ca="1" si="14"/>
        <v>6.3963163280945157</v>
      </c>
      <c r="G67">
        <f t="shared" ca="1" si="13"/>
        <v>0.58899999999999997</v>
      </c>
      <c r="I67" s="1" t="s">
        <v>110</v>
      </c>
    </row>
    <row r="68" spans="1:10" x14ac:dyDescent="0.3">
      <c r="A68">
        <v>12</v>
      </c>
      <c r="B68" s="5">
        <f t="shared" ca="1" si="9"/>
        <v>76.279036737605409</v>
      </c>
      <c r="C68" s="5">
        <f t="shared" ca="1" si="10"/>
        <v>33.473654298633434</v>
      </c>
      <c r="D68" s="5">
        <f t="shared" ca="1" si="11"/>
        <v>142.11945141246207</v>
      </c>
      <c r="E68" s="5">
        <f t="shared" ca="1" si="16"/>
        <v>-1.882942089017245</v>
      </c>
      <c r="F68" s="5">
        <f t="shared" ca="1" si="14"/>
        <v>15.237168468126239</v>
      </c>
      <c r="G68">
        <f t="shared" ca="1" si="13"/>
        <v>0.84199999999999997</v>
      </c>
      <c r="I68" s="8">
        <f t="array" aca="1" ref="I68" ca="1">MAX(IF($F$57:$F$1058&lt;0,$F$57:$F$1058))</f>
        <v>-5.6779548813850056E-3</v>
      </c>
      <c r="J68" s="17">
        <f ca="1">INDEX($G$57:$G$1058,MATCH(I68,$F$57:$F$1058,0))</f>
        <v>0.38800000000000001</v>
      </c>
    </row>
    <row r="69" spans="1:10" x14ac:dyDescent="0.3">
      <c r="A69">
        <v>13</v>
      </c>
      <c r="B69" s="5">
        <f t="shared" ca="1" si="9"/>
        <v>69.568538430338251</v>
      </c>
      <c r="C69" s="5">
        <f t="shared" ca="1" si="10"/>
        <v>28.695951374553609</v>
      </c>
      <c r="D69" s="5">
        <f t="shared" ca="1" si="11"/>
        <v>164.17273829285824</v>
      </c>
      <c r="E69" s="5">
        <f t="shared" ca="1" si="16"/>
        <v>-19.165067433003095</v>
      </c>
      <c r="F69" s="5">
        <f t="shared" ca="1" si="14"/>
        <v>-2.0449568758596115</v>
      </c>
      <c r="G69">
        <f t="shared" ca="1" si="13"/>
        <v>0.32800000000000001</v>
      </c>
    </row>
    <row r="70" spans="1:10" x14ac:dyDescent="0.3">
      <c r="A70">
        <v>14</v>
      </c>
      <c r="B70" s="5">
        <f t="shared" ca="1" si="9"/>
        <v>69.738619496700849</v>
      </c>
      <c r="C70" s="5">
        <f t="shared" ca="1" si="10"/>
        <v>29.788196525167994</v>
      </c>
      <c r="D70" s="5">
        <f t="shared" ca="1" si="11"/>
        <v>148.7133456746638</v>
      </c>
      <c r="E70" s="5">
        <f t="shared" ref="E70:E133" ca="1" si="17">$J$46*(B70-$B$46)+$J$47*(C70-$B$47)+$J$48*(D70-$B$48)</f>
        <v>-13.410053604360181</v>
      </c>
      <c r="F70" s="5">
        <f t="shared" ca="1" si="14"/>
        <v>3.7100569527833027</v>
      </c>
      <c r="G70">
        <f t="shared" ca="1" si="13"/>
        <v>0.502</v>
      </c>
      <c r="I70" s="1" t="s">
        <v>112</v>
      </c>
    </row>
    <row r="71" spans="1:10" x14ac:dyDescent="0.3">
      <c r="A71">
        <v>15</v>
      </c>
      <c r="B71" s="5">
        <f t="shared" ca="1" si="9"/>
        <v>69.113428331866558</v>
      </c>
      <c r="C71" s="5">
        <f t="shared" ca="1" si="10"/>
        <v>26.784921517456503</v>
      </c>
      <c r="D71" s="5">
        <f t="shared" ca="1" si="11"/>
        <v>144.94077886856346</v>
      </c>
      <c r="E71" s="5">
        <f t="shared" ca="1" si="17"/>
        <v>-4.7351775650098933</v>
      </c>
      <c r="F71" s="5">
        <f t="shared" ca="1" si="14"/>
        <v>12.38493299213359</v>
      </c>
      <c r="G71">
        <f t="shared" ca="1" si="13"/>
        <v>0.78100000000000003</v>
      </c>
      <c r="I71">
        <f t="array" aca="1" ref="I71" ca="1">MAX(IF($F$57:$F$1058&lt;$C$46,$F$57:$F$1058))</f>
        <v>17.114486261898016</v>
      </c>
      <c r="J71" s="17">
        <f ca="1">1-INDEX($G$57:$G$1058,MATCH(I71,$F$57:$F$1058,0))</f>
        <v>0.126</v>
      </c>
    </row>
    <row r="72" spans="1:10" x14ac:dyDescent="0.3">
      <c r="A72">
        <v>16</v>
      </c>
      <c r="B72" s="5">
        <f t="shared" ca="1" si="9"/>
        <v>68.041519975020847</v>
      </c>
      <c r="C72" s="5">
        <f t="shared" ca="1" si="10"/>
        <v>29.799709040539483</v>
      </c>
      <c r="D72" s="5">
        <f t="shared" ca="1" si="11"/>
        <v>144.88699929581435</v>
      </c>
      <c r="E72" s="5">
        <f t="shared" ca="1" si="17"/>
        <v>-16.120277850234615</v>
      </c>
      <c r="F72" s="5">
        <f t="shared" ca="1" si="14"/>
        <v>0.99983270690886883</v>
      </c>
      <c r="G72">
        <f t="shared" ca="1" si="13"/>
        <v>0.40699999999999997</v>
      </c>
    </row>
    <row r="73" spans="1:10" x14ac:dyDescent="0.3">
      <c r="A73">
        <v>17</v>
      </c>
      <c r="B73" s="5">
        <f t="shared" ca="1" si="9"/>
        <v>68.213226513937542</v>
      </c>
      <c r="C73" s="5">
        <f t="shared" ca="1" si="10"/>
        <v>29.11736043512715</v>
      </c>
      <c r="D73" s="5">
        <f t="shared" ca="1" si="11"/>
        <v>149.13256611625391</v>
      </c>
      <c r="E73" s="5">
        <f t="shared" ca="1" si="17"/>
        <v>-16.022723586513806</v>
      </c>
      <c r="F73" s="5">
        <f t="shared" ca="1" si="14"/>
        <v>1.0973869706296782</v>
      </c>
      <c r="G73">
        <f t="shared" ca="1" si="13"/>
        <v>0.41299999999999998</v>
      </c>
    </row>
    <row r="74" spans="1:10" x14ac:dyDescent="0.3">
      <c r="A74">
        <v>18</v>
      </c>
      <c r="B74" s="5">
        <f t="shared" ca="1" si="9"/>
        <v>71.637666908331013</v>
      </c>
      <c r="C74" s="5">
        <f t="shared" ca="1" si="10"/>
        <v>30.942488762238025</v>
      </c>
      <c r="D74" s="5">
        <f t="shared" ca="1" si="11"/>
        <v>148.12416237163262</v>
      </c>
      <c r="E74" s="5">
        <f t="shared" ca="1" si="17"/>
        <v>-11.01247027644343</v>
      </c>
      <c r="F74" s="5">
        <f t="shared" ca="1" si="14"/>
        <v>6.1076402807000534</v>
      </c>
      <c r="G74">
        <f t="shared" ca="1" si="13"/>
        <v>0.58099999999999996</v>
      </c>
    </row>
    <row r="75" spans="1:10" x14ac:dyDescent="0.3">
      <c r="A75">
        <v>19</v>
      </c>
      <c r="B75" s="5">
        <f t="shared" ca="1" si="9"/>
        <v>66.69237342656622</v>
      </c>
      <c r="C75" s="5">
        <f t="shared" ca="1" si="10"/>
        <v>29.597980163385213</v>
      </c>
      <c r="D75" s="5">
        <f t="shared" ca="1" si="11"/>
        <v>152.66709062861017</v>
      </c>
      <c r="E75" s="5">
        <f t="shared" ca="1" si="17"/>
        <v>-23.517456785018787</v>
      </c>
      <c r="F75" s="5">
        <f t="shared" ca="1" si="14"/>
        <v>-6.3973462278753033</v>
      </c>
      <c r="G75">
        <f t="shared" ca="1" si="13"/>
        <v>0.21</v>
      </c>
    </row>
    <row r="76" spans="1:10" x14ac:dyDescent="0.3">
      <c r="A76">
        <v>20</v>
      </c>
      <c r="B76" s="5">
        <f t="shared" ca="1" si="9"/>
        <v>68.915649098409901</v>
      </c>
      <c r="C76" s="5">
        <f t="shared" ca="1" si="10"/>
        <v>29.752801260316328</v>
      </c>
      <c r="D76" s="5">
        <f t="shared" ca="1" si="11"/>
        <v>147.54979244379805</v>
      </c>
      <c r="E76" s="5">
        <f t="shared" ca="1" si="17"/>
        <v>-14.982735139302223</v>
      </c>
      <c r="F76" s="5">
        <f t="shared" ca="1" si="14"/>
        <v>2.1373754178412607</v>
      </c>
      <c r="G76">
        <f t="shared" ca="1" si="13"/>
        <v>0.45500000000000002</v>
      </c>
    </row>
    <row r="77" spans="1:10" x14ac:dyDescent="0.3">
      <c r="A77">
        <v>21</v>
      </c>
      <c r="B77" s="5">
        <f t="shared" ca="1" si="9"/>
        <v>76.950433399277173</v>
      </c>
      <c r="C77" s="5">
        <f t="shared" ca="1" si="10"/>
        <v>29.165944014612961</v>
      </c>
      <c r="D77" s="5">
        <f t="shared" ca="1" si="11"/>
        <v>148.56497175428163</v>
      </c>
      <c r="E77" s="5">
        <f t="shared" ca="1" si="17"/>
        <v>8.5503310211061407</v>
      </c>
      <c r="F77" s="5">
        <f t="shared" ca="1" si="14"/>
        <v>25.670441578249623</v>
      </c>
      <c r="G77">
        <f t="shared" ca="1" si="13"/>
        <v>0.96899999999999997</v>
      </c>
    </row>
    <row r="78" spans="1:10" x14ac:dyDescent="0.3">
      <c r="A78">
        <v>22</v>
      </c>
      <c r="B78" s="5">
        <f t="shared" ca="1" si="9"/>
        <v>72.30012588449749</v>
      </c>
      <c r="C78" s="5">
        <f t="shared" ca="1" si="10"/>
        <v>30.373682213912204</v>
      </c>
      <c r="D78" s="5">
        <f t="shared" ca="1" si="11"/>
        <v>149.67186848405021</v>
      </c>
      <c r="E78" s="5">
        <f t="shared" ca="1" si="17"/>
        <v>-8.4075766120854087</v>
      </c>
      <c r="F78" s="5">
        <f t="shared" ca="1" si="14"/>
        <v>8.712533945058075</v>
      </c>
      <c r="G78">
        <f t="shared" ca="1" si="13"/>
        <v>0.67600000000000005</v>
      </c>
    </row>
    <row r="79" spans="1:10" x14ac:dyDescent="0.3">
      <c r="A79">
        <v>23</v>
      </c>
      <c r="B79" s="5">
        <f t="shared" ca="1" si="9"/>
        <v>68.139319341178464</v>
      </c>
      <c r="C79" s="5">
        <f t="shared" ca="1" si="10"/>
        <v>28.709565718186205</v>
      </c>
      <c r="D79" s="5">
        <f t="shared" ca="1" si="11"/>
        <v>150.4033105449148</v>
      </c>
      <c r="E79" s="5">
        <f t="shared" ca="1" si="17"/>
        <v>-15.77494683550726</v>
      </c>
      <c r="F79" s="5">
        <f t="shared" ca="1" si="14"/>
        <v>1.345163721636224</v>
      </c>
      <c r="G79">
        <f t="shared" ca="1" si="13"/>
        <v>0.42599999999999999</v>
      </c>
    </row>
    <row r="80" spans="1:10" x14ac:dyDescent="0.3">
      <c r="A80">
        <v>24</v>
      </c>
      <c r="B80" s="5">
        <f t="shared" ca="1" si="9"/>
        <v>65.184026022973725</v>
      </c>
      <c r="C80" s="5">
        <f t="shared" ca="1" si="10"/>
        <v>32.108997677359611</v>
      </c>
      <c r="D80" s="5">
        <f t="shared" ca="1" si="11"/>
        <v>146.90626829831726</v>
      </c>
      <c r="E80" s="5">
        <f t="shared" ca="1" si="17"/>
        <v>-31.639148041306932</v>
      </c>
      <c r="F80" s="5">
        <f t="shared" ca="1" si="14"/>
        <v>-14.519037484163448</v>
      </c>
      <c r="G80">
        <f t="shared" ca="1" si="13"/>
        <v>7.5999999999999998E-2</v>
      </c>
    </row>
    <row r="81" spans="1:7" x14ac:dyDescent="0.3">
      <c r="A81">
        <v>25</v>
      </c>
      <c r="B81" s="5">
        <f t="shared" ca="1" si="9"/>
        <v>70.254065321175304</v>
      </c>
      <c r="C81" s="5">
        <f t="shared" ca="1" si="10"/>
        <v>32.53036971985329</v>
      </c>
      <c r="D81" s="5">
        <f t="shared" ca="1" si="11"/>
        <v>144.06754814579037</v>
      </c>
      <c r="E81" s="5">
        <f t="shared" ca="1" si="17"/>
        <v>-17.125788512024869</v>
      </c>
      <c r="F81" s="5">
        <f t="shared" ca="1" si="14"/>
        <v>-5.6779548813850056E-3</v>
      </c>
      <c r="G81">
        <f t="shared" ca="1" si="13"/>
        <v>0.38800000000000001</v>
      </c>
    </row>
    <row r="82" spans="1:7" x14ac:dyDescent="0.3">
      <c r="A82">
        <v>26</v>
      </c>
      <c r="B82" s="5">
        <f t="shared" ca="1" si="9"/>
        <v>70.081434565621322</v>
      </c>
      <c r="C82" s="5">
        <f t="shared" ca="1" si="10"/>
        <v>25.21312788270253</v>
      </c>
      <c r="D82" s="5">
        <f t="shared" ca="1" si="11"/>
        <v>143.04969135032334</v>
      </c>
      <c r="E82" s="5">
        <f t="shared" ca="1" si="17"/>
        <v>3.3774959983597128</v>
      </c>
      <c r="F82" s="5">
        <f t="shared" ca="1" si="14"/>
        <v>20.497606555503197</v>
      </c>
      <c r="G82">
        <f t="shared" ca="1" si="13"/>
        <v>0.92500000000000004</v>
      </c>
    </row>
    <row r="83" spans="1:7" x14ac:dyDescent="0.3">
      <c r="A83">
        <v>27</v>
      </c>
      <c r="B83" s="5">
        <f t="shared" ca="1" si="9"/>
        <v>71.648084533548285</v>
      </c>
      <c r="C83" s="5">
        <f t="shared" ca="1" si="10"/>
        <v>27.873236624470049</v>
      </c>
      <c r="D83" s="5">
        <f t="shared" ca="1" si="11"/>
        <v>152.29214064557988</v>
      </c>
      <c r="E83" s="5">
        <f t="shared" ca="1" si="17"/>
        <v>-4.656997512886341</v>
      </c>
      <c r="F83" s="5">
        <f t="shared" ca="1" si="14"/>
        <v>12.463113044257142</v>
      </c>
      <c r="G83">
        <f t="shared" ca="1" si="13"/>
        <v>0.78200000000000003</v>
      </c>
    </row>
    <row r="84" spans="1:7" x14ac:dyDescent="0.3">
      <c r="A84">
        <v>28</v>
      </c>
      <c r="B84" s="5">
        <f t="shared" ca="1" si="9"/>
        <v>69.235242967935591</v>
      </c>
      <c r="C84" s="5">
        <f t="shared" ca="1" si="10"/>
        <v>27.174633849787085</v>
      </c>
      <c r="D84" s="5">
        <f t="shared" ca="1" si="11"/>
        <v>145.90397975771822</v>
      </c>
      <c r="E84" s="5">
        <f t="shared" ca="1" si="17"/>
        <v>-6.0024519771629121</v>
      </c>
      <c r="F84" s="5">
        <f t="shared" ca="1" si="14"/>
        <v>11.117658579980571</v>
      </c>
      <c r="G84">
        <f t="shared" ca="1" si="13"/>
        <v>0.755</v>
      </c>
    </row>
    <row r="85" spans="1:7" x14ac:dyDescent="0.3">
      <c r="A85">
        <v>29</v>
      </c>
      <c r="B85" s="5">
        <f t="shared" ca="1" si="9"/>
        <v>70.80341334894311</v>
      </c>
      <c r="C85" s="5">
        <f t="shared" ca="1" si="10"/>
        <v>26.089962018603636</v>
      </c>
      <c r="D85" s="5">
        <f t="shared" ca="1" si="11"/>
        <v>142.53485794807341</v>
      </c>
      <c r="E85" s="5">
        <f t="shared" ca="1" si="17"/>
        <v>3.2224156370096706</v>
      </c>
      <c r="F85" s="5">
        <f t="shared" ca="1" si="14"/>
        <v>20.342526194153155</v>
      </c>
      <c r="G85">
        <f t="shared" ca="1" si="13"/>
        <v>0.92100000000000004</v>
      </c>
    </row>
    <row r="86" spans="1:7" x14ac:dyDescent="0.3">
      <c r="A86">
        <v>30</v>
      </c>
      <c r="B86" s="5">
        <f t="shared" ca="1" si="9"/>
        <v>75.694623060584362</v>
      </c>
      <c r="C86" s="5">
        <f t="shared" ca="1" si="10"/>
        <v>28.289657183981042</v>
      </c>
      <c r="D86" s="5">
        <f t="shared" ca="1" si="11"/>
        <v>157.60820262386397</v>
      </c>
      <c r="E86" s="5">
        <f t="shared" ca="1" si="17"/>
        <v>2.617200883896694</v>
      </c>
      <c r="F86" s="5">
        <f t="shared" ca="1" si="14"/>
        <v>19.737311441040177</v>
      </c>
      <c r="G86">
        <f t="shared" ca="1" si="13"/>
        <v>0.90900000000000003</v>
      </c>
    </row>
    <row r="87" spans="1:7" x14ac:dyDescent="0.3">
      <c r="A87">
        <v>31</v>
      </c>
      <c r="B87" s="5">
        <f t="shared" ca="1" si="9"/>
        <v>74.336937180118028</v>
      </c>
      <c r="C87" s="5">
        <f t="shared" ca="1" si="10"/>
        <v>32.487335880699803</v>
      </c>
      <c r="D87" s="5">
        <f t="shared" ca="1" si="11"/>
        <v>143.83750663675289</v>
      </c>
      <c r="E87" s="5">
        <f t="shared" ca="1" si="17"/>
        <v>-5.4782330983687979</v>
      </c>
      <c r="F87" s="5">
        <f t="shared" ca="1" si="14"/>
        <v>11.641877458774687</v>
      </c>
      <c r="G87">
        <f t="shared" ca="1" si="13"/>
        <v>0.76400000000000001</v>
      </c>
    </row>
    <row r="88" spans="1:7" x14ac:dyDescent="0.3">
      <c r="A88">
        <v>32</v>
      </c>
      <c r="B88" s="5">
        <f t="shared" ca="1" si="9"/>
        <v>71.501950152150101</v>
      </c>
      <c r="C88" s="5">
        <f t="shared" ca="1" si="10"/>
        <v>29.16140567876349</v>
      </c>
      <c r="D88" s="5">
        <f t="shared" ca="1" si="11"/>
        <v>147.94984747412474</v>
      </c>
      <c r="E88" s="5">
        <f t="shared" ca="1" si="17"/>
        <v>-6.3230536408338072</v>
      </c>
      <c r="F88" s="5">
        <f t="shared" ca="1" si="14"/>
        <v>10.797056916309677</v>
      </c>
      <c r="G88">
        <f t="shared" ca="1" si="13"/>
        <v>0.746</v>
      </c>
    </row>
    <row r="89" spans="1:7" x14ac:dyDescent="0.3">
      <c r="A89">
        <v>33</v>
      </c>
      <c r="B89" s="5">
        <f t="shared" ca="1" si="9"/>
        <v>70.905825289482408</v>
      </c>
      <c r="C89" s="5">
        <f t="shared" ca="1" si="10"/>
        <v>37.760128273628318</v>
      </c>
      <c r="D89" s="5">
        <f t="shared" ca="1" si="11"/>
        <v>142.86198610928102</v>
      </c>
      <c r="E89" s="5">
        <f t="shared" ca="1" si="17"/>
        <v>-29.262428785274967</v>
      </c>
      <c r="F89" s="5">
        <f t="shared" ca="1" si="14"/>
        <v>-12.142318228131483</v>
      </c>
      <c r="G89">
        <f t="shared" ca="1" si="13"/>
        <v>0.107</v>
      </c>
    </row>
    <row r="90" spans="1:7" x14ac:dyDescent="0.3">
      <c r="A90">
        <v>34</v>
      </c>
      <c r="B90" s="5">
        <f t="shared" ca="1" si="9"/>
        <v>68.194484144368033</v>
      </c>
      <c r="C90" s="5">
        <f t="shared" ca="1" si="10"/>
        <v>31.104881398215344</v>
      </c>
      <c r="D90" s="5">
        <f t="shared" ca="1" si="11"/>
        <v>143.1632246794756</v>
      </c>
      <c r="E90" s="5">
        <f t="shared" ca="1" si="17"/>
        <v>-18.409487505781591</v>
      </c>
      <c r="F90" s="5">
        <f t="shared" ca="1" si="14"/>
        <v>-1.2893769486381075</v>
      </c>
      <c r="G90">
        <f t="shared" ca="1" si="13"/>
        <v>0.35399999999999998</v>
      </c>
    </row>
    <row r="91" spans="1:7" x14ac:dyDescent="0.3">
      <c r="A91">
        <v>35</v>
      </c>
      <c r="B91" s="5">
        <f t="shared" ca="1" si="9"/>
        <v>68.44750656459199</v>
      </c>
      <c r="C91" s="5">
        <f t="shared" ca="1" si="10"/>
        <v>30.843201536443416</v>
      </c>
      <c r="D91" s="5">
        <f t="shared" ca="1" si="11"/>
        <v>141.45508883711037</v>
      </c>
      <c r="E91" s="5">
        <f t="shared" ca="1" si="17"/>
        <v>-16.051468408853474</v>
      </c>
      <c r="F91" s="5">
        <f t="shared" ca="1" si="14"/>
        <v>1.0686421482900101</v>
      </c>
      <c r="G91">
        <f t="shared" ca="1" si="13"/>
        <v>0.41099999999999998</v>
      </c>
    </row>
    <row r="92" spans="1:7" x14ac:dyDescent="0.3">
      <c r="A92">
        <v>36</v>
      </c>
      <c r="B92" s="5">
        <f t="shared" ca="1" si="9"/>
        <v>67.569361602138471</v>
      </c>
      <c r="C92" s="5">
        <f t="shared" ca="1" si="10"/>
        <v>33.172664093780455</v>
      </c>
      <c r="D92" s="5">
        <f t="shared" ca="1" si="11"/>
        <v>153.21852150684097</v>
      </c>
      <c r="E92" s="5">
        <f t="shared" ca="1" si="17"/>
        <v>-31.349230300696235</v>
      </c>
      <c r="F92" s="5">
        <f t="shared" ca="1" si="14"/>
        <v>-14.229119743552751</v>
      </c>
      <c r="G92">
        <f t="shared" ca="1" si="13"/>
        <v>8.1000000000000003E-2</v>
      </c>
    </row>
    <row r="93" spans="1:7" x14ac:dyDescent="0.3">
      <c r="A93">
        <v>37</v>
      </c>
      <c r="B93" s="5">
        <f t="shared" ca="1" si="9"/>
        <v>73.777511921719565</v>
      </c>
      <c r="C93" s="5">
        <f t="shared" ca="1" si="10"/>
        <v>30.088638911302475</v>
      </c>
      <c r="D93" s="5">
        <f t="shared" ca="1" si="11"/>
        <v>155.23633453395826</v>
      </c>
      <c r="E93" s="5">
        <f t="shared" ca="1" si="17"/>
        <v>-6.4836621518739008</v>
      </c>
      <c r="F93" s="5">
        <f t="shared" ca="1" si="14"/>
        <v>10.636448405269583</v>
      </c>
      <c r="G93">
        <f t="shared" ca="1" si="13"/>
        <v>0.73699999999999999</v>
      </c>
    </row>
    <row r="94" spans="1:7" x14ac:dyDescent="0.3">
      <c r="A94">
        <v>38</v>
      </c>
      <c r="B94" s="5">
        <f t="shared" ca="1" si="9"/>
        <v>66.935959994260884</v>
      </c>
      <c r="C94" s="5">
        <f t="shared" ca="1" si="10"/>
        <v>33.060600516077962</v>
      </c>
      <c r="D94" s="5">
        <f t="shared" ca="1" si="11"/>
        <v>168.68499208916106</v>
      </c>
      <c r="E94" s="5">
        <f t="shared" ca="1" si="17"/>
        <v>-41.139738054940509</v>
      </c>
      <c r="F94" s="5">
        <f t="shared" ca="1" si="14"/>
        <v>-24.019627497797025</v>
      </c>
      <c r="G94">
        <f t="shared" ca="1" si="13"/>
        <v>1.0999999999999999E-2</v>
      </c>
    </row>
    <row r="95" spans="1:7" x14ac:dyDescent="0.3">
      <c r="A95">
        <v>39</v>
      </c>
      <c r="B95" s="5">
        <f t="shared" ca="1" si="9"/>
        <v>69.417427330833689</v>
      </c>
      <c r="C95" s="5">
        <f t="shared" ca="1" si="10"/>
        <v>23.916814371653395</v>
      </c>
      <c r="D95" s="5">
        <f t="shared" ca="1" si="11"/>
        <v>149.96124012664379</v>
      </c>
      <c r="E95" s="5">
        <f t="shared" ca="1" si="17"/>
        <v>1.4190910463837523</v>
      </c>
      <c r="F95" s="5">
        <f t="shared" ca="1" si="14"/>
        <v>18.539201603527236</v>
      </c>
      <c r="G95">
        <f t="shared" ca="1" si="13"/>
        <v>0.89400000000000002</v>
      </c>
    </row>
    <row r="96" spans="1:7" x14ac:dyDescent="0.3">
      <c r="A96">
        <v>40</v>
      </c>
      <c r="B96" s="5">
        <f t="shared" ca="1" si="9"/>
        <v>71.487351217882761</v>
      </c>
      <c r="C96" s="5">
        <f t="shared" ca="1" si="10"/>
        <v>34.232768256794209</v>
      </c>
      <c r="D96" s="5">
        <f t="shared" ca="1" si="11"/>
        <v>143.15782761936791</v>
      </c>
      <c r="E96" s="5">
        <f t="shared" ca="1" si="17"/>
        <v>-17.945791917963128</v>
      </c>
      <c r="F96" s="5">
        <f t="shared" ca="1" si="14"/>
        <v>-0.82568136081964383</v>
      </c>
      <c r="G96">
        <f t="shared" ca="1" si="13"/>
        <v>0.36699999999999999</v>
      </c>
    </row>
    <row r="97" spans="1:7" x14ac:dyDescent="0.3">
      <c r="A97">
        <v>41</v>
      </c>
      <c r="B97" s="5">
        <f t="shared" ca="1" si="9"/>
        <v>67.215123793065388</v>
      </c>
      <c r="C97" s="5">
        <f t="shared" ca="1" si="10"/>
        <v>27.387474810719105</v>
      </c>
      <c r="D97" s="5">
        <f t="shared" ca="1" si="11"/>
        <v>147.93308164122593</v>
      </c>
      <c r="E97" s="5">
        <f t="shared" ca="1" si="17"/>
        <v>-13.332498568693456</v>
      </c>
      <c r="F97" s="5">
        <f t="shared" ca="1" si="14"/>
        <v>3.7876119884500277</v>
      </c>
      <c r="G97">
        <f t="shared" ca="1" si="13"/>
        <v>0.505</v>
      </c>
    </row>
    <row r="98" spans="1:7" x14ac:dyDescent="0.3">
      <c r="A98">
        <v>42</v>
      </c>
      <c r="B98" s="5">
        <f t="shared" ca="1" si="9"/>
        <v>71.823177242711552</v>
      </c>
      <c r="C98" s="5">
        <f t="shared" ca="1" si="10"/>
        <v>26.671450664868424</v>
      </c>
      <c r="D98" s="5">
        <f t="shared" ca="1" si="11"/>
        <v>143.3236937732085</v>
      </c>
      <c r="E98" s="5">
        <f t="shared" ca="1" si="17"/>
        <v>4.0214318162791436</v>
      </c>
      <c r="F98" s="5">
        <f t="shared" ca="1" si="14"/>
        <v>21.141542373422627</v>
      </c>
      <c r="G98">
        <f t="shared" ca="1" si="13"/>
        <v>0.93200000000000005</v>
      </c>
    </row>
    <row r="99" spans="1:7" x14ac:dyDescent="0.3">
      <c r="A99">
        <v>43</v>
      </c>
      <c r="B99" s="5">
        <f t="shared" ca="1" si="9"/>
        <v>69.705279983883216</v>
      </c>
      <c r="C99" s="5">
        <f t="shared" ca="1" si="10"/>
        <v>26.617366893891571</v>
      </c>
      <c r="D99" s="5">
        <f t="shared" ca="1" si="11"/>
        <v>147.50758211505598</v>
      </c>
      <c r="E99" s="5">
        <f t="shared" ca="1" si="17"/>
        <v>-3.9973406943925891</v>
      </c>
      <c r="F99" s="5">
        <f t="shared" ca="1" si="14"/>
        <v>13.122769862750895</v>
      </c>
      <c r="G99">
        <f t="shared" ca="1" si="13"/>
        <v>0.79700000000000004</v>
      </c>
    </row>
    <row r="100" spans="1:7" x14ac:dyDescent="0.3">
      <c r="A100">
        <v>44</v>
      </c>
      <c r="B100" s="5">
        <f t="shared" ca="1" si="9"/>
        <v>67.028418756473755</v>
      </c>
      <c r="C100" s="5">
        <f t="shared" ca="1" si="10"/>
        <v>28.770112885772953</v>
      </c>
      <c r="D100" s="5">
        <f t="shared" ca="1" si="11"/>
        <v>144.47800038814358</v>
      </c>
      <c r="E100" s="5">
        <f t="shared" ca="1" si="17"/>
        <v>-15.853810460858689</v>
      </c>
      <c r="F100" s="5">
        <f t="shared" ca="1" si="14"/>
        <v>1.2663000962847946</v>
      </c>
      <c r="G100">
        <f t="shared" ca="1" si="13"/>
        <v>0.42299999999999999</v>
      </c>
    </row>
    <row r="101" spans="1:7" x14ac:dyDescent="0.3">
      <c r="A101">
        <v>45</v>
      </c>
      <c r="B101" s="5">
        <f t="shared" ca="1" si="9"/>
        <v>71.551718778159881</v>
      </c>
      <c r="C101" s="5">
        <f t="shared" ca="1" si="10"/>
        <v>26.209750294073459</v>
      </c>
      <c r="D101" s="5">
        <f t="shared" ca="1" si="11"/>
        <v>151.36199434527643</v>
      </c>
      <c r="E101" s="5">
        <f t="shared" ca="1" si="17"/>
        <v>0.22117484434050971</v>
      </c>
      <c r="F101" s="5">
        <f t="shared" ca="1" si="14"/>
        <v>17.341285401483994</v>
      </c>
      <c r="G101">
        <f t="shared" ca="1" si="13"/>
        <v>0.878</v>
      </c>
    </row>
    <row r="102" spans="1:7" x14ac:dyDescent="0.3">
      <c r="A102">
        <v>46</v>
      </c>
      <c r="B102" s="5">
        <f t="shared" ca="1" si="9"/>
        <v>72.115416281406695</v>
      </c>
      <c r="C102" s="5">
        <f t="shared" ca="1" si="10"/>
        <v>24.595759923388492</v>
      </c>
      <c r="D102" s="5">
        <f t="shared" ca="1" si="11"/>
        <v>153.69332664258334</v>
      </c>
      <c r="E102" s="5">
        <f t="shared" ca="1" si="17"/>
        <v>5.0471392652037048</v>
      </c>
      <c r="F102" s="5">
        <f t="shared" ca="1" si="14"/>
        <v>22.167249822347188</v>
      </c>
      <c r="G102">
        <f t="shared" ca="1" si="13"/>
        <v>0.94799999999999995</v>
      </c>
    </row>
    <row r="103" spans="1:7" x14ac:dyDescent="0.3">
      <c r="A103">
        <v>47</v>
      </c>
      <c r="B103" s="5">
        <f t="shared" ca="1" si="9"/>
        <v>67.846130158007057</v>
      </c>
      <c r="C103" s="5">
        <f t="shared" ca="1" si="10"/>
        <v>30.131612033839847</v>
      </c>
      <c r="D103" s="5">
        <f t="shared" ca="1" si="11"/>
        <v>152.5303804631549</v>
      </c>
      <c r="E103" s="5">
        <f t="shared" ca="1" si="17"/>
        <v>-21.71178830087792</v>
      </c>
      <c r="F103" s="5">
        <f t="shared" ca="1" si="14"/>
        <v>-4.5916777437344365</v>
      </c>
      <c r="G103">
        <f t="shared" ca="1" si="13"/>
        <v>0.26</v>
      </c>
    </row>
    <row r="104" spans="1:7" x14ac:dyDescent="0.3">
      <c r="A104">
        <v>48</v>
      </c>
      <c r="B104" s="5">
        <f t="shared" ca="1" si="9"/>
        <v>71.10923074152781</v>
      </c>
      <c r="C104" s="5">
        <f t="shared" ca="1" si="10"/>
        <v>30.238386382257769</v>
      </c>
      <c r="D104" s="5">
        <f t="shared" ca="1" si="11"/>
        <v>143.91030444700914</v>
      </c>
      <c r="E104" s="5">
        <f t="shared" ca="1" si="17"/>
        <v>-8.2511151606112172</v>
      </c>
      <c r="F104" s="5">
        <f t="shared" ca="1" si="14"/>
        <v>8.8689953965322665</v>
      </c>
      <c r="G104">
        <f t="shared" ca="1" si="13"/>
        <v>0.68400000000000005</v>
      </c>
    </row>
    <row r="105" spans="1:7" x14ac:dyDescent="0.3">
      <c r="A105">
        <v>49</v>
      </c>
      <c r="B105" s="5">
        <f t="shared" ca="1" si="9"/>
        <v>74.648022566845995</v>
      </c>
      <c r="C105" s="5">
        <f t="shared" ca="1" si="10"/>
        <v>30.395407914343302</v>
      </c>
      <c r="D105" s="5">
        <f t="shared" ca="1" si="11"/>
        <v>148.54767602226806</v>
      </c>
      <c r="E105" s="5">
        <f t="shared" ca="1" si="17"/>
        <v>-1.3048221446907546</v>
      </c>
      <c r="F105" s="5">
        <f t="shared" ca="1" si="14"/>
        <v>15.815288412452729</v>
      </c>
      <c r="G105">
        <f t="shared" ca="1" si="13"/>
        <v>0.85</v>
      </c>
    </row>
    <row r="106" spans="1:7" x14ac:dyDescent="0.3">
      <c r="A106">
        <v>50</v>
      </c>
      <c r="B106" s="5">
        <f t="shared" ca="1" si="9"/>
        <v>75.944438814913454</v>
      </c>
      <c r="C106" s="5">
        <f t="shared" ca="1" si="10"/>
        <v>29.466499248118886</v>
      </c>
      <c r="D106" s="5">
        <f t="shared" ca="1" si="11"/>
        <v>147.81638217507592</v>
      </c>
      <c r="E106" s="5">
        <f t="shared" ca="1" si="17"/>
        <v>5.3045494509439397</v>
      </c>
      <c r="F106" s="5">
        <f t="shared" ca="1" si="14"/>
        <v>22.424660008087422</v>
      </c>
      <c r="G106">
        <f t="shared" ca="1" si="13"/>
        <v>0.95099999999999996</v>
      </c>
    </row>
    <row r="107" spans="1:7" x14ac:dyDescent="0.3">
      <c r="A107">
        <v>51</v>
      </c>
      <c r="B107" s="5">
        <f t="shared" ca="1" si="9"/>
        <v>71.196340913575554</v>
      </c>
      <c r="C107" s="5">
        <f t="shared" ca="1" si="10"/>
        <v>33.847878448863746</v>
      </c>
      <c r="D107" s="5">
        <f t="shared" ca="1" si="11"/>
        <v>152.73613158427941</v>
      </c>
      <c r="E107" s="5">
        <f t="shared" ca="1" si="17"/>
        <v>-22.845049410130734</v>
      </c>
      <c r="F107" s="5">
        <f t="shared" ca="1" si="14"/>
        <v>-5.7249388529872505</v>
      </c>
      <c r="G107">
        <f t="shared" ca="1" si="13"/>
        <v>0.23100000000000001</v>
      </c>
    </row>
    <row r="108" spans="1:7" x14ac:dyDescent="0.3">
      <c r="A108">
        <v>52</v>
      </c>
      <c r="B108" s="5">
        <f t="shared" ca="1" si="9"/>
        <v>66.501378268508475</v>
      </c>
      <c r="C108" s="5">
        <f t="shared" ca="1" si="10"/>
        <v>26.665679335247685</v>
      </c>
      <c r="D108" s="5">
        <f t="shared" ca="1" si="11"/>
        <v>150.81133829570399</v>
      </c>
      <c r="E108" s="5">
        <f t="shared" ca="1" si="17"/>
        <v>-14.861021605350537</v>
      </c>
      <c r="F108" s="5">
        <f t="shared" ca="1" si="14"/>
        <v>2.2590889517929469</v>
      </c>
      <c r="G108">
        <f t="shared" ca="1" si="13"/>
        <v>0.46</v>
      </c>
    </row>
    <row r="109" spans="1:7" x14ac:dyDescent="0.3">
      <c r="A109">
        <v>53</v>
      </c>
      <c r="B109" s="5">
        <f t="shared" ca="1" si="9"/>
        <v>70.516420991662386</v>
      </c>
      <c r="C109" s="5">
        <f t="shared" ca="1" si="10"/>
        <v>26.462100890494767</v>
      </c>
      <c r="D109" s="5">
        <f t="shared" ca="1" si="11"/>
        <v>145.50878760468996</v>
      </c>
      <c r="E109" s="5">
        <f t="shared" ca="1" si="17"/>
        <v>-0.22108977946484076</v>
      </c>
      <c r="F109" s="5">
        <f t="shared" ca="1" si="14"/>
        <v>16.899020777678643</v>
      </c>
      <c r="G109">
        <f t="shared" ca="1" si="13"/>
        <v>0.86499999999999999</v>
      </c>
    </row>
    <row r="110" spans="1:7" x14ac:dyDescent="0.3">
      <c r="A110">
        <v>54</v>
      </c>
      <c r="B110" s="5">
        <f t="shared" ca="1" si="9"/>
        <v>67.344309036332348</v>
      </c>
      <c r="C110" s="5">
        <f t="shared" ca="1" si="10"/>
        <v>30.530844492987512</v>
      </c>
      <c r="D110" s="5">
        <f t="shared" ca="1" si="11"/>
        <v>146.20838055335943</v>
      </c>
      <c r="E110" s="5">
        <f t="shared" ca="1" si="17"/>
        <v>-20.821680804391413</v>
      </c>
      <c r="F110" s="5">
        <f t="shared" ca="1" si="14"/>
        <v>-3.701570247247929</v>
      </c>
      <c r="G110">
        <f t="shared" ca="1" si="13"/>
        <v>0.28999999999999998</v>
      </c>
    </row>
    <row r="111" spans="1:7" x14ac:dyDescent="0.3">
      <c r="A111">
        <v>55</v>
      </c>
      <c r="B111" s="5">
        <f t="shared" ca="1" si="9"/>
        <v>74.166810886354597</v>
      </c>
      <c r="C111" s="5">
        <f t="shared" ca="1" si="10"/>
        <v>32.909272688272345</v>
      </c>
      <c r="D111" s="5">
        <f t="shared" ca="1" si="11"/>
        <v>152.68551931074285</v>
      </c>
      <c r="E111" s="5">
        <f t="shared" ca="1" si="17"/>
        <v>-11.899785894626755</v>
      </c>
      <c r="F111" s="5">
        <f t="shared" ca="1" si="14"/>
        <v>5.2203246625167292</v>
      </c>
      <c r="G111">
        <f t="shared" ca="1" si="13"/>
        <v>0.55000000000000004</v>
      </c>
    </row>
    <row r="112" spans="1:7" x14ac:dyDescent="0.3">
      <c r="A112">
        <v>56</v>
      </c>
      <c r="B112" s="5">
        <f t="shared" ca="1" si="9"/>
        <v>73.585222182665333</v>
      </c>
      <c r="C112" s="5">
        <f t="shared" ca="1" si="10"/>
        <v>28.45309235410782</v>
      </c>
      <c r="D112" s="5">
        <f t="shared" ca="1" si="11"/>
        <v>157.44197886428091</v>
      </c>
      <c r="E112" s="5">
        <f t="shared" ca="1" si="17"/>
        <v>-3.6412232022820179</v>
      </c>
      <c r="F112" s="5">
        <f t="shared" ca="1" si="14"/>
        <v>13.478887354861467</v>
      </c>
      <c r="G112">
        <f t="shared" ca="1" si="13"/>
        <v>0.80500000000000005</v>
      </c>
    </row>
    <row r="113" spans="1:7" x14ac:dyDescent="0.3">
      <c r="A113">
        <v>57</v>
      </c>
      <c r="B113" s="5">
        <f t="shared" ca="1" si="9"/>
        <v>65.936466914233208</v>
      </c>
      <c r="C113" s="5">
        <f t="shared" ca="1" si="10"/>
        <v>33.912338586119425</v>
      </c>
      <c r="D113" s="5">
        <f t="shared" ca="1" si="11"/>
        <v>150.76478030287853</v>
      </c>
      <c r="E113" s="5">
        <f t="shared" ca="1" si="17"/>
        <v>-36.653532797400551</v>
      </c>
      <c r="F113" s="5">
        <f t="shared" ca="1" si="14"/>
        <v>-19.533422240257067</v>
      </c>
      <c r="G113">
        <f t="shared" ca="1" si="13"/>
        <v>3.3000000000000002E-2</v>
      </c>
    </row>
    <row r="114" spans="1:7" x14ac:dyDescent="0.3">
      <c r="A114">
        <v>58</v>
      </c>
      <c r="B114" s="5">
        <f t="shared" ca="1" si="9"/>
        <v>69.429719822252451</v>
      </c>
      <c r="C114" s="5">
        <f t="shared" ca="1" si="10"/>
        <v>32.794173985272508</v>
      </c>
      <c r="D114" s="5">
        <f t="shared" ca="1" si="11"/>
        <v>145.67216510354783</v>
      </c>
      <c r="E114" s="5">
        <f t="shared" ca="1" si="17"/>
        <v>-21.02965462207813</v>
      </c>
      <c r="F114" s="5">
        <f t="shared" ca="1" si="14"/>
        <v>-3.9095440649346465</v>
      </c>
      <c r="G114">
        <f t="shared" ca="1" si="13"/>
        <v>0.28199999999999997</v>
      </c>
    </row>
    <row r="115" spans="1:7" x14ac:dyDescent="0.3">
      <c r="A115">
        <v>59</v>
      </c>
      <c r="B115" s="5">
        <f t="shared" ca="1" si="9"/>
        <v>66.054345236200831</v>
      </c>
      <c r="C115" s="5">
        <f t="shared" ca="1" si="10"/>
        <v>28.273385738968297</v>
      </c>
      <c r="D115" s="5">
        <f t="shared" ca="1" si="11"/>
        <v>152.09280039331171</v>
      </c>
      <c r="E115" s="5">
        <f t="shared" ca="1" si="17"/>
        <v>-21.290419726688999</v>
      </c>
      <c r="F115" s="5">
        <f t="shared" ca="1" si="14"/>
        <v>-4.170309169545515</v>
      </c>
      <c r="G115">
        <f t="shared" ca="1" si="13"/>
        <v>0.27700000000000002</v>
      </c>
    </row>
    <row r="116" spans="1:7" x14ac:dyDescent="0.3">
      <c r="A116">
        <v>60</v>
      </c>
      <c r="B116" s="5">
        <f t="shared" ca="1" si="9"/>
        <v>66.778914441934745</v>
      </c>
      <c r="C116" s="5">
        <f t="shared" ca="1" si="10"/>
        <v>27.708682517130566</v>
      </c>
      <c r="D116" s="5">
        <f t="shared" ca="1" si="11"/>
        <v>144.58640247951121</v>
      </c>
      <c r="E116" s="5">
        <f t="shared" ca="1" si="17"/>
        <v>-13.644527776613682</v>
      </c>
      <c r="F116" s="5">
        <f t="shared" ca="1" si="14"/>
        <v>3.4755827805298019</v>
      </c>
      <c r="G116">
        <f t="shared" ca="1" si="13"/>
        <v>0.496</v>
      </c>
    </row>
    <row r="117" spans="1:7" x14ac:dyDescent="0.3">
      <c r="A117">
        <v>61</v>
      </c>
      <c r="B117" s="5">
        <f t="shared" ca="1" si="9"/>
        <v>72.488416765072841</v>
      </c>
      <c r="C117" s="5">
        <f t="shared" ca="1" si="10"/>
        <v>34.378840321538661</v>
      </c>
      <c r="D117" s="5">
        <f t="shared" ca="1" si="11"/>
        <v>150.08727863776932</v>
      </c>
      <c r="E117" s="5">
        <f t="shared" ca="1" si="17"/>
        <v>-19.291881815518593</v>
      </c>
      <c r="F117" s="5">
        <f t="shared" ca="1" si="14"/>
        <v>-2.1717712583751094</v>
      </c>
      <c r="G117">
        <f t="shared" ca="1" si="13"/>
        <v>0.32400000000000001</v>
      </c>
    </row>
    <row r="118" spans="1:7" x14ac:dyDescent="0.3">
      <c r="A118">
        <v>62</v>
      </c>
      <c r="B118" s="5">
        <f t="shared" ca="1" si="9"/>
        <v>70.28752807497969</v>
      </c>
      <c r="C118" s="5">
        <f t="shared" ca="1" si="10"/>
        <v>31.063969865831403</v>
      </c>
      <c r="D118" s="5">
        <f t="shared" ca="1" si="11"/>
        <v>161.50967303365343</v>
      </c>
      <c r="E118" s="5">
        <f t="shared" ca="1" si="17"/>
        <v>-22.335734123302025</v>
      </c>
      <c r="F118" s="5">
        <f t="shared" ca="1" si="14"/>
        <v>-5.2156235661585413</v>
      </c>
      <c r="G118">
        <f t="shared" ca="1" si="13"/>
        <v>0.249</v>
      </c>
    </row>
    <row r="119" spans="1:7" x14ac:dyDescent="0.3">
      <c r="A119">
        <v>63</v>
      </c>
      <c r="B119" s="5">
        <f t="shared" ca="1" si="9"/>
        <v>70.652849603800817</v>
      </c>
      <c r="C119" s="5">
        <f t="shared" ca="1" si="10"/>
        <v>29.165833107497129</v>
      </c>
      <c r="D119" s="5">
        <f t="shared" ca="1" si="11"/>
        <v>137.6894951047779</v>
      </c>
      <c r="E119" s="5">
        <f t="shared" ca="1" si="17"/>
        <v>-3.177947490127675</v>
      </c>
      <c r="F119" s="5">
        <f t="shared" ca="1" si="14"/>
        <v>13.942163067015809</v>
      </c>
      <c r="G119">
        <f t="shared" ca="1" si="13"/>
        <v>0.82</v>
      </c>
    </row>
    <row r="120" spans="1:7" x14ac:dyDescent="0.3">
      <c r="A120">
        <v>64</v>
      </c>
      <c r="B120" s="5">
        <f t="shared" ca="1" si="9"/>
        <v>78.065524999269485</v>
      </c>
      <c r="C120" s="5">
        <f t="shared" ca="1" si="10"/>
        <v>27.705563826049897</v>
      </c>
      <c r="D120" s="5">
        <f t="shared" ca="1" si="11"/>
        <v>153.29396740200824</v>
      </c>
      <c r="E120" s="5">
        <f t="shared" ca="1" si="17"/>
        <v>13.195270896807738</v>
      </c>
      <c r="F120" s="5">
        <f t="shared" ca="1" si="14"/>
        <v>30.315381453951222</v>
      </c>
      <c r="G120">
        <f t="shared" ca="1" si="13"/>
        <v>0.99099999999999999</v>
      </c>
    </row>
    <row r="121" spans="1:7" x14ac:dyDescent="0.3">
      <c r="A121">
        <v>65</v>
      </c>
      <c r="B121" s="5">
        <f t="shared" ca="1" si="9"/>
        <v>70.38080838868116</v>
      </c>
      <c r="C121" s="5">
        <f t="shared" ca="1" si="10"/>
        <v>25.752201513326366</v>
      </c>
      <c r="D121" s="5">
        <f t="shared" ca="1" si="11"/>
        <v>153.44159043905717</v>
      </c>
      <c r="E121" s="5">
        <f t="shared" ca="1" si="17"/>
        <v>-2.8918656017995552</v>
      </c>
      <c r="F121" s="5">
        <f t="shared" ca="1" si="14"/>
        <v>14.228244955343929</v>
      </c>
      <c r="G121">
        <f t="shared" ca="1" si="13"/>
        <v>0.83099999999999996</v>
      </c>
    </row>
    <row r="122" spans="1:7" x14ac:dyDescent="0.3">
      <c r="A122">
        <v>66</v>
      </c>
      <c r="B122" s="5">
        <f t="shared" ref="B122:B185" ca="1" si="18">_xlfn.NORM.INV(RAND(),$B$52,$C$52)</f>
        <v>71.272184609102368</v>
      </c>
      <c r="C122" s="5">
        <f t="shared" ref="C122:C185" ca="1" si="19">_xlfn.NORM.INV(RAND(),$B$53,$C$53)</f>
        <v>25.329247572668361</v>
      </c>
      <c r="D122" s="5">
        <f t="shared" ref="D122:D185" ca="1" si="20">_xlfn.NORM.INV(RAND(),$B$54,$C$54)</f>
        <v>147.28411646201604</v>
      </c>
      <c r="E122" s="5">
        <f t="shared" ca="1" si="17"/>
        <v>4.0971174569289213</v>
      </c>
      <c r="F122" s="5">
        <f t="shared" ref="F122:F185" ca="1" si="21">E122+$C$46</f>
        <v>21.217228014072404</v>
      </c>
      <c r="G122">
        <f t="shared" ref="G122:G185" ca="1" si="22">COUNTIF($F$57:$F$1056,"&lt;"&amp;F122)/COUNT($F$57:$F$1056)</f>
        <v>0.93500000000000005</v>
      </c>
    </row>
    <row r="123" spans="1:7" x14ac:dyDescent="0.3">
      <c r="A123">
        <v>67</v>
      </c>
      <c r="B123" s="5">
        <f t="shared" ca="1" si="18"/>
        <v>71.72932827026176</v>
      </c>
      <c r="C123" s="5">
        <f t="shared" ca="1" si="19"/>
        <v>30.945298927020112</v>
      </c>
      <c r="D123" s="5">
        <f t="shared" ca="1" si="20"/>
        <v>140.01653956244172</v>
      </c>
      <c r="E123" s="5">
        <f t="shared" ca="1" si="17"/>
        <v>-6.3953547593976952</v>
      </c>
      <c r="F123" s="5">
        <f t="shared" ca="1" si="21"/>
        <v>10.724755797745789</v>
      </c>
      <c r="G123">
        <f t="shared" ca="1" si="22"/>
        <v>0.745</v>
      </c>
    </row>
    <row r="124" spans="1:7" x14ac:dyDescent="0.3">
      <c r="A124">
        <v>68</v>
      </c>
      <c r="B124" s="5">
        <f t="shared" ca="1" si="18"/>
        <v>68.988101686857391</v>
      </c>
      <c r="C124" s="5">
        <f t="shared" ca="1" si="19"/>
        <v>37.404832531802008</v>
      </c>
      <c r="D124" s="5">
        <f t="shared" ca="1" si="20"/>
        <v>141.13370168384054</v>
      </c>
      <c r="E124" s="5">
        <f t="shared" ca="1" si="17"/>
        <v>-32.694945651198772</v>
      </c>
      <c r="F124" s="5">
        <f t="shared" ca="1" si="21"/>
        <v>-15.574835094055288</v>
      </c>
      <c r="G124">
        <f t="shared" ca="1" si="22"/>
        <v>0.06</v>
      </c>
    </row>
    <row r="125" spans="1:7" x14ac:dyDescent="0.3">
      <c r="A125">
        <v>69</v>
      </c>
      <c r="B125" s="5">
        <f t="shared" ca="1" si="18"/>
        <v>68.909056233345908</v>
      </c>
      <c r="C125" s="5">
        <f t="shared" ca="1" si="19"/>
        <v>25.265416505334514</v>
      </c>
      <c r="D125" s="5">
        <f t="shared" ca="1" si="20"/>
        <v>151.33964749971366</v>
      </c>
      <c r="E125" s="5">
        <f t="shared" ca="1" si="17"/>
        <v>-4.5101899313143834</v>
      </c>
      <c r="F125" s="5">
        <f t="shared" ca="1" si="21"/>
        <v>12.609920625829101</v>
      </c>
      <c r="G125">
        <f t="shared" ca="1" si="22"/>
        <v>0.78900000000000003</v>
      </c>
    </row>
    <row r="126" spans="1:7" x14ac:dyDescent="0.3">
      <c r="A126">
        <v>70</v>
      </c>
      <c r="B126" s="5">
        <f t="shared" ca="1" si="18"/>
        <v>66.128601542700281</v>
      </c>
      <c r="C126" s="5">
        <f t="shared" ca="1" si="19"/>
        <v>31.515206208685051</v>
      </c>
      <c r="D126" s="5">
        <f t="shared" ca="1" si="20"/>
        <v>151.48592443837686</v>
      </c>
      <c r="E126" s="5">
        <f t="shared" ca="1" si="17"/>
        <v>-29.810351771406872</v>
      </c>
      <c r="F126" s="5">
        <f t="shared" ca="1" si="21"/>
        <v>-12.690241214263388</v>
      </c>
      <c r="G126">
        <f t="shared" ca="1" si="22"/>
        <v>9.8000000000000004E-2</v>
      </c>
    </row>
    <row r="127" spans="1:7" x14ac:dyDescent="0.3">
      <c r="A127">
        <v>71</v>
      </c>
      <c r="B127" s="5">
        <f t="shared" ca="1" si="18"/>
        <v>68.70778351698867</v>
      </c>
      <c r="C127" s="5">
        <f t="shared" ca="1" si="19"/>
        <v>32.27700106898088</v>
      </c>
      <c r="D127" s="5">
        <f t="shared" ca="1" si="20"/>
        <v>147.46134424057155</v>
      </c>
      <c r="E127" s="5">
        <f t="shared" ca="1" si="17"/>
        <v>-22.565690832659378</v>
      </c>
      <c r="F127" s="5">
        <f t="shared" ca="1" si="21"/>
        <v>-5.4455802755158942</v>
      </c>
      <c r="G127">
        <f t="shared" ca="1" si="22"/>
        <v>0.24299999999999999</v>
      </c>
    </row>
    <row r="128" spans="1:7" x14ac:dyDescent="0.3">
      <c r="A128">
        <v>72</v>
      </c>
      <c r="B128" s="5">
        <f t="shared" ca="1" si="18"/>
        <v>70.401436460839165</v>
      </c>
      <c r="C128" s="5">
        <f t="shared" ca="1" si="19"/>
        <v>33.598722540624365</v>
      </c>
      <c r="D128" s="5">
        <f t="shared" ca="1" si="20"/>
        <v>148.59579285328888</v>
      </c>
      <c r="E128" s="5">
        <f t="shared" ca="1" si="17"/>
        <v>-22.138212220585363</v>
      </c>
      <c r="F128" s="5">
        <f t="shared" ca="1" si="21"/>
        <v>-5.0181016634418789</v>
      </c>
      <c r="G128">
        <f t="shared" ca="1" si="22"/>
        <v>0.254</v>
      </c>
    </row>
    <row r="129" spans="1:7" x14ac:dyDescent="0.3">
      <c r="A129">
        <v>73</v>
      </c>
      <c r="B129" s="5">
        <f t="shared" ca="1" si="18"/>
        <v>68.567943054868408</v>
      </c>
      <c r="C129" s="5">
        <f t="shared" ca="1" si="19"/>
        <v>28.068612566257141</v>
      </c>
      <c r="D129" s="5">
        <f t="shared" ca="1" si="20"/>
        <v>149.08418780940411</v>
      </c>
      <c r="E129" s="5">
        <f t="shared" ca="1" si="17"/>
        <v>-12.076798851793278</v>
      </c>
      <c r="F129" s="5">
        <f t="shared" ca="1" si="21"/>
        <v>5.0433117053502059</v>
      </c>
      <c r="G129">
        <f t="shared" ca="1" si="22"/>
        <v>0.54100000000000004</v>
      </c>
    </row>
    <row r="130" spans="1:7" x14ac:dyDescent="0.3">
      <c r="A130">
        <v>74</v>
      </c>
      <c r="B130" s="5">
        <f t="shared" ca="1" si="18"/>
        <v>66.214502658027072</v>
      </c>
      <c r="C130" s="5">
        <f t="shared" ca="1" si="19"/>
        <v>31.77479157970939</v>
      </c>
      <c r="D130" s="5">
        <f t="shared" ca="1" si="20"/>
        <v>151.5454755874832</v>
      </c>
      <c r="E130" s="5">
        <f t="shared" ca="1" si="17"/>
        <v>-30.327539633869719</v>
      </c>
      <c r="F130" s="5">
        <f t="shared" ca="1" si="21"/>
        <v>-13.207429076726235</v>
      </c>
      <c r="G130">
        <f t="shared" ca="1" si="22"/>
        <v>9.5000000000000001E-2</v>
      </c>
    </row>
    <row r="131" spans="1:7" x14ac:dyDescent="0.3">
      <c r="A131">
        <v>75</v>
      </c>
      <c r="B131" s="5">
        <f t="shared" ca="1" si="18"/>
        <v>66.486799008854447</v>
      </c>
      <c r="C131" s="5">
        <f t="shared" ca="1" si="19"/>
        <v>28.175781820331053</v>
      </c>
      <c r="D131" s="5">
        <f t="shared" ca="1" si="20"/>
        <v>148.04998251516702</v>
      </c>
      <c r="E131" s="5">
        <f t="shared" ca="1" si="17"/>
        <v>-17.631422876970536</v>
      </c>
      <c r="F131" s="5">
        <f t="shared" ca="1" si="21"/>
        <v>-0.51131231982705216</v>
      </c>
      <c r="G131">
        <f t="shared" ca="1" si="22"/>
        <v>0.375</v>
      </c>
    </row>
    <row r="132" spans="1:7" x14ac:dyDescent="0.3">
      <c r="A132">
        <v>76</v>
      </c>
      <c r="B132" s="5">
        <f t="shared" ca="1" si="18"/>
        <v>67.390764113750805</v>
      </c>
      <c r="C132" s="5">
        <f t="shared" ca="1" si="19"/>
        <v>27.641854225072972</v>
      </c>
      <c r="D132" s="5">
        <f t="shared" ca="1" si="20"/>
        <v>157.21680641466378</v>
      </c>
      <c r="E132" s="5">
        <f t="shared" ca="1" si="17"/>
        <v>-18.55513730599861</v>
      </c>
      <c r="F132" s="5">
        <f t="shared" ca="1" si="21"/>
        <v>-1.435026748855126</v>
      </c>
      <c r="G132">
        <f t="shared" ca="1" si="22"/>
        <v>0.34799999999999998</v>
      </c>
    </row>
    <row r="133" spans="1:7" x14ac:dyDescent="0.3">
      <c r="A133">
        <v>77</v>
      </c>
      <c r="B133" s="5">
        <f t="shared" ca="1" si="18"/>
        <v>68.647635739608035</v>
      </c>
      <c r="C133" s="5">
        <f t="shared" ca="1" si="19"/>
        <v>31.179359085703663</v>
      </c>
      <c r="D133" s="5">
        <f t="shared" ca="1" si="20"/>
        <v>154.05859892246929</v>
      </c>
      <c r="E133" s="5">
        <f t="shared" ca="1" si="17"/>
        <v>-23.223048267829284</v>
      </c>
      <c r="F133" s="5">
        <f t="shared" ca="1" si="21"/>
        <v>-6.1029377106858007</v>
      </c>
      <c r="G133">
        <f t="shared" ca="1" si="22"/>
        <v>0.218</v>
      </c>
    </row>
    <row r="134" spans="1:7" x14ac:dyDescent="0.3">
      <c r="A134">
        <v>78</v>
      </c>
      <c r="B134" s="5">
        <f t="shared" ca="1" si="18"/>
        <v>66.818723406087713</v>
      </c>
      <c r="C134" s="5">
        <f t="shared" ca="1" si="19"/>
        <v>25.48030691834229</v>
      </c>
      <c r="D134" s="5">
        <f t="shared" ca="1" si="20"/>
        <v>156.01121318150825</v>
      </c>
      <c r="E134" s="5">
        <f t="shared" ref="E134:E197" ca="1" si="23">$J$46*(B134-$B$46)+$J$47*(C134-$B$47)+$J$48*(D134-$B$48)</f>
        <v>-13.466011004145781</v>
      </c>
      <c r="F134" s="5">
        <f t="shared" ca="1" si="21"/>
        <v>3.6540995529977032</v>
      </c>
      <c r="G134">
        <f t="shared" ca="1" si="22"/>
        <v>0.498</v>
      </c>
    </row>
    <row r="135" spans="1:7" x14ac:dyDescent="0.3">
      <c r="A135">
        <v>79</v>
      </c>
      <c r="B135" s="5">
        <f t="shared" ca="1" si="18"/>
        <v>70.415838673790859</v>
      </c>
      <c r="C135" s="5">
        <f t="shared" ca="1" si="19"/>
        <v>29.842563854845906</v>
      </c>
      <c r="D135" s="5">
        <f t="shared" ca="1" si="20"/>
        <v>149.32945629351187</v>
      </c>
      <c r="E135" s="5">
        <f t="shared" ca="1" si="23"/>
        <v>-12.002441293464351</v>
      </c>
      <c r="F135" s="5">
        <f t="shared" ca="1" si="21"/>
        <v>5.117669263679133</v>
      </c>
      <c r="G135">
        <f t="shared" ca="1" si="22"/>
        <v>0.54400000000000004</v>
      </c>
    </row>
    <row r="136" spans="1:7" x14ac:dyDescent="0.3">
      <c r="A136">
        <v>80</v>
      </c>
      <c r="B136" s="5">
        <f t="shared" ca="1" si="18"/>
        <v>72.496906493034729</v>
      </c>
      <c r="C136" s="5">
        <f t="shared" ca="1" si="19"/>
        <v>31.619433044905556</v>
      </c>
      <c r="D136" s="5">
        <f t="shared" ca="1" si="20"/>
        <v>156.9972589589849</v>
      </c>
      <c r="E136" s="5">
        <f t="shared" ca="1" si="23"/>
        <v>-15.284768600962881</v>
      </c>
      <c r="F136" s="5">
        <f t="shared" ca="1" si="21"/>
        <v>1.8353419561806028</v>
      </c>
      <c r="G136">
        <f t="shared" ca="1" si="22"/>
        <v>0.44700000000000001</v>
      </c>
    </row>
    <row r="137" spans="1:7" x14ac:dyDescent="0.3">
      <c r="A137">
        <v>81</v>
      </c>
      <c r="B137" s="5">
        <f t="shared" ca="1" si="18"/>
        <v>68.283439004270875</v>
      </c>
      <c r="C137" s="5">
        <f t="shared" ca="1" si="19"/>
        <v>27.764461240717925</v>
      </c>
      <c r="D137" s="5">
        <f t="shared" ca="1" si="20"/>
        <v>151.02822088556093</v>
      </c>
      <c r="E137" s="5">
        <f t="shared" ca="1" si="23"/>
        <v>-13.069505589921761</v>
      </c>
      <c r="F137" s="5">
        <f t="shared" ca="1" si="21"/>
        <v>4.050604967221723</v>
      </c>
      <c r="G137">
        <f t="shared" ca="1" si="22"/>
        <v>0.51400000000000001</v>
      </c>
    </row>
    <row r="138" spans="1:7" x14ac:dyDescent="0.3">
      <c r="A138">
        <v>82</v>
      </c>
      <c r="B138" s="5">
        <f t="shared" ca="1" si="18"/>
        <v>62.321527759013236</v>
      </c>
      <c r="C138" s="5">
        <f t="shared" ca="1" si="19"/>
        <v>25.842953935881102</v>
      </c>
      <c r="D138" s="5">
        <f t="shared" ca="1" si="20"/>
        <v>150.50095917664402</v>
      </c>
      <c r="E138" s="5">
        <f t="shared" ca="1" si="23"/>
        <v>-24.070167817814603</v>
      </c>
      <c r="F138" s="5">
        <f t="shared" ca="1" si="21"/>
        <v>-6.9500572606711195</v>
      </c>
      <c r="G138">
        <f t="shared" ca="1" si="22"/>
        <v>0.19600000000000001</v>
      </c>
    </row>
    <row r="139" spans="1:7" x14ac:dyDescent="0.3">
      <c r="A139">
        <v>83</v>
      </c>
      <c r="B139" s="5">
        <f t="shared" ca="1" si="18"/>
        <v>68.999009793888959</v>
      </c>
      <c r="C139" s="5">
        <f t="shared" ca="1" si="19"/>
        <v>27.977068935969648</v>
      </c>
      <c r="D139" s="5">
        <f t="shared" ca="1" si="20"/>
        <v>148.70184157353023</v>
      </c>
      <c r="E139" s="5">
        <f t="shared" ca="1" si="23"/>
        <v>-10.411120952927138</v>
      </c>
      <c r="F139" s="5">
        <f t="shared" ca="1" si="21"/>
        <v>6.7089896042163453</v>
      </c>
      <c r="G139">
        <f t="shared" ca="1" si="22"/>
        <v>0.59699999999999998</v>
      </c>
    </row>
    <row r="140" spans="1:7" x14ac:dyDescent="0.3">
      <c r="A140">
        <v>84</v>
      </c>
      <c r="B140" s="5">
        <f t="shared" ca="1" si="18"/>
        <v>74.440263523688131</v>
      </c>
      <c r="C140" s="5">
        <f t="shared" ca="1" si="19"/>
        <v>27.289452669045303</v>
      </c>
      <c r="D140" s="5">
        <f t="shared" ca="1" si="20"/>
        <v>144.81799404313068</v>
      </c>
      <c r="E140" s="5">
        <f t="shared" ca="1" si="23"/>
        <v>8.7996105867198384</v>
      </c>
      <c r="F140" s="5">
        <f t="shared" ca="1" si="21"/>
        <v>25.91972114386332</v>
      </c>
      <c r="G140">
        <f t="shared" ca="1" si="22"/>
        <v>0.97199999999999998</v>
      </c>
    </row>
    <row r="141" spans="1:7" x14ac:dyDescent="0.3">
      <c r="A141">
        <v>85</v>
      </c>
      <c r="B141" s="5">
        <f t="shared" ca="1" si="18"/>
        <v>70.557471978750698</v>
      </c>
      <c r="C141" s="5">
        <f t="shared" ca="1" si="19"/>
        <v>29.019337889737677</v>
      </c>
      <c r="D141" s="5">
        <f t="shared" ca="1" si="20"/>
        <v>154.13283603509001</v>
      </c>
      <c r="E141" s="5">
        <f t="shared" ca="1" si="23"/>
        <v>-11.896001463619067</v>
      </c>
      <c r="F141" s="5">
        <f t="shared" ca="1" si="21"/>
        <v>5.224109093524417</v>
      </c>
      <c r="G141">
        <f t="shared" ca="1" si="22"/>
        <v>0.55100000000000005</v>
      </c>
    </row>
    <row r="142" spans="1:7" x14ac:dyDescent="0.3">
      <c r="A142">
        <v>86</v>
      </c>
      <c r="B142" s="5">
        <f t="shared" ca="1" si="18"/>
        <v>72.088390073518454</v>
      </c>
      <c r="C142" s="5">
        <f t="shared" ca="1" si="19"/>
        <v>31.510424224136134</v>
      </c>
      <c r="D142" s="5">
        <f t="shared" ca="1" si="20"/>
        <v>145.56277600702421</v>
      </c>
      <c r="E142" s="5">
        <f t="shared" ca="1" si="23"/>
        <v>-9.9595879617691256</v>
      </c>
      <c r="F142" s="5">
        <f t="shared" ca="1" si="21"/>
        <v>7.1605225953743581</v>
      </c>
      <c r="G142">
        <f t="shared" ca="1" si="22"/>
        <v>0.61199999999999999</v>
      </c>
    </row>
    <row r="143" spans="1:7" x14ac:dyDescent="0.3">
      <c r="A143">
        <v>87</v>
      </c>
      <c r="B143" s="5">
        <f t="shared" ca="1" si="18"/>
        <v>70.33764828349706</v>
      </c>
      <c r="C143" s="5">
        <f t="shared" ca="1" si="19"/>
        <v>32.753093100177487</v>
      </c>
      <c r="D143" s="5">
        <f t="shared" ca="1" si="20"/>
        <v>156.54524779053955</v>
      </c>
      <c r="E143" s="5">
        <f t="shared" ca="1" si="23"/>
        <v>-24.238264778936657</v>
      </c>
      <c r="F143" s="5">
        <f t="shared" ca="1" si="21"/>
        <v>-7.1181542217931728</v>
      </c>
      <c r="G143">
        <f t="shared" ca="1" si="22"/>
        <v>0.192</v>
      </c>
    </row>
    <row r="144" spans="1:7" x14ac:dyDescent="0.3">
      <c r="A144">
        <v>88</v>
      </c>
      <c r="B144" s="5">
        <f t="shared" ca="1" si="18"/>
        <v>73.487095398861044</v>
      </c>
      <c r="C144" s="5">
        <f t="shared" ca="1" si="19"/>
        <v>29.835728190493043</v>
      </c>
      <c r="D144" s="5">
        <f t="shared" ca="1" si="20"/>
        <v>164.89299658095123</v>
      </c>
      <c r="E144" s="5">
        <f t="shared" ca="1" si="23"/>
        <v>-11.792101665244957</v>
      </c>
      <c r="F144" s="5">
        <f t="shared" ca="1" si="21"/>
        <v>5.3280088918985271</v>
      </c>
      <c r="G144">
        <f t="shared" ca="1" si="22"/>
        <v>0.55400000000000005</v>
      </c>
    </row>
    <row r="145" spans="1:7" x14ac:dyDescent="0.3">
      <c r="A145">
        <v>89</v>
      </c>
      <c r="B145" s="5">
        <f t="shared" ca="1" si="18"/>
        <v>70.102599338527213</v>
      </c>
      <c r="C145" s="5">
        <f t="shared" ca="1" si="19"/>
        <v>29.521545228507819</v>
      </c>
      <c r="D145" s="5">
        <f t="shared" ca="1" si="20"/>
        <v>156.62649041768069</v>
      </c>
      <c r="E145" s="5">
        <f t="shared" ca="1" si="23"/>
        <v>-15.912867302163658</v>
      </c>
      <c r="F145" s="5">
        <f t="shared" ca="1" si="21"/>
        <v>1.2072432549798258</v>
      </c>
      <c r="G145">
        <f t="shared" ca="1" si="22"/>
        <v>0.42</v>
      </c>
    </row>
    <row r="146" spans="1:7" x14ac:dyDescent="0.3">
      <c r="A146">
        <v>90</v>
      </c>
      <c r="B146" s="5">
        <f t="shared" ca="1" si="18"/>
        <v>71.592912109276213</v>
      </c>
      <c r="C146" s="5">
        <f t="shared" ca="1" si="19"/>
        <v>29.742570120582485</v>
      </c>
      <c r="D146" s="5">
        <f t="shared" ca="1" si="20"/>
        <v>150.54542588894267</v>
      </c>
      <c r="E146" s="5">
        <f t="shared" ca="1" si="23"/>
        <v>-9.0908614311852158</v>
      </c>
      <c r="F146" s="5">
        <f t="shared" ca="1" si="21"/>
        <v>8.0292491259582679</v>
      </c>
      <c r="G146">
        <f t="shared" ca="1" si="22"/>
        <v>0.64600000000000002</v>
      </c>
    </row>
    <row r="147" spans="1:7" x14ac:dyDescent="0.3">
      <c r="A147">
        <v>91</v>
      </c>
      <c r="B147" s="5">
        <f t="shared" ca="1" si="18"/>
        <v>72.939895911018539</v>
      </c>
      <c r="C147" s="5">
        <f t="shared" ca="1" si="19"/>
        <v>22.629102484847227</v>
      </c>
      <c r="D147" s="5">
        <f t="shared" ca="1" si="20"/>
        <v>147.14554868310847</v>
      </c>
      <c r="E147" s="5">
        <f t="shared" ca="1" si="23"/>
        <v>16.371145077300636</v>
      </c>
      <c r="F147" s="5">
        <f t="shared" ca="1" si="21"/>
        <v>33.491255634444116</v>
      </c>
      <c r="G147">
        <f t="shared" ca="1" si="22"/>
        <v>0.996</v>
      </c>
    </row>
    <row r="148" spans="1:7" x14ac:dyDescent="0.3">
      <c r="A148">
        <v>92</v>
      </c>
      <c r="B148" s="5">
        <f t="shared" ca="1" si="18"/>
        <v>72.427238791585353</v>
      </c>
      <c r="C148" s="5">
        <f t="shared" ca="1" si="19"/>
        <v>34.563351015564869</v>
      </c>
      <c r="D148" s="5">
        <f t="shared" ca="1" si="20"/>
        <v>153.01738089429722</v>
      </c>
      <c r="E148" s="5">
        <f t="shared" ca="1" si="23"/>
        <v>-21.557031063922249</v>
      </c>
      <c r="F148" s="5">
        <f t="shared" ca="1" si="21"/>
        <v>-4.4369205067787654</v>
      </c>
      <c r="G148">
        <f t="shared" ca="1" si="22"/>
        <v>0.26600000000000001</v>
      </c>
    </row>
    <row r="149" spans="1:7" x14ac:dyDescent="0.3">
      <c r="A149">
        <v>93</v>
      </c>
      <c r="B149" s="5">
        <f t="shared" ca="1" si="18"/>
        <v>68.179541727828081</v>
      </c>
      <c r="C149" s="5">
        <f t="shared" ca="1" si="19"/>
        <v>32.847106413260683</v>
      </c>
      <c r="D149" s="5">
        <f t="shared" ca="1" si="20"/>
        <v>154.74473780048348</v>
      </c>
      <c r="E149" s="5">
        <f t="shared" ca="1" si="23"/>
        <v>-29.558160914158144</v>
      </c>
      <c r="F149" s="5">
        <f t="shared" ca="1" si="21"/>
        <v>-12.43805035701466</v>
      </c>
      <c r="G149">
        <f t="shared" ca="1" si="22"/>
        <v>0.10100000000000001</v>
      </c>
    </row>
    <row r="150" spans="1:7" x14ac:dyDescent="0.3">
      <c r="A150">
        <v>94</v>
      </c>
      <c r="B150" s="5">
        <f t="shared" ca="1" si="18"/>
        <v>69.270450792555323</v>
      </c>
      <c r="C150" s="5">
        <f t="shared" ca="1" si="19"/>
        <v>25.726393390388203</v>
      </c>
      <c r="D150" s="5">
        <f t="shared" ca="1" si="20"/>
        <v>155.09646379788472</v>
      </c>
      <c r="E150" s="5">
        <f t="shared" ca="1" si="23"/>
        <v>-6.8127578239757032</v>
      </c>
      <c r="F150" s="5">
        <f t="shared" ca="1" si="21"/>
        <v>10.307352733167781</v>
      </c>
      <c r="G150">
        <f t="shared" ca="1" si="22"/>
        <v>0.73</v>
      </c>
    </row>
    <row r="151" spans="1:7" x14ac:dyDescent="0.3">
      <c r="A151">
        <v>95</v>
      </c>
      <c r="B151" s="5">
        <f t="shared" ca="1" si="18"/>
        <v>69.680597555869014</v>
      </c>
      <c r="C151" s="5">
        <f t="shared" ca="1" si="19"/>
        <v>28.879098820769009</v>
      </c>
      <c r="D151" s="5">
        <f t="shared" ca="1" si="20"/>
        <v>142.45783303615488</v>
      </c>
      <c r="E151" s="5">
        <f t="shared" ca="1" si="23"/>
        <v>-7.6621030487664639</v>
      </c>
      <c r="F151" s="5">
        <f t="shared" ca="1" si="21"/>
        <v>9.458007508377019</v>
      </c>
      <c r="G151">
        <f t="shared" ca="1" si="22"/>
        <v>0.70499999999999996</v>
      </c>
    </row>
    <row r="152" spans="1:7" x14ac:dyDescent="0.3">
      <c r="A152">
        <v>96</v>
      </c>
      <c r="B152" s="5">
        <f t="shared" ca="1" si="18"/>
        <v>64.611537517907863</v>
      </c>
      <c r="C152" s="5">
        <f t="shared" ca="1" si="19"/>
        <v>29.711647986743206</v>
      </c>
      <c r="D152" s="5">
        <f t="shared" ca="1" si="20"/>
        <v>153.95574421886138</v>
      </c>
      <c r="E152" s="5">
        <f t="shared" ca="1" si="23"/>
        <v>-30.341089775607951</v>
      </c>
      <c r="F152" s="5">
        <f t="shared" ca="1" si="21"/>
        <v>-13.220979218464468</v>
      </c>
      <c r="G152">
        <f t="shared" ca="1" si="22"/>
        <v>9.4E-2</v>
      </c>
    </row>
    <row r="153" spans="1:7" x14ac:dyDescent="0.3">
      <c r="A153">
        <v>97</v>
      </c>
      <c r="B153" s="5">
        <f t="shared" ca="1" si="18"/>
        <v>69.795628858115549</v>
      </c>
      <c r="C153" s="5">
        <f t="shared" ca="1" si="19"/>
        <v>30.703130672613323</v>
      </c>
      <c r="D153" s="5">
        <f t="shared" ca="1" si="20"/>
        <v>141.08501021706587</v>
      </c>
      <c r="E153" s="5">
        <f t="shared" ca="1" si="23"/>
        <v>-11.695542871598674</v>
      </c>
      <c r="F153" s="5">
        <f t="shared" ca="1" si="21"/>
        <v>5.4245676855448099</v>
      </c>
      <c r="G153">
        <f t="shared" ca="1" si="22"/>
        <v>0.55800000000000005</v>
      </c>
    </row>
    <row r="154" spans="1:7" x14ac:dyDescent="0.3">
      <c r="A154">
        <v>98</v>
      </c>
      <c r="B154" s="5">
        <f t="shared" ca="1" si="18"/>
        <v>74.164340463756844</v>
      </c>
      <c r="C154" s="5">
        <f t="shared" ca="1" si="19"/>
        <v>31.275270434242106</v>
      </c>
      <c r="D154" s="5">
        <f t="shared" ca="1" si="20"/>
        <v>155.70508488617779</v>
      </c>
      <c r="E154" s="5">
        <f t="shared" ca="1" si="23"/>
        <v>-8.9700954645065156</v>
      </c>
      <c r="F154" s="5">
        <f t="shared" ca="1" si="21"/>
        <v>8.1500150926369681</v>
      </c>
      <c r="G154">
        <f t="shared" ca="1" si="22"/>
        <v>0.65</v>
      </c>
    </row>
    <row r="155" spans="1:7" x14ac:dyDescent="0.3">
      <c r="A155">
        <v>99</v>
      </c>
      <c r="B155" s="5">
        <f t="shared" ca="1" si="18"/>
        <v>71.93796310532727</v>
      </c>
      <c r="C155" s="5">
        <f t="shared" ca="1" si="19"/>
        <v>32.433838462519972</v>
      </c>
      <c r="D155" s="5">
        <f t="shared" ca="1" si="20"/>
        <v>151.0949908457232</v>
      </c>
      <c r="E155" s="5">
        <f t="shared" ca="1" si="23"/>
        <v>-15.93995551672713</v>
      </c>
      <c r="F155" s="5">
        <f t="shared" ca="1" si="21"/>
        <v>1.1801550404163539</v>
      </c>
      <c r="G155">
        <f t="shared" ca="1" si="22"/>
        <v>0.41899999999999998</v>
      </c>
    </row>
    <row r="156" spans="1:7" x14ac:dyDescent="0.3">
      <c r="A156">
        <v>100</v>
      </c>
      <c r="B156" s="5">
        <f t="shared" ca="1" si="18"/>
        <v>73.976449936664508</v>
      </c>
      <c r="C156" s="5">
        <f t="shared" ca="1" si="19"/>
        <v>29.841540040377485</v>
      </c>
      <c r="D156" s="5">
        <f t="shared" ca="1" si="20"/>
        <v>160.28576164553633</v>
      </c>
      <c r="E156" s="5">
        <f t="shared" ca="1" si="23"/>
        <v>-7.9588730526801337</v>
      </c>
      <c r="F156" s="5">
        <f t="shared" ca="1" si="21"/>
        <v>9.1612375044633509</v>
      </c>
      <c r="G156">
        <f t="shared" ca="1" si="22"/>
        <v>0.69499999999999995</v>
      </c>
    </row>
    <row r="157" spans="1:7" x14ac:dyDescent="0.3">
      <c r="A157">
        <v>101</v>
      </c>
      <c r="B157" s="5">
        <f t="shared" ca="1" si="18"/>
        <v>68.163663925040467</v>
      </c>
      <c r="C157" s="5">
        <f t="shared" ca="1" si="19"/>
        <v>29.506222089811835</v>
      </c>
      <c r="D157" s="5">
        <f t="shared" ca="1" si="20"/>
        <v>141.04414276274881</v>
      </c>
      <c r="E157" s="5">
        <f t="shared" ca="1" si="23"/>
        <v>-12.888626504089256</v>
      </c>
      <c r="F157" s="5">
        <f t="shared" ca="1" si="21"/>
        <v>4.2314840530542277</v>
      </c>
      <c r="G157">
        <f t="shared" ca="1" si="22"/>
        <v>0.51900000000000002</v>
      </c>
    </row>
    <row r="158" spans="1:7" x14ac:dyDescent="0.3">
      <c r="A158">
        <v>102</v>
      </c>
      <c r="B158" s="5">
        <f t="shared" ca="1" si="18"/>
        <v>69.94265976963888</v>
      </c>
      <c r="C158" s="5">
        <f t="shared" ca="1" si="19"/>
        <v>31.816403797827657</v>
      </c>
      <c r="D158" s="5">
        <f t="shared" ca="1" si="20"/>
        <v>148.32126512050576</v>
      </c>
      <c r="E158" s="5">
        <f t="shared" ca="1" si="23"/>
        <v>-18.293644275297588</v>
      </c>
      <c r="F158" s="5">
        <f t="shared" ca="1" si="21"/>
        <v>-1.1735337181541041</v>
      </c>
      <c r="G158">
        <f t="shared" ca="1" si="22"/>
        <v>0.35599999999999998</v>
      </c>
    </row>
    <row r="159" spans="1:7" x14ac:dyDescent="0.3">
      <c r="A159">
        <v>103</v>
      </c>
      <c r="B159" s="5">
        <f t="shared" ca="1" si="18"/>
        <v>70.920775858516137</v>
      </c>
      <c r="C159" s="5">
        <f t="shared" ca="1" si="19"/>
        <v>26.432533542911582</v>
      </c>
      <c r="D159" s="5">
        <f t="shared" ca="1" si="20"/>
        <v>146.18345654317756</v>
      </c>
      <c r="E159" s="5">
        <f t="shared" ca="1" si="23"/>
        <v>0.62728956428635518</v>
      </c>
      <c r="F159" s="5">
        <f t="shared" ca="1" si="21"/>
        <v>17.747400121429838</v>
      </c>
      <c r="G159">
        <f t="shared" ca="1" si="22"/>
        <v>0.88700000000000001</v>
      </c>
    </row>
    <row r="160" spans="1:7" x14ac:dyDescent="0.3">
      <c r="A160">
        <v>104</v>
      </c>
      <c r="B160" s="5">
        <f t="shared" ca="1" si="18"/>
        <v>67.001143917100592</v>
      </c>
      <c r="C160" s="5">
        <f t="shared" ca="1" si="19"/>
        <v>30.417919874961235</v>
      </c>
      <c r="D160" s="5">
        <f t="shared" ca="1" si="20"/>
        <v>151.61037595876101</v>
      </c>
      <c r="E160" s="5">
        <f t="shared" ca="1" si="23"/>
        <v>-24.375712844683498</v>
      </c>
      <c r="F160" s="5">
        <f t="shared" ca="1" si="21"/>
        <v>-7.2556022875400146</v>
      </c>
      <c r="G160">
        <f t="shared" ca="1" si="22"/>
        <v>0.19</v>
      </c>
    </row>
    <row r="161" spans="1:7" x14ac:dyDescent="0.3">
      <c r="A161">
        <v>105</v>
      </c>
      <c r="B161" s="5">
        <f t="shared" ca="1" si="18"/>
        <v>70.676738848539117</v>
      </c>
      <c r="C161" s="5">
        <f t="shared" ca="1" si="19"/>
        <v>33.912387135172494</v>
      </c>
      <c r="D161" s="5">
        <f t="shared" ca="1" si="20"/>
        <v>150.51438673157477</v>
      </c>
      <c r="E161" s="5">
        <f t="shared" ca="1" si="23"/>
        <v>-23.279230151091909</v>
      </c>
      <c r="F161" s="5">
        <f t="shared" ca="1" si="21"/>
        <v>-6.1591195939484251</v>
      </c>
      <c r="G161">
        <f t="shared" ca="1" si="22"/>
        <v>0.216</v>
      </c>
    </row>
    <row r="162" spans="1:7" x14ac:dyDescent="0.3">
      <c r="A162">
        <v>106</v>
      </c>
      <c r="B162" s="5">
        <f t="shared" ca="1" si="18"/>
        <v>74.437446762772339</v>
      </c>
      <c r="C162" s="5">
        <f t="shared" ca="1" si="19"/>
        <v>27.977729741049139</v>
      </c>
      <c r="D162" s="5">
        <f t="shared" ca="1" si="20"/>
        <v>147.82269423533373</v>
      </c>
      <c r="E162" s="5">
        <f t="shared" ca="1" si="23"/>
        <v>5.2502527745280743</v>
      </c>
      <c r="F162" s="5">
        <f t="shared" ca="1" si="21"/>
        <v>22.370363331671559</v>
      </c>
      <c r="G162">
        <f t="shared" ca="1" si="22"/>
        <v>0.95</v>
      </c>
    </row>
    <row r="163" spans="1:7" x14ac:dyDescent="0.3">
      <c r="A163">
        <v>107</v>
      </c>
      <c r="B163" s="5">
        <f t="shared" ca="1" si="18"/>
        <v>71.009688940209998</v>
      </c>
      <c r="C163" s="5">
        <f t="shared" ca="1" si="19"/>
        <v>25.054426760571459</v>
      </c>
      <c r="D163" s="5">
        <f t="shared" ca="1" si="20"/>
        <v>160.48347441072889</v>
      </c>
      <c r="E163" s="5">
        <f t="shared" ca="1" si="23"/>
        <v>-2.9811978391380212</v>
      </c>
      <c r="F163" s="5">
        <f t="shared" ca="1" si="21"/>
        <v>14.138912718005463</v>
      </c>
      <c r="G163">
        <f t="shared" ca="1" si="22"/>
        <v>0.82699999999999996</v>
      </c>
    </row>
    <row r="164" spans="1:7" x14ac:dyDescent="0.3">
      <c r="A164">
        <v>108</v>
      </c>
      <c r="B164" s="5">
        <f t="shared" ca="1" si="18"/>
        <v>70.584333065563783</v>
      </c>
      <c r="C164" s="5">
        <f t="shared" ca="1" si="19"/>
        <v>28.540967593306746</v>
      </c>
      <c r="D164" s="5">
        <f t="shared" ca="1" si="20"/>
        <v>135.05003621266889</v>
      </c>
      <c r="E164" s="5">
        <f t="shared" ca="1" si="23"/>
        <v>-0.20174766185487236</v>
      </c>
      <c r="F164" s="5">
        <f t="shared" ca="1" si="21"/>
        <v>16.91836289528861</v>
      </c>
      <c r="G164">
        <f t="shared" ca="1" si="22"/>
        <v>0.86599999999999999</v>
      </c>
    </row>
    <row r="165" spans="1:7" x14ac:dyDescent="0.3">
      <c r="A165">
        <v>109</v>
      </c>
      <c r="B165" s="5">
        <f t="shared" ca="1" si="18"/>
        <v>67.464853393273955</v>
      </c>
      <c r="C165" s="5">
        <f t="shared" ca="1" si="19"/>
        <v>31.457721588316947</v>
      </c>
      <c r="D165" s="5">
        <f t="shared" ca="1" si="20"/>
        <v>145.15288808046043</v>
      </c>
      <c r="E165" s="5">
        <f t="shared" ca="1" si="23"/>
        <v>-22.50498276011653</v>
      </c>
      <c r="F165" s="5">
        <f t="shared" ca="1" si="21"/>
        <v>-5.384872202973046</v>
      </c>
      <c r="G165">
        <f t="shared" ca="1" si="22"/>
        <v>0.245</v>
      </c>
    </row>
    <row r="166" spans="1:7" x14ac:dyDescent="0.3">
      <c r="A166">
        <v>110</v>
      </c>
      <c r="B166" s="5">
        <f t="shared" ca="1" si="18"/>
        <v>66.642272499725522</v>
      </c>
      <c r="C166" s="5">
        <f t="shared" ca="1" si="19"/>
        <v>27.48873574220859</v>
      </c>
      <c r="D166" s="5">
        <f t="shared" ca="1" si="20"/>
        <v>156.85676581877513</v>
      </c>
      <c r="E166" s="5">
        <f t="shared" ca="1" si="23"/>
        <v>-20.023990450184911</v>
      </c>
      <c r="F166" s="5">
        <f t="shared" ca="1" si="21"/>
        <v>-2.9038798930414274</v>
      </c>
      <c r="G166">
        <f t="shared" ca="1" si="22"/>
        <v>0.309</v>
      </c>
    </row>
    <row r="167" spans="1:7" x14ac:dyDescent="0.3">
      <c r="A167">
        <v>111</v>
      </c>
      <c r="B167" s="5">
        <f t="shared" ca="1" si="18"/>
        <v>63.82853642390171</v>
      </c>
      <c r="C167" s="5">
        <f t="shared" ca="1" si="19"/>
        <v>30.087573279021409</v>
      </c>
      <c r="D167" s="5">
        <f t="shared" ca="1" si="20"/>
        <v>151.75620308010787</v>
      </c>
      <c r="E167" s="5">
        <f t="shared" ca="1" si="23"/>
        <v>-32.392686907725498</v>
      </c>
      <c r="F167" s="5">
        <f t="shared" ca="1" si="21"/>
        <v>-15.272576350582014</v>
      </c>
      <c r="G167">
        <f t="shared" ca="1" si="22"/>
        <v>6.3E-2</v>
      </c>
    </row>
    <row r="168" spans="1:7" x14ac:dyDescent="0.3">
      <c r="A168">
        <v>112</v>
      </c>
      <c r="B168" s="5">
        <f t="shared" ca="1" si="18"/>
        <v>64.704067917581412</v>
      </c>
      <c r="C168" s="5">
        <f t="shared" ca="1" si="19"/>
        <v>33.28011470355591</v>
      </c>
      <c r="D168" s="5">
        <f t="shared" ca="1" si="20"/>
        <v>154.97087145132326</v>
      </c>
      <c r="E168" s="5">
        <f t="shared" ca="1" si="23"/>
        <v>-40.59634964284438</v>
      </c>
      <c r="F168" s="5">
        <f t="shared" ca="1" si="21"/>
        <v>-23.476239085700897</v>
      </c>
      <c r="G168">
        <f t="shared" ca="1" si="22"/>
        <v>1.2999999999999999E-2</v>
      </c>
    </row>
    <row r="169" spans="1:7" x14ac:dyDescent="0.3">
      <c r="A169">
        <v>113</v>
      </c>
      <c r="B169" s="5">
        <f t="shared" ca="1" si="18"/>
        <v>69.340628372089981</v>
      </c>
      <c r="C169" s="5">
        <f t="shared" ca="1" si="19"/>
        <v>29.652423745330815</v>
      </c>
      <c r="D169" s="5">
        <f t="shared" ca="1" si="20"/>
        <v>148.66262309132728</v>
      </c>
      <c r="E169" s="5">
        <f t="shared" ca="1" si="23"/>
        <v>-14.115092637470244</v>
      </c>
      <c r="F169" s="5">
        <f t="shared" ca="1" si="21"/>
        <v>3.0050179196732394</v>
      </c>
      <c r="G169">
        <f t="shared" ca="1" si="22"/>
        <v>0.47799999999999998</v>
      </c>
    </row>
    <row r="170" spans="1:7" x14ac:dyDescent="0.3">
      <c r="A170">
        <v>114</v>
      </c>
      <c r="B170" s="5">
        <f t="shared" ca="1" si="18"/>
        <v>71.465940095766229</v>
      </c>
      <c r="C170" s="5">
        <f t="shared" ca="1" si="19"/>
        <v>27.349135236576821</v>
      </c>
      <c r="D170" s="5">
        <f t="shared" ca="1" si="20"/>
        <v>145.84379195158093</v>
      </c>
      <c r="E170" s="5">
        <f t="shared" ca="1" si="23"/>
        <v>-0.22709460792502334</v>
      </c>
      <c r="F170" s="5">
        <f t="shared" ca="1" si="21"/>
        <v>16.893015949218459</v>
      </c>
      <c r="G170">
        <f t="shared" ca="1" si="22"/>
        <v>0.86399999999999999</v>
      </c>
    </row>
    <row r="171" spans="1:7" x14ac:dyDescent="0.3">
      <c r="A171">
        <v>115</v>
      </c>
      <c r="B171" s="5">
        <f t="shared" ca="1" si="18"/>
        <v>67.317582527235885</v>
      </c>
      <c r="C171" s="5">
        <f t="shared" ca="1" si="19"/>
        <v>31.389986705641149</v>
      </c>
      <c r="D171" s="5">
        <f t="shared" ca="1" si="20"/>
        <v>161.5738649029349</v>
      </c>
      <c r="E171" s="5">
        <f t="shared" ca="1" si="23"/>
        <v>-31.575898869194123</v>
      </c>
      <c r="F171" s="5">
        <f t="shared" ca="1" si="21"/>
        <v>-14.45578831205064</v>
      </c>
      <c r="G171">
        <f t="shared" ca="1" si="22"/>
        <v>7.6999999999999999E-2</v>
      </c>
    </row>
    <row r="172" spans="1:7" x14ac:dyDescent="0.3">
      <c r="A172">
        <v>116</v>
      </c>
      <c r="B172" s="5">
        <f t="shared" ca="1" si="18"/>
        <v>67.048930498275155</v>
      </c>
      <c r="C172" s="5">
        <f t="shared" ca="1" si="19"/>
        <v>28.928481197573987</v>
      </c>
      <c r="D172" s="5">
        <f t="shared" ca="1" si="20"/>
        <v>149.80826433611909</v>
      </c>
      <c r="E172" s="5">
        <f t="shared" ca="1" si="23"/>
        <v>-19.111161625525558</v>
      </c>
      <c r="F172" s="5">
        <f t="shared" ca="1" si="21"/>
        <v>-1.9910510683820739</v>
      </c>
      <c r="G172">
        <f t="shared" ca="1" si="22"/>
        <v>0.32900000000000001</v>
      </c>
    </row>
    <row r="173" spans="1:7" x14ac:dyDescent="0.3">
      <c r="A173">
        <v>117</v>
      </c>
      <c r="B173" s="5">
        <f t="shared" ca="1" si="18"/>
        <v>71.76474158714538</v>
      </c>
      <c r="C173" s="5">
        <f t="shared" ca="1" si="19"/>
        <v>27.948937751720546</v>
      </c>
      <c r="D173" s="5">
        <f t="shared" ca="1" si="20"/>
        <v>149.60873517980022</v>
      </c>
      <c r="E173" s="5">
        <f t="shared" ca="1" si="23"/>
        <v>-3.0966012718205467</v>
      </c>
      <c r="F173" s="5">
        <f t="shared" ca="1" si="21"/>
        <v>14.023509285322938</v>
      </c>
      <c r="G173">
        <f t="shared" ca="1" si="22"/>
        <v>0.82199999999999995</v>
      </c>
    </row>
    <row r="174" spans="1:7" x14ac:dyDescent="0.3">
      <c r="A174">
        <v>118</v>
      </c>
      <c r="B174" s="5">
        <f t="shared" ca="1" si="18"/>
        <v>73.497841202626432</v>
      </c>
      <c r="C174" s="5">
        <f t="shared" ca="1" si="19"/>
        <v>23.647870506622084</v>
      </c>
      <c r="D174" s="5">
        <f t="shared" ca="1" si="20"/>
        <v>152.82773114311539</v>
      </c>
      <c r="E174" s="5">
        <f t="shared" ca="1" si="23"/>
        <v>12.022115895183939</v>
      </c>
      <c r="F174" s="5">
        <f t="shared" ca="1" si="21"/>
        <v>29.142226452327421</v>
      </c>
      <c r="G174">
        <f t="shared" ca="1" si="22"/>
        <v>0.98499999999999999</v>
      </c>
    </row>
    <row r="175" spans="1:7" x14ac:dyDescent="0.3">
      <c r="A175">
        <v>119</v>
      </c>
      <c r="B175" s="5">
        <f t="shared" ca="1" si="18"/>
        <v>69.299667599071768</v>
      </c>
      <c r="C175" s="5">
        <f t="shared" ca="1" si="19"/>
        <v>30.162660957051578</v>
      </c>
      <c r="D175" s="5">
        <f t="shared" ca="1" si="20"/>
        <v>148.86867655270441</v>
      </c>
      <c r="E175" s="5">
        <f t="shared" ca="1" si="23"/>
        <v>-15.765616415120997</v>
      </c>
      <c r="F175" s="5">
        <f t="shared" ca="1" si="21"/>
        <v>1.354494142022487</v>
      </c>
      <c r="G175">
        <f t="shared" ca="1" si="22"/>
        <v>0.42699999999999999</v>
      </c>
    </row>
    <row r="176" spans="1:7" x14ac:dyDescent="0.3">
      <c r="A176">
        <v>120</v>
      </c>
      <c r="B176" s="5">
        <f t="shared" ca="1" si="18"/>
        <v>68.492092282626416</v>
      </c>
      <c r="C176" s="5">
        <f t="shared" ca="1" si="19"/>
        <v>33.849739211926753</v>
      </c>
      <c r="D176" s="5">
        <f t="shared" ca="1" si="20"/>
        <v>160.93052081196865</v>
      </c>
      <c r="E176" s="5">
        <f t="shared" ca="1" si="23"/>
        <v>-34.818883765845179</v>
      </c>
      <c r="F176" s="5">
        <f t="shared" ca="1" si="21"/>
        <v>-17.698773208701695</v>
      </c>
      <c r="G176">
        <f t="shared" ca="1" si="22"/>
        <v>4.3999999999999997E-2</v>
      </c>
    </row>
    <row r="177" spans="1:7" x14ac:dyDescent="0.3">
      <c r="A177">
        <v>121</v>
      </c>
      <c r="B177" s="5">
        <f t="shared" ca="1" si="18"/>
        <v>65.665654531239866</v>
      </c>
      <c r="C177" s="5">
        <f t="shared" ca="1" si="19"/>
        <v>34.05039858780907</v>
      </c>
      <c r="D177" s="5">
        <f t="shared" ca="1" si="20"/>
        <v>139.6547076175512</v>
      </c>
      <c r="E177" s="5">
        <f t="shared" ca="1" si="23"/>
        <v>-31.808621360448544</v>
      </c>
      <c r="F177" s="5">
        <f t="shared" ca="1" si="21"/>
        <v>-14.688510803305061</v>
      </c>
      <c r="G177">
        <f t="shared" ca="1" si="22"/>
        <v>7.2999999999999995E-2</v>
      </c>
    </row>
    <row r="178" spans="1:7" x14ac:dyDescent="0.3">
      <c r="A178">
        <v>122</v>
      </c>
      <c r="B178" s="5">
        <f t="shared" ca="1" si="18"/>
        <v>71.031762665001452</v>
      </c>
      <c r="C178" s="5">
        <f t="shared" ca="1" si="19"/>
        <v>24.514373056518572</v>
      </c>
      <c r="D178" s="5">
        <f t="shared" ca="1" si="20"/>
        <v>148.75644341173177</v>
      </c>
      <c r="E178" s="5">
        <f t="shared" ca="1" si="23"/>
        <v>4.9081619421146545</v>
      </c>
      <c r="F178" s="5">
        <f t="shared" ca="1" si="21"/>
        <v>22.028272499258136</v>
      </c>
      <c r="G178">
        <f t="shared" ca="1" si="22"/>
        <v>0.94499999999999995</v>
      </c>
    </row>
    <row r="179" spans="1:7" x14ac:dyDescent="0.3">
      <c r="A179">
        <v>123</v>
      </c>
      <c r="B179" s="5">
        <f t="shared" ca="1" si="18"/>
        <v>71.706793661381198</v>
      </c>
      <c r="C179" s="5">
        <f t="shared" ca="1" si="19"/>
        <v>28.344322517942306</v>
      </c>
      <c r="D179" s="5">
        <f t="shared" ca="1" si="20"/>
        <v>157.47162295089171</v>
      </c>
      <c r="E179" s="5">
        <f t="shared" ca="1" si="23"/>
        <v>-8.599827761655499</v>
      </c>
      <c r="F179" s="5">
        <f t="shared" ca="1" si="21"/>
        <v>8.5202827954879847</v>
      </c>
      <c r="G179">
        <f t="shared" ca="1" si="22"/>
        <v>0.66600000000000004</v>
      </c>
    </row>
    <row r="180" spans="1:7" x14ac:dyDescent="0.3">
      <c r="A180">
        <v>124</v>
      </c>
      <c r="B180" s="5">
        <f t="shared" ca="1" si="18"/>
        <v>70.930495399952221</v>
      </c>
      <c r="C180" s="5">
        <f t="shared" ca="1" si="19"/>
        <v>27.794935097793857</v>
      </c>
      <c r="D180" s="5">
        <f t="shared" ca="1" si="20"/>
        <v>140.70097850001466</v>
      </c>
      <c r="E180" s="5">
        <f t="shared" ca="1" si="23"/>
        <v>-0.19638762461870307</v>
      </c>
      <c r="F180" s="5">
        <f t="shared" ca="1" si="21"/>
        <v>16.923722932524782</v>
      </c>
      <c r="G180">
        <f t="shared" ca="1" si="22"/>
        <v>0.86699999999999999</v>
      </c>
    </row>
    <row r="181" spans="1:7" x14ac:dyDescent="0.3">
      <c r="A181">
        <v>125</v>
      </c>
      <c r="B181" s="5">
        <f t="shared" ca="1" si="18"/>
        <v>75.83167534573326</v>
      </c>
      <c r="C181" s="5">
        <f t="shared" ca="1" si="19"/>
        <v>35.088871572890014</v>
      </c>
      <c r="D181" s="5">
        <f t="shared" ca="1" si="20"/>
        <v>147.75701475051602</v>
      </c>
      <c r="E181" s="5">
        <f t="shared" ca="1" si="23"/>
        <v>-10.681607740529387</v>
      </c>
      <c r="F181" s="5">
        <f t="shared" ca="1" si="21"/>
        <v>6.438502816614097</v>
      </c>
      <c r="G181">
        <f t="shared" ca="1" si="22"/>
        <v>0.59</v>
      </c>
    </row>
    <row r="182" spans="1:7" x14ac:dyDescent="0.3">
      <c r="A182">
        <v>126</v>
      </c>
      <c r="B182" s="5">
        <f t="shared" ca="1" si="18"/>
        <v>68.05120035183127</v>
      </c>
      <c r="C182" s="5">
        <f t="shared" ca="1" si="19"/>
        <v>28.155642756105308</v>
      </c>
      <c r="D182" s="5">
        <f t="shared" ca="1" si="20"/>
        <v>151.98915509589955</v>
      </c>
      <c r="E182" s="5">
        <f t="shared" ca="1" si="23"/>
        <v>-15.328527503979013</v>
      </c>
      <c r="F182" s="5">
        <f t="shared" ca="1" si="21"/>
        <v>1.7915830531644712</v>
      </c>
      <c r="G182">
        <f t="shared" ca="1" si="22"/>
        <v>0.44600000000000001</v>
      </c>
    </row>
    <row r="183" spans="1:7" x14ac:dyDescent="0.3">
      <c r="A183">
        <v>127</v>
      </c>
      <c r="B183" s="5">
        <f t="shared" ca="1" si="18"/>
        <v>70.86920385022583</v>
      </c>
      <c r="C183" s="5">
        <f t="shared" ca="1" si="19"/>
        <v>30.873526521384964</v>
      </c>
      <c r="D183" s="5">
        <f t="shared" ca="1" si="20"/>
        <v>158.04855722111492</v>
      </c>
      <c r="E183" s="5">
        <f t="shared" ca="1" si="23"/>
        <v>-18.314125169160516</v>
      </c>
      <c r="F183" s="5">
        <f t="shared" ca="1" si="21"/>
        <v>-1.1940146120170319</v>
      </c>
      <c r="G183">
        <f t="shared" ca="1" si="22"/>
        <v>0.35499999999999998</v>
      </c>
    </row>
    <row r="184" spans="1:7" x14ac:dyDescent="0.3">
      <c r="A184">
        <v>128</v>
      </c>
      <c r="B184" s="5">
        <f t="shared" ca="1" si="18"/>
        <v>68.105907147461167</v>
      </c>
      <c r="C184" s="5">
        <f t="shared" ca="1" si="19"/>
        <v>28.073427428721615</v>
      </c>
      <c r="D184" s="5">
        <f t="shared" ca="1" si="20"/>
        <v>145.02687499332586</v>
      </c>
      <c r="E184" s="5">
        <f t="shared" ca="1" si="23"/>
        <v>-11.194341539831226</v>
      </c>
      <c r="F184" s="5">
        <f t="shared" ca="1" si="21"/>
        <v>5.9257690173122572</v>
      </c>
      <c r="G184">
        <f t="shared" ca="1" si="22"/>
        <v>0.57499999999999996</v>
      </c>
    </row>
    <row r="185" spans="1:7" x14ac:dyDescent="0.3">
      <c r="A185">
        <v>129</v>
      </c>
      <c r="B185" s="5">
        <f t="shared" ca="1" si="18"/>
        <v>69.189863454597059</v>
      </c>
      <c r="C185" s="5">
        <f t="shared" ca="1" si="19"/>
        <v>26.009198662632709</v>
      </c>
      <c r="D185" s="5">
        <f t="shared" ca="1" si="20"/>
        <v>156.65066470045605</v>
      </c>
      <c r="E185" s="5">
        <f t="shared" ca="1" si="23"/>
        <v>-8.6652203347383825</v>
      </c>
      <c r="F185" s="5">
        <f t="shared" ca="1" si="21"/>
        <v>8.4548902224051012</v>
      </c>
      <c r="G185">
        <f t="shared" ca="1" si="22"/>
        <v>0.66400000000000003</v>
      </c>
    </row>
    <row r="186" spans="1:7" x14ac:dyDescent="0.3">
      <c r="A186">
        <v>130</v>
      </c>
      <c r="B186" s="5">
        <f t="shared" ref="B186:B249" ca="1" si="24">_xlfn.NORM.INV(RAND(),$B$52,$C$52)</f>
        <v>70.136241066472834</v>
      </c>
      <c r="C186" s="5">
        <f t="shared" ref="C186:C249" ca="1" si="25">_xlfn.NORM.INV(RAND(),$B$53,$C$53)</f>
        <v>34.643621918484314</v>
      </c>
      <c r="D186" s="5">
        <f t="shared" ref="D186:D249" ca="1" si="26">_xlfn.NORM.INV(RAND(),$B$54,$C$54)</f>
        <v>142.94388637332273</v>
      </c>
      <c r="E186" s="5">
        <f t="shared" ca="1" si="23"/>
        <v>-22.751643964139149</v>
      </c>
      <c r="F186" s="5">
        <f t="shared" ref="F186:F249" ca="1" si="27">E186+$C$46</f>
        <v>-5.6315334069956648</v>
      </c>
      <c r="G186">
        <f t="shared" ref="G186:G249" ca="1" si="28">COUNTIF($F$57:$F$1056,"&lt;"&amp;F186)/COUNT($F$57:$F$1056)</f>
        <v>0.23400000000000001</v>
      </c>
    </row>
    <row r="187" spans="1:7" x14ac:dyDescent="0.3">
      <c r="A187">
        <v>131</v>
      </c>
      <c r="B187" s="5">
        <f t="shared" ca="1" si="24"/>
        <v>68.909716111690457</v>
      </c>
      <c r="C187" s="5">
        <f t="shared" ca="1" si="25"/>
        <v>29.272007636704117</v>
      </c>
      <c r="D187" s="5">
        <f t="shared" ca="1" si="26"/>
        <v>142.52250873714485</v>
      </c>
      <c r="E187" s="5">
        <f t="shared" ca="1" si="23"/>
        <v>-10.947403645292475</v>
      </c>
      <c r="F187" s="5">
        <f t="shared" ca="1" si="27"/>
        <v>6.1727069118510087</v>
      </c>
      <c r="G187">
        <f t="shared" ca="1" si="28"/>
        <v>0.58199999999999996</v>
      </c>
    </row>
    <row r="188" spans="1:7" x14ac:dyDescent="0.3">
      <c r="A188">
        <v>132</v>
      </c>
      <c r="B188" s="5">
        <f t="shared" ca="1" si="24"/>
        <v>68.036146004836269</v>
      </c>
      <c r="C188" s="5">
        <f t="shared" ca="1" si="25"/>
        <v>31.878556688342652</v>
      </c>
      <c r="D188" s="5">
        <f t="shared" ca="1" si="26"/>
        <v>147.03411848412571</v>
      </c>
      <c r="E188" s="5">
        <f t="shared" ca="1" si="23"/>
        <v>-23.098495981378559</v>
      </c>
      <c r="F188" s="5">
        <f t="shared" ca="1" si="27"/>
        <v>-5.9783854242350749</v>
      </c>
      <c r="G188">
        <f t="shared" ca="1" si="28"/>
        <v>0.223</v>
      </c>
    </row>
    <row r="189" spans="1:7" x14ac:dyDescent="0.3">
      <c r="A189">
        <v>133</v>
      </c>
      <c r="B189" s="5">
        <f t="shared" ca="1" si="24"/>
        <v>68.257972338655676</v>
      </c>
      <c r="C189" s="5">
        <f t="shared" ca="1" si="25"/>
        <v>31.031343092334403</v>
      </c>
      <c r="D189" s="5">
        <f t="shared" ca="1" si="26"/>
        <v>149.50057401729632</v>
      </c>
      <c r="E189" s="5">
        <f t="shared" ca="1" si="23"/>
        <v>-21.441782562535042</v>
      </c>
      <c r="F189" s="5">
        <f t="shared" ca="1" si="27"/>
        <v>-4.3216720053915587</v>
      </c>
      <c r="G189">
        <f t="shared" ca="1" si="28"/>
        <v>0.27100000000000002</v>
      </c>
    </row>
    <row r="190" spans="1:7" x14ac:dyDescent="0.3">
      <c r="A190">
        <v>134</v>
      </c>
      <c r="B190" s="5">
        <f t="shared" ca="1" si="24"/>
        <v>66.302443863788483</v>
      </c>
      <c r="C190" s="5">
        <f t="shared" ca="1" si="25"/>
        <v>32.069216264483373</v>
      </c>
      <c r="D190" s="5">
        <f t="shared" ca="1" si="26"/>
        <v>149.46489652582741</v>
      </c>
      <c r="E190" s="5">
        <f t="shared" ca="1" si="23"/>
        <v>-29.783083072329685</v>
      </c>
      <c r="F190" s="5">
        <f t="shared" ca="1" si="27"/>
        <v>-12.662972515186201</v>
      </c>
      <c r="G190">
        <f t="shared" ca="1" si="28"/>
        <v>9.9000000000000005E-2</v>
      </c>
    </row>
    <row r="191" spans="1:7" x14ac:dyDescent="0.3">
      <c r="A191">
        <v>135</v>
      </c>
      <c r="B191" s="5">
        <f t="shared" ca="1" si="24"/>
        <v>68.849233159840566</v>
      </c>
      <c r="C191" s="5">
        <f t="shared" ca="1" si="25"/>
        <v>28.168834076274734</v>
      </c>
      <c r="D191" s="5">
        <f t="shared" ca="1" si="26"/>
        <v>153.07312240854998</v>
      </c>
      <c r="E191" s="5">
        <f t="shared" ca="1" si="23"/>
        <v>-13.720594529224535</v>
      </c>
      <c r="F191" s="5">
        <f t="shared" ca="1" si="27"/>
        <v>3.3995160279189491</v>
      </c>
      <c r="G191">
        <f t="shared" ca="1" si="28"/>
        <v>0.49</v>
      </c>
    </row>
    <row r="192" spans="1:7" x14ac:dyDescent="0.3">
      <c r="A192">
        <v>136</v>
      </c>
      <c r="B192" s="5">
        <f t="shared" ca="1" si="24"/>
        <v>69.895512028189444</v>
      </c>
      <c r="C192" s="5">
        <f t="shared" ca="1" si="25"/>
        <v>31.443517040682543</v>
      </c>
      <c r="D192" s="5">
        <f t="shared" ca="1" si="26"/>
        <v>153.97355534469614</v>
      </c>
      <c r="E192" s="5">
        <f t="shared" ca="1" si="23"/>
        <v>-20.429710229978877</v>
      </c>
      <c r="F192" s="5">
        <f t="shared" ca="1" si="27"/>
        <v>-3.3095996728353931</v>
      </c>
      <c r="G192">
        <f t="shared" ca="1" si="28"/>
        <v>0.30099999999999999</v>
      </c>
    </row>
    <row r="193" spans="1:7" x14ac:dyDescent="0.3">
      <c r="A193">
        <v>137</v>
      </c>
      <c r="B193" s="5">
        <f t="shared" ca="1" si="24"/>
        <v>68.482576648162834</v>
      </c>
      <c r="C193" s="5">
        <f t="shared" ca="1" si="25"/>
        <v>25.353515480747674</v>
      </c>
      <c r="D193" s="5">
        <f t="shared" ca="1" si="26"/>
        <v>148.88366540972135</v>
      </c>
      <c r="E193" s="5">
        <f t="shared" ca="1" si="23"/>
        <v>-4.6239448614672662</v>
      </c>
      <c r="F193" s="5">
        <f t="shared" ca="1" si="27"/>
        <v>12.496165695676218</v>
      </c>
      <c r="G193">
        <f t="shared" ca="1" si="28"/>
        <v>0.78400000000000003</v>
      </c>
    </row>
    <row r="194" spans="1:7" x14ac:dyDescent="0.3">
      <c r="A194">
        <v>138</v>
      </c>
      <c r="B194" s="5">
        <f t="shared" ca="1" si="24"/>
        <v>70.676511384025162</v>
      </c>
      <c r="C194" s="5">
        <f t="shared" ca="1" si="25"/>
        <v>32.306620645697279</v>
      </c>
      <c r="D194" s="5">
        <f t="shared" ca="1" si="26"/>
        <v>154.32740570907859</v>
      </c>
      <c r="E194" s="5">
        <f t="shared" ca="1" si="23"/>
        <v>-20.849705548848988</v>
      </c>
      <c r="F194" s="5">
        <f t="shared" ca="1" si="27"/>
        <v>-3.729594991705504</v>
      </c>
      <c r="G194">
        <f t="shared" ca="1" si="28"/>
        <v>0.28799999999999998</v>
      </c>
    </row>
    <row r="195" spans="1:7" x14ac:dyDescent="0.3">
      <c r="A195">
        <v>139</v>
      </c>
      <c r="B195" s="5">
        <f t="shared" ca="1" si="24"/>
        <v>74.780688334327863</v>
      </c>
      <c r="C195" s="5">
        <f t="shared" ca="1" si="25"/>
        <v>26.138731304417462</v>
      </c>
      <c r="D195" s="5">
        <f t="shared" ca="1" si="26"/>
        <v>167.23452433477001</v>
      </c>
      <c r="E195" s="5">
        <f t="shared" ca="1" si="23"/>
        <v>0.88476181032651624</v>
      </c>
      <c r="F195" s="5">
        <f t="shared" ca="1" si="27"/>
        <v>18.00487236747</v>
      </c>
      <c r="G195">
        <f t="shared" ca="1" si="28"/>
        <v>0.89</v>
      </c>
    </row>
    <row r="196" spans="1:7" x14ac:dyDescent="0.3">
      <c r="A196">
        <v>140</v>
      </c>
      <c r="B196" s="5">
        <f t="shared" ca="1" si="24"/>
        <v>71.70747397675369</v>
      </c>
      <c r="C196" s="5">
        <f t="shared" ca="1" si="25"/>
        <v>28.893269569367611</v>
      </c>
      <c r="D196" s="5">
        <f t="shared" ca="1" si="26"/>
        <v>151.88891390180822</v>
      </c>
      <c r="E196" s="5">
        <f t="shared" ca="1" si="23"/>
        <v>-7.1227736169633067</v>
      </c>
      <c r="F196" s="5">
        <f t="shared" ca="1" si="27"/>
        <v>9.9973369401801762</v>
      </c>
      <c r="G196">
        <f t="shared" ca="1" si="28"/>
        <v>0.72</v>
      </c>
    </row>
    <row r="197" spans="1:7" x14ac:dyDescent="0.3">
      <c r="A197">
        <v>141</v>
      </c>
      <c r="B197" s="5">
        <f t="shared" ca="1" si="24"/>
        <v>72.901203352903238</v>
      </c>
      <c r="C197" s="5">
        <f t="shared" ca="1" si="25"/>
        <v>28.056670053604396</v>
      </c>
      <c r="D197" s="5">
        <f t="shared" ca="1" si="26"/>
        <v>140.12854709649159</v>
      </c>
      <c r="E197" s="5">
        <f t="shared" ca="1" si="23"/>
        <v>4.8852145671909861</v>
      </c>
      <c r="F197" s="5">
        <f t="shared" ca="1" si="27"/>
        <v>22.005325124334469</v>
      </c>
      <c r="G197">
        <f t="shared" ca="1" si="28"/>
        <v>0.94399999999999995</v>
      </c>
    </row>
    <row r="198" spans="1:7" x14ac:dyDescent="0.3">
      <c r="A198">
        <v>142</v>
      </c>
      <c r="B198" s="5">
        <f t="shared" ca="1" si="24"/>
        <v>72.349625112632225</v>
      </c>
      <c r="C198" s="5">
        <f t="shared" ca="1" si="25"/>
        <v>28.1693317982892</v>
      </c>
      <c r="D198" s="5">
        <f t="shared" ca="1" si="26"/>
        <v>154.20005711408584</v>
      </c>
      <c r="E198" s="5">
        <f t="shared" ref="E198:E261" ca="1" si="29">$J$46*(B198-$B$46)+$J$47*(C198-$B$47)+$J$48*(D198-$B$48)</f>
        <v>-4.5527136817575018</v>
      </c>
      <c r="F198" s="5">
        <f t="shared" ca="1" si="27"/>
        <v>12.567396875385981</v>
      </c>
      <c r="G198">
        <f t="shared" ca="1" si="28"/>
        <v>0.78700000000000003</v>
      </c>
    </row>
    <row r="199" spans="1:7" x14ac:dyDescent="0.3">
      <c r="A199">
        <v>143</v>
      </c>
      <c r="B199" s="5">
        <f t="shared" ca="1" si="24"/>
        <v>67.169016915324136</v>
      </c>
      <c r="C199" s="5">
        <f t="shared" ca="1" si="25"/>
        <v>27.262974131869033</v>
      </c>
      <c r="D199" s="5">
        <f t="shared" ca="1" si="26"/>
        <v>139.28879913527945</v>
      </c>
      <c r="E199" s="5">
        <f t="shared" ca="1" si="29"/>
        <v>-8.4554005420785892</v>
      </c>
      <c r="F199" s="5">
        <f t="shared" ca="1" si="27"/>
        <v>8.6647100150648946</v>
      </c>
      <c r="G199">
        <f t="shared" ca="1" si="28"/>
        <v>0.67400000000000004</v>
      </c>
    </row>
    <row r="200" spans="1:7" x14ac:dyDescent="0.3">
      <c r="A200">
        <v>144</v>
      </c>
      <c r="B200" s="5">
        <f t="shared" ca="1" si="24"/>
        <v>72.424694881658738</v>
      </c>
      <c r="C200" s="5">
        <f t="shared" ca="1" si="25"/>
        <v>34.163220497403827</v>
      </c>
      <c r="D200" s="5">
        <f t="shared" ca="1" si="26"/>
        <v>147.74728475910445</v>
      </c>
      <c r="E200" s="5">
        <f t="shared" ca="1" si="29"/>
        <v>-17.606680420767379</v>
      </c>
      <c r="F200" s="5">
        <f t="shared" ca="1" si="27"/>
        <v>-0.48656986362389532</v>
      </c>
      <c r="G200">
        <f t="shared" ca="1" si="28"/>
        <v>0.377</v>
      </c>
    </row>
    <row r="201" spans="1:7" x14ac:dyDescent="0.3">
      <c r="A201">
        <v>145</v>
      </c>
      <c r="B201" s="5">
        <f t="shared" ca="1" si="24"/>
        <v>63.592924223386419</v>
      </c>
      <c r="C201" s="5">
        <f t="shared" ca="1" si="25"/>
        <v>29.96322518417141</v>
      </c>
      <c r="D201" s="5">
        <f t="shared" ca="1" si="26"/>
        <v>156.68173784666618</v>
      </c>
      <c r="E201" s="5">
        <f t="shared" ca="1" si="29"/>
        <v>-35.35766926574977</v>
      </c>
      <c r="F201" s="5">
        <f t="shared" ca="1" si="27"/>
        <v>-18.237558708606286</v>
      </c>
      <c r="G201">
        <f t="shared" ca="1" si="28"/>
        <v>4.1000000000000002E-2</v>
      </c>
    </row>
    <row r="202" spans="1:7" x14ac:dyDescent="0.3">
      <c r="A202">
        <v>146</v>
      </c>
      <c r="B202" s="5">
        <f t="shared" ca="1" si="24"/>
        <v>77.711774810332557</v>
      </c>
      <c r="C202" s="5">
        <f t="shared" ca="1" si="25"/>
        <v>35.074953144488518</v>
      </c>
      <c r="D202" s="5">
        <f t="shared" ca="1" si="26"/>
        <v>144.40285001383629</v>
      </c>
      <c r="E202" s="5">
        <f t="shared" ca="1" si="29"/>
        <v>-3.5841850232397374</v>
      </c>
      <c r="F202" s="5">
        <f t="shared" ca="1" si="27"/>
        <v>13.535925533903747</v>
      </c>
      <c r="G202">
        <f t="shared" ca="1" si="28"/>
        <v>0.80800000000000005</v>
      </c>
    </row>
    <row r="203" spans="1:7" x14ac:dyDescent="0.3">
      <c r="A203">
        <v>147</v>
      </c>
      <c r="B203" s="5">
        <f t="shared" ca="1" si="24"/>
        <v>71.027848791962469</v>
      </c>
      <c r="C203" s="5">
        <f t="shared" ca="1" si="25"/>
        <v>29.386265542062365</v>
      </c>
      <c r="D203" s="5">
        <f t="shared" ca="1" si="26"/>
        <v>143.47195047588471</v>
      </c>
      <c r="E203" s="5">
        <f t="shared" ca="1" si="29"/>
        <v>-5.8622371182319348</v>
      </c>
      <c r="F203" s="5">
        <f t="shared" ca="1" si="27"/>
        <v>11.257873438911549</v>
      </c>
      <c r="G203">
        <f t="shared" ca="1" si="28"/>
        <v>0.75800000000000001</v>
      </c>
    </row>
    <row r="204" spans="1:7" x14ac:dyDescent="0.3">
      <c r="A204">
        <v>148</v>
      </c>
      <c r="B204" s="5">
        <f t="shared" ca="1" si="24"/>
        <v>67.589263470358617</v>
      </c>
      <c r="C204" s="5">
        <f t="shared" ca="1" si="25"/>
        <v>27.859347230673517</v>
      </c>
      <c r="D204" s="5">
        <f t="shared" ca="1" si="26"/>
        <v>158.01778388061715</v>
      </c>
      <c r="E204" s="5">
        <f t="shared" ca="1" si="29"/>
        <v>-19.039809084689811</v>
      </c>
      <c r="F204" s="5">
        <f t="shared" ca="1" si="27"/>
        <v>-1.919698527546327</v>
      </c>
      <c r="G204">
        <f t="shared" ca="1" si="28"/>
        <v>0.33500000000000002</v>
      </c>
    </row>
    <row r="205" spans="1:7" x14ac:dyDescent="0.3">
      <c r="A205">
        <v>149</v>
      </c>
      <c r="B205" s="5">
        <f t="shared" ca="1" si="24"/>
        <v>68.965923777082864</v>
      </c>
      <c r="C205" s="5">
        <f t="shared" ca="1" si="25"/>
        <v>32.553665701275186</v>
      </c>
      <c r="D205" s="5">
        <f t="shared" ca="1" si="26"/>
        <v>151.16860065642848</v>
      </c>
      <c r="E205" s="5">
        <f t="shared" ca="1" si="29"/>
        <v>-24.615158734407878</v>
      </c>
      <c r="F205" s="5">
        <f t="shared" ca="1" si="27"/>
        <v>-7.495048177264394</v>
      </c>
      <c r="G205">
        <f t="shared" ca="1" si="28"/>
        <v>0.187</v>
      </c>
    </row>
    <row r="206" spans="1:7" x14ac:dyDescent="0.3">
      <c r="A206">
        <v>150</v>
      </c>
      <c r="B206" s="5">
        <f t="shared" ca="1" si="24"/>
        <v>68.843104335579611</v>
      </c>
      <c r="C206" s="5">
        <f t="shared" ca="1" si="25"/>
        <v>26.01948111566826</v>
      </c>
      <c r="D206" s="5">
        <f t="shared" ca="1" si="26"/>
        <v>149.89328298739008</v>
      </c>
      <c r="E206" s="5">
        <f t="shared" ca="1" si="29"/>
        <v>-6.0210811992658355</v>
      </c>
      <c r="F206" s="5">
        <f t="shared" ca="1" si="27"/>
        <v>11.099029357877647</v>
      </c>
      <c r="G206">
        <f t="shared" ca="1" si="28"/>
        <v>0.754</v>
      </c>
    </row>
    <row r="207" spans="1:7" x14ac:dyDescent="0.3">
      <c r="A207">
        <v>151</v>
      </c>
      <c r="B207" s="5">
        <f t="shared" ca="1" si="24"/>
        <v>67.111688336518114</v>
      </c>
      <c r="C207" s="5">
        <f t="shared" ca="1" si="25"/>
        <v>26.706751643473783</v>
      </c>
      <c r="D207" s="5">
        <f t="shared" ca="1" si="26"/>
        <v>153.06546992827884</v>
      </c>
      <c r="E207" s="5">
        <f t="shared" ca="1" si="29"/>
        <v>-14.485833174500282</v>
      </c>
      <c r="F207" s="5">
        <f t="shared" ca="1" si="27"/>
        <v>2.6342773826432015</v>
      </c>
      <c r="G207">
        <f t="shared" ca="1" si="28"/>
        <v>0.46500000000000002</v>
      </c>
    </row>
    <row r="208" spans="1:7" x14ac:dyDescent="0.3">
      <c r="A208">
        <v>152</v>
      </c>
      <c r="B208" s="5">
        <f t="shared" ca="1" si="24"/>
        <v>71.544795756555416</v>
      </c>
      <c r="C208" s="5">
        <f t="shared" ca="1" si="25"/>
        <v>29.976612345525453</v>
      </c>
      <c r="D208" s="5">
        <f t="shared" ca="1" si="26"/>
        <v>152.72345188457021</v>
      </c>
      <c r="E208" s="5">
        <f t="shared" ca="1" si="29"/>
        <v>-11.052599189177812</v>
      </c>
      <c r="F208" s="5">
        <f t="shared" ca="1" si="27"/>
        <v>6.0675113679656718</v>
      </c>
      <c r="G208">
        <f t="shared" ca="1" si="28"/>
        <v>0.57999999999999996</v>
      </c>
    </row>
    <row r="209" spans="1:7" x14ac:dyDescent="0.3">
      <c r="A209">
        <v>153</v>
      </c>
      <c r="B209" s="5">
        <f t="shared" ca="1" si="24"/>
        <v>65.272654370465119</v>
      </c>
      <c r="C209" s="5">
        <f t="shared" ca="1" si="25"/>
        <v>26.224102544731995</v>
      </c>
      <c r="D209" s="5">
        <f t="shared" ca="1" si="26"/>
        <v>160.46394260968719</v>
      </c>
      <c r="E209" s="5">
        <f t="shared" ca="1" si="29"/>
        <v>-22.261011485360484</v>
      </c>
      <c r="F209" s="5">
        <f t="shared" ca="1" si="27"/>
        <v>-5.1409009282170004</v>
      </c>
      <c r="G209">
        <f t="shared" ca="1" si="28"/>
        <v>0.253</v>
      </c>
    </row>
    <row r="210" spans="1:7" x14ac:dyDescent="0.3">
      <c r="A210">
        <v>154</v>
      </c>
      <c r="B210" s="5">
        <f t="shared" ca="1" si="24"/>
        <v>70.613170878136259</v>
      </c>
      <c r="C210" s="5">
        <f t="shared" ca="1" si="25"/>
        <v>29.391751137698268</v>
      </c>
      <c r="D210" s="5">
        <f t="shared" ca="1" si="26"/>
        <v>145.4464211362791</v>
      </c>
      <c r="E210" s="5">
        <f t="shared" ca="1" si="29"/>
        <v>-8.0997307049992369</v>
      </c>
      <c r="F210" s="5">
        <f t="shared" ca="1" si="27"/>
        <v>9.0203798521442469</v>
      </c>
      <c r="G210">
        <f t="shared" ca="1" si="28"/>
        <v>0.68899999999999995</v>
      </c>
    </row>
    <row r="211" spans="1:7" x14ac:dyDescent="0.3">
      <c r="A211">
        <v>155</v>
      </c>
      <c r="B211" s="5">
        <f t="shared" ca="1" si="24"/>
        <v>64.380511148951868</v>
      </c>
      <c r="C211" s="5">
        <f t="shared" ca="1" si="25"/>
        <v>27.939206713673411</v>
      </c>
      <c r="D211" s="5">
        <f t="shared" ca="1" si="26"/>
        <v>147.34108036590024</v>
      </c>
      <c r="E211" s="5">
        <f t="shared" ca="1" si="29"/>
        <v>-22.471496474286827</v>
      </c>
      <c r="F211" s="5">
        <f t="shared" ca="1" si="27"/>
        <v>-5.3513859171433431</v>
      </c>
      <c r="G211">
        <f t="shared" ca="1" si="28"/>
        <v>0.246</v>
      </c>
    </row>
    <row r="212" spans="1:7" x14ac:dyDescent="0.3">
      <c r="A212">
        <v>156</v>
      </c>
      <c r="B212" s="5">
        <f t="shared" ca="1" si="24"/>
        <v>64.2438511442719</v>
      </c>
      <c r="C212" s="5">
        <f t="shared" ca="1" si="25"/>
        <v>29.976675355268007</v>
      </c>
      <c r="D212" s="5">
        <f t="shared" ca="1" si="26"/>
        <v>150.29460224027633</v>
      </c>
      <c r="E212" s="5">
        <f t="shared" ca="1" si="29"/>
        <v>-30.135369881059322</v>
      </c>
      <c r="F212" s="5">
        <f t="shared" ca="1" si="27"/>
        <v>-13.015259323915839</v>
      </c>
      <c r="G212">
        <f t="shared" ca="1" si="28"/>
        <v>9.6000000000000002E-2</v>
      </c>
    </row>
    <row r="213" spans="1:7" x14ac:dyDescent="0.3">
      <c r="A213">
        <v>157</v>
      </c>
      <c r="B213" s="5">
        <f t="shared" ca="1" si="24"/>
        <v>68.301405383819116</v>
      </c>
      <c r="C213" s="5">
        <f t="shared" ca="1" si="25"/>
        <v>33.820909027145689</v>
      </c>
      <c r="D213" s="5">
        <f t="shared" ca="1" si="26"/>
        <v>147.72845786466257</v>
      </c>
      <c r="E213" s="5">
        <f t="shared" ca="1" si="29"/>
        <v>-28.156750268452623</v>
      </c>
      <c r="F213" s="5">
        <f t="shared" ca="1" si="27"/>
        <v>-11.036639711309139</v>
      </c>
      <c r="G213">
        <f t="shared" ca="1" si="28"/>
        <v>0.11799999999999999</v>
      </c>
    </row>
    <row r="214" spans="1:7" x14ac:dyDescent="0.3">
      <c r="A214">
        <v>158</v>
      </c>
      <c r="B214" s="5">
        <f t="shared" ca="1" si="24"/>
        <v>71.425626386975992</v>
      </c>
      <c r="C214" s="5">
        <f t="shared" ca="1" si="25"/>
        <v>29.923009240411979</v>
      </c>
      <c r="D214" s="5">
        <f t="shared" ca="1" si="26"/>
        <v>146.30981545472619</v>
      </c>
      <c r="E214" s="5">
        <f t="shared" ca="1" si="29"/>
        <v>-7.7796079302534276</v>
      </c>
      <c r="F214" s="5">
        <f t="shared" ca="1" si="27"/>
        <v>9.3405026268900571</v>
      </c>
      <c r="G214">
        <f t="shared" ca="1" si="28"/>
        <v>0.69899999999999995</v>
      </c>
    </row>
    <row r="215" spans="1:7" x14ac:dyDescent="0.3">
      <c r="A215">
        <v>159</v>
      </c>
      <c r="B215" s="5">
        <f t="shared" ca="1" si="24"/>
        <v>73.926932387142074</v>
      </c>
      <c r="C215" s="5">
        <f t="shared" ca="1" si="25"/>
        <v>29.969084225779728</v>
      </c>
      <c r="D215" s="5">
        <f t="shared" ca="1" si="26"/>
        <v>150.05793417132017</v>
      </c>
      <c r="E215" s="5">
        <f t="shared" ca="1" si="29"/>
        <v>-2.9419334953597067</v>
      </c>
      <c r="F215" s="5">
        <f t="shared" ca="1" si="27"/>
        <v>14.178177061783778</v>
      </c>
      <c r="G215">
        <f t="shared" ca="1" si="28"/>
        <v>0.82899999999999996</v>
      </c>
    </row>
    <row r="216" spans="1:7" x14ac:dyDescent="0.3">
      <c r="A216">
        <v>160</v>
      </c>
      <c r="B216" s="5">
        <f t="shared" ca="1" si="24"/>
        <v>67.619674805576324</v>
      </c>
      <c r="C216" s="5">
        <f t="shared" ca="1" si="25"/>
        <v>31.081327406087915</v>
      </c>
      <c r="D216" s="5">
        <f t="shared" ca="1" si="26"/>
        <v>152.24675810843135</v>
      </c>
      <c r="E216" s="5">
        <f t="shared" ca="1" si="29"/>
        <v>-24.843979944375352</v>
      </c>
      <c r="F216" s="5">
        <f t="shared" ca="1" si="27"/>
        <v>-7.7238693872318684</v>
      </c>
      <c r="G216">
        <f t="shared" ca="1" si="28"/>
        <v>0.182</v>
      </c>
    </row>
    <row r="217" spans="1:7" x14ac:dyDescent="0.3">
      <c r="A217">
        <v>161</v>
      </c>
      <c r="B217" s="5">
        <f t="shared" ca="1" si="24"/>
        <v>64.013023889401026</v>
      </c>
      <c r="C217" s="5">
        <f t="shared" ca="1" si="25"/>
        <v>31.956698629559014</v>
      </c>
      <c r="D217" s="5">
        <f t="shared" ca="1" si="26"/>
        <v>147.49285372158681</v>
      </c>
      <c r="E217" s="5">
        <f t="shared" ca="1" si="29"/>
        <v>-34.800463869475443</v>
      </c>
      <c r="F217" s="5">
        <f t="shared" ca="1" si="27"/>
        <v>-17.68035331233196</v>
      </c>
      <c r="G217">
        <f t="shared" ca="1" si="28"/>
        <v>4.4999999999999998E-2</v>
      </c>
    </row>
    <row r="218" spans="1:7" x14ac:dyDescent="0.3">
      <c r="A218">
        <v>162</v>
      </c>
      <c r="B218" s="5">
        <f t="shared" ca="1" si="24"/>
        <v>65.039560559527317</v>
      </c>
      <c r="C218" s="5">
        <f t="shared" ca="1" si="25"/>
        <v>32.650696259799439</v>
      </c>
      <c r="D218" s="5">
        <f t="shared" ca="1" si="26"/>
        <v>148.13594235698176</v>
      </c>
      <c r="E218" s="5">
        <f t="shared" ca="1" si="29"/>
        <v>-34.218228535525029</v>
      </c>
      <c r="F218" s="5">
        <f t="shared" ca="1" si="27"/>
        <v>-17.098117978381545</v>
      </c>
      <c r="G218">
        <f t="shared" ca="1" si="28"/>
        <v>4.8000000000000001E-2</v>
      </c>
    </row>
    <row r="219" spans="1:7" x14ac:dyDescent="0.3">
      <c r="A219">
        <v>163</v>
      </c>
      <c r="B219" s="5">
        <f t="shared" ca="1" si="24"/>
        <v>73.204208181517771</v>
      </c>
      <c r="C219" s="5">
        <f t="shared" ca="1" si="25"/>
        <v>33.698702886716582</v>
      </c>
      <c r="D219" s="5">
        <f t="shared" ca="1" si="26"/>
        <v>143.18879586323311</v>
      </c>
      <c r="E219" s="5">
        <f t="shared" ca="1" si="29"/>
        <v>-11.675687356018773</v>
      </c>
      <c r="F219" s="5">
        <f t="shared" ca="1" si="27"/>
        <v>5.4444232011247102</v>
      </c>
      <c r="G219">
        <f t="shared" ca="1" si="28"/>
        <v>0.56000000000000005</v>
      </c>
    </row>
    <row r="220" spans="1:7" x14ac:dyDescent="0.3">
      <c r="A220">
        <v>164</v>
      </c>
      <c r="B220" s="5">
        <f t="shared" ca="1" si="24"/>
        <v>78.402130361843589</v>
      </c>
      <c r="C220" s="5">
        <f t="shared" ca="1" si="25"/>
        <v>28.466906807035617</v>
      </c>
      <c r="D220" s="5">
        <f t="shared" ca="1" si="26"/>
        <v>152.96534769871286</v>
      </c>
      <c r="E220" s="5">
        <f t="shared" ca="1" si="29"/>
        <v>12.186068409102827</v>
      </c>
      <c r="F220" s="5">
        <f t="shared" ca="1" si="27"/>
        <v>29.306178966246311</v>
      </c>
      <c r="G220">
        <f t="shared" ca="1" si="28"/>
        <v>0.98799999999999999</v>
      </c>
    </row>
    <row r="221" spans="1:7" x14ac:dyDescent="0.3">
      <c r="A221">
        <v>165</v>
      </c>
      <c r="B221" s="5">
        <f t="shared" ca="1" si="24"/>
        <v>65.774024924639562</v>
      </c>
      <c r="C221" s="5">
        <f t="shared" ca="1" si="25"/>
        <v>32.256796116939</v>
      </c>
      <c r="D221" s="5">
        <f t="shared" ca="1" si="26"/>
        <v>163.37465724547573</v>
      </c>
      <c r="E221" s="5">
        <f t="shared" ca="1" si="29"/>
        <v>-39.278411035231571</v>
      </c>
      <c r="F221" s="5">
        <f t="shared" ca="1" si="27"/>
        <v>-22.158300478088087</v>
      </c>
      <c r="G221">
        <f t="shared" ca="1" si="28"/>
        <v>2.1000000000000001E-2</v>
      </c>
    </row>
    <row r="222" spans="1:7" x14ac:dyDescent="0.3">
      <c r="A222">
        <v>166</v>
      </c>
      <c r="B222" s="5">
        <f t="shared" ca="1" si="24"/>
        <v>75.317918771535901</v>
      </c>
      <c r="C222" s="5">
        <f t="shared" ca="1" si="25"/>
        <v>24.516292382145256</v>
      </c>
      <c r="D222" s="5">
        <f t="shared" ca="1" si="26"/>
        <v>159.36653500450717</v>
      </c>
      <c r="E222" s="5">
        <f t="shared" ca="1" si="29"/>
        <v>11.15651017707016</v>
      </c>
      <c r="F222" s="5">
        <f t="shared" ca="1" si="27"/>
        <v>28.276620734213644</v>
      </c>
      <c r="G222">
        <f t="shared" ca="1" si="28"/>
        <v>0.98199999999999998</v>
      </c>
    </row>
    <row r="223" spans="1:7" x14ac:dyDescent="0.3">
      <c r="A223">
        <v>167</v>
      </c>
      <c r="B223" s="5">
        <f t="shared" ca="1" si="24"/>
        <v>71.373961254521944</v>
      </c>
      <c r="C223" s="5">
        <f t="shared" ca="1" si="25"/>
        <v>31.83994693009976</v>
      </c>
      <c r="D223" s="5">
        <f t="shared" ca="1" si="26"/>
        <v>145.18070173326169</v>
      </c>
      <c r="E223" s="5">
        <f t="shared" ca="1" si="29"/>
        <v>-12.669440562683221</v>
      </c>
      <c r="F223" s="5">
        <f t="shared" ca="1" si="27"/>
        <v>4.450669994460263</v>
      </c>
      <c r="G223">
        <f t="shared" ca="1" si="28"/>
        <v>0.52600000000000002</v>
      </c>
    </row>
    <row r="224" spans="1:7" x14ac:dyDescent="0.3">
      <c r="A224">
        <v>168</v>
      </c>
      <c r="B224" s="5">
        <f t="shared" ca="1" si="24"/>
        <v>70.861812675343046</v>
      </c>
      <c r="C224" s="5">
        <f t="shared" ca="1" si="25"/>
        <v>27.361250163753681</v>
      </c>
      <c r="D224" s="5">
        <f t="shared" ca="1" si="26"/>
        <v>152.04949770111986</v>
      </c>
      <c r="E224" s="5">
        <f t="shared" ca="1" si="29"/>
        <v>-5.2923195010819359</v>
      </c>
      <c r="F224" s="5">
        <f t="shared" ca="1" si="27"/>
        <v>11.827791056061548</v>
      </c>
      <c r="G224">
        <f t="shared" ca="1" si="28"/>
        <v>0.76800000000000002</v>
      </c>
    </row>
    <row r="225" spans="1:7" x14ac:dyDescent="0.3">
      <c r="A225">
        <v>169</v>
      </c>
      <c r="B225" s="5">
        <f t="shared" ca="1" si="24"/>
        <v>69.61259413591975</v>
      </c>
      <c r="C225" s="5">
        <f t="shared" ca="1" si="25"/>
        <v>32.776639737486619</v>
      </c>
      <c r="D225" s="5">
        <f t="shared" ca="1" si="26"/>
        <v>149.75942516257319</v>
      </c>
      <c r="E225" s="5">
        <f t="shared" ca="1" si="29"/>
        <v>-22.672418711894395</v>
      </c>
      <c r="F225" s="5">
        <f t="shared" ca="1" si="27"/>
        <v>-5.5523081547509108</v>
      </c>
      <c r="G225">
        <f t="shared" ca="1" si="28"/>
        <v>0.23899999999999999</v>
      </c>
    </row>
    <row r="226" spans="1:7" x14ac:dyDescent="0.3">
      <c r="A226">
        <v>170</v>
      </c>
      <c r="B226" s="5">
        <f t="shared" ca="1" si="24"/>
        <v>68.843767853585135</v>
      </c>
      <c r="C226" s="5">
        <f t="shared" ca="1" si="25"/>
        <v>27.389640121772764</v>
      </c>
      <c r="D226" s="5">
        <f t="shared" ca="1" si="26"/>
        <v>146.88795303449822</v>
      </c>
      <c r="E226" s="5">
        <f t="shared" ca="1" si="29"/>
        <v>-8.2265791916449587</v>
      </c>
      <c r="F226" s="5">
        <f t="shared" ca="1" si="27"/>
        <v>8.8935313654985251</v>
      </c>
      <c r="G226">
        <f t="shared" ca="1" si="28"/>
        <v>0.68500000000000005</v>
      </c>
    </row>
    <row r="227" spans="1:7" x14ac:dyDescent="0.3">
      <c r="A227">
        <v>171</v>
      </c>
      <c r="B227" s="5">
        <f t="shared" ca="1" si="24"/>
        <v>74.283454748843482</v>
      </c>
      <c r="C227" s="5">
        <f t="shared" ca="1" si="25"/>
        <v>34.728662249868577</v>
      </c>
      <c r="D227" s="5">
        <f t="shared" ca="1" si="26"/>
        <v>140.63755427148553</v>
      </c>
      <c r="E227" s="5">
        <f t="shared" ca="1" si="29"/>
        <v>-10.163241139555307</v>
      </c>
      <c r="F227" s="5">
        <f t="shared" ca="1" si="27"/>
        <v>6.9568694175881767</v>
      </c>
      <c r="G227">
        <f t="shared" ca="1" si="28"/>
        <v>0.60399999999999998</v>
      </c>
    </row>
    <row r="228" spans="1:7" x14ac:dyDescent="0.3">
      <c r="A228">
        <v>172</v>
      </c>
      <c r="B228" s="5">
        <f t="shared" ca="1" si="24"/>
        <v>67.76580975025432</v>
      </c>
      <c r="C228" s="5">
        <f t="shared" ca="1" si="25"/>
        <v>26.654891647640881</v>
      </c>
      <c r="D228" s="5">
        <f t="shared" ca="1" si="26"/>
        <v>138.21512555097559</v>
      </c>
      <c r="E228" s="5">
        <f t="shared" ca="1" si="29"/>
        <v>-4.5116312073827594</v>
      </c>
      <c r="F228" s="5">
        <f t="shared" ca="1" si="27"/>
        <v>12.608479349760724</v>
      </c>
      <c r="G228">
        <f t="shared" ca="1" si="28"/>
        <v>0.78800000000000003</v>
      </c>
    </row>
    <row r="229" spans="1:7" x14ac:dyDescent="0.3">
      <c r="A229">
        <v>173</v>
      </c>
      <c r="B229" s="5">
        <f t="shared" ca="1" si="24"/>
        <v>69.205055569806689</v>
      </c>
      <c r="C229" s="5">
        <f t="shared" ca="1" si="25"/>
        <v>37.877077954635681</v>
      </c>
      <c r="D229" s="5">
        <f t="shared" ca="1" si="26"/>
        <v>146.83037621103981</v>
      </c>
      <c r="E229" s="5">
        <f t="shared" ca="1" si="29"/>
        <v>-36.477738633535068</v>
      </c>
      <c r="F229" s="5">
        <f t="shared" ca="1" si="27"/>
        <v>-19.357628076391585</v>
      </c>
      <c r="G229">
        <f t="shared" ca="1" si="28"/>
        <v>3.5999999999999997E-2</v>
      </c>
    </row>
    <row r="230" spans="1:7" x14ac:dyDescent="0.3">
      <c r="A230">
        <v>174</v>
      </c>
      <c r="B230" s="5">
        <f t="shared" ca="1" si="24"/>
        <v>64.607241738309696</v>
      </c>
      <c r="C230" s="5">
        <f t="shared" ca="1" si="25"/>
        <v>32.086328172627574</v>
      </c>
      <c r="D230" s="5">
        <f t="shared" ca="1" si="26"/>
        <v>145.34504665337028</v>
      </c>
      <c r="E230" s="5">
        <f t="shared" ca="1" si="29"/>
        <v>-32.345486684571505</v>
      </c>
      <c r="F230" s="5">
        <f t="shared" ca="1" si="27"/>
        <v>-15.225376127428021</v>
      </c>
      <c r="G230">
        <f t="shared" ca="1" si="28"/>
        <v>6.4000000000000001E-2</v>
      </c>
    </row>
    <row r="231" spans="1:7" x14ac:dyDescent="0.3">
      <c r="A231">
        <v>175</v>
      </c>
      <c r="B231" s="5">
        <f t="shared" ca="1" si="24"/>
        <v>68.927192671149896</v>
      </c>
      <c r="C231" s="5">
        <f t="shared" ca="1" si="25"/>
        <v>31.36009503834029</v>
      </c>
      <c r="D231" s="5">
        <f t="shared" ca="1" si="26"/>
        <v>153.52132371137262</v>
      </c>
      <c r="E231" s="5">
        <f t="shared" ca="1" si="29"/>
        <v>-22.657521208693769</v>
      </c>
      <c r="F231" s="5">
        <f t="shared" ca="1" si="27"/>
        <v>-5.5374106515502852</v>
      </c>
      <c r="G231">
        <f t="shared" ca="1" si="28"/>
        <v>0.24</v>
      </c>
    </row>
    <row r="232" spans="1:7" x14ac:dyDescent="0.3">
      <c r="A232">
        <v>176</v>
      </c>
      <c r="B232" s="5">
        <f t="shared" ca="1" si="24"/>
        <v>69.435927163168643</v>
      </c>
      <c r="C232" s="5">
        <f t="shared" ca="1" si="25"/>
        <v>29.486665186913722</v>
      </c>
      <c r="D232" s="5">
        <f t="shared" ca="1" si="26"/>
        <v>154.45185345363512</v>
      </c>
      <c r="E232" s="5">
        <f t="shared" ca="1" si="29"/>
        <v>-16.505606463604163</v>
      </c>
      <c r="F232" s="5">
        <f t="shared" ca="1" si="27"/>
        <v>0.61450409353932045</v>
      </c>
      <c r="G232">
        <f t="shared" ca="1" si="28"/>
        <v>0.4</v>
      </c>
    </row>
    <row r="233" spans="1:7" x14ac:dyDescent="0.3">
      <c r="A233">
        <v>177</v>
      </c>
      <c r="B233" s="5">
        <f t="shared" ca="1" si="24"/>
        <v>73.079551591622646</v>
      </c>
      <c r="C233" s="5">
        <f t="shared" ca="1" si="25"/>
        <v>28.168702920183947</v>
      </c>
      <c r="D233" s="5">
        <f t="shared" ca="1" si="26"/>
        <v>146.91448773546273</v>
      </c>
      <c r="E233" s="5">
        <f t="shared" ca="1" si="29"/>
        <v>1.4136919512454686</v>
      </c>
      <c r="F233" s="5">
        <f t="shared" ca="1" si="27"/>
        <v>18.533802508388952</v>
      </c>
      <c r="G233">
        <f t="shared" ca="1" si="28"/>
        <v>0.89300000000000002</v>
      </c>
    </row>
    <row r="234" spans="1:7" x14ac:dyDescent="0.3">
      <c r="A234">
        <v>178</v>
      </c>
      <c r="B234" s="5">
        <f t="shared" ca="1" si="24"/>
        <v>72.010551185932826</v>
      </c>
      <c r="C234" s="5">
        <f t="shared" ca="1" si="25"/>
        <v>29.919355761831628</v>
      </c>
      <c r="D234" s="5">
        <f t="shared" ca="1" si="26"/>
        <v>149.31533815940395</v>
      </c>
      <c r="E234" s="5">
        <f t="shared" ca="1" si="29"/>
        <v>-7.7553038989090215</v>
      </c>
      <c r="F234" s="5">
        <f t="shared" ca="1" si="27"/>
        <v>9.3648066582344622</v>
      </c>
      <c r="G234">
        <f t="shared" ca="1" si="28"/>
        <v>0.70099999999999996</v>
      </c>
    </row>
    <row r="235" spans="1:7" x14ac:dyDescent="0.3">
      <c r="A235">
        <v>179</v>
      </c>
      <c r="B235" s="5">
        <f t="shared" ca="1" si="24"/>
        <v>71.058416478173015</v>
      </c>
      <c r="C235" s="5">
        <f t="shared" ca="1" si="25"/>
        <v>25.044540312901844</v>
      </c>
      <c r="D235" s="5">
        <f t="shared" ca="1" si="26"/>
        <v>147.51525071091589</v>
      </c>
      <c r="E235" s="5">
        <f t="shared" ca="1" si="29"/>
        <v>4.1706980490432617</v>
      </c>
      <c r="F235" s="5">
        <f t="shared" ca="1" si="27"/>
        <v>21.290808606186744</v>
      </c>
      <c r="G235">
        <f t="shared" ca="1" si="28"/>
        <v>0.93600000000000005</v>
      </c>
    </row>
    <row r="236" spans="1:7" x14ac:dyDescent="0.3">
      <c r="A236">
        <v>180</v>
      </c>
      <c r="B236" s="5">
        <f t="shared" ca="1" si="24"/>
        <v>70.15273182549808</v>
      </c>
      <c r="C236" s="5">
        <f t="shared" ca="1" si="25"/>
        <v>27.784703682101416</v>
      </c>
      <c r="D236" s="5">
        <f t="shared" ca="1" si="26"/>
        <v>149.94392859277647</v>
      </c>
      <c r="E236" s="5">
        <f t="shared" ca="1" si="29"/>
        <v>-7.3208428379868868</v>
      </c>
      <c r="F236" s="5">
        <f t="shared" ca="1" si="27"/>
        <v>9.799267719156596</v>
      </c>
      <c r="G236">
        <f t="shared" ca="1" si="28"/>
        <v>0.71399999999999997</v>
      </c>
    </row>
    <row r="237" spans="1:7" x14ac:dyDescent="0.3">
      <c r="A237">
        <v>181</v>
      </c>
      <c r="B237" s="5">
        <f t="shared" ca="1" si="24"/>
        <v>68.872100010771405</v>
      </c>
      <c r="C237" s="5">
        <f t="shared" ca="1" si="25"/>
        <v>26.289738950853398</v>
      </c>
      <c r="D237" s="5">
        <f t="shared" ca="1" si="26"/>
        <v>154.28736542272739</v>
      </c>
      <c r="E237" s="5">
        <f t="shared" ca="1" si="29"/>
        <v>-9.0627624125001844</v>
      </c>
      <c r="F237" s="5">
        <f t="shared" ca="1" si="27"/>
        <v>8.0573481446432993</v>
      </c>
      <c r="G237">
        <f t="shared" ca="1" si="28"/>
        <v>0.64800000000000002</v>
      </c>
    </row>
    <row r="238" spans="1:7" x14ac:dyDescent="0.3">
      <c r="A238">
        <v>182</v>
      </c>
      <c r="B238" s="5">
        <f t="shared" ca="1" si="24"/>
        <v>71.702923489749594</v>
      </c>
      <c r="C238" s="5">
        <f t="shared" ca="1" si="25"/>
        <v>28.65736772283892</v>
      </c>
      <c r="D238" s="5">
        <f t="shared" ca="1" si="26"/>
        <v>154.28550104384394</v>
      </c>
      <c r="E238" s="5">
        <f t="shared" ca="1" si="29"/>
        <v>-7.7680618635135517</v>
      </c>
      <c r="F238" s="5">
        <f t="shared" ca="1" si="27"/>
        <v>9.3520486936299321</v>
      </c>
      <c r="G238">
        <f t="shared" ca="1" si="28"/>
        <v>0.7</v>
      </c>
    </row>
    <row r="239" spans="1:7" x14ac:dyDescent="0.3">
      <c r="A239">
        <v>183</v>
      </c>
      <c r="B239" s="5">
        <f t="shared" ca="1" si="24"/>
        <v>73.840117951192852</v>
      </c>
      <c r="C239" s="5">
        <f t="shared" ca="1" si="25"/>
        <v>31.419173469990742</v>
      </c>
      <c r="D239" s="5">
        <f t="shared" ca="1" si="26"/>
        <v>139.6516516214763</v>
      </c>
      <c r="E239" s="5">
        <f t="shared" ca="1" si="29"/>
        <v>-1.6268480557066844</v>
      </c>
      <c r="F239" s="5">
        <f t="shared" ca="1" si="27"/>
        <v>15.493262501436799</v>
      </c>
      <c r="G239">
        <f t="shared" ca="1" si="28"/>
        <v>0.84699999999999998</v>
      </c>
    </row>
    <row r="240" spans="1:7" x14ac:dyDescent="0.3">
      <c r="A240">
        <v>184</v>
      </c>
      <c r="B240" s="5">
        <f t="shared" ca="1" si="24"/>
        <v>71.201140601830986</v>
      </c>
      <c r="C240" s="5">
        <f t="shared" ca="1" si="25"/>
        <v>30.300220493111738</v>
      </c>
      <c r="D240" s="5">
        <f t="shared" ca="1" si="26"/>
        <v>153.80744821110596</v>
      </c>
      <c r="E240" s="5">
        <f t="shared" ca="1" si="29"/>
        <v>-13.500388816227309</v>
      </c>
      <c r="F240" s="5">
        <f t="shared" ca="1" si="27"/>
        <v>3.6197217409161748</v>
      </c>
      <c r="G240">
        <f t="shared" ca="1" si="28"/>
        <v>0.497</v>
      </c>
    </row>
    <row r="241" spans="1:7" x14ac:dyDescent="0.3">
      <c r="A241">
        <v>185</v>
      </c>
      <c r="B241" s="5">
        <f t="shared" ca="1" si="24"/>
        <v>68.760341202351327</v>
      </c>
      <c r="C241" s="5">
        <f t="shared" ca="1" si="25"/>
        <v>31.744141224299955</v>
      </c>
      <c r="D241" s="5">
        <f t="shared" ca="1" si="26"/>
        <v>141.91245192477191</v>
      </c>
      <c r="E241" s="5">
        <f t="shared" ca="1" si="29"/>
        <v>-17.940496309740759</v>
      </c>
      <c r="F241" s="5">
        <f t="shared" ca="1" si="27"/>
        <v>-0.82038575259727509</v>
      </c>
      <c r="G241">
        <f t="shared" ca="1" si="28"/>
        <v>0.36799999999999999</v>
      </c>
    </row>
    <row r="242" spans="1:7" x14ac:dyDescent="0.3">
      <c r="A242">
        <v>186</v>
      </c>
      <c r="B242" s="5">
        <f t="shared" ca="1" si="24"/>
        <v>72.269038547637365</v>
      </c>
      <c r="C242" s="5">
        <f t="shared" ca="1" si="25"/>
        <v>32.445890275893156</v>
      </c>
      <c r="D242" s="5">
        <f t="shared" ca="1" si="26"/>
        <v>149.27576988528347</v>
      </c>
      <c r="E242" s="5">
        <f t="shared" ca="1" si="29"/>
        <v>-14.068603524179546</v>
      </c>
      <c r="F242" s="5">
        <f t="shared" ca="1" si="27"/>
        <v>3.0515070329639382</v>
      </c>
      <c r="G242">
        <f t="shared" ca="1" si="28"/>
        <v>0.48099999999999998</v>
      </c>
    </row>
    <row r="243" spans="1:7" x14ac:dyDescent="0.3">
      <c r="A243">
        <v>187</v>
      </c>
      <c r="B243" s="5">
        <f t="shared" ca="1" si="24"/>
        <v>72.571730636827738</v>
      </c>
      <c r="C243" s="5">
        <f t="shared" ca="1" si="25"/>
        <v>32.147381650521261</v>
      </c>
      <c r="D243" s="5">
        <f t="shared" ca="1" si="26"/>
        <v>153.98098403146511</v>
      </c>
      <c r="E243" s="5">
        <f t="shared" ca="1" si="29"/>
        <v>-14.92495809899985</v>
      </c>
      <c r="F243" s="5">
        <f t="shared" ca="1" si="27"/>
        <v>2.1951524581436335</v>
      </c>
      <c r="G243">
        <f t="shared" ca="1" si="28"/>
        <v>0.45800000000000002</v>
      </c>
    </row>
    <row r="244" spans="1:7" x14ac:dyDescent="0.3">
      <c r="A244">
        <v>188</v>
      </c>
      <c r="B244" s="5">
        <f t="shared" ca="1" si="24"/>
        <v>69.702633544438783</v>
      </c>
      <c r="C244" s="5">
        <f t="shared" ca="1" si="25"/>
        <v>29.322952594537735</v>
      </c>
      <c r="D244" s="5">
        <f t="shared" ca="1" si="26"/>
        <v>148.25279043940256</v>
      </c>
      <c r="E244" s="5">
        <f t="shared" ca="1" si="29"/>
        <v>-11.962963046866301</v>
      </c>
      <c r="F244" s="5">
        <f t="shared" ca="1" si="27"/>
        <v>5.1571475102771824</v>
      </c>
      <c r="G244">
        <f t="shared" ca="1" si="28"/>
        <v>0.54800000000000004</v>
      </c>
    </row>
    <row r="245" spans="1:7" x14ac:dyDescent="0.3">
      <c r="A245">
        <v>189</v>
      </c>
      <c r="B245" s="5">
        <f t="shared" ca="1" si="24"/>
        <v>67.432053057792132</v>
      </c>
      <c r="C245" s="5">
        <f t="shared" ca="1" si="25"/>
        <v>29.273666510806756</v>
      </c>
      <c r="D245" s="5">
        <f t="shared" ca="1" si="26"/>
        <v>145.52842756248901</v>
      </c>
      <c r="E245" s="5">
        <f t="shared" ca="1" si="29"/>
        <v>-16.698927426450837</v>
      </c>
      <c r="F245" s="5">
        <f t="shared" ca="1" si="27"/>
        <v>0.42118313069264701</v>
      </c>
      <c r="G245">
        <f t="shared" ca="1" si="28"/>
        <v>0.39500000000000002</v>
      </c>
    </row>
    <row r="246" spans="1:7" x14ac:dyDescent="0.3">
      <c r="A246">
        <v>190</v>
      </c>
      <c r="B246" s="5">
        <f t="shared" ca="1" si="24"/>
        <v>73.226523304269818</v>
      </c>
      <c r="C246" s="5">
        <f t="shared" ca="1" si="25"/>
        <v>31.626658420784683</v>
      </c>
      <c r="D246" s="5">
        <f t="shared" ca="1" si="26"/>
        <v>141.78824312931386</v>
      </c>
      <c r="E246" s="5">
        <f t="shared" ca="1" si="29"/>
        <v>-5.071456358524709</v>
      </c>
      <c r="F246" s="5">
        <f t="shared" ca="1" si="27"/>
        <v>12.048654198618774</v>
      </c>
      <c r="G246">
        <f t="shared" ca="1" si="28"/>
        <v>0.77200000000000002</v>
      </c>
    </row>
    <row r="247" spans="1:7" x14ac:dyDescent="0.3">
      <c r="A247">
        <v>191</v>
      </c>
      <c r="B247" s="5">
        <f t="shared" ca="1" si="24"/>
        <v>75.728849320736984</v>
      </c>
      <c r="C247" s="5">
        <f t="shared" ca="1" si="25"/>
        <v>33.980698102396019</v>
      </c>
      <c r="D247" s="5">
        <f t="shared" ca="1" si="26"/>
        <v>152.08573640119937</v>
      </c>
      <c r="E247" s="5">
        <f t="shared" ca="1" si="29"/>
        <v>-10.206305992812361</v>
      </c>
      <c r="F247" s="5">
        <f t="shared" ca="1" si="27"/>
        <v>6.913804564331123</v>
      </c>
      <c r="G247">
        <f t="shared" ca="1" si="28"/>
        <v>0.60099999999999998</v>
      </c>
    </row>
    <row r="248" spans="1:7" x14ac:dyDescent="0.3">
      <c r="A248">
        <v>192</v>
      </c>
      <c r="B248" s="5">
        <f t="shared" ca="1" si="24"/>
        <v>68.623086292581362</v>
      </c>
      <c r="C248" s="5">
        <f t="shared" ca="1" si="25"/>
        <v>30.212626426812388</v>
      </c>
      <c r="D248" s="5">
        <f t="shared" ca="1" si="26"/>
        <v>154.51982299634059</v>
      </c>
      <c r="E248" s="5">
        <f t="shared" ca="1" si="29"/>
        <v>-20.840084503850015</v>
      </c>
      <c r="F248" s="5">
        <f t="shared" ca="1" si="27"/>
        <v>-3.7199739467065314</v>
      </c>
      <c r="G248">
        <f t="shared" ca="1" si="28"/>
        <v>0.28899999999999998</v>
      </c>
    </row>
    <row r="249" spans="1:7" x14ac:dyDescent="0.3">
      <c r="A249">
        <v>193</v>
      </c>
      <c r="B249" s="5">
        <f t="shared" ca="1" si="24"/>
        <v>69.577078229771118</v>
      </c>
      <c r="C249" s="5">
        <f t="shared" ca="1" si="25"/>
        <v>37.31152722857373</v>
      </c>
      <c r="D249" s="5">
        <f t="shared" ca="1" si="26"/>
        <v>143.87478405914155</v>
      </c>
      <c r="E249" s="5">
        <f t="shared" ca="1" si="29"/>
        <v>-32.266429969080718</v>
      </c>
      <c r="F249" s="5">
        <f t="shared" ca="1" si="27"/>
        <v>-15.146319411937235</v>
      </c>
      <c r="G249">
        <f t="shared" ca="1" si="28"/>
        <v>6.5000000000000002E-2</v>
      </c>
    </row>
    <row r="250" spans="1:7" x14ac:dyDescent="0.3">
      <c r="A250">
        <v>194</v>
      </c>
      <c r="B250" s="5">
        <f t="shared" ref="B250:B313" ca="1" si="30">_xlfn.NORM.INV(RAND(),$B$52,$C$52)</f>
        <v>76.272294636495374</v>
      </c>
      <c r="C250" s="5">
        <f t="shared" ref="C250:C313" ca="1" si="31">_xlfn.NORM.INV(RAND(),$B$53,$C$53)</f>
        <v>33.50931901263165</v>
      </c>
      <c r="D250" s="5">
        <f t="shared" ref="D250:D313" ca="1" si="32">_xlfn.NORM.INV(RAND(),$B$54,$C$54)</f>
        <v>159.51546314782524</v>
      </c>
      <c r="E250" s="5">
        <f t="shared" ca="1" si="29"/>
        <v>-11.375574139865394</v>
      </c>
      <c r="F250" s="5">
        <f t="shared" ref="F250:F313" ca="1" si="33">E250+$C$46</f>
        <v>5.7445364172780895</v>
      </c>
      <c r="G250">
        <f t="shared" ref="G250:G313" ca="1" si="34">COUNTIF($F$57:$F$1056,"&lt;"&amp;F250)/COUNT($F$57:$F$1056)</f>
        <v>0.57099999999999995</v>
      </c>
    </row>
    <row r="251" spans="1:7" x14ac:dyDescent="0.3">
      <c r="A251">
        <v>195</v>
      </c>
      <c r="B251" s="5">
        <f t="shared" ca="1" si="30"/>
        <v>69.900028907473313</v>
      </c>
      <c r="C251" s="5">
        <f t="shared" ca="1" si="31"/>
        <v>25.131663552301497</v>
      </c>
      <c r="D251" s="5">
        <f t="shared" ca="1" si="32"/>
        <v>153.91604990384985</v>
      </c>
      <c r="E251" s="5">
        <f t="shared" ca="1" si="29"/>
        <v>-2.7571942729408394</v>
      </c>
      <c r="F251" s="5">
        <f t="shared" ca="1" si="33"/>
        <v>14.362916284202644</v>
      </c>
      <c r="G251">
        <f t="shared" ca="1" si="34"/>
        <v>0.83299999999999996</v>
      </c>
    </row>
    <row r="252" spans="1:7" x14ac:dyDescent="0.3">
      <c r="A252">
        <v>196</v>
      </c>
      <c r="B252" s="5">
        <f t="shared" ca="1" si="30"/>
        <v>71.950079765581322</v>
      </c>
      <c r="C252" s="5">
        <f t="shared" ca="1" si="31"/>
        <v>30.403774129780469</v>
      </c>
      <c r="D252" s="5">
        <f t="shared" ca="1" si="32"/>
        <v>145.32317018530091</v>
      </c>
      <c r="E252" s="5">
        <f t="shared" ca="1" si="29"/>
        <v>-7.1259130055935564</v>
      </c>
      <c r="F252" s="5">
        <f t="shared" ca="1" si="33"/>
        <v>9.9941975515499273</v>
      </c>
      <c r="G252">
        <f t="shared" ca="1" si="34"/>
        <v>0.71899999999999997</v>
      </c>
    </row>
    <row r="253" spans="1:7" x14ac:dyDescent="0.3">
      <c r="A253">
        <v>197</v>
      </c>
      <c r="B253" s="5">
        <f t="shared" ca="1" si="30"/>
        <v>69.125411313811185</v>
      </c>
      <c r="C253" s="5">
        <f t="shared" ca="1" si="31"/>
        <v>35.226539232137739</v>
      </c>
      <c r="D253" s="5">
        <f t="shared" ca="1" si="32"/>
        <v>152.12227948997065</v>
      </c>
      <c r="E253" s="5">
        <f t="shared" ca="1" si="29"/>
        <v>-32.148917237097741</v>
      </c>
      <c r="F253" s="5">
        <f t="shared" ca="1" si="33"/>
        <v>-15.028806679954258</v>
      </c>
      <c r="G253">
        <f t="shared" ca="1" si="34"/>
        <v>6.9000000000000006E-2</v>
      </c>
    </row>
    <row r="254" spans="1:7" x14ac:dyDescent="0.3">
      <c r="A254">
        <v>198</v>
      </c>
      <c r="B254" s="5">
        <f t="shared" ca="1" si="30"/>
        <v>68.074676992605959</v>
      </c>
      <c r="C254" s="5">
        <f t="shared" ca="1" si="31"/>
        <v>29.294644981666551</v>
      </c>
      <c r="D254" s="5">
        <f t="shared" ca="1" si="32"/>
        <v>152.90304125433883</v>
      </c>
      <c r="E254" s="5">
        <f t="shared" ca="1" si="29"/>
        <v>-18.936639701595745</v>
      </c>
      <c r="F254" s="5">
        <f t="shared" ca="1" si="33"/>
        <v>-1.8165291444522609</v>
      </c>
      <c r="G254">
        <f t="shared" ca="1" si="34"/>
        <v>0.33800000000000002</v>
      </c>
    </row>
    <row r="255" spans="1:7" x14ac:dyDescent="0.3">
      <c r="A255">
        <v>199</v>
      </c>
      <c r="B255" s="5">
        <f t="shared" ca="1" si="30"/>
        <v>67.488603857579449</v>
      </c>
      <c r="C255" s="5">
        <f t="shared" ca="1" si="31"/>
        <v>27.705502694794191</v>
      </c>
      <c r="D255" s="5">
        <f t="shared" ca="1" si="32"/>
        <v>148.69275843825787</v>
      </c>
      <c r="E255" s="5">
        <f t="shared" ca="1" si="29"/>
        <v>-13.866287068421443</v>
      </c>
      <c r="F255" s="5">
        <f t="shared" ca="1" si="33"/>
        <v>3.2538234887220412</v>
      </c>
      <c r="G255">
        <f t="shared" ca="1" si="34"/>
        <v>0.48699999999999999</v>
      </c>
    </row>
    <row r="256" spans="1:7" x14ac:dyDescent="0.3">
      <c r="A256">
        <v>200</v>
      </c>
      <c r="B256" s="5">
        <f t="shared" ca="1" si="30"/>
        <v>75.581609816883471</v>
      </c>
      <c r="C256" s="5">
        <f t="shared" ca="1" si="31"/>
        <v>28.238853339422633</v>
      </c>
      <c r="D256" s="5">
        <f t="shared" ca="1" si="32"/>
        <v>145.52065502764543</v>
      </c>
      <c r="E256" s="5">
        <f t="shared" ca="1" si="29"/>
        <v>8.9570688516742827</v>
      </c>
      <c r="F256" s="5">
        <f t="shared" ca="1" si="33"/>
        <v>26.077179408817766</v>
      </c>
      <c r="G256">
        <f t="shared" ca="1" si="34"/>
        <v>0.97399999999999998</v>
      </c>
    </row>
    <row r="257" spans="1:7" x14ac:dyDescent="0.3">
      <c r="A257">
        <v>201</v>
      </c>
      <c r="B257" s="5">
        <f t="shared" ca="1" si="30"/>
        <v>72.5291799425421</v>
      </c>
      <c r="C257" s="5">
        <f t="shared" ca="1" si="31"/>
        <v>30.80724822385875</v>
      </c>
      <c r="D257" s="5">
        <f t="shared" ca="1" si="32"/>
        <v>151.83116127564361</v>
      </c>
      <c r="E257" s="5">
        <f t="shared" ca="1" si="29"/>
        <v>-10.142353741906007</v>
      </c>
      <c r="F257" s="5">
        <f t="shared" ca="1" si="33"/>
        <v>6.9777568152374769</v>
      </c>
      <c r="G257">
        <f t="shared" ca="1" si="34"/>
        <v>0.60699999999999998</v>
      </c>
    </row>
    <row r="258" spans="1:7" x14ac:dyDescent="0.3">
      <c r="A258">
        <v>202</v>
      </c>
      <c r="B258" s="5">
        <f t="shared" ca="1" si="30"/>
        <v>70.363331749934233</v>
      </c>
      <c r="C258" s="5">
        <f t="shared" ca="1" si="31"/>
        <v>26.812520671257637</v>
      </c>
      <c r="D258" s="5">
        <f t="shared" ca="1" si="32"/>
        <v>149.47783138829007</v>
      </c>
      <c r="E258" s="5">
        <f t="shared" ca="1" si="29"/>
        <v>-3.766181941039672</v>
      </c>
      <c r="F258" s="5">
        <f t="shared" ca="1" si="33"/>
        <v>13.353928616103811</v>
      </c>
      <c r="G258">
        <f t="shared" ca="1" si="34"/>
        <v>0.80100000000000005</v>
      </c>
    </row>
    <row r="259" spans="1:7" x14ac:dyDescent="0.3">
      <c r="A259">
        <v>203</v>
      </c>
      <c r="B259" s="5">
        <f t="shared" ca="1" si="30"/>
        <v>71.769277518874816</v>
      </c>
      <c r="C259" s="5">
        <f t="shared" ca="1" si="31"/>
        <v>25.493665835577282</v>
      </c>
      <c r="D259" s="5">
        <f t="shared" ca="1" si="32"/>
        <v>138.29148946989</v>
      </c>
      <c r="E259" s="5">
        <f t="shared" ca="1" si="29"/>
        <v>9.8721305091779872</v>
      </c>
      <c r="F259" s="5">
        <f t="shared" ca="1" si="33"/>
        <v>26.992241066321469</v>
      </c>
      <c r="G259">
        <f t="shared" ca="1" si="34"/>
        <v>0.97799999999999998</v>
      </c>
    </row>
    <row r="260" spans="1:7" x14ac:dyDescent="0.3">
      <c r="A260">
        <v>204</v>
      </c>
      <c r="B260" s="5">
        <f t="shared" ca="1" si="30"/>
        <v>69.215386796869765</v>
      </c>
      <c r="C260" s="5">
        <f t="shared" ca="1" si="31"/>
        <v>27.97995137964304</v>
      </c>
      <c r="D260" s="5">
        <f t="shared" ca="1" si="32"/>
        <v>153.70133225282601</v>
      </c>
      <c r="E260" s="5">
        <f t="shared" ca="1" si="29"/>
        <v>-12.508909844985208</v>
      </c>
      <c r="F260" s="5">
        <f t="shared" ca="1" si="33"/>
        <v>4.6112007121582756</v>
      </c>
      <c r="G260">
        <f t="shared" ca="1" si="34"/>
        <v>0.52700000000000002</v>
      </c>
    </row>
    <row r="261" spans="1:7" x14ac:dyDescent="0.3">
      <c r="A261">
        <v>205</v>
      </c>
      <c r="B261" s="5">
        <f t="shared" ca="1" si="30"/>
        <v>66.007343875985811</v>
      </c>
      <c r="C261" s="5">
        <f t="shared" ca="1" si="31"/>
        <v>32.742798256378158</v>
      </c>
      <c r="D261" s="5">
        <f t="shared" ca="1" si="32"/>
        <v>156.94162526509692</v>
      </c>
      <c r="E261" s="5">
        <f t="shared" ca="1" si="29"/>
        <v>-36.517582864126091</v>
      </c>
      <c r="F261" s="5">
        <f t="shared" ca="1" si="33"/>
        <v>-19.397472306982607</v>
      </c>
      <c r="G261">
        <f t="shared" ca="1" si="34"/>
        <v>3.5000000000000003E-2</v>
      </c>
    </row>
    <row r="262" spans="1:7" x14ac:dyDescent="0.3">
      <c r="A262">
        <v>206</v>
      </c>
      <c r="B262" s="5">
        <f t="shared" ca="1" si="30"/>
        <v>72.087236355211843</v>
      </c>
      <c r="C262" s="5">
        <f t="shared" ca="1" si="31"/>
        <v>28.285165327498209</v>
      </c>
      <c r="D262" s="5">
        <f t="shared" ca="1" si="32"/>
        <v>157.88786381030576</v>
      </c>
      <c r="E262" s="5">
        <f t="shared" ref="E262:E325" ca="1" si="35">$J$46*(B262-$B$46)+$J$47*(C262-$B$47)+$J$48*(D262-$B$48)</f>
        <v>-7.5963316081039807</v>
      </c>
      <c r="F262" s="5">
        <f t="shared" ca="1" si="33"/>
        <v>9.5237789490395031</v>
      </c>
      <c r="G262">
        <f t="shared" ca="1" si="34"/>
        <v>0.70799999999999996</v>
      </c>
    </row>
    <row r="263" spans="1:7" x14ac:dyDescent="0.3">
      <c r="A263">
        <v>207</v>
      </c>
      <c r="B263" s="5">
        <f t="shared" ca="1" si="30"/>
        <v>73.698363911176401</v>
      </c>
      <c r="C263" s="5">
        <f t="shared" ca="1" si="31"/>
        <v>29.994193322638012</v>
      </c>
      <c r="D263" s="5">
        <f t="shared" ca="1" si="32"/>
        <v>141.85967951797195</v>
      </c>
      <c r="E263" s="5">
        <f t="shared" ca="1" si="35"/>
        <v>0.76734307885705055</v>
      </c>
      <c r="F263" s="5">
        <f t="shared" ca="1" si="33"/>
        <v>17.887453636000533</v>
      </c>
      <c r="G263">
        <f t="shared" ca="1" si="34"/>
        <v>0.88800000000000001</v>
      </c>
    </row>
    <row r="264" spans="1:7" x14ac:dyDescent="0.3">
      <c r="A264">
        <v>208</v>
      </c>
      <c r="B264" s="5">
        <f t="shared" ca="1" si="30"/>
        <v>71.314098885670035</v>
      </c>
      <c r="C264" s="5">
        <f t="shared" ca="1" si="31"/>
        <v>29.22466380199176</v>
      </c>
      <c r="D264" s="5">
        <f t="shared" ca="1" si="32"/>
        <v>150.08774195583177</v>
      </c>
      <c r="E264" s="5">
        <f t="shared" ca="1" si="35"/>
        <v>-8.1764458085004961</v>
      </c>
      <c r="F264" s="5">
        <f t="shared" ca="1" si="33"/>
        <v>8.9436647486429877</v>
      </c>
      <c r="G264">
        <f t="shared" ca="1" si="34"/>
        <v>0.68799999999999994</v>
      </c>
    </row>
    <row r="265" spans="1:7" x14ac:dyDescent="0.3">
      <c r="A265">
        <v>209</v>
      </c>
      <c r="B265" s="5">
        <f t="shared" ca="1" si="30"/>
        <v>74.234974317263777</v>
      </c>
      <c r="C265" s="5">
        <f t="shared" ca="1" si="31"/>
        <v>33.973498300384684</v>
      </c>
      <c r="D265" s="5">
        <f t="shared" ca="1" si="32"/>
        <v>150.4276264883776</v>
      </c>
      <c r="E265" s="5">
        <f t="shared" ca="1" si="35"/>
        <v>-13.4650617599538</v>
      </c>
      <c r="F265" s="5">
        <f t="shared" ca="1" si="33"/>
        <v>3.6550487971896839</v>
      </c>
      <c r="G265">
        <f t="shared" ca="1" si="34"/>
        <v>0.499</v>
      </c>
    </row>
    <row r="266" spans="1:7" x14ac:dyDescent="0.3">
      <c r="A266">
        <v>210</v>
      </c>
      <c r="B266" s="5">
        <f t="shared" ca="1" si="30"/>
        <v>74.358495286315986</v>
      </c>
      <c r="C266" s="5">
        <f t="shared" ca="1" si="31"/>
        <v>27.340780231406359</v>
      </c>
      <c r="D266" s="5">
        <f t="shared" ca="1" si="32"/>
        <v>164.388092147946</v>
      </c>
      <c r="E266" s="5">
        <f t="shared" ca="1" si="35"/>
        <v>-2.1178645648868013</v>
      </c>
      <c r="F266" s="5">
        <f t="shared" ca="1" si="33"/>
        <v>15.002245992256682</v>
      </c>
      <c r="G266">
        <f t="shared" ca="1" si="34"/>
        <v>0.84</v>
      </c>
    </row>
    <row r="267" spans="1:7" x14ac:dyDescent="0.3">
      <c r="A267">
        <v>211</v>
      </c>
      <c r="B267" s="5">
        <f t="shared" ca="1" si="30"/>
        <v>69.905145104732668</v>
      </c>
      <c r="C267" s="5">
        <f t="shared" ca="1" si="31"/>
        <v>33.08788946672685</v>
      </c>
      <c r="D267" s="5">
        <f t="shared" ca="1" si="32"/>
        <v>145.81560494274464</v>
      </c>
      <c r="E267" s="5">
        <f t="shared" ca="1" si="35"/>
        <v>-20.599437304123441</v>
      </c>
      <c r="F267" s="5">
        <f t="shared" ca="1" si="33"/>
        <v>-3.4793267469799574</v>
      </c>
      <c r="G267">
        <f t="shared" ca="1" si="34"/>
        <v>0.29899999999999999</v>
      </c>
    </row>
    <row r="268" spans="1:7" x14ac:dyDescent="0.3">
      <c r="A268">
        <v>212</v>
      </c>
      <c r="B268" s="5">
        <f t="shared" ca="1" si="30"/>
        <v>66.737433934476982</v>
      </c>
      <c r="C268" s="5">
        <f t="shared" ca="1" si="31"/>
        <v>30.764091421788173</v>
      </c>
      <c r="D268" s="5">
        <f t="shared" ca="1" si="32"/>
        <v>140.83856697254296</v>
      </c>
      <c r="E268" s="5">
        <f t="shared" ca="1" si="35"/>
        <v>-20.274497134365003</v>
      </c>
      <c r="F268" s="5">
        <f t="shared" ca="1" si="33"/>
        <v>-3.1543865772215192</v>
      </c>
      <c r="G268">
        <f t="shared" ca="1" si="34"/>
        <v>0.30399999999999999</v>
      </c>
    </row>
    <row r="269" spans="1:7" x14ac:dyDescent="0.3">
      <c r="A269">
        <v>213</v>
      </c>
      <c r="B269" s="5">
        <f t="shared" ca="1" si="30"/>
        <v>67.332957433907026</v>
      </c>
      <c r="C269" s="5">
        <f t="shared" ca="1" si="31"/>
        <v>27.895214832970165</v>
      </c>
      <c r="D269" s="5">
        <f t="shared" ca="1" si="32"/>
        <v>145.87097982264638</v>
      </c>
      <c r="E269" s="5">
        <f t="shared" ca="1" si="35"/>
        <v>-13.310296264700119</v>
      </c>
      <c r="F269" s="5">
        <f t="shared" ca="1" si="33"/>
        <v>3.8098142924433649</v>
      </c>
      <c r="G269">
        <f t="shared" ca="1" si="34"/>
        <v>0.50600000000000001</v>
      </c>
    </row>
    <row r="270" spans="1:7" x14ac:dyDescent="0.3">
      <c r="A270">
        <v>214</v>
      </c>
      <c r="B270" s="5">
        <f t="shared" ca="1" si="30"/>
        <v>68.925490372371002</v>
      </c>
      <c r="C270" s="5">
        <f t="shared" ca="1" si="31"/>
        <v>29.32406092593542</v>
      </c>
      <c r="D270" s="5">
        <f t="shared" ca="1" si="32"/>
        <v>141.17970719940982</v>
      </c>
      <c r="E270" s="5">
        <f t="shared" ca="1" si="35"/>
        <v>-10.325134840948628</v>
      </c>
      <c r="F270" s="5">
        <f t="shared" ca="1" si="33"/>
        <v>6.7949757161948554</v>
      </c>
      <c r="G270">
        <f t="shared" ca="1" si="34"/>
        <v>0.59899999999999998</v>
      </c>
    </row>
    <row r="271" spans="1:7" x14ac:dyDescent="0.3">
      <c r="A271">
        <v>215</v>
      </c>
      <c r="B271" s="5">
        <f t="shared" ca="1" si="30"/>
        <v>69.407231537426043</v>
      </c>
      <c r="C271" s="5">
        <f t="shared" ca="1" si="31"/>
        <v>26.303054670116818</v>
      </c>
      <c r="D271" s="5">
        <f t="shared" ca="1" si="32"/>
        <v>159.75438910510303</v>
      </c>
      <c r="E271" s="5">
        <f t="shared" ca="1" si="35"/>
        <v>-10.551354221210008</v>
      </c>
      <c r="F271" s="5">
        <f t="shared" ca="1" si="33"/>
        <v>6.5687563359334753</v>
      </c>
      <c r="G271">
        <f t="shared" ca="1" si="34"/>
        <v>0.59599999999999997</v>
      </c>
    </row>
    <row r="272" spans="1:7" x14ac:dyDescent="0.3">
      <c r="A272">
        <v>216</v>
      </c>
      <c r="B272" s="5">
        <f t="shared" ca="1" si="30"/>
        <v>73.475087653874326</v>
      </c>
      <c r="C272" s="5">
        <f t="shared" ca="1" si="31"/>
        <v>34.59017667265411</v>
      </c>
      <c r="D272" s="5">
        <f t="shared" ca="1" si="32"/>
        <v>149.8257354554755</v>
      </c>
      <c r="E272" s="5">
        <f t="shared" ca="1" si="35"/>
        <v>-16.985446245730991</v>
      </c>
      <c r="F272" s="5">
        <f t="shared" ca="1" si="33"/>
        <v>0.13466431141249302</v>
      </c>
      <c r="G272">
        <f t="shared" ca="1" si="34"/>
        <v>0.39</v>
      </c>
    </row>
    <row r="273" spans="1:7" x14ac:dyDescent="0.3">
      <c r="A273">
        <v>217</v>
      </c>
      <c r="B273" s="5">
        <f t="shared" ca="1" si="30"/>
        <v>68.636517944909144</v>
      </c>
      <c r="C273" s="5">
        <f t="shared" ca="1" si="31"/>
        <v>22.932237856381192</v>
      </c>
      <c r="D273" s="5">
        <f t="shared" ca="1" si="32"/>
        <v>149.12702819121125</v>
      </c>
      <c r="E273" s="5">
        <f t="shared" ca="1" si="35"/>
        <v>2.4374621561144769</v>
      </c>
      <c r="F273" s="5">
        <f t="shared" ca="1" si="33"/>
        <v>19.557572713257962</v>
      </c>
      <c r="G273">
        <f t="shared" ca="1" si="34"/>
        <v>0.90800000000000003</v>
      </c>
    </row>
    <row r="274" spans="1:7" x14ac:dyDescent="0.3">
      <c r="A274">
        <v>218</v>
      </c>
      <c r="B274" s="5">
        <f t="shared" ca="1" si="30"/>
        <v>68.493316402818238</v>
      </c>
      <c r="C274" s="5">
        <f t="shared" ca="1" si="31"/>
        <v>30.934417650376606</v>
      </c>
      <c r="D274" s="5">
        <f t="shared" ca="1" si="32"/>
        <v>146.19394677717159</v>
      </c>
      <c r="E274" s="5">
        <f t="shared" ca="1" si="35"/>
        <v>-18.731916273773543</v>
      </c>
      <c r="F274" s="5">
        <f t="shared" ca="1" si="33"/>
        <v>-1.6118057166300588</v>
      </c>
      <c r="G274">
        <f t="shared" ca="1" si="34"/>
        <v>0.34100000000000003</v>
      </c>
    </row>
    <row r="275" spans="1:7" x14ac:dyDescent="0.3">
      <c r="A275">
        <v>219</v>
      </c>
      <c r="B275" s="5">
        <f t="shared" ca="1" si="30"/>
        <v>74.689135132712167</v>
      </c>
      <c r="C275" s="5">
        <f t="shared" ca="1" si="31"/>
        <v>32.687963654251433</v>
      </c>
      <c r="D275" s="5">
        <f t="shared" ca="1" si="32"/>
        <v>146.99228436035722</v>
      </c>
      <c r="E275" s="5">
        <f t="shared" ca="1" si="35"/>
        <v>-6.7549152178280387</v>
      </c>
      <c r="F275" s="5">
        <f t="shared" ca="1" si="33"/>
        <v>10.365195339315445</v>
      </c>
      <c r="G275">
        <f t="shared" ca="1" si="34"/>
        <v>0.73299999999999998</v>
      </c>
    </row>
    <row r="276" spans="1:7" x14ac:dyDescent="0.3">
      <c r="A276">
        <v>220</v>
      </c>
      <c r="B276" s="5">
        <f t="shared" ca="1" si="30"/>
        <v>72.04121139774702</v>
      </c>
      <c r="C276" s="5">
        <f t="shared" ca="1" si="31"/>
        <v>30.017383895403</v>
      </c>
      <c r="D276" s="5">
        <f t="shared" ca="1" si="32"/>
        <v>157.40388794149317</v>
      </c>
      <c r="E276" s="5">
        <f t="shared" ca="1" si="35"/>
        <v>-12.302139065127616</v>
      </c>
      <c r="F276" s="5">
        <f t="shared" ca="1" si="33"/>
        <v>4.8179714920158681</v>
      </c>
      <c r="G276">
        <f t="shared" ca="1" si="34"/>
        <v>0.53400000000000003</v>
      </c>
    </row>
    <row r="277" spans="1:7" x14ac:dyDescent="0.3">
      <c r="A277">
        <v>221</v>
      </c>
      <c r="B277" s="5">
        <f t="shared" ca="1" si="30"/>
        <v>68.972923394383997</v>
      </c>
      <c r="C277" s="5">
        <f t="shared" ca="1" si="31"/>
        <v>22.298642589572125</v>
      </c>
      <c r="D277" s="5">
        <f t="shared" ca="1" si="32"/>
        <v>153.51124455497205</v>
      </c>
      <c r="E277" s="5">
        <f t="shared" ca="1" si="35"/>
        <v>2.784136576479165</v>
      </c>
      <c r="F277" s="5">
        <f t="shared" ca="1" si="33"/>
        <v>19.904247133622647</v>
      </c>
      <c r="G277">
        <f t="shared" ca="1" si="34"/>
        <v>0.91400000000000003</v>
      </c>
    </row>
    <row r="278" spans="1:7" x14ac:dyDescent="0.3">
      <c r="A278">
        <v>222</v>
      </c>
      <c r="B278" s="5">
        <f t="shared" ca="1" si="30"/>
        <v>67.417356397290604</v>
      </c>
      <c r="C278" s="5">
        <f t="shared" ca="1" si="31"/>
        <v>30.680533503052423</v>
      </c>
      <c r="D278" s="5">
        <f t="shared" ca="1" si="32"/>
        <v>158.10677469920256</v>
      </c>
      <c r="E278" s="5">
        <f t="shared" ca="1" si="35"/>
        <v>-27.447428536562903</v>
      </c>
      <c r="F278" s="5">
        <f t="shared" ca="1" si="33"/>
        <v>-10.327317979419419</v>
      </c>
      <c r="G278">
        <f t="shared" ca="1" si="34"/>
        <v>0.13400000000000001</v>
      </c>
    </row>
    <row r="279" spans="1:7" x14ac:dyDescent="0.3">
      <c r="A279">
        <v>223</v>
      </c>
      <c r="B279" s="5">
        <f t="shared" ca="1" si="30"/>
        <v>68.796602851320657</v>
      </c>
      <c r="C279" s="5">
        <f t="shared" ca="1" si="31"/>
        <v>31.228466587736875</v>
      </c>
      <c r="D279" s="5">
        <f t="shared" ca="1" si="32"/>
        <v>163.32377320137283</v>
      </c>
      <c r="E279" s="5">
        <f t="shared" ca="1" si="35"/>
        <v>-27.93686719038039</v>
      </c>
      <c r="F279" s="5">
        <f t="shared" ca="1" si="33"/>
        <v>-10.816756633236906</v>
      </c>
      <c r="G279">
        <f t="shared" ca="1" si="34"/>
        <v>0.12</v>
      </c>
    </row>
    <row r="280" spans="1:7" x14ac:dyDescent="0.3">
      <c r="A280">
        <v>224</v>
      </c>
      <c r="B280" s="5">
        <f t="shared" ca="1" si="30"/>
        <v>72.411598261696739</v>
      </c>
      <c r="C280" s="5">
        <f t="shared" ca="1" si="31"/>
        <v>27.948891410351962</v>
      </c>
      <c r="D280" s="5">
        <f t="shared" ca="1" si="32"/>
        <v>156.65368740229223</v>
      </c>
      <c r="E280" s="5">
        <f t="shared" ca="1" si="35"/>
        <v>-5.0861248755380872</v>
      </c>
      <c r="F280" s="5">
        <f t="shared" ca="1" si="33"/>
        <v>12.033985681605397</v>
      </c>
      <c r="G280">
        <f t="shared" ca="1" si="34"/>
        <v>0.77100000000000002</v>
      </c>
    </row>
    <row r="281" spans="1:7" x14ac:dyDescent="0.3">
      <c r="A281">
        <v>225</v>
      </c>
      <c r="B281" s="5">
        <f t="shared" ca="1" si="30"/>
        <v>73.617286313272729</v>
      </c>
      <c r="C281" s="5">
        <f t="shared" ca="1" si="31"/>
        <v>22.516144847381124</v>
      </c>
      <c r="D281" s="5">
        <f t="shared" ca="1" si="32"/>
        <v>143.90358029031731</v>
      </c>
      <c r="E281" s="5">
        <f t="shared" ca="1" si="35"/>
        <v>20.325575142204613</v>
      </c>
      <c r="F281" s="5">
        <f t="shared" ca="1" si="33"/>
        <v>37.445685699348097</v>
      </c>
      <c r="G281">
        <f t="shared" ca="1" si="34"/>
        <v>0.999</v>
      </c>
    </row>
    <row r="282" spans="1:7" x14ac:dyDescent="0.3">
      <c r="A282">
        <v>226</v>
      </c>
      <c r="B282" s="5">
        <f t="shared" ca="1" si="30"/>
        <v>69.142449423718062</v>
      </c>
      <c r="C282" s="5">
        <f t="shared" ca="1" si="31"/>
        <v>31.788026435679125</v>
      </c>
      <c r="D282" s="5">
        <f t="shared" ca="1" si="32"/>
        <v>150.0834623081592</v>
      </c>
      <c r="E282" s="5">
        <f t="shared" ca="1" si="35"/>
        <v>-21.398957619809106</v>
      </c>
      <c r="F282" s="5">
        <f t="shared" ca="1" si="33"/>
        <v>-4.2788470626656228</v>
      </c>
      <c r="G282">
        <f t="shared" ca="1" si="34"/>
        <v>0.27200000000000002</v>
      </c>
    </row>
    <row r="283" spans="1:7" x14ac:dyDescent="0.3">
      <c r="A283">
        <v>227</v>
      </c>
      <c r="B283" s="5">
        <f t="shared" ca="1" si="30"/>
        <v>69.116206962957421</v>
      </c>
      <c r="C283" s="5">
        <f t="shared" ca="1" si="31"/>
        <v>29.974119294093061</v>
      </c>
      <c r="D283" s="5">
        <f t="shared" ca="1" si="32"/>
        <v>148.33866320291844</v>
      </c>
      <c r="E283" s="5">
        <f t="shared" ca="1" si="35"/>
        <v>-15.465816840371877</v>
      </c>
      <c r="F283" s="5">
        <f t="shared" ca="1" si="33"/>
        <v>1.6542937167716065</v>
      </c>
      <c r="G283">
        <f t="shared" ca="1" si="34"/>
        <v>0.439</v>
      </c>
    </row>
    <row r="284" spans="1:7" x14ac:dyDescent="0.3">
      <c r="A284">
        <v>228</v>
      </c>
      <c r="B284" s="5">
        <f t="shared" ca="1" si="30"/>
        <v>69.454776184551534</v>
      </c>
      <c r="C284" s="5">
        <f t="shared" ca="1" si="31"/>
        <v>30.07498970553473</v>
      </c>
      <c r="D284" s="5">
        <f t="shared" ca="1" si="32"/>
        <v>144.79863786293885</v>
      </c>
      <c r="E284" s="5">
        <f t="shared" ca="1" si="35"/>
        <v>-12.894313835809648</v>
      </c>
      <c r="F284" s="5">
        <f t="shared" ca="1" si="33"/>
        <v>4.2257967213338361</v>
      </c>
      <c r="G284">
        <f t="shared" ca="1" si="34"/>
        <v>0.51800000000000002</v>
      </c>
    </row>
    <row r="285" spans="1:7" x14ac:dyDescent="0.3">
      <c r="A285">
        <v>229</v>
      </c>
      <c r="B285" s="5">
        <f t="shared" ca="1" si="30"/>
        <v>68.752595449262117</v>
      </c>
      <c r="C285" s="5">
        <f t="shared" ca="1" si="31"/>
        <v>23.521330605968856</v>
      </c>
      <c r="D285" s="5">
        <f t="shared" ca="1" si="32"/>
        <v>148.39786339049087</v>
      </c>
      <c r="E285" s="5">
        <f t="shared" ca="1" si="35"/>
        <v>1.5092627521762791</v>
      </c>
      <c r="F285" s="5">
        <f t="shared" ca="1" si="33"/>
        <v>18.629373309319764</v>
      </c>
      <c r="G285">
        <f t="shared" ca="1" si="34"/>
        <v>0.89500000000000002</v>
      </c>
    </row>
    <row r="286" spans="1:7" x14ac:dyDescent="0.3">
      <c r="A286">
        <v>230</v>
      </c>
      <c r="B286" s="5">
        <f t="shared" ca="1" si="30"/>
        <v>71.448994142978833</v>
      </c>
      <c r="C286" s="5">
        <f t="shared" ca="1" si="31"/>
        <v>28.555580727238784</v>
      </c>
      <c r="D286" s="5">
        <f t="shared" ca="1" si="32"/>
        <v>154.77432047630248</v>
      </c>
      <c r="E286" s="5">
        <f t="shared" ca="1" si="35"/>
        <v>-8.4564033482181742</v>
      </c>
      <c r="F286" s="5">
        <f t="shared" ca="1" si="33"/>
        <v>8.6637072089253095</v>
      </c>
      <c r="G286">
        <f t="shared" ca="1" si="34"/>
        <v>0.67300000000000004</v>
      </c>
    </row>
    <row r="287" spans="1:7" x14ac:dyDescent="0.3">
      <c r="A287">
        <v>231</v>
      </c>
      <c r="B287" s="5">
        <f t="shared" ca="1" si="30"/>
        <v>75.634144759988175</v>
      </c>
      <c r="C287" s="5">
        <f t="shared" ca="1" si="31"/>
        <v>29.125809454739979</v>
      </c>
      <c r="D287" s="5">
        <f t="shared" ca="1" si="32"/>
        <v>148.84250411802751</v>
      </c>
      <c r="E287" s="5">
        <f t="shared" ca="1" si="35"/>
        <v>4.836497867811012</v>
      </c>
      <c r="F287" s="5">
        <f t="shared" ca="1" si="33"/>
        <v>21.956608424954496</v>
      </c>
      <c r="G287">
        <f t="shared" ca="1" si="34"/>
        <v>0.94299999999999995</v>
      </c>
    </row>
    <row r="288" spans="1:7" x14ac:dyDescent="0.3">
      <c r="A288">
        <v>232</v>
      </c>
      <c r="B288" s="5">
        <f t="shared" ca="1" si="30"/>
        <v>71.405950330233026</v>
      </c>
      <c r="C288" s="5">
        <f t="shared" ca="1" si="31"/>
        <v>31.038284743040158</v>
      </c>
      <c r="D288" s="5">
        <f t="shared" ca="1" si="32"/>
        <v>153.06195877696612</v>
      </c>
      <c r="E288" s="5">
        <f t="shared" ca="1" si="35"/>
        <v>-14.588038761435108</v>
      </c>
      <c r="F288" s="5">
        <f t="shared" ca="1" si="33"/>
        <v>2.5320717957083758</v>
      </c>
      <c r="G288">
        <f t="shared" ca="1" si="34"/>
        <v>0.46300000000000002</v>
      </c>
    </row>
    <row r="289" spans="1:7" x14ac:dyDescent="0.3">
      <c r="A289">
        <v>233</v>
      </c>
      <c r="B289" s="5">
        <f t="shared" ca="1" si="30"/>
        <v>68.51398336268538</v>
      </c>
      <c r="C289" s="5">
        <f t="shared" ca="1" si="31"/>
        <v>30.41802390839571</v>
      </c>
      <c r="D289" s="5">
        <f t="shared" ca="1" si="32"/>
        <v>143.2634454830571</v>
      </c>
      <c r="E289" s="5">
        <f t="shared" ca="1" si="35"/>
        <v>-15.65275426063374</v>
      </c>
      <c r="F289" s="5">
        <f t="shared" ca="1" si="33"/>
        <v>1.4673562965097435</v>
      </c>
      <c r="G289">
        <f t="shared" ca="1" si="34"/>
        <v>0.42799999999999999</v>
      </c>
    </row>
    <row r="290" spans="1:7" x14ac:dyDescent="0.3">
      <c r="A290">
        <v>234</v>
      </c>
      <c r="B290" s="5">
        <f t="shared" ca="1" si="30"/>
        <v>67.461355803604974</v>
      </c>
      <c r="C290" s="5">
        <f t="shared" ca="1" si="31"/>
        <v>34.521374144691443</v>
      </c>
      <c r="D290" s="5">
        <f t="shared" ca="1" si="32"/>
        <v>150.9362217611162</v>
      </c>
      <c r="E290" s="5">
        <f t="shared" ca="1" si="35"/>
        <v>-34.187952812704914</v>
      </c>
      <c r="F290" s="5">
        <f t="shared" ca="1" si="33"/>
        <v>-17.06784225556143</v>
      </c>
      <c r="G290">
        <f t="shared" ca="1" si="34"/>
        <v>4.9000000000000002E-2</v>
      </c>
    </row>
    <row r="291" spans="1:7" x14ac:dyDescent="0.3">
      <c r="A291">
        <v>235</v>
      </c>
      <c r="B291" s="5">
        <f t="shared" ca="1" si="30"/>
        <v>69.630246275019076</v>
      </c>
      <c r="C291" s="5">
        <f t="shared" ca="1" si="31"/>
        <v>28.164609090506808</v>
      </c>
      <c r="D291" s="5">
        <f t="shared" ca="1" si="32"/>
        <v>143.65337217729666</v>
      </c>
      <c r="E291" s="5">
        <f t="shared" ca="1" si="35"/>
        <v>-6.4514145771168039</v>
      </c>
      <c r="F291" s="5">
        <f t="shared" ca="1" si="33"/>
        <v>10.66869598002668</v>
      </c>
      <c r="G291">
        <f t="shared" ca="1" si="34"/>
        <v>0.74199999999999999</v>
      </c>
    </row>
    <row r="292" spans="1:7" x14ac:dyDescent="0.3">
      <c r="A292">
        <v>236</v>
      </c>
      <c r="B292" s="5">
        <f t="shared" ca="1" si="30"/>
        <v>70.80686553513145</v>
      </c>
      <c r="C292" s="5">
        <f t="shared" ca="1" si="31"/>
        <v>30.791364430523775</v>
      </c>
      <c r="D292" s="5">
        <f t="shared" ca="1" si="32"/>
        <v>153.61733469410191</v>
      </c>
      <c r="E292" s="5">
        <f t="shared" ca="1" si="35"/>
        <v>-15.870904367503609</v>
      </c>
      <c r="F292" s="5">
        <f t="shared" ca="1" si="33"/>
        <v>1.2492061896398745</v>
      </c>
      <c r="G292">
        <f t="shared" ca="1" si="34"/>
        <v>0.42099999999999999</v>
      </c>
    </row>
    <row r="293" spans="1:7" x14ac:dyDescent="0.3">
      <c r="A293">
        <v>237</v>
      </c>
      <c r="B293" s="5">
        <f t="shared" ca="1" si="30"/>
        <v>67.624126928105511</v>
      </c>
      <c r="C293" s="5">
        <f t="shared" ca="1" si="31"/>
        <v>30.298107146393082</v>
      </c>
      <c r="D293" s="5">
        <f t="shared" ca="1" si="32"/>
        <v>147.66363192881752</v>
      </c>
      <c r="E293" s="5">
        <f t="shared" ca="1" si="35"/>
        <v>-20.174313130414362</v>
      </c>
      <c r="F293" s="5">
        <f t="shared" ca="1" si="33"/>
        <v>-3.054202573270878</v>
      </c>
      <c r="G293">
        <f t="shared" ca="1" si="34"/>
        <v>0.307</v>
      </c>
    </row>
    <row r="294" spans="1:7" x14ac:dyDescent="0.3">
      <c r="A294">
        <v>238</v>
      </c>
      <c r="B294" s="5">
        <f t="shared" ca="1" si="30"/>
        <v>72.169571078195219</v>
      </c>
      <c r="C294" s="5">
        <f t="shared" ca="1" si="31"/>
        <v>31.436921922347953</v>
      </c>
      <c r="D294" s="5">
        <f t="shared" ca="1" si="32"/>
        <v>152.68777936370216</v>
      </c>
      <c r="E294" s="5">
        <f t="shared" ca="1" si="35"/>
        <v>-13.367011016420136</v>
      </c>
      <c r="F294" s="5">
        <f t="shared" ca="1" si="33"/>
        <v>3.7530995407233476</v>
      </c>
      <c r="G294">
        <f t="shared" ca="1" si="34"/>
        <v>0.504</v>
      </c>
    </row>
    <row r="295" spans="1:7" x14ac:dyDescent="0.3">
      <c r="A295">
        <v>239</v>
      </c>
      <c r="B295" s="5">
        <f t="shared" ca="1" si="30"/>
        <v>68.443642947114753</v>
      </c>
      <c r="C295" s="5">
        <f t="shared" ca="1" si="31"/>
        <v>30.600336477311171</v>
      </c>
      <c r="D295" s="5">
        <f t="shared" ca="1" si="32"/>
        <v>138.45332150881165</v>
      </c>
      <c r="E295" s="5">
        <f t="shared" ca="1" si="35"/>
        <v>-13.766378318442822</v>
      </c>
      <c r="F295" s="5">
        <f t="shared" ca="1" si="33"/>
        <v>3.3537322387006618</v>
      </c>
      <c r="G295">
        <f t="shared" ca="1" si="34"/>
        <v>0.48799999999999999</v>
      </c>
    </row>
    <row r="296" spans="1:7" x14ac:dyDescent="0.3">
      <c r="A296">
        <v>240</v>
      </c>
      <c r="B296" s="5">
        <f t="shared" ca="1" si="30"/>
        <v>67.314677136302905</v>
      </c>
      <c r="C296" s="5">
        <f t="shared" ca="1" si="31"/>
        <v>26.368894992745982</v>
      </c>
      <c r="D296" s="5">
        <f t="shared" ca="1" si="32"/>
        <v>144.67776825092315</v>
      </c>
      <c r="E296" s="5">
        <f t="shared" ca="1" si="35"/>
        <v>-8.4553783404530822</v>
      </c>
      <c r="F296" s="5">
        <f t="shared" ca="1" si="33"/>
        <v>8.6647322166904015</v>
      </c>
      <c r="G296">
        <f t="shared" ca="1" si="34"/>
        <v>0.67500000000000004</v>
      </c>
    </row>
    <row r="297" spans="1:7" x14ac:dyDescent="0.3">
      <c r="A297">
        <v>241</v>
      </c>
      <c r="B297" s="5">
        <f t="shared" ca="1" si="30"/>
        <v>68.764907554215768</v>
      </c>
      <c r="C297" s="5">
        <f t="shared" ca="1" si="31"/>
        <v>30.695998445516512</v>
      </c>
      <c r="D297" s="5">
        <f t="shared" ca="1" si="32"/>
        <v>141.85267531771407</v>
      </c>
      <c r="E297" s="5">
        <f t="shared" ca="1" si="35"/>
        <v>-14.968083622132598</v>
      </c>
      <c r="F297" s="5">
        <f t="shared" ca="1" si="33"/>
        <v>2.1520269350108858</v>
      </c>
      <c r="G297">
        <f t="shared" ca="1" si="34"/>
        <v>0.45600000000000002</v>
      </c>
    </row>
    <row r="298" spans="1:7" x14ac:dyDescent="0.3">
      <c r="A298">
        <v>242</v>
      </c>
      <c r="B298" s="5">
        <f t="shared" ca="1" si="30"/>
        <v>69.060203209381555</v>
      </c>
      <c r="C298" s="5">
        <f t="shared" ca="1" si="31"/>
        <v>36.158411022453734</v>
      </c>
      <c r="D298" s="5">
        <f t="shared" ca="1" si="32"/>
        <v>145.6046874020104</v>
      </c>
      <c r="E298" s="5">
        <f t="shared" ca="1" si="35"/>
        <v>-31.421611024507818</v>
      </c>
      <c r="F298" s="5">
        <f t="shared" ca="1" si="33"/>
        <v>-14.301500467364335</v>
      </c>
      <c r="G298">
        <f t="shared" ca="1" si="34"/>
        <v>0.08</v>
      </c>
    </row>
    <row r="299" spans="1:7" x14ac:dyDescent="0.3">
      <c r="A299">
        <v>243</v>
      </c>
      <c r="B299" s="5">
        <f t="shared" ca="1" si="30"/>
        <v>74.261506347396789</v>
      </c>
      <c r="C299" s="5">
        <f t="shared" ca="1" si="31"/>
        <v>29.973102225571605</v>
      </c>
      <c r="D299" s="5">
        <f t="shared" ca="1" si="32"/>
        <v>147.28827466460706</v>
      </c>
      <c r="E299" s="5">
        <f t="shared" ca="1" si="35"/>
        <v>-0.52620896609000645</v>
      </c>
      <c r="F299" s="5">
        <f t="shared" ca="1" si="33"/>
        <v>16.593901591053477</v>
      </c>
      <c r="G299">
        <f t="shared" ca="1" si="34"/>
        <v>0.85899999999999999</v>
      </c>
    </row>
    <row r="300" spans="1:7" x14ac:dyDescent="0.3">
      <c r="A300">
        <v>244</v>
      </c>
      <c r="B300" s="5">
        <f t="shared" ca="1" si="30"/>
        <v>70.366618337458519</v>
      </c>
      <c r="C300" s="5">
        <f t="shared" ca="1" si="31"/>
        <v>24.354829071985542</v>
      </c>
      <c r="D300" s="5">
        <f t="shared" ca="1" si="32"/>
        <v>157.03496458920128</v>
      </c>
      <c r="E300" s="5">
        <f t="shared" ca="1" si="35"/>
        <v>-0.96501972760452093</v>
      </c>
      <c r="F300" s="5">
        <f t="shared" ca="1" si="33"/>
        <v>16.155090829538963</v>
      </c>
      <c r="G300">
        <f t="shared" ca="1" si="34"/>
        <v>0.85599999999999998</v>
      </c>
    </row>
    <row r="301" spans="1:7" x14ac:dyDescent="0.3">
      <c r="A301">
        <v>245</v>
      </c>
      <c r="B301" s="5">
        <f t="shared" ca="1" si="30"/>
        <v>66.3941933151185</v>
      </c>
      <c r="C301" s="5">
        <f t="shared" ca="1" si="31"/>
        <v>27.112847677613846</v>
      </c>
      <c r="D301" s="5">
        <f t="shared" ca="1" si="32"/>
        <v>149.26446753035009</v>
      </c>
      <c r="E301" s="5">
        <f t="shared" ca="1" si="35"/>
        <v>-15.575759679557221</v>
      </c>
      <c r="F301" s="5">
        <f t="shared" ca="1" si="33"/>
        <v>1.5443508775862629</v>
      </c>
      <c r="G301">
        <f t="shared" ca="1" si="34"/>
        <v>0.43099999999999999</v>
      </c>
    </row>
    <row r="302" spans="1:7" x14ac:dyDescent="0.3">
      <c r="A302">
        <v>246</v>
      </c>
      <c r="B302" s="5">
        <f t="shared" ca="1" si="30"/>
        <v>74.492100431141623</v>
      </c>
      <c r="C302" s="5">
        <f t="shared" ca="1" si="31"/>
        <v>29.112418614096967</v>
      </c>
      <c r="D302" s="5">
        <f t="shared" ca="1" si="32"/>
        <v>157.65668665390595</v>
      </c>
      <c r="E302" s="5">
        <f t="shared" ca="1" si="35"/>
        <v>-3.0655138062459084</v>
      </c>
      <c r="F302" s="5">
        <f t="shared" ca="1" si="33"/>
        <v>14.054596750897575</v>
      </c>
      <c r="G302">
        <f t="shared" ca="1" si="34"/>
        <v>0.82399999999999995</v>
      </c>
    </row>
    <row r="303" spans="1:7" x14ac:dyDescent="0.3">
      <c r="A303">
        <v>247</v>
      </c>
      <c r="B303" s="5">
        <f t="shared" ca="1" si="30"/>
        <v>67.352723828224526</v>
      </c>
      <c r="C303" s="5">
        <f t="shared" ca="1" si="31"/>
        <v>28.287012349181833</v>
      </c>
      <c r="D303" s="5">
        <f t="shared" ca="1" si="32"/>
        <v>136.0730385307161</v>
      </c>
      <c r="E303" s="5">
        <f t="shared" ca="1" si="35"/>
        <v>-9.0695560967598308</v>
      </c>
      <c r="F303" s="5">
        <f t="shared" ca="1" si="33"/>
        <v>8.050554460383653</v>
      </c>
      <c r="G303">
        <f t="shared" ca="1" si="34"/>
        <v>0.64700000000000002</v>
      </c>
    </row>
    <row r="304" spans="1:7" x14ac:dyDescent="0.3">
      <c r="A304">
        <v>248</v>
      </c>
      <c r="B304" s="5">
        <f t="shared" ca="1" si="30"/>
        <v>71.895649967512369</v>
      </c>
      <c r="C304" s="5">
        <f t="shared" ca="1" si="31"/>
        <v>29.95043351403034</v>
      </c>
      <c r="D304" s="5">
        <f t="shared" ca="1" si="32"/>
        <v>156.21700868243812</v>
      </c>
      <c r="E304" s="5">
        <f t="shared" ca="1" si="35"/>
        <v>-11.882124813278033</v>
      </c>
      <c r="F304" s="5">
        <f t="shared" ca="1" si="33"/>
        <v>5.2379857438654511</v>
      </c>
      <c r="G304">
        <f t="shared" ca="1" si="34"/>
        <v>0.55200000000000005</v>
      </c>
    </row>
    <row r="305" spans="1:7" x14ac:dyDescent="0.3">
      <c r="A305">
        <v>249</v>
      </c>
      <c r="B305" s="5">
        <f t="shared" ca="1" si="30"/>
        <v>74.596847951856958</v>
      </c>
      <c r="C305" s="5">
        <f t="shared" ca="1" si="31"/>
        <v>28.978206076443641</v>
      </c>
      <c r="D305" s="5">
        <f t="shared" ca="1" si="32"/>
        <v>151.61697002903878</v>
      </c>
      <c r="E305" s="5">
        <f t="shared" ca="1" si="35"/>
        <v>0.85652071925398654</v>
      </c>
      <c r="F305" s="5">
        <f t="shared" ca="1" si="33"/>
        <v>17.97663127639747</v>
      </c>
      <c r="G305">
        <f t="shared" ca="1" si="34"/>
        <v>0.88900000000000001</v>
      </c>
    </row>
    <row r="306" spans="1:7" x14ac:dyDescent="0.3">
      <c r="A306">
        <v>250</v>
      </c>
      <c r="B306" s="5">
        <f t="shared" ca="1" si="30"/>
        <v>69.453912508001238</v>
      </c>
      <c r="C306" s="5">
        <f t="shared" ca="1" si="31"/>
        <v>30.550429578761502</v>
      </c>
      <c r="D306" s="5">
        <f t="shared" ca="1" si="32"/>
        <v>156.68306368122586</v>
      </c>
      <c r="E306" s="5">
        <f t="shared" ca="1" si="35"/>
        <v>-20.628784166867764</v>
      </c>
      <c r="F306" s="5">
        <f t="shared" ca="1" si="33"/>
        <v>-3.5086736097242799</v>
      </c>
      <c r="G306">
        <f t="shared" ca="1" si="34"/>
        <v>0.29699999999999999</v>
      </c>
    </row>
    <row r="307" spans="1:7" x14ac:dyDescent="0.3">
      <c r="A307">
        <v>251</v>
      </c>
      <c r="B307" s="5">
        <f t="shared" ca="1" si="30"/>
        <v>68.441068621570309</v>
      </c>
      <c r="C307" s="5">
        <f t="shared" ca="1" si="31"/>
        <v>32.486409400106048</v>
      </c>
      <c r="D307" s="5">
        <f t="shared" ca="1" si="32"/>
        <v>144.05043499016736</v>
      </c>
      <c r="E307" s="5">
        <f t="shared" ca="1" si="35"/>
        <v>-22.057458902668966</v>
      </c>
      <c r="F307" s="5">
        <f t="shared" ca="1" si="33"/>
        <v>-4.9373483455254821</v>
      </c>
      <c r="G307">
        <f t="shared" ca="1" si="34"/>
        <v>0.25600000000000001</v>
      </c>
    </row>
    <row r="308" spans="1:7" x14ac:dyDescent="0.3">
      <c r="A308">
        <v>252</v>
      </c>
      <c r="B308" s="5">
        <f t="shared" ca="1" si="30"/>
        <v>67.838694932593484</v>
      </c>
      <c r="C308" s="5">
        <f t="shared" ca="1" si="31"/>
        <v>26.307429741431843</v>
      </c>
      <c r="D308" s="5">
        <f t="shared" ca="1" si="32"/>
        <v>155.68489524230881</v>
      </c>
      <c r="E308" s="5">
        <f t="shared" ca="1" si="35"/>
        <v>-12.751544480937751</v>
      </c>
      <c r="F308" s="5">
        <f t="shared" ca="1" si="33"/>
        <v>4.3685660762057328</v>
      </c>
      <c r="G308">
        <f t="shared" ca="1" si="34"/>
        <v>0.52300000000000002</v>
      </c>
    </row>
    <row r="309" spans="1:7" x14ac:dyDescent="0.3">
      <c r="A309">
        <v>253</v>
      </c>
      <c r="B309" s="5">
        <f t="shared" ca="1" si="30"/>
        <v>68.213595322297309</v>
      </c>
      <c r="C309" s="5">
        <f t="shared" ca="1" si="31"/>
        <v>29.772507278749828</v>
      </c>
      <c r="D309" s="5">
        <f t="shared" ca="1" si="32"/>
        <v>151.97960763126295</v>
      </c>
      <c r="E309" s="5">
        <f t="shared" ca="1" si="35"/>
        <v>-19.385694372903497</v>
      </c>
      <c r="F309" s="5">
        <f t="shared" ca="1" si="33"/>
        <v>-2.2655838157600137</v>
      </c>
      <c r="G309">
        <f t="shared" ca="1" si="34"/>
        <v>0.31900000000000001</v>
      </c>
    </row>
    <row r="310" spans="1:7" x14ac:dyDescent="0.3">
      <c r="A310">
        <v>254</v>
      </c>
      <c r="B310" s="5">
        <f t="shared" ca="1" si="30"/>
        <v>69.40105261712101</v>
      </c>
      <c r="C310" s="5">
        <f t="shared" ca="1" si="31"/>
        <v>34.387554999913135</v>
      </c>
      <c r="D310" s="5">
        <f t="shared" ca="1" si="32"/>
        <v>150.71156704521547</v>
      </c>
      <c r="E310" s="5">
        <f t="shared" ca="1" si="35"/>
        <v>-28.2755940367969</v>
      </c>
      <c r="F310" s="5">
        <f t="shared" ca="1" si="33"/>
        <v>-11.155483479653416</v>
      </c>
      <c r="G310">
        <f t="shared" ca="1" si="34"/>
        <v>0.115</v>
      </c>
    </row>
    <row r="311" spans="1:7" x14ac:dyDescent="0.3">
      <c r="A311">
        <v>255</v>
      </c>
      <c r="B311" s="5">
        <f t="shared" ca="1" si="30"/>
        <v>71.458047421087372</v>
      </c>
      <c r="C311" s="5">
        <f t="shared" ca="1" si="31"/>
        <v>27.135775346632879</v>
      </c>
      <c r="D311" s="5">
        <f t="shared" ca="1" si="32"/>
        <v>152.83317214134792</v>
      </c>
      <c r="E311" s="5">
        <f t="shared" ca="1" si="35"/>
        <v>-3.4195956961380616</v>
      </c>
      <c r="F311" s="5">
        <f t="shared" ca="1" si="33"/>
        <v>13.700514861005422</v>
      </c>
      <c r="G311">
        <f t="shared" ca="1" si="34"/>
        <v>0.81699999999999995</v>
      </c>
    </row>
    <row r="312" spans="1:7" x14ac:dyDescent="0.3">
      <c r="A312">
        <v>256</v>
      </c>
      <c r="B312" s="5">
        <f t="shared" ca="1" si="30"/>
        <v>68.549741996377335</v>
      </c>
      <c r="C312" s="5">
        <f t="shared" ca="1" si="31"/>
        <v>22.186387949521333</v>
      </c>
      <c r="D312" s="5">
        <f t="shared" ca="1" si="32"/>
        <v>148.95875988350795</v>
      </c>
      <c r="E312" s="5">
        <f t="shared" ca="1" si="35"/>
        <v>4.3689206257934856</v>
      </c>
      <c r="F312" s="5">
        <f t="shared" ca="1" si="33"/>
        <v>21.489031182936969</v>
      </c>
      <c r="G312">
        <f t="shared" ca="1" si="34"/>
        <v>0.94</v>
      </c>
    </row>
    <row r="313" spans="1:7" x14ac:dyDescent="0.3">
      <c r="A313">
        <v>257</v>
      </c>
      <c r="B313" s="5">
        <f t="shared" ca="1" si="30"/>
        <v>72.881819738299441</v>
      </c>
      <c r="C313" s="5">
        <f t="shared" ca="1" si="31"/>
        <v>29.219135247185921</v>
      </c>
      <c r="D313" s="5">
        <f t="shared" ca="1" si="32"/>
        <v>147.70998284014638</v>
      </c>
      <c r="E313" s="5">
        <f t="shared" ca="1" si="35"/>
        <v>-2.5010804624342624</v>
      </c>
      <c r="F313" s="5">
        <f t="shared" ca="1" si="33"/>
        <v>14.61903009470922</v>
      </c>
      <c r="G313">
        <f t="shared" ca="1" si="34"/>
        <v>0.83699999999999997</v>
      </c>
    </row>
    <row r="314" spans="1:7" x14ac:dyDescent="0.3">
      <c r="A314">
        <v>258</v>
      </c>
      <c r="B314" s="5">
        <f t="shared" ref="B314:B377" ca="1" si="36">_xlfn.NORM.INV(RAND(),$B$52,$C$52)</f>
        <v>61.939058910648754</v>
      </c>
      <c r="C314" s="5">
        <f t="shared" ref="C314:C377" ca="1" si="37">_xlfn.NORM.INV(RAND(),$B$53,$C$53)</f>
        <v>30.302797377961046</v>
      </c>
      <c r="D314" s="5">
        <f t="shared" ref="D314:D377" ca="1" si="38">_xlfn.NORM.INV(RAND(),$B$54,$C$54)</f>
        <v>152.14499010055752</v>
      </c>
      <c r="E314" s="5">
        <f t="shared" ca="1" si="35"/>
        <v>-38.480592738794407</v>
      </c>
      <c r="F314" s="5">
        <f t="shared" ref="F314:F377" ca="1" si="39">E314+$C$46</f>
        <v>-21.360482181650923</v>
      </c>
      <c r="G314">
        <f t="shared" ref="G314:G377" ca="1" si="40">COUNTIF($F$57:$F$1056,"&lt;"&amp;F314)/COUNT($F$57:$F$1056)</f>
        <v>2.4E-2</v>
      </c>
    </row>
    <row r="315" spans="1:7" x14ac:dyDescent="0.3">
      <c r="A315">
        <v>259</v>
      </c>
      <c r="B315" s="5">
        <f t="shared" ca="1" si="36"/>
        <v>68.354577535387122</v>
      </c>
      <c r="C315" s="5">
        <f t="shared" ca="1" si="37"/>
        <v>36.448343181045843</v>
      </c>
      <c r="D315" s="5">
        <f t="shared" ca="1" si="38"/>
        <v>143.16257689293823</v>
      </c>
      <c r="E315" s="5">
        <f t="shared" ca="1" si="35"/>
        <v>-32.8862088498419</v>
      </c>
      <c r="F315" s="5">
        <f t="shared" ca="1" si="39"/>
        <v>-15.766098292698416</v>
      </c>
      <c r="G315">
        <f t="shared" ca="1" si="40"/>
        <v>5.8999999999999997E-2</v>
      </c>
    </row>
    <row r="316" spans="1:7" x14ac:dyDescent="0.3">
      <c r="A316">
        <v>260</v>
      </c>
      <c r="B316" s="5">
        <f t="shared" ca="1" si="36"/>
        <v>67.585965157004438</v>
      </c>
      <c r="C316" s="5">
        <f t="shared" ca="1" si="37"/>
        <v>27.822392984060411</v>
      </c>
      <c r="D316" s="5">
        <f t="shared" ca="1" si="38"/>
        <v>151.66117048624665</v>
      </c>
      <c r="E316" s="5">
        <f t="shared" ca="1" si="35"/>
        <v>-15.520419719476974</v>
      </c>
      <c r="F316" s="5">
        <f t="shared" ca="1" si="39"/>
        <v>1.5996908376665093</v>
      </c>
      <c r="G316">
        <f t="shared" ca="1" si="40"/>
        <v>0.435</v>
      </c>
    </row>
    <row r="317" spans="1:7" x14ac:dyDescent="0.3">
      <c r="A317">
        <v>261</v>
      </c>
      <c r="B317" s="5">
        <f t="shared" ca="1" si="36"/>
        <v>73.408300694315244</v>
      </c>
      <c r="C317" s="5">
        <f t="shared" ca="1" si="37"/>
        <v>30.463792094558102</v>
      </c>
      <c r="D317" s="5">
        <f t="shared" ca="1" si="38"/>
        <v>155.52821819735291</v>
      </c>
      <c r="E317" s="5">
        <f t="shared" ca="1" si="35"/>
        <v>-8.7199481977941335</v>
      </c>
      <c r="F317" s="5">
        <f t="shared" ca="1" si="39"/>
        <v>8.4001623593493502</v>
      </c>
      <c r="G317">
        <f t="shared" ca="1" si="40"/>
        <v>0.65900000000000003</v>
      </c>
    </row>
    <row r="318" spans="1:7" x14ac:dyDescent="0.3">
      <c r="A318">
        <v>262</v>
      </c>
      <c r="B318" s="5">
        <f t="shared" ca="1" si="36"/>
        <v>65.091893501590647</v>
      </c>
      <c r="C318" s="5">
        <f t="shared" ca="1" si="37"/>
        <v>32.567016682342171</v>
      </c>
      <c r="D318" s="5">
        <f t="shared" ca="1" si="38"/>
        <v>161.04196847463808</v>
      </c>
      <c r="E318" s="5">
        <f t="shared" ca="1" si="35"/>
        <v>-40.793019088019015</v>
      </c>
      <c r="F318" s="5">
        <f t="shared" ca="1" si="39"/>
        <v>-23.672908530875532</v>
      </c>
      <c r="G318">
        <f t="shared" ca="1" si="40"/>
        <v>1.2E-2</v>
      </c>
    </row>
    <row r="319" spans="1:7" x14ac:dyDescent="0.3">
      <c r="A319">
        <v>263</v>
      </c>
      <c r="B319" s="5">
        <f t="shared" ca="1" si="36"/>
        <v>73.163109221993764</v>
      </c>
      <c r="C319" s="5">
        <f t="shared" ca="1" si="37"/>
        <v>27.243712903429703</v>
      </c>
      <c r="D319" s="5">
        <f t="shared" ca="1" si="38"/>
        <v>141.96490035046037</v>
      </c>
      <c r="E319" s="5">
        <f t="shared" ca="1" si="35"/>
        <v>6.8977350611489969</v>
      </c>
      <c r="F319" s="5">
        <f t="shared" ca="1" si="39"/>
        <v>24.01784561829248</v>
      </c>
      <c r="G319">
        <f t="shared" ca="1" si="40"/>
        <v>0.96</v>
      </c>
    </row>
    <row r="320" spans="1:7" x14ac:dyDescent="0.3">
      <c r="A320">
        <v>264</v>
      </c>
      <c r="B320" s="5">
        <f t="shared" ca="1" si="36"/>
        <v>71.356364945162611</v>
      </c>
      <c r="C320" s="5">
        <f t="shared" ca="1" si="37"/>
        <v>29.485837638470088</v>
      </c>
      <c r="D320" s="5">
        <f t="shared" ca="1" si="38"/>
        <v>143.70254294580755</v>
      </c>
      <c r="E320" s="5">
        <f t="shared" ca="1" si="35"/>
        <v>-5.3470591763333193</v>
      </c>
      <c r="F320" s="5">
        <f t="shared" ca="1" si="39"/>
        <v>11.773051380810164</v>
      </c>
      <c r="G320">
        <f t="shared" ca="1" si="40"/>
        <v>0.76700000000000002</v>
      </c>
    </row>
    <row r="321" spans="1:7" x14ac:dyDescent="0.3">
      <c r="A321">
        <v>265</v>
      </c>
      <c r="B321" s="5">
        <f t="shared" ca="1" si="36"/>
        <v>69.637220944634819</v>
      </c>
      <c r="C321" s="5">
        <f t="shared" ca="1" si="37"/>
        <v>32.340524079393049</v>
      </c>
      <c r="D321" s="5">
        <f t="shared" ca="1" si="38"/>
        <v>137.16325727224049</v>
      </c>
      <c r="E321" s="5">
        <f t="shared" ca="1" si="35"/>
        <v>-14.597873736807568</v>
      </c>
      <c r="F321" s="5">
        <f t="shared" ca="1" si="39"/>
        <v>2.522236820335916</v>
      </c>
      <c r="G321">
        <f t="shared" ca="1" si="40"/>
        <v>0.46200000000000002</v>
      </c>
    </row>
    <row r="322" spans="1:7" x14ac:dyDescent="0.3">
      <c r="A322">
        <v>266</v>
      </c>
      <c r="B322" s="5">
        <f t="shared" ca="1" si="36"/>
        <v>66.124305606888953</v>
      </c>
      <c r="C322" s="5">
        <f t="shared" ca="1" si="37"/>
        <v>32.007216507013226</v>
      </c>
      <c r="D322" s="5">
        <f t="shared" ca="1" si="38"/>
        <v>144.71642116966183</v>
      </c>
      <c r="E322" s="5">
        <f t="shared" ca="1" si="35"/>
        <v>-27.548644811051282</v>
      </c>
      <c r="F322" s="5">
        <f t="shared" ca="1" si="39"/>
        <v>-10.428534253907799</v>
      </c>
      <c r="G322">
        <f t="shared" ca="1" si="40"/>
        <v>0.129</v>
      </c>
    </row>
    <row r="323" spans="1:7" x14ac:dyDescent="0.3">
      <c r="A323">
        <v>267</v>
      </c>
      <c r="B323" s="5">
        <f t="shared" ca="1" si="36"/>
        <v>72.023816495726734</v>
      </c>
      <c r="C323" s="5">
        <f t="shared" ca="1" si="37"/>
        <v>29.844645409989923</v>
      </c>
      <c r="D323" s="5">
        <f t="shared" ca="1" si="38"/>
        <v>145.87834377303014</v>
      </c>
      <c r="E323" s="5">
        <f t="shared" ca="1" si="35"/>
        <v>-5.6574957089851416</v>
      </c>
      <c r="F323" s="5">
        <f t="shared" ca="1" si="39"/>
        <v>11.462614848158342</v>
      </c>
      <c r="G323">
        <f t="shared" ca="1" si="40"/>
        <v>0.76200000000000001</v>
      </c>
    </row>
    <row r="324" spans="1:7" x14ac:dyDescent="0.3">
      <c r="A324">
        <v>268</v>
      </c>
      <c r="B324" s="5">
        <f t="shared" ca="1" si="36"/>
        <v>77.816280419968408</v>
      </c>
      <c r="C324" s="5">
        <f t="shared" ca="1" si="37"/>
        <v>30.76786219303473</v>
      </c>
      <c r="D324" s="5">
        <f t="shared" ca="1" si="38"/>
        <v>149.21362929474694</v>
      </c>
      <c r="E324" s="5">
        <f t="shared" ca="1" si="35"/>
        <v>6.1449531345332602</v>
      </c>
      <c r="F324" s="5">
        <f t="shared" ca="1" si="39"/>
        <v>23.265063691676744</v>
      </c>
      <c r="G324">
        <f t="shared" ca="1" si="40"/>
        <v>0.95399999999999996</v>
      </c>
    </row>
    <row r="325" spans="1:7" x14ac:dyDescent="0.3">
      <c r="A325">
        <v>269</v>
      </c>
      <c r="B325" s="5">
        <f t="shared" ca="1" si="36"/>
        <v>72.157714747726175</v>
      </c>
      <c r="C325" s="5">
        <f t="shared" ca="1" si="37"/>
        <v>26.838369728652093</v>
      </c>
      <c r="D325" s="5">
        <f t="shared" ca="1" si="38"/>
        <v>162.17018899597235</v>
      </c>
      <c r="E325" s="5">
        <f t="shared" ca="1" si="35"/>
        <v>-5.6662250047055291</v>
      </c>
      <c r="F325" s="5">
        <f t="shared" ca="1" si="39"/>
        <v>11.453885552437955</v>
      </c>
      <c r="G325">
        <f t="shared" ca="1" si="40"/>
        <v>0.76100000000000001</v>
      </c>
    </row>
    <row r="326" spans="1:7" x14ac:dyDescent="0.3">
      <c r="A326">
        <v>270</v>
      </c>
      <c r="B326" s="5">
        <f t="shared" ca="1" si="36"/>
        <v>71.573442085707313</v>
      </c>
      <c r="C326" s="5">
        <f t="shared" ca="1" si="37"/>
        <v>29.970164141562467</v>
      </c>
      <c r="D326" s="5">
        <f t="shared" ca="1" si="38"/>
        <v>149.69384504625395</v>
      </c>
      <c r="E326" s="5">
        <f t="shared" ref="E326:E389" ca="1" si="41">$J$46*(B326-$B$46)+$J$47*(C326-$B$47)+$J$48*(D326-$B$48)</f>
        <v>-9.322016166179262</v>
      </c>
      <c r="F326" s="5">
        <f t="shared" ca="1" si="39"/>
        <v>7.7980943909642217</v>
      </c>
      <c r="G326">
        <f t="shared" ca="1" si="40"/>
        <v>0.63900000000000001</v>
      </c>
    </row>
    <row r="327" spans="1:7" x14ac:dyDescent="0.3">
      <c r="A327">
        <v>271</v>
      </c>
      <c r="B327" s="5">
        <f t="shared" ca="1" si="36"/>
        <v>71.911615248539391</v>
      </c>
      <c r="C327" s="5">
        <f t="shared" ca="1" si="37"/>
        <v>26.692108686491132</v>
      </c>
      <c r="D327" s="5">
        <f t="shared" ca="1" si="38"/>
        <v>146.19906459395892</v>
      </c>
      <c r="E327" s="5">
        <f t="shared" ca="1" si="41"/>
        <v>2.6612889590095428</v>
      </c>
      <c r="F327" s="5">
        <f t="shared" ca="1" si="39"/>
        <v>19.781399516153026</v>
      </c>
      <c r="G327">
        <f t="shared" ca="1" si="40"/>
        <v>0.91100000000000003</v>
      </c>
    </row>
    <row r="328" spans="1:7" x14ac:dyDescent="0.3">
      <c r="A328">
        <v>272</v>
      </c>
      <c r="B328" s="5">
        <f t="shared" ca="1" si="36"/>
        <v>70.104658653594811</v>
      </c>
      <c r="C328" s="5">
        <f t="shared" ca="1" si="37"/>
        <v>32.539396241462327</v>
      </c>
      <c r="D328" s="5">
        <f t="shared" ca="1" si="38"/>
        <v>140.28968763008967</v>
      </c>
      <c r="E328" s="5">
        <f t="shared" ca="1" si="41"/>
        <v>-15.532513995573657</v>
      </c>
      <c r="F328" s="5">
        <f t="shared" ca="1" si="39"/>
        <v>1.5875965615698266</v>
      </c>
      <c r="G328">
        <f t="shared" ca="1" si="40"/>
        <v>0.432</v>
      </c>
    </row>
    <row r="329" spans="1:7" x14ac:dyDescent="0.3">
      <c r="A329">
        <v>273</v>
      </c>
      <c r="B329" s="5">
        <f t="shared" ca="1" si="36"/>
        <v>69.148450803403776</v>
      </c>
      <c r="C329" s="5">
        <f t="shared" ca="1" si="37"/>
        <v>26.645772106716102</v>
      </c>
      <c r="D329" s="5">
        <f t="shared" ca="1" si="38"/>
        <v>150.01588517577304</v>
      </c>
      <c r="E329" s="5">
        <f t="shared" ca="1" si="41"/>
        <v>-6.9835411064582322</v>
      </c>
      <c r="F329" s="5">
        <f t="shared" ca="1" si="39"/>
        <v>10.136569450685251</v>
      </c>
      <c r="G329">
        <f t="shared" ca="1" si="40"/>
        <v>0.72199999999999998</v>
      </c>
    </row>
    <row r="330" spans="1:7" x14ac:dyDescent="0.3">
      <c r="A330">
        <v>274</v>
      </c>
      <c r="B330" s="5">
        <f t="shared" ca="1" si="36"/>
        <v>73.388367712577605</v>
      </c>
      <c r="C330" s="5">
        <f t="shared" ca="1" si="37"/>
        <v>31.643450131332042</v>
      </c>
      <c r="D330" s="5">
        <f t="shared" ca="1" si="38"/>
        <v>152.94256187746433</v>
      </c>
      <c r="E330" s="5">
        <f t="shared" ca="1" si="41"/>
        <v>-10.677055116391532</v>
      </c>
      <c r="F330" s="5">
        <f t="shared" ca="1" si="39"/>
        <v>6.4430554407519516</v>
      </c>
      <c r="G330">
        <f t="shared" ca="1" si="40"/>
        <v>0.59099999999999997</v>
      </c>
    </row>
    <row r="331" spans="1:7" x14ac:dyDescent="0.3">
      <c r="A331">
        <v>275</v>
      </c>
      <c r="B331" s="5">
        <f t="shared" ca="1" si="36"/>
        <v>70.525470210775438</v>
      </c>
      <c r="C331" s="5">
        <f t="shared" ca="1" si="37"/>
        <v>27.853759141695999</v>
      </c>
      <c r="D331" s="5">
        <f t="shared" ca="1" si="38"/>
        <v>155.96431891016823</v>
      </c>
      <c r="E331" s="5">
        <f t="shared" ca="1" si="41"/>
        <v>-9.7168692535091594</v>
      </c>
      <c r="F331" s="5">
        <f t="shared" ca="1" si="39"/>
        <v>7.4032413036343243</v>
      </c>
      <c r="G331">
        <f t="shared" ca="1" si="40"/>
        <v>0.622</v>
      </c>
    </row>
    <row r="332" spans="1:7" x14ac:dyDescent="0.3">
      <c r="A332">
        <v>276</v>
      </c>
      <c r="B332" s="5">
        <f t="shared" ca="1" si="36"/>
        <v>68.317411300208619</v>
      </c>
      <c r="C332" s="5">
        <f t="shared" ca="1" si="37"/>
        <v>26.831322126584055</v>
      </c>
      <c r="D332" s="5">
        <f t="shared" ca="1" si="38"/>
        <v>150.62200464361203</v>
      </c>
      <c r="E332" s="5">
        <f t="shared" ca="1" si="41"/>
        <v>-10.149480097983451</v>
      </c>
      <c r="F332" s="5">
        <f t="shared" ca="1" si="39"/>
        <v>6.9706304591600325</v>
      </c>
      <c r="G332">
        <f t="shared" ca="1" si="40"/>
        <v>0.60499999999999998</v>
      </c>
    </row>
    <row r="333" spans="1:7" x14ac:dyDescent="0.3">
      <c r="A333">
        <v>277</v>
      </c>
      <c r="B333" s="5">
        <f t="shared" ca="1" si="36"/>
        <v>68.87620290348643</v>
      </c>
      <c r="C333" s="5">
        <f t="shared" ca="1" si="37"/>
        <v>33.085621273237543</v>
      </c>
      <c r="D333" s="5">
        <f t="shared" ca="1" si="38"/>
        <v>144.46457581180823</v>
      </c>
      <c r="E333" s="5">
        <f t="shared" ca="1" si="41"/>
        <v>-22.738893264455658</v>
      </c>
      <c r="F333" s="5">
        <f t="shared" ca="1" si="39"/>
        <v>-5.6187827073121746</v>
      </c>
      <c r="G333">
        <f t="shared" ca="1" si="40"/>
        <v>0.23499999999999999</v>
      </c>
    </row>
    <row r="334" spans="1:7" x14ac:dyDescent="0.3">
      <c r="A334">
        <v>278</v>
      </c>
      <c r="B334" s="5">
        <f t="shared" ca="1" si="36"/>
        <v>74.2570894171417</v>
      </c>
      <c r="C334" s="5">
        <f t="shared" ca="1" si="37"/>
        <v>31.97632829209979</v>
      </c>
      <c r="D334" s="5">
        <f t="shared" ca="1" si="38"/>
        <v>146.92878743209866</v>
      </c>
      <c r="E334" s="5">
        <f t="shared" ca="1" si="41"/>
        <v>-5.9398089197434745</v>
      </c>
      <c r="F334" s="5">
        <f t="shared" ca="1" si="39"/>
        <v>11.18030163740001</v>
      </c>
      <c r="G334">
        <f t="shared" ca="1" si="40"/>
        <v>0.75600000000000001</v>
      </c>
    </row>
    <row r="335" spans="1:7" x14ac:dyDescent="0.3">
      <c r="A335">
        <v>279</v>
      </c>
      <c r="B335" s="5">
        <f t="shared" ca="1" si="36"/>
        <v>70.204178805894287</v>
      </c>
      <c r="C335" s="5">
        <f t="shared" ca="1" si="37"/>
        <v>25.307628688153592</v>
      </c>
      <c r="D335" s="5">
        <f t="shared" ca="1" si="38"/>
        <v>155.61358905184974</v>
      </c>
      <c r="E335" s="5">
        <f t="shared" ca="1" si="41"/>
        <v>-3.313929225144816</v>
      </c>
      <c r="F335" s="5">
        <f t="shared" ca="1" si="39"/>
        <v>13.806181331998667</v>
      </c>
      <c r="G335">
        <f t="shared" ca="1" si="40"/>
        <v>0.81799999999999995</v>
      </c>
    </row>
    <row r="336" spans="1:7" x14ac:dyDescent="0.3">
      <c r="A336">
        <v>280</v>
      </c>
      <c r="B336" s="5">
        <f t="shared" ca="1" si="36"/>
        <v>69.859968663166484</v>
      </c>
      <c r="C336" s="5">
        <f t="shared" ca="1" si="37"/>
        <v>27.541620599041806</v>
      </c>
      <c r="D336" s="5">
        <f t="shared" ca="1" si="38"/>
        <v>148.35557776157344</v>
      </c>
      <c r="E336" s="5">
        <f t="shared" ca="1" si="41"/>
        <v>-6.6036837974885874</v>
      </c>
      <c r="F336" s="5">
        <f t="shared" ca="1" si="39"/>
        <v>10.516426759654896</v>
      </c>
      <c r="G336">
        <f t="shared" ca="1" si="40"/>
        <v>0.73599999999999999</v>
      </c>
    </row>
    <row r="337" spans="1:7" x14ac:dyDescent="0.3">
      <c r="A337">
        <v>281</v>
      </c>
      <c r="B337" s="5">
        <f t="shared" ca="1" si="36"/>
        <v>71.830190741860051</v>
      </c>
      <c r="C337" s="5">
        <f t="shared" ca="1" si="37"/>
        <v>27.254120404368422</v>
      </c>
      <c r="D337" s="5">
        <f t="shared" ca="1" si="38"/>
        <v>157.49164729065595</v>
      </c>
      <c r="E337" s="5">
        <f t="shared" ca="1" si="41"/>
        <v>-5.2210538761615926</v>
      </c>
      <c r="F337" s="5">
        <f t="shared" ca="1" si="39"/>
        <v>11.899056680981891</v>
      </c>
      <c r="G337">
        <f t="shared" ca="1" si="40"/>
        <v>0.77</v>
      </c>
    </row>
    <row r="338" spans="1:7" x14ac:dyDescent="0.3">
      <c r="A338">
        <v>282</v>
      </c>
      <c r="B338" s="5">
        <f t="shared" ca="1" si="36"/>
        <v>69.336237381085056</v>
      </c>
      <c r="C338" s="5">
        <f t="shared" ca="1" si="37"/>
        <v>33.115295025987557</v>
      </c>
      <c r="D338" s="5">
        <f t="shared" ca="1" si="38"/>
        <v>143.73784709336914</v>
      </c>
      <c r="E338" s="5">
        <f t="shared" ca="1" si="41"/>
        <v>-21.1452898230696</v>
      </c>
      <c r="F338" s="5">
        <f t="shared" ca="1" si="39"/>
        <v>-4.0251792659261163</v>
      </c>
      <c r="G338">
        <f t="shared" ca="1" si="40"/>
        <v>0.28100000000000003</v>
      </c>
    </row>
    <row r="339" spans="1:7" x14ac:dyDescent="0.3">
      <c r="A339">
        <v>283</v>
      </c>
      <c r="B339" s="5">
        <f t="shared" ca="1" si="36"/>
        <v>71.4855375235434</v>
      </c>
      <c r="C339" s="5">
        <f t="shared" ca="1" si="37"/>
        <v>36.279593710890936</v>
      </c>
      <c r="D339" s="5">
        <f t="shared" ca="1" si="38"/>
        <v>153.95948177399589</v>
      </c>
      <c r="E339" s="5">
        <f t="shared" ca="1" si="41"/>
        <v>-29.488298800201449</v>
      </c>
      <c r="F339" s="5">
        <f t="shared" ca="1" si="39"/>
        <v>-12.368188243057965</v>
      </c>
      <c r="G339">
        <f t="shared" ca="1" si="40"/>
        <v>0.10299999999999999</v>
      </c>
    </row>
    <row r="340" spans="1:7" x14ac:dyDescent="0.3">
      <c r="A340">
        <v>284</v>
      </c>
      <c r="B340" s="5">
        <f t="shared" ca="1" si="36"/>
        <v>69.887363032415479</v>
      </c>
      <c r="C340" s="5">
        <f t="shared" ca="1" si="37"/>
        <v>34.994869633061924</v>
      </c>
      <c r="D340" s="5">
        <f t="shared" ca="1" si="38"/>
        <v>147.48310975764551</v>
      </c>
      <c r="E340" s="5">
        <f t="shared" ca="1" si="41"/>
        <v>-26.873837931321479</v>
      </c>
      <c r="F340" s="5">
        <f t="shared" ca="1" si="39"/>
        <v>-9.7537273741779948</v>
      </c>
      <c r="G340">
        <f t="shared" ca="1" si="40"/>
        <v>0.14299999999999999</v>
      </c>
    </row>
    <row r="341" spans="1:7" x14ac:dyDescent="0.3">
      <c r="A341">
        <v>285</v>
      </c>
      <c r="B341" s="5">
        <f t="shared" ca="1" si="36"/>
        <v>70.44485100412281</v>
      </c>
      <c r="C341" s="5">
        <f t="shared" ca="1" si="37"/>
        <v>32.591964717145025</v>
      </c>
      <c r="D341" s="5">
        <f t="shared" ca="1" si="38"/>
        <v>141.77712218302165</v>
      </c>
      <c r="E341" s="5">
        <f t="shared" ca="1" si="41"/>
        <v>-15.530718808568698</v>
      </c>
      <c r="F341" s="5">
        <f t="shared" ca="1" si="39"/>
        <v>1.5893917485747853</v>
      </c>
      <c r="G341">
        <f t="shared" ca="1" si="40"/>
        <v>0.433</v>
      </c>
    </row>
    <row r="342" spans="1:7" x14ac:dyDescent="0.3">
      <c r="A342">
        <v>286</v>
      </c>
      <c r="B342" s="5">
        <f t="shared" ca="1" si="36"/>
        <v>67.433123692611844</v>
      </c>
      <c r="C342" s="5">
        <f t="shared" ca="1" si="37"/>
        <v>32.79094285809154</v>
      </c>
      <c r="D342" s="5">
        <f t="shared" ca="1" si="38"/>
        <v>164.90829318382606</v>
      </c>
      <c r="E342" s="5">
        <f t="shared" ca="1" si="41"/>
        <v>-36.962867384279576</v>
      </c>
      <c r="F342" s="5">
        <f t="shared" ca="1" si="39"/>
        <v>-19.842756827136093</v>
      </c>
      <c r="G342">
        <f t="shared" ca="1" si="40"/>
        <v>3.1E-2</v>
      </c>
    </row>
    <row r="343" spans="1:7" x14ac:dyDescent="0.3">
      <c r="A343">
        <v>287</v>
      </c>
      <c r="B343" s="5">
        <f t="shared" ca="1" si="36"/>
        <v>68.152669943464531</v>
      </c>
      <c r="C343" s="5">
        <f t="shared" ca="1" si="37"/>
        <v>30.829870914754281</v>
      </c>
      <c r="D343" s="5">
        <f t="shared" ca="1" si="38"/>
        <v>155.09573588674206</v>
      </c>
      <c r="E343" s="5">
        <f t="shared" ca="1" si="41"/>
        <v>-24.188247191536782</v>
      </c>
      <c r="F343" s="5">
        <f t="shared" ca="1" si="39"/>
        <v>-7.0681366343932979</v>
      </c>
      <c r="G343">
        <f t="shared" ca="1" si="40"/>
        <v>0.19400000000000001</v>
      </c>
    </row>
    <row r="344" spans="1:7" x14ac:dyDescent="0.3">
      <c r="A344">
        <v>288</v>
      </c>
      <c r="B344" s="5">
        <f t="shared" ca="1" si="36"/>
        <v>70.366799365662871</v>
      </c>
      <c r="C344" s="5">
        <f t="shared" ca="1" si="37"/>
        <v>23.849982063550868</v>
      </c>
      <c r="D344" s="5">
        <f t="shared" ca="1" si="38"/>
        <v>149.42430308549686</v>
      </c>
      <c r="E344" s="5">
        <f t="shared" ca="1" si="41"/>
        <v>4.5466738949007866</v>
      </c>
      <c r="F344" s="5">
        <f t="shared" ca="1" si="39"/>
        <v>21.666784452044269</v>
      </c>
      <c r="G344">
        <f t="shared" ca="1" si="40"/>
        <v>0.94199999999999995</v>
      </c>
    </row>
    <row r="345" spans="1:7" x14ac:dyDescent="0.3">
      <c r="A345">
        <v>289</v>
      </c>
      <c r="B345" s="5">
        <f t="shared" ca="1" si="36"/>
        <v>65.534025026099712</v>
      </c>
      <c r="C345" s="5">
        <f t="shared" ca="1" si="37"/>
        <v>28.594827704573266</v>
      </c>
      <c r="D345" s="5">
        <f t="shared" ca="1" si="38"/>
        <v>157.0174573733598</v>
      </c>
      <c r="E345" s="5">
        <f t="shared" ca="1" si="41"/>
        <v>-26.295199259067001</v>
      </c>
      <c r="F345" s="5">
        <f t="shared" ca="1" si="39"/>
        <v>-9.1750887019235172</v>
      </c>
      <c r="G345">
        <f t="shared" ca="1" si="40"/>
        <v>0.14799999999999999</v>
      </c>
    </row>
    <row r="346" spans="1:7" x14ac:dyDescent="0.3">
      <c r="A346">
        <v>290</v>
      </c>
      <c r="B346" s="5">
        <f t="shared" ca="1" si="36"/>
        <v>70.00219646081996</v>
      </c>
      <c r="C346" s="5">
        <f t="shared" ca="1" si="37"/>
        <v>31.802163618611971</v>
      </c>
      <c r="D346" s="5">
        <f t="shared" ca="1" si="38"/>
        <v>150.41147864189324</v>
      </c>
      <c r="E346" s="5">
        <f t="shared" ca="1" si="41"/>
        <v>-19.213940132683994</v>
      </c>
      <c r="F346" s="5">
        <f t="shared" ca="1" si="39"/>
        <v>-2.0938295755405107</v>
      </c>
      <c r="G346">
        <f t="shared" ca="1" si="40"/>
        <v>0.32600000000000001</v>
      </c>
    </row>
    <row r="347" spans="1:7" x14ac:dyDescent="0.3">
      <c r="A347">
        <v>291</v>
      </c>
      <c r="B347" s="5">
        <f t="shared" ca="1" si="36"/>
        <v>69.097324896342414</v>
      </c>
      <c r="C347" s="5">
        <f t="shared" ca="1" si="37"/>
        <v>29.031121334033575</v>
      </c>
      <c r="D347" s="5">
        <f t="shared" ca="1" si="38"/>
        <v>149.96335082916224</v>
      </c>
      <c r="E347" s="5">
        <f t="shared" ca="1" si="41"/>
        <v>-13.760270538508379</v>
      </c>
      <c r="F347" s="5">
        <f t="shared" ca="1" si="39"/>
        <v>3.3598400186351043</v>
      </c>
      <c r="G347">
        <f t="shared" ca="1" si="40"/>
        <v>0.48899999999999999</v>
      </c>
    </row>
    <row r="348" spans="1:7" x14ac:dyDescent="0.3">
      <c r="A348">
        <v>292</v>
      </c>
      <c r="B348" s="5">
        <f t="shared" ca="1" si="36"/>
        <v>64.305346563413011</v>
      </c>
      <c r="C348" s="5">
        <f t="shared" ca="1" si="37"/>
        <v>30.605725997555496</v>
      </c>
      <c r="D348" s="5">
        <f t="shared" ca="1" si="38"/>
        <v>135.8429982200729</v>
      </c>
      <c r="E348" s="5">
        <f t="shared" ca="1" si="41"/>
        <v>-23.933005940310139</v>
      </c>
      <c r="F348" s="5">
        <f t="shared" ca="1" si="39"/>
        <v>-6.812895383166655</v>
      </c>
      <c r="G348">
        <f t="shared" ca="1" si="40"/>
        <v>0.2</v>
      </c>
    </row>
    <row r="349" spans="1:7" x14ac:dyDescent="0.3">
      <c r="A349">
        <v>293</v>
      </c>
      <c r="B349" s="5">
        <f t="shared" ca="1" si="36"/>
        <v>68.436225919178838</v>
      </c>
      <c r="C349" s="5">
        <f t="shared" ca="1" si="37"/>
        <v>30.652735015186252</v>
      </c>
      <c r="D349" s="5">
        <f t="shared" ca="1" si="38"/>
        <v>152.53090281392321</v>
      </c>
      <c r="E349" s="5">
        <f t="shared" ca="1" si="41"/>
        <v>-21.519429837310071</v>
      </c>
      <c r="F349" s="5">
        <f t="shared" ca="1" si="39"/>
        <v>-4.399319280166587</v>
      </c>
      <c r="G349">
        <f t="shared" ca="1" si="40"/>
        <v>0.26700000000000002</v>
      </c>
    </row>
    <row r="350" spans="1:7" x14ac:dyDescent="0.3">
      <c r="A350">
        <v>294</v>
      </c>
      <c r="B350" s="5">
        <f t="shared" ca="1" si="36"/>
        <v>65.973373884381289</v>
      </c>
      <c r="C350" s="5">
        <f t="shared" ca="1" si="37"/>
        <v>38.742087226078567</v>
      </c>
      <c r="D350" s="5">
        <f t="shared" ca="1" si="38"/>
        <v>153.64117598304244</v>
      </c>
      <c r="E350" s="5">
        <f t="shared" ca="1" si="41"/>
        <v>-51.589871524640316</v>
      </c>
      <c r="F350" s="5">
        <f t="shared" ca="1" si="39"/>
        <v>-34.469760967496832</v>
      </c>
      <c r="G350">
        <f t="shared" ca="1" si="40"/>
        <v>1E-3</v>
      </c>
    </row>
    <row r="351" spans="1:7" x14ac:dyDescent="0.3">
      <c r="A351">
        <v>295</v>
      </c>
      <c r="B351" s="5">
        <f t="shared" ca="1" si="36"/>
        <v>74.145836164404088</v>
      </c>
      <c r="C351" s="5">
        <f t="shared" ca="1" si="37"/>
        <v>28.994081813752079</v>
      </c>
      <c r="D351" s="5">
        <f t="shared" ca="1" si="38"/>
        <v>147.28757923240994</v>
      </c>
      <c r="E351" s="5">
        <f t="shared" ca="1" si="41"/>
        <v>1.8854900618640178</v>
      </c>
      <c r="F351" s="5">
        <f t="shared" ca="1" si="39"/>
        <v>19.005600619007502</v>
      </c>
      <c r="G351">
        <f t="shared" ca="1" si="40"/>
        <v>0.89800000000000002</v>
      </c>
    </row>
    <row r="352" spans="1:7" x14ac:dyDescent="0.3">
      <c r="A352">
        <v>296</v>
      </c>
      <c r="B352" s="5">
        <f t="shared" ca="1" si="36"/>
        <v>70.678376207048885</v>
      </c>
      <c r="C352" s="5">
        <f t="shared" ca="1" si="37"/>
        <v>32.397510213016467</v>
      </c>
      <c r="D352" s="5">
        <f t="shared" ca="1" si="38"/>
        <v>151.29398815517081</v>
      </c>
      <c r="E352" s="5">
        <f t="shared" ca="1" si="41"/>
        <v>-19.463732331169286</v>
      </c>
      <c r="F352" s="5">
        <f t="shared" ca="1" si="39"/>
        <v>-2.3436217740258023</v>
      </c>
      <c r="G352">
        <f t="shared" ca="1" si="40"/>
        <v>0.317</v>
      </c>
    </row>
    <row r="353" spans="1:7" x14ac:dyDescent="0.3">
      <c r="A353">
        <v>297</v>
      </c>
      <c r="B353" s="5">
        <f t="shared" ca="1" si="36"/>
        <v>66.276394025286862</v>
      </c>
      <c r="C353" s="5">
        <f t="shared" ca="1" si="37"/>
        <v>27.096493459058646</v>
      </c>
      <c r="D353" s="5">
        <f t="shared" ca="1" si="38"/>
        <v>154.85390427428501</v>
      </c>
      <c r="E353" s="5">
        <f t="shared" ca="1" si="41"/>
        <v>-18.87107454120585</v>
      </c>
      <c r="F353" s="5">
        <f t="shared" ca="1" si="39"/>
        <v>-1.7509639840623663</v>
      </c>
      <c r="G353">
        <f t="shared" ca="1" si="40"/>
        <v>0.33900000000000002</v>
      </c>
    </row>
    <row r="354" spans="1:7" x14ac:dyDescent="0.3">
      <c r="A354">
        <v>298</v>
      </c>
      <c r="B354" s="5">
        <f t="shared" ca="1" si="36"/>
        <v>73.565276299450957</v>
      </c>
      <c r="C354" s="5">
        <f t="shared" ca="1" si="37"/>
        <v>29.296325931538437</v>
      </c>
      <c r="D354" s="5">
        <f t="shared" ca="1" si="38"/>
        <v>149.46155055194595</v>
      </c>
      <c r="E354" s="5">
        <f t="shared" ca="1" si="41"/>
        <v>-1.7516563880037042</v>
      </c>
      <c r="F354" s="5">
        <f t="shared" ca="1" si="39"/>
        <v>15.368454169139779</v>
      </c>
      <c r="G354">
        <f t="shared" ca="1" si="40"/>
        <v>0.84399999999999997</v>
      </c>
    </row>
    <row r="355" spans="1:7" x14ac:dyDescent="0.3">
      <c r="A355">
        <v>299</v>
      </c>
      <c r="B355" s="5">
        <f t="shared" ca="1" si="36"/>
        <v>72.709527867611826</v>
      </c>
      <c r="C355" s="5">
        <f t="shared" ca="1" si="37"/>
        <v>27.492154063160612</v>
      </c>
      <c r="D355" s="5">
        <f t="shared" ca="1" si="38"/>
        <v>160.5089720714289</v>
      </c>
      <c r="E355" s="5">
        <f t="shared" ca="1" si="41"/>
        <v>-5.0558489649402318</v>
      </c>
      <c r="F355" s="5">
        <f t="shared" ca="1" si="39"/>
        <v>12.064261592203252</v>
      </c>
      <c r="G355">
        <f t="shared" ca="1" si="40"/>
        <v>0.77300000000000002</v>
      </c>
    </row>
    <row r="356" spans="1:7" x14ac:dyDescent="0.3">
      <c r="A356">
        <v>300</v>
      </c>
      <c r="B356" s="5">
        <f t="shared" ca="1" si="36"/>
        <v>66.028778817099294</v>
      </c>
      <c r="C356" s="5">
        <f t="shared" ca="1" si="37"/>
        <v>28.77774903972654</v>
      </c>
      <c r="D356" s="5">
        <f t="shared" ca="1" si="38"/>
        <v>153.46243079041639</v>
      </c>
      <c r="E356" s="5">
        <f t="shared" ca="1" si="41"/>
        <v>-23.508558369343305</v>
      </c>
      <c r="F356" s="5">
        <f t="shared" ca="1" si="39"/>
        <v>-6.3884478121998214</v>
      </c>
      <c r="G356">
        <f t="shared" ca="1" si="40"/>
        <v>0.21099999999999999</v>
      </c>
    </row>
    <row r="357" spans="1:7" x14ac:dyDescent="0.3">
      <c r="A357">
        <v>301</v>
      </c>
      <c r="B357" s="5">
        <f t="shared" ca="1" si="36"/>
        <v>69.460188180403037</v>
      </c>
      <c r="C357" s="5">
        <f t="shared" ca="1" si="37"/>
        <v>35.650404234667647</v>
      </c>
      <c r="D357" s="5">
        <f t="shared" ca="1" si="38"/>
        <v>155.08142174168759</v>
      </c>
      <c r="E357" s="5">
        <f t="shared" ca="1" si="41"/>
        <v>-33.99233232718359</v>
      </c>
      <c r="F357" s="5">
        <f t="shared" ca="1" si="39"/>
        <v>-16.872221770040106</v>
      </c>
      <c r="G357">
        <f t="shared" ca="1" si="40"/>
        <v>5.0999999999999997E-2</v>
      </c>
    </row>
    <row r="358" spans="1:7" x14ac:dyDescent="0.3">
      <c r="A358">
        <v>302</v>
      </c>
      <c r="B358" s="5">
        <f t="shared" ca="1" si="36"/>
        <v>68.692646971904068</v>
      </c>
      <c r="C358" s="5">
        <f t="shared" ca="1" si="37"/>
        <v>31.97340651307054</v>
      </c>
      <c r="D358" s="5">
        <f t="shared" ca="1" si="38"/>
        <v>141.32322618766111</v>
      </c>
      <c r="E358" s="5">
        <f t="shared" ca="1" si="41"/>
        <v>-18.452383679421093</v>
      </c>
      <c r="F358" s="5">
        <f t="shared" ca="1" si="39"/>
        <v>-1.3322731222776092</v>
      </c>
      <c r="G358">
        <f t="shared" ca="1" si="40"/>
        <v>0.35199999999999998</v>
      </c>
    </row>
    <row r="359" spans="1:7" x14ac:dyDescent="0.3">
      <c r="A359">
        <v>303</v>
      </c>
      <c r="B359" s="5">
        <f t="shared" ca="1" si="36"/>
        <v>68.174882941151452</v>
      </c>
      <c r="C359" s="5">
        <f t="shared" ca="1" si="37"/>
        <v>32.106175225493757</v>
      </c>
      <c r="D359" s="5">
        <f t="shared" ca="1" si="38"/>
        <v>146.91993704292909</v>
      </c>
      <c r="E359" s="5">
        <f t="shared" ca="1" si="41"/>
        <v>-23.285211999797799</v>
      </c>
      <c r="F359" s="5">
        <f t="shared" ca="1" si="39"/>
        <v>-6.1651014426543149</v>
      </c>
      <c r="G359">
        <f t="shared" ca="1" si="40"/>
        <v>0.215</v>
      </c>
    </row>
    <row r="360" spans="1:7" x14ac:dyDescent="0.3">
      <c r="A360">
        <v>304</v>
      </c>
      <c r="B360" s="5">
        <f t="shared" ca="1" si="36"/>
        <v>68.314531104645724</v>
      </c>
      <c r="C360" s="5">
        <f t="shared" ca="1" si="37"/>
        <v>29.413704784758067</v>
      </c>
      <c r="D360" s="5">
        <f t="shared" ca="1" si="38"/>
        <v>149.43033271402351</v>
      </c>
      <c r="E360" s="5">
        <f t="shared" ca="1" si="41"/>
        <v>-16.727924230997932</v>
      </c>
      <c r="F360" s="5">
        <f t="shared" ca="1" si="39"/>
        <v>0.39218632614555204</v>
      </c>
      <c r="G360">
        <f t="shared" ca="1" si="40"/>
        <v>0.39400000000000002</v>
      </c>
    </row>
    <row r="361" spans="1:7" x14ac:dyDescent="0.3">
      <c r="A361">
        <v>305</v>
      </c>
      <c r="B361" s="5">
        <f t="shared" ca="1" si="36"/>
        <v>70.692377127378649</v>
      </c>
      <c r="C361" s="5">
        <f t="shared" ca="1" si="37"/>
        <v>32.456479415197059</v>
      </c>
      <c r="D361" s="5">
        <f t="shared" ca="1" si="38"/>
        <v>146.72519112222474</v>
      </c>
      <c r="E361" s="5">
        <f t="shared" ca="1" si="41"/>
        <v>-17.127339990953843</v>
      </c>
      <c r="F361" s="5">
        <f t="shared" ca="1" si="39"/>
        <v>-7.2294338103588984E-3</v>
      </c>
      <c r="G361">
        <f t="shared" ca="1" si="40"/>
        <v>0.38700000000000001</v>
      </c>
    </row>
    <row r="362" spans="1:7" x14ac:dyDescent="0.3">
      <c r="A362">
        <v>306</v>
      </c>
      <c r="B362" s="5">
        <f t="shared" ca="1" si="36"/>
        <v>68.218790033901783</v>
      </c>
      <c r="C362" s="5">
        <f t="shared" ca="1" si="37"/>
        <v>28.5139120927007</v>
      </c>
      <c r="D362" s="5">
        <f t="shared" ca="1" si="38"/>
        <v>158.45247164796038</v>
      </c>
      <c r="E362" s="5">
        <f t="shared" ca="1" si="41"/>
        <v>-19.343980915314798</v>
      </c>
      <c r="F362" s="5">
        <f t="shared" ca="1" si="39"/>
        <v>-2.2238703581713146</v>
      </c>
      <c r="G362">
        <f t="shared" ca="1" si="40"/>
        <v>0.32100000000000001</v>
      </c>
    </row>
    <row r="363" spans="1:7" x14ac:dyDescent="0.3">
      <c r="A363">
        <v>307</v>
      </c>
      <c r="B363" s="5">
        <f t="shared" ca="1" si="36"/>
        <v>73.851807585105774</v>
      </c>
      <c r="C363" s="5">
        <f t="shared" ca="1" si="37"/>
        <v>32.144721329602156</v>
      </c>
      <c r="D363" s="5">
        <f t="shared" ca="1" si="38"/>
        <v>155.63619662261868</v>
      </c>
      <c r="E363" s="5">
        <f t="shared" ca="1" si="41"/>
        <v>-12.23423664740865</v>
      </c>
      <c r="F363" s="5">
        <f t="shared" ca="1" si="39"/>
        <v>4.8858739097348334</v>
      </c>
      <c r="G363">
        <f t="shared" ca="1" si="40"/>
        <v>0.53500000000000003</v>
      </c>
    </row>
    <row r="364" spans="1:7" x14ac:dyDescent="0.3">
      <c r="A364">
        <v>308</v>
      </c>
      <c r="B364" s="5">
        <f t="shared" ca="1" si="36"/>
        <v>75.769315772555018</v>
      </c>
      <c r="C364" s="5">
        <f t="shared" ca="1" si="37"/>
        <v>34.602036884358796</v>
      </c>
      <c r="D364" s="5">
        <f t="shared" ca="1" si="38"/>
        <v>154.94760565990748</v>
      </c>
      <c r="E364" s="5">
        <f t="shared" ca="1" si="41"/>
        <v>-13.370849477458027</v>
      </c>
      <c r="F364" s="5">
        <f t="shared" ca="1" si="39"/>
        <v>3.7492610796854571</v>
      </c>
      <c r="G364">
        <f t="shared" ca="1" si="40"/>
        <v>0.503</v>
      </c>
    </row>
    <row r="365" spans="1:7" x14ac:dyDescent="0.3">
      <c r="A365">
        <v>309</v>
      </c>
      <c r="B365" s="5">
        <f t="shared" ca="1" si="36"/>
        <v>66.410081519201526</v>
      </c>
      <c r="C365" s="5">
        <f t="shared" ca="1" si="37"/>
        <v>28.45095710487228</v>
      </c>
      <c r="D365" s="5">
        <f t="shared" ca="1" si="38"/>
        <v>146.71354154606982</v>
      </c>
      <c r="E365" s="5">
        <f t="shared" ca="1" si="41"/>
        <v>-17.894086065376214</v>
      </c>
      <c r="F365" s="5">
        <f t="shared" ca="1" si="39"/>
        <v>-0.77397550823273065</v>
      </c>
      <c r="G365">
        <f t="shared" ca="1" si="40"/>
        <v>0.37</v>
      </c>
    </row>
    <row r="366" spans="1:7" x14ac:dyDescent="0.3">
      <c r="A366">
        <v>310</v>
      </c>
      <c r="B366" s="5">
        <f t="shared" ca="1" si="36"/>
        <v>69.324210169940912</v>
      </c>
      <c r="C366" s="5">
        <f t="shared" ca="1" si="37"/>
        <v>29.403446325885984</v>
      </c>
      <c r="D366" s="5">
        <f t="shared" ca="1" si="38"/>
        <v>150.24510276473026</v>
      </c>
      <c r="E366" s="5">
        <f t="shared" ca="1" si="41"/>
        <v>-14.318309188522443</v>
      </c>
      <c r="F366" s="5">
        <f t="shared" ca="1" si="39"/>
        <v>2.8018013686210406</v>
      </c>
      <c r="G366">
        <f t="shared" ca="1" si="40"/>
        <v>0.47299999999999998</v>
      </c>
    </row>
    <row r="367" spans="1:7" x14ac:dyDescent="0.3">
      <c r="A367">
        <v>311</v>
      </c>
      <c r="B367" s="5">
        <f t="shared" ca="1" si="36"/>
        <v>64.814023654050118</v>
      </c>
      <c r="C367" s="5">
        <f t="shared" ca="1" si="37"/>
        <v>29.451688733466263</v>
      </c>
      <c r="D367" s="5">
        <f t="shared" ca="1" si="38"/>
        <v>145.17882047385274</v>
      </c>
      <c r="E367" s="5">
        <f t="shared" ca="1" si="41"/>
        <v>-24.319865008420734</v>
      </c>
      <c r="F367" s="5">
        <f t="shared" ca="1" si="39"/>
        <v>-7.1997544512772507</v>
      </c>
      <c r="G367">
        <f t="shared" ca="1" si="40"/>
        <v>0.191</v>
      </c>
    </row>
    <row r="368" spans="1:7" x14ac:dyDescent="0.3">
      <c r="A368">
        <v>312</v>
      </c>
      <c r="B368" s="5">
        <f t="shared" ca="1" si="36"/>
        <v>72.756427923493703</v>
      </c>
      <c r="C368" s="5">
        <f t="shared" ca="1" si="37"/>
        <v>35.148941830625155</v>
      </c>
      <c r="D368" s="5">
        <f t="shared" ca="1" si="38"/>
        <v>146.21359792766845</v>
      </c>
      <c r="E368" s="5">
        <f t="shared" ca="1" si="41"/>
        <v>-18.606801975719367</v>
      </c>
      <c r="F368" s="5">
        <f t="shared" ca="1" si="39"/>
        <v>-1.4866914185758837</v>
      </c>
      <c r="G368">
        <f t="shared" ca="1" si="40"/>
        <v>0.34300000000000003</v>
      </c>
    </row>
    <row r="369" spans="1:7" x14ac:dyDescent="0.3">
      <c r="A369">
        <v>313</v>
      </c>
      <c r="B369" s="5">
        <f t="shared" ca="1" si="36"/>
        <v>68.613470985512279</v>
      </c>
      <c r="C369" s="5">
        <f t="shared" ca="1" si="37"/>
        <v>31.879155527373101</v>
      </c>
      <c r="D369" s="5">
        <f t="shared" ca="1" si="38"/>
        <v>148.8270508023889</v>
      </c>
      <c r="E369" s="5">
        <f t="shared" ca="1" si="41"/>
        <v>-22.453866094859819</v>
      </c>
      <c r="F369" s="5">
        <f t="shared" ca="1" si="39"/>
        <v>-5.3337555377163355</v>
      </c>
      <c r="G369">
        <f t="shared" ca="1" si="40"/>
        <v>0.247</v>
      </c>
    </row>
    <row r="370" spans="1:7" x14ac:dyDescent="0.3">
      <c r="A370">
        <v>314</v>
      </c>
      <c r="B370" s="5">
        <f t="shared" ca="1" si="36"/>
        <v>69.587773694544708</v>
      </c>
      <c r="C370" s="5">
        <f t="shared" ca="1" si="37"/>
        <v>29.357129245547512</v>
      </c>
      <c r="D370" s="5">
        <f t="shared" ca="1" si="38"/>
        <v>136.03861015696981</v>
      </c>
      <c r="E370" s="5">
        <f t="shared" ca="1" si="41"/>
        <v>-5.7973633087590386</v>
      </c>
      <c r="F370" s="5">
        <f t="shared" ca="1" si="39"/>
        <v>11.322747248384445</v>
      </c>
      <c r="G370">
        <f t="shared" ca="1" si="40"/>
        <v>0.76</v>
      </c>
    </row>
    <row r="371" spans="1:7" x14ac:dyDescent="0.3">
      <c r="A371">
        <v>315</v>
      </c>
      <c r="B371" s="5">
        <f t="shared" ca="1" si="36"/>
        <v>71.270629923388611</v>
      </c>
      <c r="C371" s="5">
        <f t="shared" ca="1" si="37"/>
        <v>32.842492768811553</v>
      </c>
      <c r="D371" s="5">
        <f t="shared" ca="1" si="38"/>
        <v>142.27601815986048</v>
      </c>
      <c r="E371" s="5">
        <f t="shared" ca="1" si="41"/>
        <v>-14.192891857598479</v>
      </c>
      <c r="F371" s="5">
        <f t="shared" ca="1" si="39"/>
        <v>2.9272186995450049</v>
      </c>
      <c r="G371">
        <f t="shared" ca="1" si="40"/>
        <v>0.47599999999999998</v>
      </c>
    </row>
    <row r="372" spans="1:7" x14ac:dyDescent="0.3">
      <c r="A372">
        <v>316</v>
      </c>
      <c r="B372" s="5">
        <f t="shared" ca="1" si="36"/>
        <v>72.519145529843087</v>
      </c>
      <c r="C372" s="5">
        <f t="shared" ca="1" si="37"/>
        <v>30.333879753427798</v>
      </c>
      <c r="D372" s="5">
        <f t="shared" ca="1" si="38"/>
        <v>152.78144855042447</v>
      </c>
      <c r="E372" s="5">
        <f t="shared" ca="1" si="41"/>
        <v>-9.3603500379274394</v>
      </c>
      <c r="F372" s="5">
        <f t="shared" ca="1" si="39"/>
        <v>7.7597605192160444</v>
      </c>
      <c r="G372">
        <f t="shared" ca="1" si="40"/>
        <v>0.63700000000000001</v>
      </c>
    </row>
    <row r="373" spans="1:7" x14ac:dyDescent="0.3">
      <c r="A373">
        <v>317</v>
      </c>
      <c r="B373" s="5">
        <f t="shared" ca="1" si="36"/>
        <v>68.327727842517277</v>
      </c>
      <c r="C373" s="5">
        <f t="shared" ca="1" si="37"/>
        <v>29.643242771203457</v>
      </c>
      <c r="D373" s="5">
        <f t="shared" ca="1" si="38"/>
        <v>155.60371592452887</v>
      </c>
      <c r="E373" s="5">
        <f t="shared" ca="1" si="41"/>
        <v>-20.658813684282887</v>
      </c>
      <c r="F373" s="5">
        <f t="shared" ca="1" si="39"/>
        <v>-3.5387031271394029</v>
      </c>
      <c r="G373">
        <f t="shared" ca="1" si="40"/>
        <v>0.29599999999999999</v>
      </c>
    </row>
    <row r="374" spans="1:7" x14ac:dyDescent="0.3">
      <c r="A374">
        <v>318</v>
      </c>
      <c r="B374" s="5">
        <f t="shared" ca="1" si="36"/>
        <v>71.384807948109739</v>
      </c>
      <c r="C374" s="5">
        <f t="shared" ca="1" si="37"/>
        <v>32.896890393464091</v>
      </c>
      <c r="D374" s="5">
        <f t="shared" ca="1" si="38"/>
        <v>138.55451214645001</v>
      </c>
      <c r="E374" s="5">
        <f t="shared" ca="1" si="41"/>
        <v>-12.020517804921859</v>
      </c>
      <c r="F374" s="5">
        <f t="shared" ca="1" si="39"/>
        <v>5.0995927522216249</v>
      </c>
      <c r="G374">
        <f t="shared" ca="1" si="40"/>
        <v>0.54300000000000004</v>
      </c>
    </row>
    <row r="375" spans="1:7" x14ac:dyDescent="0.3">
      <c r="A375">
        <v>319</v>
      </c>
      <c r="B375" s="5">
        <f t="shared" ca="1" si="36"/>
        <v>69.406457460833394</v>
      </c>
      <c r="C375" s="5">
        <f t="shared" ca="1" si="37"/>
        <v>30.109320490286084</v>
      </c>
      <c r="D375" s="5">
        <f t="shared" ca="1" si="38"/>
        <v>147.14261637869893</v>
      </c>
      <c r="E375" s="5">
        <f t="shared" ca="1" si="41"/>
        <v>-14.388252596441909</v>
      </c>
      <c r="F375" s="5">
        <f t="shared" ca="1" si="39"/>
        <v>2.7318579607015749</v>
      </c>
      <c r="G375">
        <f t="shared" ca="1" si="40"/>
        <v>0.47</v>
      </c>
    </row>
    <row r="376" spans="1:7" x14ac:dyDescent="0.3">
      <c r="A376">
        <v>320</v>
      </c>
      <c r="B376" s="5">
        <f t="shared" ca="1" si="36"/>
        <v>70.799559582187385</v>
      </c>
      <c r="C376" s="5">
        <f t="shared" ca="1" si="37"/>
        <v>25.041153647234765</v>
      </c>
      <c r="D376" s="5">
        <f t="shared" ca="1" si="38"/>
        <v>138.70973249050331</v>
      </c>
      <c r="E376" s="5">
        <f t="shared" ca="1" si="41"/>
        <v>8.2022039321446663</v>
      </c>
      <c r="F376" s="5">
        <f t="shared" ca="1" si="39"/>
        <v>25.32231448928815</v>
      </c>
      <c r="G376">
        <f t="shared" ca="1" si="40"/>
        <v>0.96799999999999997</v>
      </c>
    </row>
    <row r="377" spans="1:7" x14ac:dyDescent="0.3">
      <c r="A377">
        <v>321</v>
      </c>
      <c r="B377" s="5">
        <f t="shared" ca="1" si="36"/>
        <v>70.906010567665334</v>
      </c>
      <c r="C377" s="5">
        <f t="shared" ca="1" si="37"/>
        <v>31.124101257803261</v>
      </c>
      <c r="D377" s="5">
        <f t="shared" ca="1" si="38"/>
        <v>146.12551481954034</v>
      </c>
      <c r="E377" s="5">
        <f t="shared" ca="1" si="41"/>
        <v>-12.486205089917913</v>
      </c>
      <c r="F377" s="5">
        <f t="shared" ca="1" si="39"/>
        <v>4.6339054672255706</v>
      </c>
      <c r="G377">
        <f t="shared" ca="1" si="40"/>
        <v>0.52900000000000003</v>
      </c>
    </row>
    <row r="378" spans="1:7" x14ac:dyDescent="0.3">
      <c r="A378">
        <v>322</v>
      </c>
      <c r="B378" s="5">
        <f t="shared" ref="B378:B441" ca="1" si="42">_xlfn.NORM.INV(RAND(),$B$52,$C$52)</f>
        <v>69.523961746580866</v>
      </c>
      <c r="C378" s="5">
        <f t="shared" ref="C378:C441" ca="1" si="43">_xlfn.NORM.INV(RAND(),$B$53,$C$53)</f>
        <v>27.889500068315922</v>
      </c>
      <c r="D378" s="5">
        <f t="shared" ref="D378:D441" ca="1" si="44">_xlfn.NORM.INV(RAND(),$B$54,$C$54)</f>
        <v>134.18342061219246</v>
      </c>
      <c r="E378" s="5">
        <f t="shared" ca="1" si="41"/>
        <v>-0.87681661590617388</v>
      </c>
      <c r="F378" s="5">
        <f t="shared" ref="F378:F441" ca="1" si="45">E378+$C$46</f>
        <v>16.243293941237312</v>
      </c>
      <c r="G378">
        <f t="shared" ref="G378:G441" ca="1" si="46">COUNTIF($F$57:$F$1056,"&lt;"&amp;F378)/COUNT($F$57:$F$1056)</f>
        <v>0.85699999999999998</v>
      </c>
    </row>
    <row r="379" spans="1:7" x14ac:dyDescent="0.3">
      <c r="A379">
        <v>323</v>
      </c>
      <c r="B379" s="5">
        <f t="shared" ca="1" si="42"/>
        <v>69.029476386689026</v>
      </c>
      <c r="C379" s="5">
        <f t="shared" ca="1" si="43"/>
        <v>31.30478425858977</v>
      </c>
      <c r="D379" s="5">
        <f t="shared" ca="1" si="44"/>
        <v>147.0226774088957</v>
      </c>
      <c r="E379" s="5">
        <f t="shared" ca="1" si="41"/>
        <v>-18.715436006544898</v>
      </c>
      <c r="F379" s="5">
        <f t="shared" ca="1" si="45"/>
        <v>-1.5953254494014146</v>
      </c>
      <c r="G379">
        <f t="shared" ca="1" si="46"/>
        <v>0.34200000000000003</v>
      </c>
    </row>
    <row r="380" spans="1:7" x14ac:dyDescent="0.3">
      <c r="A380">
        <v>324</v>
      </c>
      <c r="B380" s="5">
        <f t="shared" ca="1" si="42"/>
        <v>76.642273789761518</v>
      </c>
      <c r="C380" s="5">
        <f t="shared" ca="1" si="43"/>
        <v>27.877352446741995</v>
      </c>
      <c r="D380" s="5">
        <f t="shared" ca="1" si="44"/>
        <v>153.52479364946052</v>
      </c>
      <c r="E380" s="5">
        <f t="shared" ca="1" si="41"/>
        <v>8.6159631387376621</v>
      </c>
      <c r="F380" s="5">
        <f t="shared" ca="1" si="45"/>
        <v>25.736073695881146</v>
      </c>
      <c r="G380">
        <f t="shared" ca="1" si="46"/>
        <v>0.97</v>
      </c>
    </row>
    <row r="381" spans="1:7" x14ac:dyDescent="0.3">
      <c r="A381">
        <v>325</v>
      </c>
      <c r="B381" s="5">
        <f t="shared" ca="1" si="42"/>
        <v>71.761546824106333</v>
      </c>
      <c r="C381" s="5">
        <f t="shared" ca="1" si="43"/>
        <v>29.427416221064039</v>
      </c>
      <c r="D381" s="5">
        <f t="shared" ca="1" si="44"/>
        <v>149.0077536490945</v>
      </c>
      <c r="E381" s="5">
        <f t="shared" ca="1" si="41"/>
        <v>-6.9110414830066524</v>
      </c>
      <c r="F381" s="5">
        <f t="shared" ca="1" si="45"/>
        <v>10.209069074136831</v>
      </c>
      <c r="G381">
        <f t="shared" ca="1" si="46"/>
        <v>0.72499999999999998</v>
      </c>
    </row>
    <row r="382" spans="1:7" x14ac:dyDescent="0.3">
      <c r="A382">
        <v>326</v>
      </c>
      <c r="B382" s="5">
        <f t="shared" ca="1" si="42"/>
        <v>72.331022060972188</v>
      </c>
      <c r="C382" s="5">
        <f t="shared" ca="1" si="43"/>
        <v>30.957725008845724</v>
      </c>
      <c r="D382" s="5">
        <f t="shared" ca="1" si="44"/>
        <v>153.77575929440727</v>
      </c>
      <c r="E382" s="5">
        <f t="shared" ca="1" si="41"/>
        <v>-12.163970866780627</v>
      </c>
      <c r="F382" s="5">
        <f t="shared" ca="1" si="45"/>
        <v>4.956139690362857</v>
      </c>
      <c r="G382">
        <f t="shared" ca="1" si="46"/>
        <v>0.53800000000000003</v>
      </c>
    </row>
    <row r="383" spans="1:7" x14ac:dyDescent="0.3">
      <c r="A383">
        <v>327</v>
      </c>
      <c r="B383" s="5">
        <f t="shared" ca="1" si="42"/>
        <v>65.50578409511067</v>
      </c>
      <c r="C383" s="5">
        <f t="shared" ca="1" si="43"/>
        <v>33.940735538976348</v>
      </c>
      <c r="D383" s="5">
        <f t="shared" ca="1" si="44"/>
        <v>150.8600090203642</v>
      </c>
      <c r="E383" s="5">
        <f t="shared" ca="1" si="41"/>
        <v>-37.987051644185939</v>
      </c>
      <c r="F383" s="5">
        <f t="shared" ca="1" si="45"/>
        <v>-20.866941087042456</v>
      </c>
      <c r="G383">
        <f t="shared" ca="1" si="46"/>
        <v>2.5999999999999999E-2</v>
      </c>
    </row>
    <row r="384" spans="1:7" x14ac:dyDescent="0.3">
      <c r="A384">
        <v>328</v>
      </c>
      <c r="B384" s="5">
        <f t="shared" ca="1" si="42"/>
        <v>74.99563377330081</v>
      </c>
      <c r="C384" s="5">
        <f t="shared" ca="1" si="43"/>
        <v>29.183622307168957</v>
      </c>
      <c r="D384" s="5">
        <f t="shared" ca="1" si="44"/>
        <v>149.79779437241129</v>
      </c>
      <c r="E384" s="5">
        <f t="shared" ca="1" si="41"/>
        <v>2.3768984489613714</v>
      </c>
      <c r="F384" s="5">
        <f t="shared" ca="1" si="45"/>
        <v>19.497009006104854</v>
      </c>
      <c r="G384">
        <f t="shared" ca="1" si="46"/>
        <v>0.90700000000000003</v>
      </c>
    </row>
    <row r="385" spans="1:7" x14ac:dyDescent="0.3">
      <c r="A385">
        <v>329</v>
      </c>
      <c r="B385" s="5">
        <f t="shared" ca="1" si="42"/>
        <v>71.307870724341257</v>
      </c>
      <c r="C385" s="5">
        <f t="shared" ca="1" si="43"/>
        <v>22.533371175841658</v>
      </c>
      <c r="D385" s="5">
        <f t="shared" ca="1" si="44"/>
        <v>146.96934624777674</v>
      </c>
      <c r="E385" s="5">
        <f t="shared" ca="1" si="41"/>
        <v>12.175249470155494</v>
      </c>
      <c r="F385" s="5">
        <f t="shared" ca="1" si="45"/>
        <v>29.295360027298976</v>
      </c>
      <c r="G385">
        <f t="shared" ca="1" si="46"/>
        <v>0.98699999999999999</v>
      </c>
    </row>
    <row r="386" spans="1:7" x14ac:dyDescent="0.3">
      <c r="A386">
        <v>330</v>
      </c>
      <c r="B386" s="5">
        <f t="shared" ca="1" si="42"/>
        <v>73.559730123615168</v>
      </c>
      <c r="C386" s="5">
        <f t="shared" ca="1" si="43"/>
        <v>32.663060294987417</v>
      </c>
      <c r="D386" s="5">
        <f t="shared" ca="1" si="44"/>
        <v>154.14951547540986</v>
      </c>
      <c r="E386" s="5">
        <f t="shared" ca="1" si="41"/>
        <v>-13.696589603277204</v>
      </c>
      <c r="F386" s="5">
        <f t="shared" ca="1" si="45"/>
        <v>3.4235209538662801</v>
      </c>
      <c r="G386">
        <f t="shared" ca="1" si="46"/>
        <v>0.49299999999999999</v>
      </c>
    </row>
    <row r="387" spans="1:7" x14ac:dyDescent="0.3">
      <c r="A387">
        <v>331</v>
      </c>
      <c r="B387" s="5">
        <f t="shared" ca="1" si="42"/>
        <v>71.023535128795828</v>
      </c>
      <c r="C387" s="5">
        <f t="shared" ca="1" si="43"/>
        <v>34.821304992443359</v>
      </c>
      <c r="D387" s="5">
        <f t="shared" ca="1" si="44"/>
        <v>151.7219775540045</v>
      </c>
      <c r="E387" s="5">
        <f t="shared" ca="1" si="41"/>
        <v>-25.499961888878161</v>
      </c>
      <c r="F387" s="5">
        <f t="shared" ca="1" si="45"/>
        <v>-8.3798513317346774</v>
      </c>
      <c r="G387">
        <f t="shared" ca="1" si="46"/>
        <v>0.16300000000000001</v>
      </c>
    </row>
    <row r="388" spans="1:7" x14ac:dyDescent="0.3">
      <c r="A388">
        <v>332</v>
      </c>
      <c r="B388" s="5">
        <f t="shared" ca="1" si="42"/>
        <v>73.291536620849925</v>
      </c>
      <c r="C388" s="5">
        <f t="shared" ca="1" si="43"/>
        <v>25.312499050714436</v>
      </c>
      <c r="D388" s="5">
        <f t="shared" ca="1" si="44"/>
        <v>150.84555698741531</v>
      </c>
      <c r="E388" s="5">
        <f t="shared" ca="1" si="41"/>
        <v>7.8647620190665055</v>
      </c>
      <c r="F388" s="5">
        <f t="shared" ca="1" si="45"/>
        <v>24.984872576209987</v>
      </c>
      <c r="G388">
        <f t="shared" ca="1" si="46"/>
        <v>0.96399999999999997</v>
      </c>
    </row>
    <row r="389" spans="1:7" x14ac:dyDescent="0.3">
      <c r="A389">
        <v>333</v>
      </c>
      <c r="B389" s="5">
        <f t="shared" ca="1" si="42"/>
        <v>67.846782387099239</v>
      </c>
      <c r="C389" s="5">
        <f t="shared" ca="1" si="43"/>
        <v>31.881400604789345</v>
      </c>
      <c r="D389" s="5">
        <f t="shared" ca="1" si="44"/>
        <v>145.51995846790177</v>
      </c>
      <c r="E389" s="5">
        <f t="shared" ca="1" si="41"/>
        <v>-22.819393202704127</v>
      </c>
      <c r="F389" s="5">
        <f t="shared" ca="1" si="45"/>
        <v>-5.6992826455606433</v>
      </c>
      <c r="G389">
        <f t="shared" ca="1" si="46"/>
        <v>0.23200000000000001</v>
      </c>
    </row>
    <row r="390" spans="1:7" x14ac:dyDescent="0.3">
      <c r="A390">
        <v>334</v>
      </c>
      <c r="B390" s="5">
        <f t="shared" ca="1" si="42"/>
        <v>69.014067022452778</v>
      </c>
      <c r="C390" s="5">
        <f t="shared" ca="1" si="43"/>
        <v>30.64990844849072</v>
      </c>
      <c r="D390" s="5">
        <f t="shared" ca="1" si="44"/>
        <v>136.2469295033261</v>
      </c>
      <c r="E390" s="5">
        <f t="shared" ref="E390:E453" ca="1" si="47">$J$46*(B390-$B$46)+$J$47*(C390-$B$47)+$J$48*(D390-$B$48)</f>
        <v>-11.122687515532988</v>
      </c>
      <c r="F390" s="5">
        <f t="shared" ca="1" si="45"/>
        <v>5.9974230416104959</v>
      </c>
      <c r="G390">
        <f t="shared" ca="1" si="46"/>
        <v>0.57599999999999996</v>
      </c>
    </row>
    <row r="391" spans="1:7" x14ac:dyDescent="0.3">
      <c r="A391">
        <v>335</v>
      </c>
      <c r="B391" s="5">
        <f t="shared" ca="1" si="42"/>
        <v>74.404732730797576</v>
      </c>
      <c r="C391" s="5">
        <f t="shared" ca="1" si="43"/>
        <v>26.795798246380979</v>
      </c>
      <c r="D391" s="5">
        <f t="shared" ca="1" si="44"/>
        <v>158.4519810524834</v>
      </c>
      <c r="E391" s="5">
        <f t="shared" ca="1" si="47"/>
        <v>2.7321951960390525</v>
      </c>
      <c r="F391" s="5">
        <f t="shared" ca="1" si="45"/>
        <v>19.852305753182534</v>
      </c>
      <c r="G391">
        <f t="shared" ca="1" si="46"/>
        <v>0.91200000000000003</v>
      </c>
    </row>
    <row r="392" spans="1:7" x14ac:dyDescent="0.3">
      <c r="A392">
        <v>336</v>
      </c>
      <c r="B392" s="5">
        <f t="shared" ca="1" si="42"/>
        <v>72.164888968649805</v>
      </c>
      <c r="C392" s="5">
        <f t="shared" ca="1" si="43"/>
        <v>23.272886737900571</v>
      </c>
      <c r="D392" s="5">
        <f t="shared" ca="1" si="44"/>
        <v>156.47874803157612</v>
      </c>
      <c r="E392" s="5">
        <f t="shared" ca="1" si="47"/>
        <v>7.3791004873776647</v>
      </c>
      <c r="F392" s="5">
        <f t="shared" ca="1" si="45"/>
        <v>24.499211044521147</v>
      </c>
      <c r="G392">
        <f t="shared" ca="1" si="46"/>
        <v>0.96099999999999997</v>
      </c>
    </row>
    <row r="393" spans="1:7" x14ac:dyDescent="0.3">
      <c r="A393">
        <v>337</v>
      </c>
      <c r="B393" s="5">
        <f t="shared" ca="1" si="42"/>
        <v>67.632487978078842</v>
      </c>
      <c r="C393" s="5">
        <f t="shared" ca="1" si="43"/>
        <v>33.144671926231439</v>
      </c>
      <c r="D393" s="5">
        <f t="shared" ca="1" si="44"/>
        <v>146.96637077245032</v>
      </c>
      <c r="E393" s="5">
        <f t="shared" ca="1" si="47"/>
        <v>-27.725640527518149</v>
      </c>
      <c r="F393" s="5">
        <f t="shared" ca="1" si="45"/>
        <v>-10.605529970374665</v>
      </c>
      <c r="G393">
        <f t="shared" ca="1" si="46"/>
        <v>0.125</v>
      </c>
    </row>
    <row r="394" spans="1:7" x14ac:dyDescent="0.3">
      <c r="A394">
        <v>338</v>
      </c>
      <c r="B394" s="5">
        <f t="shared" ca="1" si="42"/>
        <v>65.274393894967744</v>
      </c>
      <c r="C394" s="5">
        <f t="shared" ca="1" si="43"/>
        <v>31.968709248674244</v>
      </c>
      <c r="D394" s="5">
        <f t="shared" ca="1" si="44"/>
        <v>158.92248606563885</v>
      </c>
      <c r="E394" s="5">
        <f t="shared" ca="1" si="47"/>
        <v>-37.47010882021717</v>
      </c>
      <c r="F394" s="5">
        <f t="shared" ca="1" si="45"/>
        <v>-20.349998263073687</v>
      </c>
      <c r="G394">
        <f t="shared" ca="1" si="46"/>
        <v>2.8000000000000001E-2</v>
      </c>
    </row>
    <row r="395" spans="1:7" x14ac:dyDescent="0.3">
      <c r="A395">
        <v>339</v>
      </c>
      <c r="B395" s="5">
        <f t="shared" ca="1" si="42"/>
        <v>71.656241467342014</v>
      </c>
      <c r="C395" s="5">
        <f t="shared" ca="1" si="43"/>
        <v>29.809855676250638</v>
      </c>
      <c r="D395" s="5">
        <f t="shared" ca="1" si="44"/>
        <v>155.48074609291146</v>
      </c>
      <c r="E395" s="5">
        <f t="shared" ca="1" si="47"/>
        <v>-11.761407486013454</v>
      </c>
      <c r="F395" s="5">
        <f t="shared" ca="1" si="45"/>
        <v>5.3587030711300301</v>
      </c>
      <c r="G395">
        <f t="shared" ca="1" si="46"/>
        <v>0.55500000000000005</v>
      </c>
    </row>
    <row r="396" spans="1:7" x14ac:dyDescent="0.3">
      <c r="A396">
        <v>340</v>
      </c>
      <c r="B396" s="5">
        <f t="shared" ca="1" si="42"/>
        <v>69.275488567140741</v>
      </c>
      <c r="C396" s="5">
        <f t="shared" ca="1" si="43"/>
        <v>32.223190387979166</v>
      </c>
      <c r="D396" s="5">
        <f t="shared" ca="1" si="44"/>
        <v>150.24704743407148</v>
      </c>
      <c r="E396" s="5">
        <f t="shared" ca="1" si="47"/>
        <v>-22.330938825554842</v>
      </c>
      <c r="F396" s="5">
        <f t="shared" ca="1" si="45"/>
        <v>-5.2108282684113583</v>
      </c>
      <c r="G396">
        <f t="shared" ca="1" si="46"/>
        <v>0.25</v>
      </c>
    </row>
    <row r="397" spans="1:7" x14ac:dyDescent="0.3">
      <c r="A397">
        <v>341</v>
      </c>
      <c r="B397" s="5">
        <f t="shared" ca="1" si="42"/>
        <v>69.266241501601627</v>
      </c>
      <c r="C397" s="5">
        <f t="shared" ca="1" si="43"/>
        <v>33.66150381098204</v>
      </c>
      <c r="D397" s="5">
        <f t="shared" ca="1" si="44"/>
        <v>149.23514873108635</v>
      </c>
      <c r="E397" s="5">
        <f t="shared" ca="1" si="47"/>
        <v>-25.828671678672986</v>
      </c>
      <c r="F397" s="5">
        <f t="shared" ca="1" si="45"/>
        <v>-8.7085611215295025</v>
      </c>
      <c r="G397">
        <f t="shared" ca="1" si="46"/>
        <v>0.155</v>
      </c>
    </row>
    <row r="398" spans="1:7" x14ac:dyDescent="0.3">
      <c r="A398">
        <v>342</v>
      </c>
      <c r="B398" s="5">
        <f t="shared" ca="1" si="42"/>
        <v>73.679730576100638</v>
      </c>
      <c r="C398" s="5">
        <f t="shared" ca="1" si="43"/>
        <v>28.699526680998868</v>
      </c>
      <c r="D398" s="5">
        <f t="shared" ca="1" si="44"/>
        <v>149.19011265146727</v>
      </c>
      <c r="E398" s="5">
        <f t="shared" ca="1" si="47"/>
        <v>0.38113384530454836</v>
      </c>
      <c r="F398" s="5">
        <f t="shared" ca="1" si="45"/>
        <v>17.501244402448034</v>
      </c>
      <c r="G398">
        <f t="shared" ca="1" si="46"/>
        <v>0.88300000000000001</v>
      </c>
    </row>
    <row r="399" spans="1:7" x14ac:dyDescent="0.3">
      <c r="A399">
        <v>343</v>
      </c>
      <c r="B399" s="5">
        <f t="shared" ca="1" si="42"/>
        <v>68.92562498750307</v>
      </c>
      <c r="C399" s="5">
        <f t="shared" ca="1" si="43"/>
        <v>27.918106340807729</v>
      </c>
      <c r="D399" s="5">
        <f t="shared" ca="1" si="44"/>
        <v>143.37189209705565</v>
      </c>
      <c r="E399" s="5">
        <f t="shared" ca="1" si="47"/>
        <v>-7.5792516066394544</v>
      </c>
      <c r="F399" s="5">
        <f t="shared" ca="1" si="45"/>
        <v>9.5408589505040293</v>
      </c>
      <c r="G399">
        <f t="shared" ca="1" si="46"/>
        <v>0.71199999999999997</v>
      </c>
    </row>
    <row r="400" spans="1:7" x14ac:dyDescent="0.3">
      <c r="A400">
        <v>344</v>
      </c>
      <c r="B400" s="5">
        <f t="shared" ca="1" si="42"/>
        <v>68.924156258295625</v>
      </c>
      <c r="C400" s="5">
        <f t="shared" ca="1" si="43"/>
        <v>28.459084775104532</v>
      </c>
      <c r="D400" s="5">
        <f t="shared" ca="1" si="44"/>
        <v>153.9736369523458</v>
      </c>
      <c r="E400" s="5">
        <f t="shared" ca="1" si="47"/>
        <v>-14.807261652878765</v>
      </c>
      <c r="F400" s="5">
        <f t="shared" ca="1" si="45"/>
        <v>2.3128489042647189</v>
      </c>
      <c r="G400">
        <f t="shared" ca="1" si="46"/>
        <v>0.46100000000000002</v>
      </c>
    </row>
    <row r="401" spans="1:7" x14ac:dyDescent="0.3">
      <c r="A401">
        <v>345</v>
      </c>
      <c r="B401" s="5">
        <f t="shared" ca="1" si="42"/>
        <v>71.589372299432057</v>
      </c>
      <c r="C401" s="5">
        <f t="shared" ca="1" si="43"/>
        <v>33.6762237488987</v>
      </c>
      <c r="D401" s="5">
        <f t="shared" ca="1" si="44"/>
        <v>155.76737961228756</v>
      </c>
      <c r="E401" s="5">
        <f t="shared" ca="1" si="47"/>
        <v>-22.901338520371926</v>
      </c>
      <c r="F401" s="5">
        <f t="shared" ca="1" si="45"/>
        <v>-5.7812279632284422</v>
      </c>
      <c r="G401">
        <f t="shared" ca="1" si="46"/>
        <v>0.22900000000000001</v>
      </c>
    </row>
    <row r="402" spans="1:7" x14ac:dyDescent="0.3">
      <c r="A402">
        <v>346</v>
      </c>
      <c r="B402" s="5">
        <f t="shared" ca="1" si="42"/>
        <v>71.26621205234072</v>
      </c>
      <c r="C402" s="5">
        <f t="shared" ca="1" si="43"/>
        <v>33.88473977125264</v>
      </c>
      <c r="D402" s="5">
        <f t="shared" ca="1" si="44"/>
        <v>158.53423340610942</v>
      </c>
      <c r="E402" s="5">
        <f t="shared" ca="1" si="47"/>
        <v>-25.877277150723472</v>
      </c>
      <c r="F402" s="5">
        <f t="shared" ca="1" si="45"/>
        <v>-8.7571665935799885</v>
      </c>
      <c r="G402">
        <f t="shared" ca="1" si="46"/>
        <v>0.154</v>
      </c>
    </row>
    <row r="403" spans="1:7" x14ac:dyDescent="0.3">
      <c r="A403">
        <v>347</v>
      </c>
      <c r="B403" s="5">
        <f t="shared" ca="1" si="42"/>
        <v>72.680082354895916</v>
      </c>
      <c r="C403" s="5">
        <f t="shared" ca="1" si="43"/>
        <v>28.195462436120888</v>
      </c>
      <c r="D403" s="5">
        <f t="shared" ca="1" si="44"/>
        <v>156.63717656543091</v>
      </c>
      <c r="E403" s="5">
        <f t="shared" ca="1" si="47"/>
        <v>-5.0160248096643123</v>
      </c>
      <c r="F403" s="5">
        <f t="shared" ca="1" si="45"/>
        <v>12.104085747479171</v>
      </c>
      <c r="G403">
        <f t="shared" ca="1" si="46"/>
        <v>0.77600000000000002</v>
      </c>
    </row>
    <row r="404" spans="1:7" x14ac:dyDescent="0.3">
      <c r="A404">
        <v>348</v>
      </c>
      <c r="B404" s="5">
        <f t="shared" ca="1" si="42"/>
        <v>70.010436054917733</v>
      </c>
      <c r="C404" s="5">
        <f t="shared" ca="1" si="43"/>
        <v>27.112385636941454</v>
      </c>
      <c r="D404" s="5">
        <f t="shared" ca="1" si="44"/>
        <v>157.53501642079817</v>
      </c>
      <c r="E404" s="5">
        <f t="shared" ca="1" si="47"/>
        <v>-9.9311087488588523</v>
      </c>
      <c r="F404" s="5">
        <f t="shared" ca="1" si="45"/>
        <v>7.1890018082846314</v>
      </c>
      <c r="G404">
        <f t="shared" ca="1" si="46"/>
        <v>0.61399999999999999</v>
      </c>
    </row>
    <row r="405" spans="1:7" x14ac:dyDescent="0.3">
      <c r="A405">
        <v>349</v>
      </c>
      <c r="B405" s="5">
        <f t="shared" ca="1" si="42"/>
        <v>69.434896668298592</v>
      </c>
      <c r="C405" s="5">
        <f t="shared" ca="1" si="43"/>
        <v>31.340671270385872</v>
      </c>
      <c r="D405" s="5">
        <f t="shared" ca="1" si="44"/>
        <v>155.53924533889261</v>
      </c>
      <c r="E405" s="5">
        <f t="shared" ca="1" si="47"/>
        <v>-22.272658856121975</v>
      </c>
      <c r="F405" s="5">
        <f t="shared" ca="1" si="45"/>
        <v>-5.1525482989784912</v>
      </c>
      <c r="G405">
        <f t="shared" ca="1" si="46"/>
        <v>0.252</v>
      </c>
    </row>
    <row r="406" spans="1:7" x14ac:dyDescent="0.3">
      <c r="A406">
        <v>350</v>
      </c>
      <c r="B406" s="5">
        <f t="shared" ca="1" si="42"/>
        <v>66.97409881707884</v>
      </c>
      <c r="C406" s="5">
        <f t="shared" ca="1" si="43"/>
        <v>25.975537136220961</v>
      </c>
      <c r="D406" s="5">
        <f t="shared" ca="1" si="44"/>
        <v>148.03907368264669</v>
      </c>
      <c r="E406" s="5">
        <f t="shared" ca="1" si="47"/>
        <v>-10.1192728503301</v>
      </c>
      <c r="F406" s="5">
        <f t="shared" ca="1" si="45"/>
        <v>7.0008377068133836</v>
      </c>
      <c r="G406">
        <f t="shared" ca="1" si="46"/>
        <v>0.60799999999999998</v>
      </c>
    </row>
    <row r="407" spans="1:7" x14ac:dyDescent="0.3">
      <c r="A407">
        <v>351</v>
      </c>
      <c r="B407" s="5">
        <f t="shared" ca="1" si="42"/>
        <v>62.403076764594616</v>
      </c>
      <c r="C407" s="5">
        <f t="shared" ca="1" si="43"/>
        <v>26.543771233962794</v>
      </c>
      <c r="D407" s="5">
        <f t="shared" ca="1" si="44"/>
        <v>154.00017961339776</v>
      </c>
      <c r="E407" s="5">
        <f t="shared" ca="1" si="47"/>
        <v>-27.685400139396076</v>
      </c>
      <c r="F407" s="5">
        <f t="shared" ca="1" si="45"/>
        <v>-10.565289582252593</v>
      </c>
      <c r="G407">
        <f t="shared" ca="1" si="46"/>
        <v>0.127</v>
      </c>
    </row>
    <row r="408" spans="1:7" x14ac:dyDescent="0.3">
      <c r="A408">
        <v>352</v>
      </c>
      <c r="B408" s="5">
        <f t="shared" ca="1" si="42"/>
        <v>71.229917613304892</v>
      </c>
      <c r="C408" s="5">
        <f t="shared" ca="1" si="43"/>
        <v>28.925525657598584</v>
      </c>
      <c r="D408" s="5">
        <f t="shared" ca="1" si="44"/>
        <v>156.10006676666944</v>
      </c>
      <c r="E408" s="5">
        <f t="shared" ca="1" si="47"/>
        <v>-10.815936504991136</v>
      </c>
      <c r="F408" s="5">
        <f t="shared" ca="1" si="45"/>
        <v>6.3041740521523479</v>
      </c>
      <c r="G408">
        <f t="shared" ca="1" si="46"/>
        <v>0.58699999999999997</v>
      </c>
    </row>
    <row r="409" spans="1:7" x14ac:dyDescent="0.3">
      <c r="A409">
        <v>353</v>
      </c>
      <c r="B409" s="5">
        <f t="shared" ca="1" si="42"/>
        <v>76.088321248537525</v>
      </c>
      <c r="C409" s="5">
        <f t="shared" ca="1" si="43"/>
        <v>34.698323297959206</v>
      </c>
      <c r="D409" s="5">
        <f t="shared" ca="1" si="44"/>
        <v>148.23843267795064</v>
      </c>
      <c r="E409" s="5">
        <f t="shared" ca="1" si="47"/>
        <v>-9.1334258019463714</v>
      </c>
      <c r="F409" s="5">
        <f t="shared" ca="1" si="45"/>
        <v>7.9866847551971123</v>
      </c>
      <c r="G409">
        <f t="shared" ca="1" si="46"/>
        <v>0.64500000000000002</v>
      </c>
    </row>
    <row r="410" spans="1:7" x14ac:dyDescent="0.3">
      <c r="A410">
        <v>354</v>
      </c>
      <c r="B410" s="5">
        <f t="shared" ca="1" si="42"/>
        <v>69.900905266250675</v>
      </c>
      <c r="C410" s="5">
        <f t="shared" ca="1" si="43"/>
        <v>32.728666359089281</v>
      </c>
      <c r="D410" s="5">
        <f t="shared" ca="1" si="44"/>
        <v>150.80498293814654</v>
      </c>
      <c r="E410" s="5">
        <f t="shared" ca="1" si="47"/>
        <v>-22.296600922204298</v>
      </c>
      <c r="F410" s="5">
        <f t="shared" ca="1" si="45"/>
        <v>-5.1764903650608147</v>
      </c>
      <c r="G410">
        <f t="shared" ca="1" si="46"/>
        <v>0.251</v>
      </c>
    </row>
    <row r="411" spans="1:7" x14ac:dyDescent="0.3">
      <c r="A411">
        <v>355</v>
      </c>
      <c r="B411" s="5">
        <f t="shared" ca="1" si="42"/>
        <v>66.490811205638764</v>
      </c>
      <c r="C411" s="5">
        <f t="shared" ca="1" si="43"/>
        <v>28.972783436620229</v>
      </c>
      <c r="D411" s="5">
        <f t="shared" ca="1" si="44"/>
        <v>144.47563807489124</v>
      </c>
      <c r="E411" s="5">
        <f t="shared" ca="1" si="47"/>
        <v>-17.920123150293886</v>
      </c>
      <c r="F411" s="5">
        <f t="shared" ca="1" si="45"/>
        <v>-0.8000125931504023</v>
      </c>
      <c r="G411">
        <f t="shared" ca="1" si="46"/>
        <v>0.36899999999999999</v>
      </c>
    </row>
    <row r="412" spans="1:7" x14ac:dyDescent="0.3">
      <c r="A412">
        <v>356</v>
      </c>
      <c r="B412" s="5">
        <f t="shared" ca="1" si="42"/>
        <v>72.695859437768604</v>
      </c>
      <c r="C412" s="5">
        <f t="shared" ca="1" si="43"/>
        <v>31.307168690256042</v>
      </c>
      <c r="D412" s="5">
        <f t="shared" ca="1" si="44"/>
        <v>149.18474608568283</v>
      </c>
      <c r="E412" s="5">
        <f t="shared" ca="1" si="47"/>
        <v>-9.6470167939785316</v>
      </c>
      <c r="F412" s="5">
        <f t="shared" ca="1" si="45"/>
        <v>7.4730937631649521</v>
      </c>
      <c r="G412">
        <f t="shared" ca="1" si="46"/>
        <v>0.626</v>
      </c>
    </row>
    <row r="413" spans="1:7" x14ac:dyDescent="0.3">
      <c r="A413">
        <v>357</v>
      </c>
      <c r="B413" s="5">
        <f t="shared" ca="1" si="42"/>
        <v>70.492802237472844</v>
      </c>
      <c r="C413" s="5">
        <f t="shared" ca="1" si="43"/>
        <v>34.122886444683118</v>
      </c>
      <c r="D413" s="5">
        <f t="shared" ca="1" si="44"/>
        <v>147.2961775395014</v>
      </c>
      <c r="E413" s="5">
        <f t="shared" ca="1" si="47"/>
        <v>-22.646687095149513</v>
      </c>
      <c r="F413" s="5">
        <f t="shared" ca="1" si="45"/>
        <v>-5.5265765380060294</v>
      </c>
      <c r="G413">
        <f t="shared" ca="1" si="46"/>
        <v>0.24099999999999999</v>
      </c>
    </row>
    <row r="414" spans="1:7" x14ac:dyDescent="0.3">
      <c r="A414">
        <v>358</v>
      </c>
      <c r="B414" s="5">
        <f t="shared" ca="1" si="42"/>
        <v>67.801031541743512</v>
      </c>
      <c r="C414" s="5">
        <f t="shared" ca="1" si="43"/>
        <v>25.801144807309907</v>
      </c>
      <c r="D414" s="5">
        <f t="shared" ca="1" si="44"/>
        <v>147.18830796281239</v>
      </c>
      <c r="E414" s="5">
        <f t="shared" ca="1" si="47"/>
        <v>-6.8641347454443107</v>
      </c>
      <c r="F414" s="5">
        <f t="shared" ca="1" si="45"/>
        <v>10.255975811699173</v>
      </c>
      <c r="G414">
        <f t="shared" ca="1" si="46"/>
        <v>0.72799999999999998</v>
      </c>
    </row>
    <row r="415" spans="1:7" x14ac:dyDescent="0.3">
      <c r="A415">
        <v>359</v>
      </c>
      <c r="B415" s="5">
        <f t="shared" ca="1" si="42"/>
        <v>66.929279851043859</v>
      </c>
      <c r="C415" s="5">
        <f t="shared" ca="1" si="43"/>
        <v>33.422048260247223</v>
      </c>
      <c r="D415" s="5">
        <f t="shared" ca="1" si="44"/>
        <v>148.80680469302712</v>
      </c>
      <c r="E415" s="5">
        <f t="shared" ca="1" si="47"/>
        <v>-31.456153062321686</v>
      </c>
      <c r="F415" s="5">
        <f t="shared" ca="1" si="45"/>
        <v>-14.336042505178202</v>
      </c>
      <c r="G415">
        <f t="shared" ca="1" si="46"/>
        <v>7.9000000000000001E-2</v>
      </c>
    </row>
    <row r="416" spans="1:7" x14ac:dyDescent="0.3">
      <c r="A416">
        <v>360</v>
      </c>
      <c r="B416" s="5">
        <f t="shared" ca="1" si="42"/>
        <v>76.382519084108225</v>
      </c>
      <c r="C416" s="5">
        <f t="shared" ca="1" si="43"/>
        <v>25.576997205858646</v>
      </c>
      <c r="D416" s="5">
        <f t="shared" ca="1" si="44"/>
        <v>157.81433188616637</v>
      </c>
      <c r="E416" s="5">
        <f t="shared" ca="1" si="47"/>
        <v>12.003826056930665</v>
      </c>
      <c r="F416" s="5">
        <f t="shared" ca="1" si="45"/>
        <v>29.123936614074147</v>
      </c>
      <c r="G416">
        <f t="shared" ca="1" si="46"/>
        <v>0.98399999999999999</v>
      </c>
    </row>
    <row r="417" spans="1:7" x14ac:dyDescent="0.3">
      <c r="A417">
        <v>361</v>
      </c>
      <c r="B417" s="5">
        <f t="shared" ca="1" si="42"/>
        <v>67.359348603610982</v>
      </c>
      <c r="C417" s="5">
        <f t="shared" ca="1" si="43"/>
        <v>32.203367104650859</v>
      </c>
      <c r="D417" s="5">
        <f t="shared" ca="1" si="44"/>
        <v>158.78559436207846</v>
      </c>
      <c r="E417" s="5">
        <f t="shared" ca="1" si="47"/>
        <v>-32.228490531330458</v>
      </c>
      <c r="F417" s="5">
        <f t="shared" ca="1" si="45"/>
        <v>-15.108379974186974</v>
      </c>
      <c r="G417">
        <f t="shared" ca="1" si="46"/>
        <v>6.6000000000000003E-2</v>
      </c>
    </row>
    <row r="418" spans="1:7" x14ac:dyDescent="0.3">
      <c r="A418">
        <v>362</v>
      </c>
      <c r="B418" s="5">
        <f t="shared" ca="1" si="42"/>
        <v>76.784169072981939</v>
      </c>
      <c r="C418" s="5">
        <f t="shared" ca="1" si="43"/>
        <v>24.708506515506031</v>
      </c>
      <c r="D418" s="5">
        <f t="shared" ca="1" si="44"/>
        <v>150.2915803258027</v>
      </c>
      <c r="E418" s="5">
        <f t="shared" ca="1" si="47"/>
        <v>19.605095810968194</v>
      </c>
      <c r="F418" s="5">
        <f t="shared" ca="1" si="45"/>
        <v>36.725206368111678</v>
      </c>
      <c r="G418">
        <f t="shared" ca="1" si="46"/>
        <v>0.998</v>
      </c>
    </row>
    <row r="419" spans="1:7" x14ac:dyDescent="0.3">
      <c r="A419">
        <v>363</v>
      </c>
      <c r="B419" s="5">
        <f t="shared" ca="1" si="42"/>
        <v>70.090689862790242</v>
      </c>
      <c r="C419" s="5">
        <f t="shared" ca="1" si="43"/>
        <v>34.295828667519608</v>
      </c>
      <c r="D419" s="5">
        <f t="shared" ca="1" si="44"/>
        <v>152.61563980902864</v>
      </c>
      <c r="E419" s="5">
        <f t="shared" ca="1" si="47"/>
        <v>-27.119305112251212</v>
      </c>
      <c r="F419" s="5">
        <f t="shared" ca="1" si="45"/>
        <v>-9.9991945551077279</v>
      </c>
      <c r="G419">
        <f t="shared" ca="1" si="46"/>
        <v>0.13900000000000001</v>
      </c>
    </row>
    <row r="420" spans="1:7" x14ac:dyDescent="0.3">
      <c r="A420">
        <v>364</v>
      </c>
      <c r="B420" s="5">
        <f t="shared" ca="1" si="42"/>
        <v>71.620138291416367</v>
      </c>
      <c r="C420" s="5">
        <f t="shared" ca="1" si="43"/>
        <v>30.752588532503857</v>
      </c>
      <c r="D420" s="5">
        <f t="shared" ca="1" si="44"/>
        <v>151.75932937936224</v>
      </c>
      <c r="E420" s="5">
        <f t="shared" ca="1" si="47"/>
        <v>-12.489921720284961</v>
      </c>
      <c r="F420" s="5">
        <f t="shared" ca="1" si="45"/>
        <v>4.6301888368585224</v>
      </c>
      <c r="G420">
        <f t="shared" ca="1" si="46"/>
        <v>0.52800000000000002</v>
      </c>
    </row>
    <row r="421" spans="1:7" x14ac:dyDescent="0.3">
      <c r="A421">
        <v>365</v>
      </c>
      <c r="B421" s="5">
        <f t="shared" ca="1" si="42"/>
        <v>70.261082357311565</v>
      </c>
      <c r="C421" s="5">
        <f t="shared" ca="1" si="43"/>
        <v>26.992685401051826</v>
      </c>
      <c r="D421" s="5">
        <f t="shared" ca="1" si="44"/>
        <v>147.08435583925024</v>
      </c>
      <c r="E421" s="5">
        <f t="shared" ca="1" si="47"/>
        <v>-3.2651879721645578</v>
      </c>
      <c r="F421" s="5">
        <f t="shared" ca="1" si="45"/>
        <v>13.854922584978926</v>
      </c>
      <c r="G421">
        <f t="shared" ca="1" si="46"/>
        <v>0.81899999999999995</v>
      </c>
    </row>
    <row r="422" spans="1:7" x14ac:dyDescent="0.3">
      <c r="A422">
        <v>366</v>
      </c>
      <c r="B422" s="5">
        <f t="shared" ca="1" si="42"/>
        <v>72.06591938929688</v>
      </c>
      <c r="C422" s="5">
        <f t="shared" ca="1" si="43"/>
        <v>32.391946355967235</v>
      </c>
      <c r="D422" s="5">
        <f t="shared" ca="1" si="44"/>
        <v>143.66348049737596</v>
      </c>
      <c r="E422" s="5">
        <f t="shared" ca="1" si="47"/>
        <v>-11.460952833867067</v>
      </c>
      <c r="F422" s="5">
        <f t="shared" ca="1" si="45"/>
        <v>5.659157723276417</v>
      </c>
      <c r="G422">
        <f t="shared" ca="1" si="46"/>
        <v>0.56799999999999995</v>
      </c>
    </row>
    <row r="423" spans="1:7" x14ac:dyDescent="0.3">
      <c r="A423">
        <v>367</v>
      </c>
      <c r="B423" s="5">
        <f t="shared" ca="1" si="42"/>
        <v>64.543057447866886</v>
      </c>
      <c r="C423" s="5">
        <f t="shared" ca="1" si="43"/>
        <v>27.540566489818762</v>
      </c>
      <c r="D423" s="5">
        <f t="shared" ca="1" si="44"/>
        <v>144.37417231665302</v>
      </c>
      <c r="E423" s="5">
        <f t="shared" ca="1" si="47"/>
        <v>-19.30533289254058</v>
      </c>
      <c r="F423" s="5">
        <f t="shared" ca="1" si="45"/>
        <v>-2.1852223353970963</v>
      </c>
      <c r="G423">
        <f t="shared" ca="1" si="46"/>
        <v>0.32200000000000001</v>
      </c>
    </row>
    <row r="424" spans="1:7" x14ac:dyDescent="0.3">
      <c r="A424">
        <v>368</v>
      </c>
      <c r="B424" s="5">
        <f t="shared" ca="1" si="42"/>
        <v>73.557917907562583</v>
      </c>
      <c r="C424" s="5">
        <f t="shared" ca="1" si="43"/>
        <v>26.107663699379124</v>
      </c>
      <c r="D424" s="5">
        <f t="shared" ca="1" si="44"/>
        <v>155.33660691498488</v>
      </c>
      <c r="E424" s="5">
        <f t="shared" ca="1" si="47"/>
        <v>3.9677855062709928</v>
      </c>
      <c r="F424" s="5">
        <f t="shared" ca="1" si="45"/>
        <v>21.087896063414476</v>
      </c>
      <c r="G424">
        <f t="shared" ca="1" si="46"/>
        <v>0.92900000000000005</v>
      </c>
    </row>
    <row r="425" spans="1:7" x14ac:dyDescent="0.3">
      <c r="A425">
        <v>369</v>
      </c>
      <c r="B425" s="5">
        <f t="shared" ca="1" si="42"/>
        <v>71.865496603800239</v>
      </c>
      <c r="C425" s="5">
        <f t="shared" ca="1" si="43"/>
        <v>33.485148960879087</v>
      </c>
      <c r="D425" s="5">
        <f t="shared" ca="1" si="44"/>
        <v>151.61021706597771</v>
      </c>
      <c r="E425" s="5">
        <f t="shared" ca="1" si="47"/>
        <v>-19.356287875637339</v>
      </c>
      <c r="F425" s="5">
        <f t="shared" ca="1" si="45"/>
        <v>-2.2361773184938549</v>
      </c>
      <c r="G425">
        <f t="shared" ca="1" si="46"/>
        <v>0.32</v>
      </c>
    </row>
    <row r="426" spans="1:7" x14ac:dyDescent="0.3">
      <c r="A426">
        <v>370</v>
      </c>
      <c r="B426" s="5">
        <f t="shared" ca="1" si="42"/>
        <v>67.957556981135511</v>
      </c>
      <c r="C426" s="5">
        <f t="shared" ca="1" si="43"/>
        <v>31.637013103878491</v>
      </c>
      <c r="D426" s="5">
        <f t="shared" ca="1" si="44"/>
        <v>157.8815571388694</v>
      </c>
      <c r="E426" s="5">
        <f t="shared" ca="1" si="47"/>
        <v>-28.48872659927213</v>
      </c>
      <c r="F426" s="5">
        <f t="shared" ca="1" si="45"/>
        <v>-11.368616042128647</v>
      </c>
      <c r="G426">
        <f t="shared" ca="1" si="46"/>
        <v>0.113</v>
      </c>
    </row>
    <row r="427" spans="1:7" x14ac:dyDescent="0.3">
      <c r="A427">
        <v>371</v>
      </c>
      <c r="B427" s="5">
        <f t="shared" ca="1" si="42"/>
        <v>69.933095566059365</v>
      </c>
      <c r="C427" s="5">
        <f t="shared" ca="1" si="43"/>
        <v>33.330432318118469</v>
      </c>
      <c r="D427" s="5">
        <f t="shared" ca="1" si="44"/>
        <v>156.20355088648753</v>
      </c>
      <c r="E427" s="5">
        <f t="shared" ca="1" si="47"/>
        <v>-26.796544031006402</v>
      </c>
      <c r="F427" s="5">
        <f t="shared" ca="1" si="45"/>
        <v>-9.6764334738629181</v>
      </c>
      <c r="G427">
        <f t="shared" ca="1" si="46"/>
        <v>0.14399999999999999</v>
      </c>
    </row>
    <row r="428" spans="1:7" x14ac:dyDescent="0.3">
      <c r="A428">
        <v>372</v>
      </c>
      <c r="B428" s="5">
        <f t="shared" ca="1" si="42"/>
        <v>65.698516557212187</v>
      </c>
      <c r="C428" s="5">
        <f t="shared" ca="1" si="43"/>
        <v>25.787003949423344</v>
      </c>
      <c r="D428" s="5">
        <f t="shared" ca="1" si="44"/>
        <v>143.21510466558527</v>
      </c>
      <c r="E428" s="5">
        <f t="shared" ca="1" si="47"/>
        <v>-10.55589202820002</v>
      </c>
      <c r="F428" s="5">
        <f t="shared" ca="1" si="45"/>
        <v>6.5642185289434636</v>
      </c>
      <c r="G428">
        <f t="shared" ca="1" si="46"/>
        <v>0.59499999999999997</v>
      </c>
    </row>
    <row r="429" spans="1:7" x14ac:dyDescent="0.3">
      <c r="A429">
        <v>373</v>
      </c>
      <c r="B429" s="5">
        <f t="shared" ca="1" si="42"/>
        <v>64.401141894578188</v>
      </c>
      <c r="C429" s="5">
        <f t="shared" ca="1" si="43"/>
        <v>29.8640631350987</v>
      </c>
      <c r="D429" s="5">
        <f t="shared" ca="1" si="44"/>
        <v>150.19347719386624</v>
      </c>
      <c r="E429" s="5">
        <f t="shared" ca="1" si="47"/>
        <v>-29.327041656999686</v>
      </c>
      <c r="F429" s="5">
        <f t="shared" ca="1" si="45"/>
        <v>-12.206931099856202</v>
      </c>
      <c r="G429">
        <f t="shared" ca="1" si="46"/>
        <v>0.105</v>
      </c>
    </row>
    <row r="430" spans="1:7" x14ac:dyDescent="0.3">
      <c r="A430">
        <v>374</v>
      </c>
      <c r="B430" s="5">
        <f t="shared" ca="1" si="42"/>
        <v>63.592270017503026</v>
      </c>
      <c r="C430" s="5">
        <f t="shared" ca="1" si="43"/>
        <v>32.069400831749618</v>
      </c>
      <c r="D430" s="5">
        <f t="shared" ca="1" si="44"/>
        <v>154.35030323105713</v>
      </c>
      <c r="E430" s="5">
        <f t="shared" ca="1" si="47"/>
        <v>-39.98567315863253</v>
      </c>
      <c r="F430" s="5">
        <f t="shared" ca="1" si="45"/>
        <v>-22.865562601489046</v>
      </c>
      <c r="G430">
        <f t="shared" ca="1" si="46"/>
        <v>1.6E-2</v>
      </c>
    </row>
    <row r="431" spans="1:7" x14ac:dyDescent="0.3">
      <c r="A431">
        <v>375</v>
      </c>
      <c r="B431" s="5">
        <f t="shared" ca="1" si="42"/>
        <v>72.363385199003204</v>
      </c>
      <c r="C431" s="5">
        <f t="shared" ca="1" si="43"/>
        <v>30.017690727252521</v>
      </c>
      <c r="D431" s="5">
        <f t="shared" ca="1" si="44"/>
        <v>142.79395011187191</v>
      </c>
      <c r="E431" s="5">
        <f t="shared" ca="1" si="47"/>
        <v>-3.5303108846733608</v>
      </c>
      <c r="F431" s="5">
        <f t="shared" ca="1" si="45"/>
        <v>13.589799672470123</v>
      </c>
      <c r="G431">
        <f t="shared" ca="1" si="46"/>
        <v>0.81100000000000005</v>
      </c>
    </row>
    <row r="432" spans="1:7" x14ac:dyDescent="0.3">
      <c r="A432">
        <v>376</v>
      </c>
      <c r="B432" s="5">
        <f t="shared" ca="1" si="42"/>
        <v>68.482609776697842</v>
      </c>
      <c r="C432" s="5">
        <f t="shared" ca="1" si="43"/>
        <v>28.231531477479411</v>
      </c>
      <c r="D432" s="5">
        <f t="shared" ca="1" si="44"/>
        <v>158.05902884613377</v>
      </c>
      <c r="E432" s="5">
        <f t="shared" ca="1" si="47"/>
        <v>-17.60643692318029</v>
      </c>
      <c r="F432" s="5">
        <f t="shared" ca="1" si="45"/>
        <v>-0.48632636603680623</v>
      </c>
      <c r="G432">
        <f t="shared" ca="1" si="46"/>
        <v>0.378</v>
      </c>
    </row>
    <row r="433" spans="1:7" x14ac:dyDescent="0.3">
      <c r="A433">
        <v>377</v>
      </c>
      <c r="B433" s="5">
        <f t="shared" ca="1" si="42"/>
        <v>77.274151260139305</v>
      </c>
      <c r="C433" s="5">
        <f t="shared" ca="1" si="43"/>
        <v>28.230420477398418</v>
      </c>
      <c r="D433" s="5">
        <f t="shared" ca="1" si="44"/>
        <v>144.37380857780377</v>
      </c>
      <c r="E433" s="5">
        <f t="shared" ca="1" si="47"/>
        <v>14.325865905769392</v>
      </c>
      <c r="F433" s="5">
        <f t="shared" ca="1" si="45"/>
        <v>31.445976462912874</v>
      </c>
      <c r="G433">
        <f t="shared" ca="1" si="46"/>
        <v>0.99399999999999999</v>
      </c>
    </row>
    <row r="434" spans="1:7" x14ac:dyDescent="0.3">
      <c r="A434">
        <v>378</v>
      </c>
      <c r="B434" s="5">
        <f t="shared" ca="1" si="42"/>
        <v>64.903211180042547</v>
      </c>
      <c r="C434" s="5">
        <f t="shared" ca="1" si="43"/>
        <v>28.551555702270598</v>
      </c>
      <c r="D434" s="5">
        <f t="shared" ca="1" si="44"/>
        <v>142.26194528325121</v>
      </c>
      <c r="E434" s="5">
        <f t="shared" ca="1" si="47"/>
        <v>-19.984890681142371</v>
      </c>
      <c r="F434" s="5">
        <f t="shared" ca="1" si="45"/>
        <v>-2.8647801239988873</v>
      </c>
      <c r="G434">
        <f t="shared" ca="1" si="46"/>
        <v>0.31</v>
      </c>
    </row>
    <row r="435" spans="1:7" x14ac:dyDescent="0.3">
      <c r="A435">
        <v>379</v>
      </c>
      <c r="B435" s="5">
        <f t="shared" ca="1" si="42"/>
        <v>73.904498146417282</v>
      </c>
      <c r="C435" s="5">
        <f t="shared" ca="1" si="43"/>
        <v>26.055204081599509</v>
      </c>
      <c r="D435" s="5">
        <f t="shared" ca="1" si="44"/>
        <v>153.93919558069581</v>
      </c>
      <c r="E435" s="5">
        <f t="shared" ca="1" si="47"/>
        <v>5.8353210341816659</v>
      </c>
      <c r="F435" s="5">
        <f t="shared" ca="1" si="45"/>
        <v>22.955431591325151</v>
      </c>
      <c r="G435">
        <f t="shared" ca="1" si="46"/>
        <v>0.95299999999999996</v>
      </c>
    </row>
    <row r="436" spans="1:7" x14ac:dyDescent="0.3">
      <c r="A436">
        <v>380</v>
      </c>
      <c r="B436" s="5">
        <f t="shared" ca="1" si="42"/>
        <v>63.776232610489686</v>
      </c>
      <c r="C436" s="5">
        <f t="shared" ca="1" si="43"/>
        <v>30.445000942551154</v>
      </c>
      <c r="D436" s="5">
        <f t="shared" ca="1" si="44"/>
        <v>152.06161397157126</v>
      </c>
      <c r="E436" s="5">
        <f t="shared" ca="1" si="47"/>
        <v>-33.701637591825154</v>
      </c>
      <c r="F436" s="5">
        <f t="shared" ca="1" si="45"/>
        <v>-16.58152703468167</v>
      </c>
      <c r="G436">
        <f t="shared" ca="1" si="46"/>
        <v>5.2999999999999999E-2</v>
      </c>
    </row>
    <row r="437" spans="1:7" x14ac:dyDescent="0.3">
      <c r="A437">
        <v>381</v>
      </c>
      <c r="B437" s="5">
        <f t="shared" ca="1" si="42"/>
        <v>71.276337632001031</v>
      </c>
      <c r="C437" s="5">
        <f t="shared" ca="1" si="43"/>
        <v>26.109969866609731</v>
      </c>
      <c r="D437" s="5">
        <f t="shared" ca="1" si="44"/>
        <v>156.48347595565915</v>
      </c>
      <c r="E437" s="5">
        <f t="shared" ca="1" si="47"/>
        <v>-3.0290886057449815</v>
      </c>
      <c r="F437" s="5">
        <f t="shared" ca="1" si="45"/>
        <v>14.091021951398503</v>
      </c>
      <c r="G437">
        <f t="shared" ca="1" si="46"/>
        <v>0.82499999999999996</v>
      </c>
    </row>
    <row r="438" spans="1:7" x14ac:dyDescent="0.3">
      <c r="A438">
        <v>382</v>
      </c>
      <c r="B438" s="5">
        <f t="shared" ca="1" si="42"/>
        <v>65.895635816199132</v>
      </c>
      <c r="C438" s="5">
        <f t="shared" ca="1" si="43"/>
        <v>35.475608267317405</v>
      </c>
      <c r="D438" s="5">
        <f t="shared" ca="1" si="44"/>
        <v>153.18091635479314</v>
      </c>
      <c r="E438" s="5">
        <f t="shared" ca="1" si="47"/>
        <v>-42.435745746776746</v>
      </c>
      <c r="F438" s="5">
        <f t="shared" ca="1" si="45"/>
        <v>-25.315635189633262</v>
      </c>
      <c r="G438">
        <f t="shared" ca="1" si="46"/>
        <v>8.0000000000000002E-3</v>
      </c>
    </row>
    <row r="439" spans="1:7" x14ac:dyDescent="0.3">
      <c r="A439">
        <v>383</v>
      </c>
      <c r="B439" s="5">
        <f t="shared" ca="1" si="42"/>
        <v>69.405334994552888</v>
      </c>
      <c r="C439" s="5">
        <f t="shared" ca="1" si="43"/>
        <v>34.701369101576866</v>
      </c>
      <c r="D439" s="5">
        <f t="shared" ca="1" si="44"/>
        <v>155.39200435175843</v>
      </c>
      <c r="E439" s="5">
        <f t="shared" ca="1" si="47"/>
        <v>-31.662259198076903</v>
      </c>
      <c r="F439" s="5">
        <f t="shared" ca="1" si="45"/>
        <v>-14.542148640933419</v>
      </c>
      <c r="G439">
        <f t="shared" ca="1" si="46"/>
        <v>7.4999999999999997E-2</v>
      </c>
    </row>
    <row r="440" spans="1:7" x14ac:dyDescent="0.3">
      <c r="A440">
        <v>384</v>
      </c>
      <c r="B440" s="5">
        <f t="shared" ca="1" si="42"/>
        <v>69.967695350713768</v>
      </c>
      <c r="C440" s="5">
        <f t="shared" ca="1" si="43"/>
        <v>31.379585933887473</v>
      </c>
      <c r="D440" s="5">
        <f t="shared" ca="1" si="44"/>
        <v>147.60659099609975</v>
      </c>
      <c r="E440" s="5">
        <f t="shared" ca="1" si="47"/>
        <v>-16.618577997564117</v>
      </c>
      <c r="F440" s="5">
        <f t="shared" ca="1" si="45"/>
        <v>0.50153255957936693</v>
      </c>
      <c r="G440">
        <f t="shared" ca="1" si="46"/>
        <v>0.39700000000000002</v>
      </c>
    </row>
    <row r="441" spans="1:7" x14ac:dyDescent="0.3">
      <c r="A441">
        <v>385</v>
      </c>
      <c r="B441" s="5">
        <f t="shared" ca="1" si="42"/>
        <v>69.105480355480026</v>
      </c>
      <c r="C441" s="5">
        <f t="shared" ca="1" si="43"/>
        <v>29.371794480306896</v>
      </c>
      <c r="D441" s="5">
        <f t="shared" ca="1" si="44"/>
        <v>143.5221794342803</v>
      </c>
      <c r="E441" s="5">
        <f t="shared" ca="1" si="47"/>
        <v>-11.218032842502874</v>
      </c>
      <c r="F441" s="5">
        <f t="shared" ca="1" si="45"/>
        <v>5.90207771464061</v>
      </c>
      <c r="G441">
        <f t="shared" ca="1" si="46"/>
        <v>0.57299999999999995</v>
      </c>
    </row>
    <row r="442" spans="1:7" x14ac:dyDescent="0.3">
      <c r="A442">
        <v>386</v>
      </c>
      <c r="B442" s="5">
        <f t="shared" ref="B442:B505" ca="1" si="48">_xlfn.NORM.INV(RAND(),$B$52,$C$52)</f>
        <v>64.311475505325674</v>
      </c>
      <c r="C442" s="5">
        <f t="shared" ref="C442:C505" ca="1" si="49">_xlfn.NORM.INV(RAND(),$B$53,$C$53)</f>
        <v>29.484828470065807</v>
      </c>
      <c r="D442" s="5">
        <f t="shared" ref="D442:D505" ca="1" si="50">_xlfn.NORM.INV(RAND(),$B$54,$C$54)</f>
        <v>151.21688891397002</v>
      </c>
      <c r="E442" s="5">
        <f t="shared" ca="1" si="47"/>
        <v>-29.069767760478157</v>
      </c>
      <c r="F442" s="5">
        <f t="shared" ref="F442:F505" ca="1" si="51">E442+$C$46</f>
        <v>-11.949657203334674</v>
      </c>
      <c r="G442">
        <f t="shared" ref="G442:G505" ca="1" si="52">COUNTIF($F$57:$F$1056,"&lt;"&amp;F442)/COUNT($F$57:$F$1056)</f>
        <v>0.109</v>
      </c>
    </row>
    <row r="443" spans="1:7" x14ac:dyDescent="0.3">
      <c r="A443">
        <v>387</v>
      </c>
      <c r="B443" s="5">
        <f t="shared" ca="1" si="48"/>
        <v>74.408215772426416</v>
      </c>
      <c r="C443" s="5">
        <f t="shared" ca="1" si="49"/>
        <v>26.784206257748757</v>
      </c>
      <c r="D443" s="5">
        <f t="shared" ca="1" si="50"/>
        <v>153.51891930323183</v>
      </c>
      <c r="E443" s="5">
        <f t="shared" ca="1" si="47"/>
        <v>5.4325789705327878</v>
      </c>
      <c r="F443" s="5">
        <f t="shared" ca="1" si="51"/>
        <v>22.552689527676272</v>
      </c>
      <c r="G443">
        <f t="shared" ca="1" si="52"/>
        <v>0.95199999999999996</v>
      </c>
    </row>
    <row r="444" spans="1:7" x14ac:dyDescent="0.3">
      <c r="A444">
        <v>388</v>
      </c>
      <c r="B444" s="5">
        <f t="shared" ca="1" si="48"/>
        <v>65.326150674756263</v>
      </c>
      <c r="C444" s="5">
        <f t="shared" ca="1" si="49"/>
        <v>33.137738331047011</v>
      </c>
      <c r="D444" s="5">
        <f t="shared" ca="1" si="50"/>
        <v>149.47262889215335</v>
      </c>
      <c r="E444" s="5">
        <f t="shared" ca="1" si="47"/>
        <v>-35.498388248184646</v>
      </c>
      <c r="F444" s="5">
        <f t="shared" ca="1" si="51"/>
        <v>-18.378277691041163</v>
      </c>
      <c r="G444">
        <f t="shared" ca="1" si="52"/>
        <v>0.04</v>
      </c>
    </row>
    <row r="445" spans="1:7" x14ac:dyDescent="0.3">
      <c r="A445">
        <v>389</v>
      </c>
      <c r="B445" s="5">
        <f t="shared" ca="1" si="48"/>
        <v>71.443799172507255</v>
      </c>
      <c r="C445" s="5">
        <f t="shared" ca="1" si="49"/>
        <v>37.658390294832557</v>
      </c>
      <c r="D445" s="5">
        <f t="shared" ca="1" si="50"/>
        <v>153.9165610853893</v>
      </c>
      <c r="E445" s="5">
        <f t="shared" ca="1" si="47"/>
        <v>-33.4327029583905</v>
      </c>
      <c r="F445" s="5">
        <f t="shared" ca="1" si="51"/>
        <v>-16.312592401247016</v>
      </c>
      <c r="G445">
        <f t="shared" ca="1" si="52"/>
        <v>5.5E-2</v>
      </c>
    </row>
    <row r="446" spans="1:7" x14ac:dyDescent="0.3">
      <c r="A446">
        <v>390</v>
      </c>
      <c r="B446" s="5">
        <f t="shared" ca="1" si="48"/>
        <v>66.875529378356944</v>
      </c>
      <c r="C446" s="5">
        <f t="shared" ca="1" si="49"/>
        <v>28.079428526936731</v>
      </c>
      <c r="D446" s="5">
        <f t="shared" ca="1" si="50"/>
        <v>153.00904732719115</v>
      </c>
      <c r="E446" s="5">
        <f t="shared" ca="1" si="47"/>
        <v>-18.948883172660842</v>
      </c>
      <c r="F446" s="5">
        <f t="shared" ca="1" si="51"/>
        <v>-1.8287726155173587</v>
      </c>
      <c r="G446">
        <f t="shared" ca="1" si="52"/>
        <v>0.33700000000000002</v>
      </c>
    </row>
    <row r="447" spans="1:7" x14ac:dyDescent="0.3">
      <c r="A447">
        <v>391</v>
      </c>
      <c r="B447" s="5">
        <f t="shared" ca="1" si="48"/>
        <v>68.398885036693514</v>
      </c>
      <c r="C447" s="5">
        <f t="shared" ca="1" si="49"/>
        <v>29.944947288575733</v>
      </c>
      <c r="D447" s="5">
        <f t="shared" ca="1" si="50"/>
        <v>153.3081649588128</v>
      </c>
      <c r="E447" s="5">
        <f t="shared" ca="1" si="47"/>
        <v>-20.065725149952705</v>
      </c>
      <c r="F447" s="5">
        <f t="shared" ca="1" si="51"/>
        <v>-2.9456145928092212</v>
      </c>
      <c r="G447">
        <f t="shared" ca="1" si="52"/>
        <v>0.308</v>
      </c>
    </row>
    <row r="448" spans="1:7" x14ac:dyDescent="0.3">
      <c r="A448">
        <v>392</v>
      </c>
      <c r="B448" s="5">
        <f t="shared" ca="1" si="48"/>
        <v>74.045653258061407</v>
      </c>
      <c r="C448" s="5">
        <f t="shared" ca="1" si="49"/>
        <v>28.88005247253178</v>
      </c>
      <c r="D448" s="5">
        <f t="shared" ca="1" si="50"/>
        <v>151.17119187112169</v>
      </c>
      <c r="E448" s="5">
        <f t="shared" ca="1" si="47"/>
        <v>-0.16859975381903958</v>
      </c>
      <c r="F448" s="5">
        <f t="shared" ca="1" si="51"/>
        <v>16.951510803324446</v>
      </c>
      <c r="G448">
        <f t="shared" ca="1" si="52"/>
        <v>0.86899999999999999</v>
      </c>
    </row>
    <row r="449" spans="1:7" x14ac:dyDescent="0.3">
      <c r="A449">
        <v>393</v>
      </c>
      <c r="B449" s="5">
        <f t="shared" ca="1" si="48"/>
        <v>66.451075470069782</v>
      </c>
      <c r="C449" s="5">
        <f t="shared" ca="1" si="49"/>
        <v>27.381743073104854</v>
      </c>
      <c r="D449" s="5">
        <f t="shared" ca="1" si="50"/>
        <v>147.34059506152863</v>
      </c>
      <c r="E449" s="5">
        <f t="shared" ca="1" si="47"/>
        <v>-15.131192155433911</v>
      </c>
      <c r="F449" s="5">
        <f t="shared" ca="1" si="51"/>
        <v>1.9889184017095722</v>
      </c>
      <c r="G449">
        <f t="shared" ca="1" si="52"/>
        <v>0.45</v>
      </c>
    </row>
    <row r="450" spans="1:7" x14ac:dyDescent="0.3">
      <c r="A450">
        <v>394</v>
      </c>
      <c r="B450" s="5">
        <f t="shared" ca="1" si="48"/>
        <v>68.665599993148192</v>
      </c>
      <c r="C450" s="5">
        <f t="shared" ca="1" si="49"/>
        <v>29.080839299692613</v>
      </c>
      <c r="D450" s="5">
        <f t="shared" ca="1" si="50"/>
        <v>136.12534693196019</v>
      </c>
      <c r="E450" s="5">
        <f t="shared" ca="1" si="47"/>
        <v>-7.6480468347126598</v>
      </c>
      <c r="F450" s="5">
        <f t="shared" ca="1" si="51"/>
        <v>9.4720637224308248</v>
      </c>
      <c r="G450">
        <f t="shared" ca="1" si="52"/>
        <v>0.70599999999999996</v>
      </c>
    </row>
    <row r="451" spans="1:7" x14ac:dyDescent="0.3">
      <c r="A451">
        <v>395</v>
      </c>
      <c r="B451" s="5">
        <f t="shared" ca="1" si="48"/>
        <v>73.813580717688339</v>
      </c>
      <c r="C451" s="5">
        <f t="shared" ca="1" si="49"/>
        <v>28.211214103498044</v>
      </c>
      <c r="D451" s="5">
        <f t="shared" ca="1" si="50"/>
        <v>152.78297091749852</v>
      </c>
      <c r="E451" s="5">
        <f t="shared" ca="1" si="47"/>
        <v>0.18274115156324156</v>
      </c>
      <c r="F451" s="5">
        <f t="shared" ca="1" si="51"/>
        <v>17.302851708706726</v>
      </c>
      <c r="G451">
        <f t="shared" ca="1" si="52"/>
        <v>0.876</v>
      </c>
    </row>
    <row r="452" spans="1:7" x14ac:dyDescent="0.3">
      <c r="A452">
        <v>396</v>
      </c>
      <c r="B452" s="5">
        <f t="shared" ca="1" si="48"/>
        <v>73.677700954576537</v>
      </c>
      <c r="C452" s="5">
        <f t="shared" ca="1" si="49"/>
        <v>34.507783946985803</v>
      </c>
      <c r="D452" s="5">
        <f t="shared" ca="1" si="50"/>
        <v>155.38771324136016</v>
      </c>
      <c r="E452" s="5">
        <f t="shared" ca="1" si="47"/>
        <v>-19.186612158589767</v>
      </c>
      <c r="F452" s="5">
        <f t="shared" ca="1" si="51"/>
        <v>-2.0665016014462836</v>
      </c>
      <c r="G452">
        <f t="shared" ca="1" si="52"/>
        <v>0.32700000000000001</v>
      </c>
    </row>
    <row r="453" spans="1:7" x14ac:dyDescent="0.3">
      <c r="A453">
        <v>397</v>
      </c>
      <c r="B453" s="5">
        <f t="shared" ca="1" si="48"/>
        <v>71.624262328043756</v>
      </c>
      <c r="C453" s="5">
        <f t="shared" ca="1" si="49"/>
        <v>25.009675188981571</v>
      </c>
      <c r="D453" s="5">
        <f t="shared" ca="1" si="50"/>
        <v>140.21336805165174</v>
      </c>
      <c r="E453" s="5">
        <f t="shared" ca="1" si="47"/>
        <v>9.7832409999488732</v>
      </c>
      <c r="F453" s="5">
        <f t="shared" ca="1" si="51"/>
        <v>26.903351557092357</v>
      </c>
      <c r="G453">
        <f t="shared" ca="1" si="52"/>
        <v>0.97699999999999998</v>
      </c>
    </row>
    <row r="454" spans="1:7" x14ac:dyDescent="0.3">
      <c r="A454">
        <v>398</v>
      </c>
      <c r="B454" s="5">
        <f t="shared" ca="1" si="48"/>
        <v>69.688591292236012</v>
      </c>
      <c r="C454" s="5">
        <f t="shared" ca="1" si="49"/>
        <v>29.169872515121885</v>
      </c>
      <c r="D454" s="5">
        <f t="shared" ca="1" si="50"/>
        <v>153.39364679032084</v>
      </c>
      <c r="E454" s="5">
        <f t="shared" ref="E454:E517" ca="1" si="53">$J$46*(B454-$B$46)+$J$47*(C454-$B$47)+$J$48*(D454-$B$48)</f>
        <v>-14.34488621091235</v>
      </c>
      <c r="F454" s="5">
        <f t="shared" ca="1" si="51"/>
        <v>2.7752243462311341</v>
      </c>
      <c r="G454">
        <f t="shared" ca="1" si="52"/>
        <v>0.47199999999999998</v>
      </c>
    </row>
    <row r="455" spans="1:7" x14ac:dyDescent="0.3">
      <c r="A455">
        <v>399</v>
      </c>
      <c r="B455" s="5">
        <f t="shared" ca="1" si="48"/>
        <v>70.043254242756788</v>
      </c>
      <c r="C455" s="5">
        <f t="shared" ca="1" si="49"/>
        <v>34.288233994254476</v>
      </c>
      <c r="D455" s="5">
        <f t="shared" ca="1" si="50"/>
        <v>150.18356624343568</v>
      </c>
      <c r="E455" s="5">
        <f t="shared" ca="1" si="53"/>
        <v>-25.920008573987907</v>
      </c>
      <c r="F455" s="5">
        <f t="shared" ca="1" si="51"/>
        <v>-8.7998980168444234</v>
      </c>
      <c r="G455">
        <f t="shared" ca="1" si="52"/>
        <v>0.152</v>
      </c>
    </row>
    <row r="456" spans="1:7" x14ac:dyDescent="0.3">
      <c r="A456">
        <v>400</v>
      </c>
      <c r="B456" s="5">
        <f t="shared" ca="1" si="48"/>
        <v>69.003219332262816</v>
      </c>
      <c r="C456" s="5">
        <f t="shared" ca="1" si="49"/>
        <v>28.066198189179765</v>
      </c>
      <c r="D456" s="5">
        <f t="shared" ca="1" si="50"/>
        <v>150.55477246107631</v>
      </c>
      <c r="E456" s="5">
        <f t="shared" ca="1" si="53"/>
        <v>-11.646789485234995</v>
      </c>
      <c r="F456" s="5">
        <f t="shared" ca="1" si="51"/>
        <v>5.4733210719084884</v>
      </c>
      <c r="G456">
        <f t="shared" ca="1" si="52"/>
        <v>0.56399999999999995</v>
      </c>
    </row>
    <row r="457" spans="1:7" x14ac:dyDescent="0.3">
      <c r="A457">
        <v>401</v>
      </c>
      <c r="B457" s="5">
        <f t="shared" ca="1" si="48"/>
        <v>70.671235022037934</v>
      </c>
      <c r="C457" s="5">
        <f t="shared" ca="1" si="49"/>
        <v>25.791716282396376</v>
      </c>
      <c r="D457" s="5">
        <f t="shared" ca="1" si="50"/>
        <v>143.43224288419961</v>
      </c>
      <c r="E457" s="5">
        <f t="shared" ca="1" si="53"/>
        <v>3.2026655247566804</v>
      </c>
      <c r="F457" s="5">
        <f t="shared" ca="1" si="51"/>
        <v>20.322776081900166</v>
      </c>
      <c r="G457">
        <f t="shared" ca="1" si="52"/>
        <v>0.92</v>
      </c>
    </row>
    <row r="458" spans="1:7" x14ac:dyDescent="0.3">
      <c r="A458">
        <v>402</v>
      </c>
      <c r="B458" s="5">
        <f t="shared" ca="1" si="48"/>
        <v>68.838827419749535</v>
      </c>
      <c r="C458" s="5">
        <f t="shared" ca="1" si="49"/>
        <v>29.889568132538475</v>
      </c>
      <c r="D458" s="5">
        <f t="shared" ca="1" si="50"/>
        <v>148.39509456853042</v>
      </c>
      <c r="E458" s="5">
        <f t="shared" ca="1" si="53"/>
        <v>-16.034792802367406</v>
      </c>
      <c r="F458" s="5">
        <f t="shared" ca="1" si="51"/>
        <v>1.0853177547760779</v>
      </c>
      <c r="G458">
        <f t="shared" ca="1" si="52"/>
        <v>0.41199999999999998</v>
      </c>
    </row>
    <row r="459" spans="1:7" x14ac:dyDescent="0.3">
      <c r="A459">
        <v>403</v>
      </c>
      <c r="B459" s="5">
        <f t="shared" ca="1" si="48"/>
        <v>72.132865320296261</v>
      </c>
      <c r="C459" s="5">
        <f t="shared" ca="1" si="49"/>
        <v>37.234576124299771</v>
      </c>
      <c r="D459" s="5">
        <f t="shared" ca="1" si="50"/>
        <v>154.41869723300985</v>
      </c>
      <c r="E459" s="5">
        <f t="shared" ca="1" si="53"/>
        <v>-30.595031021290637</v>
      </c>
      <c r="F459" s="5">
        <f t="shared" ca="1" si="51"/>
        <v>-13.474920464147154</v>
      </c>
      <c r="G459">
        <f t="shared" ca="1" si="52"/>
        <v>9.1999999999999998E-2</v>
      </c>
    </row>
    <row r="460" spans="1:7" x14ac:dyDescent="0.3">
      <c r="A460">
        <v>404</v>
      </c>
      <c r="B460" s="5">
        <f t="shared" ca="1" si="48"/>
        <v>71.377858389757094</v>
      </c>
      <c r="C460" s="5">
        <f t="shared" ca="1" si="49"/>
        <v>31.467813998086136</v>
      </c>
      <c r="D460" s="5">
        <f t="shared" ca="1" si="50"/>
        <v>147.9501830762552</v>
      </c>
      <c r="E460" s="5">
        <f t="shared" ca="1" si="53"/>
        <v>-13.111584874295016</v>
      </c>
      <c r="F460" s="5">
        <f t="shared" ca="1" si="51"/>
        <v>4.0085256828484681</v>
      </c>
      <c r="G460">
        <f t="shared" ca="1" si="52"/>
        <v>0.51300000000000001</v>
      </c>
    </row>
    <row r="461" spans="1:7" x14ac:dyDescent="0.3">
      <c r="A461">
        <v>405</v>
      </c>
      <c r="B461" s="5">
        <f t="shared" ca="1" si="48"/>
        <v>73.750625089103337</v>
      </c>
      <c r="C461" s="5">
        <f t="shared" ca="1" si="49"/>
        <v>27.461423793759149</v>
      </c>
      <c r="D461" s="5">
        <f t="shared" ca="1" si="50"/>
        <v>151.44509574953307</v>
      </c>
      <c r="E461" s="5">
        <f t="shared" ca="1" si="53"/>
        <v>2.8220010618176987</v>
      </c>
      <c r="F461" s="5">
        <f t="shared" ca="1" si="51"/>
        <v>19.942111618961182</v>
      </c>
      <c r="G461">
        <f t="shared" ca="1" si="52"/>
        <v>0.91700000000000004</v>
      </c>
    </row>
    <row r="462" spans="1:7" x14ac:dyDescent="0.3">
      <c r="A462">
        <v>406</v>
      </c>
      <c r="B462" s="5">
        <f t="shared" ca="1" si="48"/>
        <v>74.974478982152917</v>
      </c>
      <c r="C462" s="5">
        <f t="shared" ca="1" si="49"/>
        <v>30.148629602348997</v>
      </c>
      <c r="D462" s="5">
        <f t="shared" ca="1" si="50"/>
        <v>154.34955704274537</v>
      </c>
      <c r="E462" s="5">
        <f t="shared" ca="1" si="53"/>
        <v>-2.8302462836113156</v>
      </c>
      <c r="F462" s="5">
        <f t="shared" ca="1" si="51"/>
        <v>14.289864273532167</v>
      </c>
      <c r="G462">
        <f t="shared" ca="1" si="52"/>
        <v>0.83199999999999996</v>
      </c>
    </row>
    <row r="463" spans="1:7" x14ac:dyDescent="0.3">
      <c r="A463">
        <v>407</v>
      </c>
      <c r="B463" s="5">
        <f t="shared" ca="1" si="48"/>
        <v>69.707815233602417</v>
      </c>
      <c r="C463" s="5">
        <f t="shared" ca="1" si="49"/>
        <v>22.177986416074965</v>
      </c>
      <c r="D463" s="5">
        <f t="shared" ca="1" si="50"/>
        <v>147.03297517494511</v>
      </c>
      <c r="E463" s="5">
        <f t="shared" ca="1" si="53"/>
        <v>8.6646150029485369</v>
      </c>
      <c r="F463" s="5">
        <f t="shared" ca="1" si="51"/>
        <v>25.784725560092021</v>
      </c>
      <c r="G463">
        <f t="shared" ca="1" si="52"/>
        <v>0.97099999999999997</v>
      </c>
    </row>
    <row r="464" spans="1:7" x14ac:dyDescent="0.3">
      <c r="A464">
        <v>408</v>
      </c>
      <c r="B464" s="5">
        <f t="shared" ca="1" si="48"/>
        <v>66.63705699356855</v>
      </c>
      <c r="C464" s="5">
        <f t="shared" ca="1" si="49"/>
        <v>26.668108771380915</v>
      </c>
      <c r="D464" s="5">
        <f t="shared" ca="1" si="50"/>
        <v>150.70737153417679</v>
      </c>
      <c r="E464" s="5">
        <f t="shared" ca="1" si="53"/>
        <v>-14.432833755329636</v>
      </c>
      <c r="F464" s="5">
        <f t="shared" ca="1" si="51"/>
        <v>2.687276801813848</v>
      </c>
      <c r="G464">
        <f t="shared" ca="1" si="52"/>
        <v>0.46700000000000003</v>
      </c>
    </row>
    <row r="465" spans="1:7" x14ac:dyDescent="0.3">
      <c r="A465">
        <v>409</v>
      </c>
      <c r="B465" s="5">
        <f t="shared" ca="1" si="48"/>
        <v>75.203141616799343</v>
      </c>
      <c r="C465" s="5">
        <f t="shared" ca="1" si="49"/>
        <v>31.134410898584857</v>
      </c>
      <c r="D465" s="5">
        <f t="shared" ca="1" si="50"/>
        <v>139.80611616275891</v>
      </c>
      <c r="E465" s="5">
        <f t="shared" ca="1" si="53"/>
        <v>2.8921579450221442</v>
      </c>
      <c r="F465" s="5">
        <f t="shared" ca="1" si="51"/>
        <v>20.012268502165629</v>
      </c>
      <c r="G465">
        <f t="shared" ca="1" si="52"/>
        <v>0.91800000000000004</v>
      </c>
    </row>
    <row r="466" spans="1:7" x14ac:dyDescent="0.3">
      <c r="A466">
        <v>410</v>
      </c>
      <c r="B466" s="5">
        <f t="shared" ca="1" si="48"/>
        <v>74.516613032127935</v>
      </c>
      <c r="C466" s="5">
        <f t="shared" ca="1" si="49"/>
        <v>27.599866968637137</v>
      </c>
      <c r="D466" s="5">
        <f t="shared" ca="1" si="50"/>
        <v>145.50089185048199</v>
      </c>
      <c r="E466" s="5">
        <f t="shared" ca="1" si="53"/>
        <v>7.7778779202464658</v>
      </c>
      <c r="F466" s="5">
        <f t="shared" ca="1" si="51"/>
        <v>24.897988477389951</v>
      </c>
      <c r="G466">
        <f t="shared" ca="1" si="52"/>
        <v>0.96299999999999997</v>
      </c>
    </row>
    <row r="467" spans="1:7" x14ac:dyDescent="0.3">
      <c r="A467">
        <v>411</v>
      </c>
      <c r="B467" s="5">
        <f t="shared" ca="1" si="48"/>
        <v>69.739772498160292</v>
      </c>
      <c r="C467" s="5">
        <f t="shared" ca="1" si="49"/>
        <v>28.890620942998414</v>
      </c>
      <c r="D467" s="5">
        <f t="shared" ca="1" si="50"/>
        <v>149.08408470316422</v>
      </c>
      <c r="E467" s="5">
        <f t="shared" ca="1" si="53"/>
        <v>-11.099698282556261</v>
      </c>
      <c r="F467" s="5">
        <f t="shared" ca="1" si="51"/>
        <v>6.0204122745872226</v>
      </c>
      <c r="G467">
        <f t="shared" ca="1" si="52"/>
        <v>0.57699999999999996</v>
      </c>
    </row>
    <row r="468" spans="1:7" x14ac:dyDescent="0.3">
      <c r="A468">
        <v>412</v>
      </c>
      <c r="B468" s="5">
        <f t="shared" ca="1" si="48"/>
        <v>69.951226177605974</v>
      </c>
      <c r="C468" s="5">
        <f t="shared" ca="1" si="49"/>
        <v>25.307370526798397</v>
      </c>
      <c r="D468" s="5">
        <f t="shared" ca="1" si="50"/>
        <v>154.7375592275497</v>
      </c>
      <c r="E468" s="5">
        <f t="shared" ca="1" si="53"/>
        <v>-3.5476348206935442</v>
      </c>
      <c r="F468" s="5">
        <f t="shared" ca="1" si="51"/>
        <v>13.57247573644994</v>
      </c>
      <c r="G468">
        <f t="shared" ca="1" si="52"/>
        <v>0.81</v>
      </c>
    </row>
    <row r="469" spans="1:7" x14ac:dyDescent="0.3">
      <c r="A469">
        <v>413</v>
      </c>
      <c r="B469" s="5">
        <f t="shared" ca="1" si="48"/>
        <v>67.245633239208672</v>
      </c>
      <c r="C469" s="5">
        <f t="shared" ca="1" si="49"/>
        <v>25.749598150827904</v>
      </c>
      <c r="D469" s="5">
        <f t="shared" ca="1" si="50"/>
        <v>153.82852843314404</v>
      </c>
      <c r="E469" s="5">
        <f t="shared" ca="1" si="53"/>
        <v>-11.849601077360278</v>
      </c>
      <c r="F469" s="5">
        <f t="shared" ca="1" si="51"/>
        <v>5.2705094797832057</v>
      </c>
      <c r="G469">
        <f t="shared" ca="1" si="52"/>
        <v>0.55300000000000005</v>
      </c>
    </row>
    <row r="470" spans="1:7" x14ac:dyDescent="0.3">
      <c r="A470">
        <v>414</v>
      </c>
      <c r="B470" s="5">
        <f t="shared" ca="1" si="48"/>
        <v>69.75483585367931</v>
      </c>
      <c r="C470" s="5">
        <f t="shared" ca="1" si="49"/>
        <v>31.447555498631356</v>
      </c>
      <c r="D470" s="5">
        <f t="shared" ca="1" si="50"/>
        <v>142.94985380655982</v>
      </c>
      <c r="E470" s="5">
        <f t="shared" ca="1" si="53"/>
        <v>-14.893552968802267</v>
      </c>
      <c r="F470" s="5">
        <f t="shared" ca="1" si="51"/>
        <v>2.2265575883412172</v>
      </c>
      <c r="G470">
        <f t="shared" ca="1" si="52"/>
        <v>0.45900000000000002</v>
      </c>
    </row>
    <row r="471" spans="1:7" x14ac:dyDescent="0.3">
      <c r="A471">
        <v>415</v>
      </c>
      <c r="B471" s="5">
        <f t="shared" ca="1" si="48"/>
        <v>64.16785466897808</v>
      </c>
      <c r="C471" s="5">
        <f t="shared" ca="1" si="49"/>
        <v>33.893159967440475</v>
      </c>
      <c r="D471" s="5">
        <f t="shared" ca="1" si="50"/>
        <v>145.14003946230645</v>
      </c>
      <c r="E471" s="5">
        <f t="shared" ca="1" si="53"/>
        <v>-38.508670142789036</v>
      </c>
      <c r="F471" s="5">
        <f t="shared" ca="1" si="51"/>
        <v>-21.388559585645552</v>
      </c>
      <c r="G471">
        <f t="shared" ca="1" si="52"/>
        <v>2.3E-2</v>
      </c>
    </row>
    <row r="472" spans="1:7" x14ac:dyDescent="0.3">
      <c r="A472">
        <v>416</v>
      </c>
      <c r="B472" s="5">
        <f t="shared" ca="1" si="48"/>
        <v>67.205834487339189</v>
      </c>
      <c r="C472" s="5">
        <f t="shared" ca="1" si="49"/>
        <v>30.87574591888594</v>
      </c>
      <c r="D472" s="5">
        <f t="shared" ca="1" si="50"/>
        <v>147.23178271203818</v>
      </c>
      <c r="E472" s="5">
        <f t="shared" ca="1" si="53"/>
        <v>-22.723223490605008</v>
      </c>
      <c r="F472" s="5">
        <f t="shared" ca="1" si="51"/>
        <v>-5.6031129334615244</v>
      </c>
      <c r="G472">
        <f t="shared" ca="1" si="52"/>
        <v>0.23599999999999999</v>
      </c>
    </row>
    <row r="473" spans="1:7" x14ac:dyDescent="0.3">
      <c r="A473">
        <v>417</v>
      </c>
      <c r="B473" s="5">
        <f t="shared" ca="1" si="48"/>
        <v>78.269541017034186</v>
      </c>
      <c r="C473" s="5">
        <f t="shared" ca="1" si="49"/>
        <v>33.246489475801219</v>
      </c>
      <c r="D473" s="5">
        <f t="shared" ca="1" si="50"/>
        <v>155.02137922184338</v>
      </c>
      <c r="E473" s="5">
        <f t="shared" ca="1" si="53"/>
        <v>-2.6414884749887602</v>
      </c>
      <c r="F473" s="5">
        <f t="shared" ca="1" si="51"/>
        <v>14.478622082154724</v>
      </c>
      <c r="G473">
        <f t="shared" ca="1" si="52"/>
        <v>0.83499999999999996</v>
      </c>
    </row>
    <row r="474" spans="1:7" x14ac:dyDescent="0.3">
      <c r="A474">
        <v>418</v>
      </c>
      <c r="B474" s="5">
        <f t="shared" ca="1" si="48"/>
        <v>69.904298161565777</v>
      </c>
      <c r="C474" s="5">
        <f t="shared" ca="1" si="49"/>
        <v>32.555974306037349</v>
      </c>
      <c r="D474" s="5">
        <f t="shared" ca="1" si="50"/>
        <v>147.29664493178183</v>
      </c>
      <c r="E474" s="5">
        <f t="shared" ca="1" si="53"/>
        <v>-19.914259868752524</v>
      </c>
      <c r="F474" s="5">
        <f t="shared" ca="1" si="51"/>
        <v>-2.7941493116090399</v>
      </c>
      <c r="G474">
        <f t="shared" ca="1" si="52"/>
        <v>0.312</v>
      </c>
    </row>
    <row r="475" spans="1:7" x14ac:dyDescent="0.3">
      <c r="A475">
        <v>419</v>
      </c>
      <c r="B475" s="5">
        <f t="shared" ca="1" si="48"/>
        <v>70.60855372487319</v>
      </c>
      <c r="C475" s="5">
        <f t="shared" ca="1" si="49"/>
        <v>27.552573123056526</v>
      </c>
      <c r="D475" s="5">
        <f t="shared" ca="1" si="50"/>
        <v>145.61785379047475</v>
      </c>
      <c r="E475" s="5">
        <f t="shared" ca="1" si="53"/>
        <v>-3.0682095796331823</v>
      </c>
      <c r="F475" s="5">
        <f t="shared" ca="1" si="51"/>
        <v>14.051900977510302</v>
      </c>
      <c r="G475">
        <f t="shared" ca="1" si="52"/>
        <v>0.82299999999999995</v>
      </c>
    </row>
    <row r="476" spans="1:7" x14ac:dyDescent="0.3">
      <c r="A476">
        <v>420</v>
      </c>
      <c r="B476" s="5">
        <f t="shared" ca="1" si="48"/>
        <v>66.413615882794232</v>
      </c>
      <c r="C476" s="5">
        <f t="shared" ca="1" si="49"/>
        <v>30.995738173486757</v>
      </c>
      <c r="D476" s="5">
        <f t="shared" ca="1" si="50"/>
        <v>140.22195405484075</v>
      </c>
      <c r="E476" s="5">
        <f t="shared" ca="1" si="53"/>
        <v>-21.493627765020832</v>
      </c>
      <c r="F476" s="5">
        <f t="shared" ca="1" si="51"/>
        <v>-4.3735172078773488</v>
      </c>
      <c r="G476">
        <f t="shared" ca="1" si="52"/>
        <v>0.26900000000000002</v>
      </c>
    </row>
    <row r="477" spans="1:7" x14ac:dyDescent="0.3">
      <c r="A477">
        <v>421</v>
      </c>
      <c r="B477" s="5">
        <f t="shared" ca="1" si="48"/>
        <v>63.572285478153979</v>
      </c>
      <c r="C477" s="5">
        <f t="shared" ca="1" si="49"/>
        <v>30.591410754002464</v>
      </c>
      <c r="D477" s="5">
        <f t="shared" ca="1" si="50"/>
        <v>145.71846351142867</v>
      </c>
      <c r="E477" s="5">
        <f t="shared" ca="1" si="53"/>
        <v>-31.262045223070032</v>
      </c>
      <c r="F477" s="5">
        <f t="shared" ca="1" si="51"/>
        <v>-14.141934665926549</v>
      </c>
      <c r="G477">
        <f t="shared" ca="1" si="52"/>
        <v>8.3000000000000004E-2</v>
      </c>
    </row>
    <row r="478" spans="1:7" x14ac:dyDescent="0.3">
      <c r="A478">
        <v>422</v>
      </c>
      <c r="B478" s="5">
        <f t="shared" ca="1" si="48"/>
        <v>64.845889403578454</v>
      </c>
      <c r="C478" s="5">
        <f t="shared" ca="1" si="49"/>
        <v>29.560760692317551</v>
      </c>
      <c r="D478" s="5">
        <f t="shared" ca="1" si="50"/>
        <v>150.60780145830896</v>
      </c>
      <c r="E478" s="5">
        <f t="shared" ca="1" si="53"/>
        <v>-27.461016281123577</v>
      </c>
      <c r="F478" s="5">
        <f t="shared" ca="1" si="51"/>
        <v>-10.340905723980093</v>
      </c>
      <c r="G478">
        <f t="shared" ca="1" si="52"/>
        <v>0.13200000000000001</v>
      </c>
    </row>
    <row r="479" spans="1:7" x14ac:dyDescent="0.3">
      <c r="A479">
        <v>423</v>
      </c>
      <c r="B479" s="5">
        <f t="shared" ca="1" si="48"/>
        <v>72.514235826139242</v>
      </c>
      <c r="C479" s="5">
        <f t="shared" ca="1" si="49"/>
        <v>27.835963741420304</v>
      </c>
      <c r="D479" s="5">
        <f t="shared" ca="1" si="50"/>
        <v>151.52999426299257</v>
      </c>
      <c r="E479" s="5">
        <f t="shared" ca="1" si="53"/>
        <v>-1.7230494067098769</v>
      </c>
      <c r="F479" s="5">
        <f t="shared" ca="1" si="51"/>
        <v>15.397061150433608</v>
      </c>
      <c r="G479">
        <f t="shared" ca="1" si="52"/>
        <v>0.84599999999999997</v>
      </c>
    </row>
    <row r="480" spans="1:7" x14ac:dyDescent="0.3">
      <c r="A480">
        <v>424</v>
      </c>
      <c r="B480" s="5">
        <f t="shared" ca="1" si="48"/>
        <v>66.965504119929676</v>
      </c>
      <c r="C480" s="5">
        <f t="shared" ca="1" si="49"/>
        <v>30.94145787507966</v>
      </c>
      <c r="D480" s="5">
        <f t="shared" ca="1" si="50"/>
        <v>151.72739248215342</v>
      </c>
      <c r="E480" s="5">
        <f t="shared" ca="1" si="53"/>
        <v>-26.000544776479458</v>
      </c>
      <c r="F480" s="5">
        <f t="shared" ca="1" si="51"/>
        <v>-8.8804342193359744</v>
      </c>
      <c r="G480">
        <f t="shared" ca="1" si="52"/>
        <v>0.151</v>
      </c>
    </row>
    <row r="481" spans="1:7" x14ac:dyDescent="0.3">
      <c r="A481">
        <v>425</v>
      </c>
      <c r="B481" s="5">
        <f t="shared" ca="1" si="48"/>
        <v>62.607623216411667</v>
      </c>
      <c r="C481" s="5">
        <f t="shared" ca="1" si="49"/>
        <v>25.864816554840989</v>
      </c>
      <c r="D481" s="5">
        <f t="shared" ca="1" si="50"/>
        <v>153.73163773651294</v>
      </c>
      <c r="E481" s="5">
        <f t="shared" ca="1" si="53"/>
        <v>-25.073085504754609</v>
      </c>
      <c r="F481" s="5">
        <f t="shared" ca="1" si="51"/>
        <v>-7.9529749476111249</v>
      </c>
      <c r="G481">
        <f t="shared" ca="1" si="52"/>
        <v>0.17599999999999999</v>
      </c>
    </row>
    <row r="482" spans="1:7" x14ac:dyDescent="0.3">
      <c r="A482">
        <v>426</v>
      </c>
      <c r="B482" s="5">
        <f t="shared" ca="1" si="48"/>
        <v>67.673947716911428</v>
      </c>
      <c r="C482" s="5">
        <f t="shared" ca="1" si="49"/>
        <v>32.693005553544957</v>
      </c>
      <c r="D482" s="5">
        <f t="shared" ca="1" si="50"/>
        <v>151.37313206097491</v>
      </c>
      <c r="E482" s="5">
        <f t="shared" ca="1" si="53"/>
        <v>-28.723018533744739</v>
      </c>
      <c r="F482" s="5">
        <f t="shared" ca="1" si="51"/>
        <v>-11.602907976601255</v>
      </c>
      <c r="G482">
        <f t="shared" ca="1" si="52"/>
        <v>0.111</v>
      </c>
    </row>
    <row r="483" spans="1:7" x14ac:dyDescent="0.3">
      <c r="A483">
        <v>427</v>
      </c>
      <c r="B483" s="5">
        <f t="shared" ca="1" si="48"/>
        <v>63.251616364714636</v>
      </c>
      <c r="C483" s="5">
        <f t="shared" ca="1" si="49"/>
        <v>32.043205951575239</v>
      </c>
      <c r="D483" s="5">
        <f t="shared" ca="1" si="50"/>
        <v>152.60190141203876</v>
      </c>
      <c r="E483" s="5">
        <f t="shared" ca="1" si="53"/>
        <v>-39.921790359095702</v>
      </c>
      <c r="F483" s="5">
        <f t="shared" ca="1" si="51"/>
        <v>-22.801679801952218</v>
      </c>
      <c r="G483">
        <f t="shared" ca="1" si="52"/>
        <v>1.7000000000000001E-2</v>
      </c>
    </row>
    <row r="484" spans="1:7" x14ac:dyDescent="0.3">
      <c r="A484">
        <v>428</v>
      </c>
      <c r="B484" s="5">
        <f t="shared" ca="1" si="48"/>
        <v>73.240955683409368</v>
      </c>
      <c r="C484" s="5">
        <f t="shared" ca="1" si="49"/>
        <v>33.45582975797403</v>
      </c>
      <c r="D484" s="5">
        <f t="shared" ca="1" si="50"/>
        <v>155.66383693182539</v>
      </c>
      <c r="E484" s="5">
        <f t="shared" ca="1" si="53"/>
        <v>-17.617137648204675</v>
      </c>
      <c r="F484" s="5">
        <f t="shared" ca="1" si="51"/>
        <v>-0.49702709106119158</v>
      </c>
      <c r="G484">
        <f t="shared" ca="1" si="52"/>
        <v>0.376</v>
      </c>
    </row>
    <row r="485" spans="1:7" x14ac:dyDescent="0.3">
      <c r="A485">
        <v>429</v>
      </c>
      <c r="B485" s="5">
        <f t="shared" ca="1" si="48"/>
        <v>71.977841310929151</v>
      </c>
      <c r="C485" s="5">
        <f t="shared" ca="1" si="49"/>
        <v>37.775067599800138</v>
      </c>
      <c r="D485" s="5">
        <f t="shared" ca="1" si="50"/>
        <v>157.76084312025625</v>
      </c>
      <c r="E485" s="5">
        <f t="shared" ca="1" si="53"/>
        <v>-34.338577834110751</v>
      </c>
      <c r="F485" s="5">
        <f t="shared" ca="1" si="51"/>
        <v>-17.218467276967267</v>
      </c>
      <c r="G485">
        <f t="shared" ca="1" si="52"/>
        <v>4.7E-2</v>
      </c>
    </row>
    <row r="486" spans="1:7" x14ac:dyDescent="0.3">
      <c r="A486">
        <v>430</v>
      </c>
      <c r="B486" s="5">
        <f t="shared" ca="1" si="48"/>
        <v>71.314131845670005</v>
      </c>
      <c r="C486" s="5">
        <f t="shared" ca="1" si="49"/>
        <v>31.731362784905745</v>
      </c>
      <c r="D486" s="5">
        <f t="shared" ca="1" si="50"/>
        <v>140.28398971598719</v>
      </c>
      <c r="E486" s="5">
        <f t="shared" ca="1" si="53"/>
        <v>-9.8945776561098846</v>
      </c>
      <c r="F486" s="5">
        <f t="shared" ca="1" si="51"/>
        <v>7.2255329010335991</v>
      </c>
      <c r="G486">
        <f t="shared" ca="1" si="52"/>
        <v>0.61599999999999999</v>
      </c>
    </row>
    <row r="487" spans="1:7" x14ac:dyDescent="0.3">
      <c r="A487">
        <v>431</v>
      </c>
      <c r="B487" s="5">
        <f t="shared" ca="1" si="48"/>
        <v>69.662428200445504</v>
      </c>
      <c r="C487" s="5">
        <f t="shared" ca="1" si="49"/>
        <v>27.894577398178548</v>
      </c>
      <c r="D487" s="5">
        <f t="shared" ca="1" si="50"/>
        <v>145.24357627999328</v>
      </c>
      <c r="E487" s="5">
        <f t="shared" ca="1" si="53"/>
        <v>-6.4642498930832932</v>
      </c>
      <c r="F487" s="5">
        <f t="shared" ca="1" si="51"/>
        <v>10.655860664060191</v>
      </c>
      <c r="G487">
        <f t="shared" ca="1" si="52"/>
        <v>0.74</v>
      </c>
    </row>
    <row r="488" spans="1:7" x14ac:dyDescent="0.3">
      <c r="A488">
        <v>432</v>
      </c>
      <c r="B488" s="5">
        <f t="shared" ca="1" si="48"/>
        <v>69.050593428586708</v>
      </c>
      <c r="C488" s="5">
        <f t="shared" ca="1" si="49"/>
        <v>32.3150581541029</v>
      </c>
      <c r="D488" s="5">
        <f t="shared" ca="1" si="50"/>
        <v>150.91660541054316</v>
      </c>
      <c r="E488" s="5">
        <f t="shared" ca="1" si="53"/>
        <v>-23.576457650709354</v>
      </c>
      <c r="F488" s="5">
        <f t="shared" ca="1" si="51"/>
        <v>-6.4563470935658707</v>
      </c>
      <c r="G488">
        <f t="shared" ca="1" si="52"/>
        <v>0.20699999999999999</v>
      </c>
    </row>
    <row r="489" spans="1:7" x14ac:dyDescent="0.3">
      <c r="A489">
        <v>433</v>
      </c>
      <c r="B489" s="5">
        <f t="shared" ca="1" si="48"/>
        <v>69.558449323804339</v>
      </c>
      <c r="C489" s="5">
        <f t="shared" ca="1" si="49"/>
        <v>35.314165657651529</v>
      </c>
      <c r="D489" s="5">
        <f t="shared" ca="1" si="50"/>
        <v>146.29457947504028</v>
      </c>
      <c r="E489" s="5">
        <f t="shared" ca="1" si="53"/>
        <v>-28.043814601004652</v>
      </c>
      <c r="F489" s="5">
        <f t="shared" ca="1" si="51"/>
        <v>-10.923704043861168</v>
      </c>
      <c r="G489">
        <f t="shared" ca="1" si="52"/>
        <v>0.11899999999999999</v>
      </c>
    </row>
    <row r="490" spans="1:7" x14ac:dyDescent="0.3">
      <c r="A490">
        <v>434</v>
      </c>
      <c r="B490" s="5">
        <f t="shared" ca="1" si="48"/>
        <v>71.614183761282547</v>
      </c>
      <c r="C490" s="5">
        <f t="shared" ca="1" si="49"/>
        <v>30.731334342089298</v>
      </c>
      <c r="D490" s="5">
        <f t="shared" ca="1" si="50"/>
        <v>151.35216245447208</v>
      </c>
      <c r="E490" s="5">
        <f t="shared" ca="1" si="53"/>
        <v>-12.22777991946419</v>
      </c>
      <c r="F490" s="5">
        <f t="shared" ca="1" si="51"/>
        <v>4.8923306376792937</v>
      </c>
      <c r="G490">
        <f t="shared" ca="1" si="52"/>
        <v>0.53600000000000003</v>
      </c>
    </row>
    <row r="491" spans="1:7" x14ac:dyDescent="0.3">
      <c r="A491">
        <v>435</v>
      </c>
      <c r="B491" s="5">
        <f t="shared" ca="1" si="48"/>
        <v>72.641120059359551</v>
      </c>
      <c r="C491" s="5">
        <f t="shared" ca="1" si="49"/>
        <v>31.67253738566318</v>
      </c>
      <c r="D491" s="5">
        <f t="shared" ca="1" si="50"/>
        <v>144.66802554964249</v>
      </c>
      <c r="E491" s="5">
        <f t="shared" ca="1" si="53"/>
        <v>-8.3864467503467495</v>
      </c>
      <c r="F491" s="5">
        <f t="shared" ca="1" si="51"/>
        <v>8.7336638067967343</v>
      </c>
      <c r="G491">
        <f t="shared" ca="1" si="52"/>
        <v>0.67700000000000005</v>
      </c>
    </row>
    <row r="492" spans="1:7" x14ac:dyDescent="0.3">
      <c r="A492">
        <v>436</v>
      </c>
      <c r="B492" s="5">
        <f t="shared" ca="1" si="48"/>
        <v>62.105564019881236</v>
      </c>
      <c r="C492" s="5">
        <f t="shared" ca="1" si="49"/>
        <v>29.721255500138625</v>
      </c>
      <c r="D492" s="5">
        <f t="shared" ca="1" si="50"/>
        <v>158.13886580309477</v>
      </c>
      <c r="E492" s="5">
        <f t="shared" ca="1" si="53"/>
        <v>-39.621229042059454</v>
      </c>
      <c r="F492" s="5">
        <f t="shared" ca="1" si="51"/>
        <v>-22.50111848491597</v>
      </c>
      <c r="G492">
        <f t="shared" ca="1" si="52"/>
        <v>1.9E-2</v>
      </c>
    </row>
    <row r="493" spans="1:7" x14ac:dyDescent="0.3">
      <c r="A493">
        <v>437</v>
      </c>
      <c r="B493" s="5">
        <f t="shared" ca="1" si="48"/>
        <v>67.991307049046739</v>
      </c>
      <c r="C493" s="5">
        <f t="shared" ca="1" si="49"/>
        <v>26.071533429802564</v>
      </c>
      <c r="D493" s="5">
        <f t="shared" ca="1" si="50"/>
        <v>155.66001569345653</v>
      </c>
      <c r="E493" s="5">
        <f t="shared" ca="1" si="53"/>
        <v>-11.653039405475166</v>
      </c>
      <c r="F493" s="5">
        <f t="shared" ca="1" si="51"/>
        <v>5.4670711516683177</v>
      </c>
      <c r="G493">
        <f t="shared" ca="1" si="52"/>
        <v>0.56299999999999994</v>
      </c>
    </row>
    <row r="494" spans="1:7" x14ac:dyDescent="0.3">
      <c r="A494">
        <v>438</v>
      </c>
      <c r="B494" s="5">
        <f t="shared" ca="1" si="48"/>
        <v>71.651547189398073</v>
      </c>
      <c r="C494" s="5">
        <f t="shared" ca="1" si="49"/>
        <v>29.507841460998964</v>
      </c>
      <c r="D494" s="5">
        <f t="shared" ca="1" si="50"/>
        <v>152.84318524814009</v>
      </c>
      <c r="E494" s="5">
        <f t="shared" ca="1" si="53"/>
        <v>-9.5096946906320969</v>
      </c>
      <c r="F494" s="5">
        <f t="shared" ca="1" si="51"/>
        <v>7.6104158665113868</v>
      </c>
      <c r="G494">
        <f t="shared" ca="1" si="52"/>
        <v>0.63200000000000001</v>
      </c>
    </row>
    <row r="495" spans="1:7" x14ac:dyDescent="0.3">
      <c r="A495">
        <v>439</v>
      </c>
      <c r="B495" s="5">
        <f t="shared" ca="1" si="48"/>
        <v>71.486840205851848</v>
      </c>
      <c r="C495" s="5">
        <f t="shared" ca="1" si="49"/>
        <v>33.375580514174679</v>
      </c>
      <c r="D495" s="5">
        <f t="shared" ca="1" si="50"/>
        <v>152.18754286979927</v>
      </c>
      <c r="E495" s="5">
        <f t="shared" ca="1" si="53"/>
        <v>-20.418950109291554</v>
      </c>
      <c r="F495" s="5">
        <f t="shared" ca="1" si="51"/>
        <v>-3.2988395521480705</v>
      </c>
      <c r="G495">
        <f t="shared" ca="1" si="52"/>
        <v>0.30199999999999999</v>
      </c>
    </row>
    <row r="496" spans="1:7" x14ac:dyDescent="0.3">
      <c r="A496">
        <v>440</v>
      </c>
      <c r="B496" s="5">
        <f t="shared" ca="1" si="48"/>
        <v>70.396396655413199</v>
      </c>
      <c r="C496" s="5">
        <f t="shared" ca="1" si="49"/>
        <v>35.725545626753231</v>
      </c>
      <c r="D496" s="5">
        <f t="shared" ca="1" si="50"/>
        <v>141.02790659917071</v>
      </c>
      <c r="E496" s="5">
        <f t="shared" ca="1" si="53"/>
        <v>-24.01436583655245</v>
      </c>
      <c r="F496" s="5">
        <f t="shared" ca="1" si="51"/>
        <v>-6.8942552794089664</v>
      </c>
      <c r="G496">
        <f t="shared" ca="1" si="52"/>
        <v>0.19800000000000001</v>
      </c>
    </row>
    <row r="497" spans="1:7" x14ac:dyDescent="0.3">
      <c r="A497">
        <v>441</v>
      </c>
      <c r="B497" s="5">
        <f t="shared" ca="1" si="48"/>
        <v>64.610721474122798</v>
      </c>
      <c r="C497" s="5">
        <f t="shared" ca="1" si="49"/>
        <v>29.005768029099794</v>
      </c>
      <c r="D497" s="5">
        <f t="shared" ca="1" si="50"/>
        <v>147.63080493376381</v>
      </c>
      <c r="E497" s="5">
        <f t="shared" ca="1" si="53"/>
        <v>-24.963536189630069</v>
      </c>
      <c r="F497" s="5">
        <f t="shared" ca="1" si="51"/>
        <v>-7.8434256324865856</v>
      </c>
      <c r="G497">
        <f t="shared" ca="1" si="52"/>
        <v>0.17699999999999999</v>
      </c>
    </row>
    <row r="498" spans="1:7" x14ac:dyDescent="0.3">
      <c r="A498">
        <v>442</v>
      </c>
      <c r="B498" s="5">
        <f t="shared" ca="1" si="48"/>
        <v>65.824554509407093</v>
      </c>
      <c r="C498" s="5">
        <f t="shared" ca="1" si="49"/>
        <v>29.078040604650813</v>
      </c>
      <c r="D498" s="5">
        <f t="shared" ca="1" si="50"/>
        <v>154.70363929880477</v>
      </c>
      <c r="E498" s="5">
        <f t="shared" ca="1" si="53"/>
        <v>-25.586513801601694</v>
      </c>
      <c r="F498" s="5">
        <f t="shared" ca="1" si="51"/>
        <v>-8.4664032444582098</v>
      </c>
      <c r="G498">
        <f t="shared" ca="1" si="52"/>
        <v>0.159</v>
      </c>
    </row>
    <row r="499" spans="1:7" x14ac:dyDescent="0.3">
      <c r="A499">
        <v>443</v>
      </c>
      <c r="B499" s="5">
        <f t="shared" ca="1" si="48"/>
        <v>73.218201811498645</v>
      </c>
      <c r="C499" s="5">
        <f t="shared" ca="1" si="49"/>
        <v>29.543677944361889</v>
      </c>
      <c r="D499" s="5">
        <f t="shared" ca="1" si="50"/>
        <v>155.58418666884364</v>
      </c>
      <c r="E499" s="5">
        <f t="shared" ca="1" si="53"/>
        <v>-6.7111862065572216</v>
      </c>
      <c r="F499" s="5">
        <f t="shared" ca="1" si="51"/>
        <v>10.408924350586261</v>
      </c>
      <c r="G499">
        <f t="shared" ca="1" si="52"/>
        <v>0.73399999999999999</v>
      </c>
    </row>
    <row r="500" spans="1:7" x14ac:dyDescent="0.3">
      <c r="A500">
        <v>444</v>
      </c>
      <c r="B500" s="5">
        <f t="shared" ca="1" si="48"/>
        <v>71.915179953158713</v>
      </c>
      <c r="C500" s="5">
        <f t="shared" ca="1" si="49"/>
        <v>27.460713861607516</v>
      </c>
      <c r="D500" s="5">
        <f t="shared" ca="1" si="50"/>
        <v>155.72871756782695</v>
      </c>
      <c r="E500" s="5">
        <f t="shared" ca="1" si="53"/>
        <v>-4.6107026143090755</v>
      </c>
      <c r="F500" s="5">
        <f t="shared" ca="1" si="51"/>
        <v>12.509407942834407</v>
      </c>
      <c r="G500">
        <f t="shared" ca="1" si="52"/>
        <v>0.78500000000000003</v>
      </c>
    </row>
    <row r="501" spans="1:7" x14ac:dyDescent="0.3">
      <c r="A501">
        <v>445</v>
      </c>
      <c r="B501" s="5">
        <f t="shared" ca="1" si="48"/>
        <v>71.90599830759777</v>
      </c>
      <c r="C501" s="5">
        <f t="shared" ca="1" si="49"/>
        <v>27.784716607847933</v>
      </c>
      <c r="D501" s="5">
        <f t="shared" ca="1" si="50"/>
        <v>151.97439060750222</v>
      </c>
      <c r="E501" s="5">
        <f t="shared" ca="1" si="53"/>
        <v>-3.5181871230397332</v>
      </c>
      <c r="F501" s="5">
        <f t="shared" ca="1" si="51"/>
        <v>13.60192343410375</v>
      </c>
      <c r="G501">
        <f t="shared" ca="1" si="52"/>
        <v>0.81200000000000006</v>
      </c>
    </row>
    <row r="502" spans="1:7" x14ac:dyDescent="0.3">
      <c r="A502">
        <v>446</v>
      </c>
      <c r="B502" s="5">
        <f t="shared" ca="1" si="48"/>
        <v>67.663298878642806</v>
      </c>
      <c r="C502" s="5">
        <f t="shared" ca="1" si="49"/>
        <v>29.002608167057346</v>
      </c>
      <c r="D502" s="5">
        <f t="shared" ca="1" si="50"/>
        <v>155.53535564511043</v>
      </c>
      <c r="E502" s="5">
        <f t="shared" ca="1" si="53"/>
        <v>-20.688433665148995</v>
      </c>
      <c r="F502" s="5">
        <f t="shared" ca="1" si="51"/>
        <v>-3.5683231080055116</v>
      </c>
      <c r="G502">
        <f t="shared" ca="1" si="52"/>
        <v>0.29499999999999998</v>
      </c>
    </row>
    <row r="503" spans="1:7" x14ac:dyDescent="0.3">
      <c r="A503">
        <v>447</v>
      </c>
      <c r="B503" s="5">
        <f t="shared" ca="1" si="48"/>
        <v>70.639033246280917</v>
      </c>
      <c r="C503" s="5">
        <f t="shared" ca="1" si="49"/>
        <v>33.408596634875657</v>
      </c>
      <c r="D503" s="5">
        <f t="shared" ca="1" si="50"/>
        <v>152.95848266211334</v>
      </c>
      <c r="E503" s="5">
        <f t="shared" ca="1" si="53"/>
        <v>-23.294512199544993</v>
      </c>
      <c r="F503" s="5">
        <f t="shared" ca="1" si="51"/>
        <v>-6.1744016424015093</v>
      </c>
      <c r="G503">
        <f t="shared" ca="1" si="52"/>
        <v>0.214</v>
      </c>
    </row>
    <row r="504" spans="1:7" x14ac:dyDescent="0.3">
      <c r="A504">
        <v>448</v>
      </c>
      <c r="B504" s="5">
        <f t="shared" ca="1" si="48"/>
        <v>70.056792784846351</v>
      </c>
      <c r="C504" s="5">
        <f t="shared" ca="1" si="49"/>
        <v>28.620746990618898</v>
      </c>
      <c r="D504" s="5">
        <f t="shared" ca="1" si="50"/>
        <v>147.08650451713069</v>
      </c>
      <c r="E504" s="5">
        <f t="shared" ca="1" si="53"/>
        <v>-8.3840752287411657</v>
      </c>
      <c r="F504" s="5">
        <f t="shared" ca="1" si="51"/>
        <v>8.736035328402318</v>
      </c>
      <c r="G504">
        <f t="shared" ca="1" si="52"/>
        <v>0.67800000000000005</v>
      </c>
    </row>
    <row r="505" spans="1:7" x14ac:dyDescent="0.3">
      <c r="A505">
        <v>449</v>
      </c>
      <c r="B505" s="5">
        <f t="shared" ca="1" si="48"/>
        <v>70.251432800475911</v>
      </c>
      <c r="C505" s="5">
        <f t="shared" ca="1" si="49"/>
        <v>29.488553454323071</v>
      </c>
      <c r="D505" s="5">
        <f t="shared" ca="1" si="50"/>
        <v>151.63100978081272</v>
      </c>
      <c r="E505" s="5">
        <f t="shared" ca="1" si="53"/>
        <v>-12.713117024175414</v>
      </c>
      <c r="F505" s="5">
        <f t="shared" ca="1" si="51"/>
        <v>4.4069935329680696</v>
      </c>
      <c r="G505">
        <f t="shared" ca="1" si="52"/>
        <v>0.52500000000000002</v>
      </c>
    </row>
    <row r="506" spans="1:7" x14ac:dyDescent="0.3">
      <c r="A506">
        <v>450</v>
      </c>
      <c r="B506" s="5">
        <f t="shared" ref="B506:B569" ca="1" si="54">_xlfn.NORM.INV(RAND(),$B$52,$C$52)</f>
        <v>63.641486615007665</v>
      </c>
      <c r="C506" s="5">
        <f t="shared" ref="C506:C569" ca="1" si="55">_xlfn.NORM.INV(RAND(),$B$53,$C$53)</f>
        <v>29.669096949739846</v>
      </c>
      <c r="D506" s="5">
        <f t="shared" ref="D506:D569" ca="1" si="56">_xlfn.NORM.INV(RAND(),$B$54,$C$54)</f>
        <v>154.8477580341663</v>
      </c>
      <c r="E506" s="5">
        <f t="shared" ca="1" si="53"/>
        <v>-33.412262600152729</v>
      </c>
      <c r="F506" s="5">
        <f t="shared" ref="F506:F569" ca="1" si="57">E506+$C$46</f>
        <v>-16.292152043009246</v>
      </c>
      <c r="G506">
        <f t="shared" ref="G506:G569" ca="1" si="58">COUNTIF($F$57:$F$1056,"&lt;"&amp;F506)/COUNT($F$57:$F$1056)</f>
        <v>5.6000000000000001E-2</v>
      </c>
    </row>
    <row r="507" spans="1:7" x14ac:dyDescent="0.3">
      <c r="A507">
        <v>451</v>
      </c>
      <c r="B507" s="5">
        <f t="shared" ca="1" si="54"/>
        <v>72.127523627597299</v>
      </c>
      <c r="C507" s="5">
        <f t="shared" ca="1" si="55"/>
        <v>21.743591475284468</v>
      </c>
      <c r="D507" s="5">
        <f t="shared" ca="1" si="56"/>
        <v>145.08821372400635</v>
      </c>
      <c r="E507" s="5">
        <f t="shared" ca="1" si="53"/>
        <v>17.684056725248421</v>
      </c>
      <c r="F507" s="5">
        <f t="shared" ca="1" si="57"/>
        <v>34.804167282391901</v>
      </c>
      <c r="G507">
        <f t="shared" ca="1" si="58"/>
        <v>0.997</v>
      </c>
    </row>
    <row r="508" spans="1:7" x14ac:dyDescent="0.3">
      <c r="A508">
        <v>452</v>
      </c>
      <c r="B508" s="5">
        <f t="shared" ca="1" si="54"/>
        <v>68.998196647520658</v>
      </c>
      <c r="C508" s="5">
        <f t="shared" ca="1" si="55"/>
        <v>30.576053823425564</v>
      </c>
      <c r="D508" s="5">
        <f t="shared" ca="1" si="56"/>
        <v>155.74146931619305</v>
      </c>
      <c r="E508" s="5">
        <f t="shared" ca="1" si="53"/>
        <v>-21.465762841123194</v>
      </c>
      <c r="F508" s="5">
        <f t="shared" ca="1" si="57"/>
        <v>-4.3456522839797103</v>
      </c>
      <c r="G508">
        <f t="shared" ca="1" si="58"/>
        <v>0.27</v>
      </c>
    </row>
    <row r="509" spans="1:7" x14ac:dyDescent="0.3">
      <c r="A509">
        <v>453</v>
      </c>
      <c r="B509" s="5">
        <f t="shared" ca="1" si="54"/>
        <v>73.262624472922624</v>
      </c>
      <c r="C509" s="5">
        <f t="shared" ca="1" si="55"/>
        <v>31.959309835759747</v>
      </c>
      <c r="D509" s="5">
        <f t="shared" ca="1" si="56"/>
        <v>146.97979118626256</v>
      </c>
      <c r="E509" s="5">
        <f t="shared" ca="1" si="53"/>
        <v>-8.6972867433726648</v>
      </c>
      <c r="F509" s="5">
        <f t="shared" ca="1" si="57"/>
        <v>8.4228238137708189</v>
      </c>
      <c r="G509">
        <f t="shared" ca="1" si="58"/>
        <v>0.66100000000000003</v>
      </c>
    </row>
    <row r="510" spans="1:7" x14ac:dyDescent="0.3">
      <c r="A510">
        <v>454</v>
      </c>
      <c r="B510" s="5">
        <f t="shared" ca="1" si="54"/>
        <v>64.610710885350628</v>
      </c>
      <c r="C510" s="5">
        <f t="shared" ca="1" si="55"/>
        <v>30.224867760518627</v>
      </c>
      <c r="D510" s="5">
        <f t="shared" ca="1" si="56"/>
        <v>141.79858396625079</v>
      </c>
      <c r="E510" s="5">
        <f t="shared" ca="1" si="53"/>
        <v>-25.225683634488515</v>
      </c>
      <c r="F510" s="5">
        <f t="shared" ca="1" si="57"/>
        <v>-8.1055730773450314</v>
      </c>
      <c r="G510">
        <f t="shared" ca="1" si="58"/>
        <v>0.17100000000000001</v>
      </c>
    </row>
    <row r="511" spans="1:7" x14ac:dyDescent="0.3">
      <c r="A511">
        <v>455</v>
      </c>
      <c r="B511" s="5">
        <f t="shared" ca="1" si="54"/>
        <v>72.068395392291094</v>
      </c>
      <c r="C511" s="5">
        <f t="shared" ca="1" si="55"/>
        <v>24.929842855251884</v>
      </c>
      <c r="D511" s="5">
        <f t="shared" ca="1" si="56"/>
        <v>153.66680366900971</v>
      </c>
      <c r="E511" s="5">
        <f t="shared" ca="1" si="53"/>
        <v>3.9970144286745426</v>
      </c>
      <c r="F511" s="5">
        <f t="shared" ca="1" si="57"/>
        <v>21.117124985818027</v>
      </c>
      <c r="G511">
        <f t="shared" ca="1" si="58"/>
        <v>0.93</v>
      </c>
    </row>
    <row r="512" spans="1:7" x14ac:dyDescent="0.3">
      <c r="A512">
        <v>456</v>
      </c>
      <c r="B512" s="5">
        <f t="shared" ca="1" si="54"/>
        <v>62.364923292189907</v>
      </c>
      <c r="C512" s="5">
        <f t="shared" ca="1" si="55"/>
        <v>31.839737421253066</v>
      </c>
      <c r="D512" s="5">
        <f t="shared" ca="1" si="56"/>
        <v>159.43291855963903</v>
      </c>
      <c r="E512" s="5">
        <f t="shared" ca="1" si="53"/>
        <v>-45.511057131082197</v>
      </c>
      <c r="F512" s="5">
        <f t="shared" ca="1" si="57"/>
        <v>-28.390946573938713</v>
      </c>
      <c r="G512">
        <f t="shared" ca="1" si="58"/>
        <v>6.0000000000000001E-3</v>
      </c>
    </row>
    <row r="513" spans="1:7" x14ac:dyDescent="0.3">
      <c r="A513">
        <v>457</v>
      </c>
      <c r="B513" s="5">
        <f t="shared" ca="1" si="54"/>
        <v>71.293628762582642</v>
      </c>
      <c r="C513" s="5">
        <f t="shared" ca="1" si="55"/>
        <v>25.039084713214283</v>
      </c>
      <c r="D513" s="5">
        <f t="shared" ca="1" si="56"/>
        <v>149.0685437907045</v>
      </c>
      <c r="E513" s="5">
        <f t="shared" ca="1" si="53"/>
        <v>4.0058566655233623</v>
      </c>
      <c r="F513" s="5">
        <f t="shared" ca="1" si="57"/>
        <v>21.125967222666844</v>
      </c>
      <c r="G513">
        <f t="shared" ca="1" si="58"/>
        <v>0.93100000000000005</v>
      </c>
    </row>
    <row r="514" spans="1:7" x14ac:dyDescent="0.3">
      <c r="A514">
        <v>458</v>
      </c>
      <c r="B514" s="5">
        <f t="shared" ca="1" si="54"/>
        <v>68.938964297409541</v>
      </c>
      <c r="C514" s="5">
        <f t="shared" ca="1" si="55"/>
        <v>28.764443941516589</v>
      </c>
      <c r="D514" s="5">
        <f t="shared" ca="1" si="56"/>
        <v>159.23865741440113</v>
      </c>
      <c r="E514" s="5">
        <f t="shared" ca="1" si="53"/>
        <v>-18.455928669715711</v>
      </c>
      <c r="F514" s="5">
        <f t="shared" ca="1" si="57"/>
        <v>-1.3358181125722268</v>
      </c>
      <c r="G514">
        <f t="shared" ca="1" si="58"/>
        <v>0.35099999999999998</v>
      </c>
    </row>
    <row r="515" spans="1:7" x14ac:dyDescent="0.3">
      <c r="A515">
        <v>459</v>
      </c>
      <c r="B515" s="5">
        <f t="shared" ca="1" si="54"/>
        <v>67.371081187557806</v>
      </c>
      <c r="C515" s="5">
        <f t="shared" ca="1" si="55"/>
        <v>30.000729064072626</v>
      </c>
      <c r="D515" s="5">
        <f t="shared" ca="1" si="56"/>
        <v>151.45187917200406</v>
      </c>
      <c r="E515" s="5">
        <f t="shared" ca="1" si="53"/>
        <v>-22.091866704469709</v>
      </c>
      <c r="F515" s="5">
        <f t="shared" ca="1" si="57"/>
        <v>-4.9717561473262251</v>
      </c>
      <c r="G515">
        <f t="shared" ca="1" si="58"/>
        <v>0.255</v>
      </c>
    </row>
    <row r="516" spans="1:7" x14ac:dyDescent="0.3">
      <c r="A516">
        <v>460</v>
      </c>
      <c r="B516" s="5">
        <f t="shared" ca="1" si="54"/>
        <v>68.053176765732601</v>
      </c>
      <c r="C516" s="5">
        <f t="shared" ca="1" si="55"/>
        <v>32.125685271137023</v>
      </c>
      <c r="D516" s="5">
        <f t="shared" ca="1" si="56"/>
        <v>141.84007177867721</v>
      </c>
      <c r="E516" s="5">
        <f t="shared" ca="1" si="53"/>
        <v>-20.942239329705185</v>
      </c>
      <c r="F516" s="5">
        <f t="shared" ca="1" si="57"/>
        <v>-3.822128772561701</v>
      </c>
      <c r="G516">
        <f t="shared" ca="1" si="58"/>
        <v>0.28699999999999998</v>
      </c>
    </row>
    <row r="517" spans="1:7" x14ac:dyDescent="0.3">
      <c r="A517">
        <v>461</v>
      </c>
      <c r="B517" s="5">
        <f t="shared" ca="1" si="54"/>
        <v>73.561168601338693</v>
      </c>
      <c r="C517" s="5">
        <f t="shared" ca="1" si="55"/>
        <v>32.765436662899162</v>
      </c>
      <c r="D517" s="5">
        <f t="shared" ca="1" si="56"/>
        <v>145.38585891537298</v>
      </c>
      <c r="E517" s="5">
        <f t="shared" ca="1" si="53"/>
        <v>-9.2560352015444423</v>
      </c>
      <c r="F517" s="5">
        <f t="shared" ca="1" si="57"/>
        <v>7.8640753555990415</v>
      </c>
      <c r="G517">
        <f t="shared" ca="1" si="58"/>
        <v>0.64100000000000001</v>
      </c>
    </row>
    <row r="518" spans="1:7" x14ac:dyDescent="0.3">
      <c r="A518">
        <v>462</v>
      </c>
      <c r="B518" s="5">
        <f t="shared" ca="1" si="54"/>
        <v>69.96052008616671</v>
      </c>
      <c r="C518" s="5">
        <f t="shared" ca="1" si="55"/>
        <v>28.432458290474699</v>
      </c>
      <c r="D518" s="5">
        <f t="shared" ca="1" si="56"/>
        <v>151.66267649170211</v>
      </c>
      <c r="E518" s="5">
        <f t="shared" ref="E518:E581" ca="1" si="59">$J$46*(B518-$B$46)+$J$47*(C518-$B$47)+$J$48*(D518-$B$48)</f>
        <v>-10.593038127005451</v>
      </c>
      <c r="F518" s="5">
        <f t="shared" ca="1" si="57"/>
        <v>6.5270724301380323</v>
      </c>
      <c r="G518">
        <f t="shared" ca="1" si="58"/>
        <v>0.59399999999999997</v>
      </c>
    </row>
    <row r="519" spans="1:7" x14ac:dyDescent="0.3">
      <c r="A519">
        <v>463</v>
      </c>
      <c r="B519" s="5">
        <f t="shared" ca="1" si="54"/>
        <v>69.122762323814698</v>
      </c>
      <c r="C519" s="5">
        <f t="shared" ca="1" si="55"/>
        <v>30.572955787951646</v>
      </c>
      <c r="D519" s="5">
        <f t="shared" ca="1" si="56"/>
        <v>155.46239514254307</v>
      </c>
      <c r="E519" s="5">
        <f t="shared" ca="1" si="59"/>
        <v>-20.958815277250427</v>
      </c>
      <c r="F519" s="5">
        <f t="shared" ca="1" si="57"/>
        <v>-3.8387047201069429</v>
      </c>
      <c r="G519">
        <f t="shared" ca="1" si="58"/>
        <v>0.28599999999999998</v>
      </c>
    </row>
    <row r="520" spans="1:7" x14ac:dyDescent="0.3">
      <c r="A520">
        <v>464</v>
      </c>
      <c r="B520" s="5">
        <f t="shared" ca="1" si="54"/>
        <v>70.12759510057333</v>
      </c>
      <c r="C520" s="5">
        <f t="shared" ca="1" si="55"/>
        <v>25.379341770334754</v>
      </c>
      <c r="D520" s="5">
        <f t="shared" ca="1" si="56"/>
        <v>162.25560052402531</v>
      </c>
      <c r="E520" s="5">
        <f t="shared" ca="1" si="59"/>
        <v>-7.3073012706969456</v>
      </c>
      <c r="F520" s="5">
        <f t="shared" ca="1" si="57"/>
        <v>9.8128092864465373</v>
      </c>
      <c r="G520">
        <f t="shared" ca="1" si="58"/>
        <v>0.71499999999999997</v>
      </c>
    </row>
    <row r="521" spans="1:7" x14ac:dyDescent="0.3">
      <c r="A521">
        <v>465</v>
      </c>
      <c r="B521" s="5">
        <f t="shared" ca="1" si="54"/>
        <v>72.181309377632175</v>
      </c>
      <c r="C521" s="5">
        <f t="shared" ca="1" si="55"/>
        <v>25.01098024042933</v>
      </c>
      <c r="D521" s="5">
        <f t="shared" ca="1" si="56"/>
        <v>154.47363897800537</v>
      </c>
      <c r="E521" s="5">
        <f t="shared" ca="1" si="59"/>
        <v>3.6509865803415567</v>
      </c>
      <c r="F521" s="5">
        <f t="shared" ca="1" si="57"/>
        <v>20.771097137485039</v>
      </c>
      <c r="G521">
        <f t="shared" ca="1" si="58"/>
        <v>0.92600000000000005</v>
      </c>
    </row>
    <row r="522" spans="1:7" x14ac:dyDescent="0.3">
      <c r="A522">
        <v>466</v>
      </c>
      <c r="B522" s="5">
        <f t="shared" ca="1" si="54"/>
        <v>68.550433756063498</v>
      </c>
      <c r="C522" s="5">
        <f t="shared" ca="1" si="55"/>
        <v>26.663774146739367</v>
      </c>
      <c r="D522" s="5">
        <f t="shared" ca="1" si="56"/>
        <v>150.13456559841595</v>
      </c>
      <c r="E522" s="5">
        <f t="shared" ca="1" si="59"/>
        <v>-8.768026537085996</v>
      </c>
      <c r="F522" s="5">
        <f t="shared" ca="1" si="57"/>
        <v>8.3520840200574877</v>
      </c>
      <c r="G522">
        <f t="shared" ca="1" si="58"/>
        <v>0.65800000000000003</v>
      </c>
    </row>
    <row r="523" spans="1:7" x14ac:dyDescent="0.3">
      <c r="A523">
        <v>467</v>
      </c>
      <c r="B523" s="5">
        <f t="shared" ca="1" si="54"/>
        <v>68.365880837258956</v>
      </c>
      <c r="C523" s="5">
        <f t="shared" ca="1" si="55"/>
        <v>31.679333048842679</v>
      </c>
      <c r="D523" s="5">
        <f t="shared" ca="1" si="56"/>
        <v>152.71426420993845</v>
      </c>
      <c r="E523" s="5">
        <f t="shared" ca="1" si="59"/>
        <v>-24.681983530077122</v>
      </c>
      <c r="F523" s="5">
        <f t="shared" ca="1" si="57"/>
        <v>-7.5618729729336387</v>
      </c>
      <c r="G523">
        <f t="shared" ca="1" si="58"/>
        <v>0.185</v>
      </c>
    </row>
    <row r="524" spans="1:7" x14ac:dyDescent="0.3">
      <c r="A524">
        <v>468</v>
      </c>
      <c r="B524" s="5">
        <f t="shared" ca="1" si="54"/>
        <v>69.651358386563842</v>
      </c>
      <c r="C524" s="5">
        <f t="shared" ca="1" si="55"/>
        <v>24.627627485562439</v>
      </c>
      <c r="D524" s="5">
        <f t="shared" ca="1" si="56"/>
        <v>150.63354090597718</v>
      </c>
      <c r="E524" s="5">
        <f t="shared" ca="1" si="59"/>
        <v>-0.27511619483677396</v>
      </c>
      <c r="F524" s="5">
        <f t="shared" ca="1" si="57"/>
        <v>16.844994362306711</v>
      </c>
      <c r="G524">
        <f t="shared" ca="1" si="58"/>
        <v>0.86299999999999999</v>
      </c>
    </row>
    <row r="525" spans="1:7" x14ac:dyDescent="0.3">
      <c r="A525">
        <v>469</v>
      </c>
      <c r="B525" s="5">
        <f t="shared" ca="1" si="54"/>
        <v>64.645965644123763</v>
      </c>
      <c r="C525" s="5">
        <f t="shared" ca="1" si="55"/>
        <v>29.86693062787873</v>
      </c>
      <c r="D525" s="5">
        <f t="shared" ca="1" si="56"/>
        <v>163.0724337877266</v>
      </c>
      <c r="E525" s="5">
        <f t="shared" ca="1" si="59"/>
        <v>-35.591345978646501</v>
      </c>
      <c r="F525" s="5">
        <f t="shared" ca="1" si="57"/>
        <v>-18.471235421503017</v>
      </c>
      <c r="G525">
        <f t="shared" ca="1" si="58"/>
        <v>3.7999999999999999E-2</v>
      </c>
    </row>
    <row r="526" spans="1:7" x14ac:dyDescent="0.3">
      <c r="A526">
        <v>470</v>
      </c>
      <c r="B526" s="5">
        <f t="shared" ca="1" si="54"/>
        <v>73.608976161416706</v>
      </c>
      <c r="C526" s="5">
        <f t="shared" ca="1" si="55"/>
        <v>30.330271057218443</v>
      </c>
      <c r="D526" s="5">
        <f t="shared" ca="1" si="56"/>
        <v>164.86553766761224</v>
      </c>
      <c r="E526" s="5">
        <f t="shared" ca="1" si="59"/>
        <v>-12.818144562998215</v>
      </c>
      <c r="F526" s="5">
        <f t="shared" ca="1" si="57"/>
        <v>4.3019659941452684</v>
      </c>
      <c r="G526">
        <f t="shared" ca="1" si="58"/>
        <v>0.52100000000000002</v>
      </c>
    </row>
    <row r="527" spans="1:7" x14ac:dyDescent="0.3">
      <c r="A527">
        <v>471</v>
      </c>
      <c r="B527" s="5">
        <f t="shared" ca="1" si="54"/>
        <v>74.579614875891664</v>
      </c>
      <c r="C527" s="5">
        <f t="shared" ca="1" si="55"/>
        <v>31.241940737410488</v>
      </c>
      <c r="D527" s="5">
        <f t="shared" ca="1" si="56"/>
        <v>149.57179290251128</v>
      </c>
      <c r="E527" s="5">
        <f t="shared" ca="1" si="59"/>
        <v>-4.4121032780372147</v>
      </c>
      <c r="F527" s="5">
        <f t="shared" ca="1" si="57"/>
        <v>12.708007279106269</v>
      </c>
      <c r="G527">
        <f t="shared" ca="1" si="58"/>
        <v>0.79300000000000004</v>
      </c>
    </row>
    <row r="528" spans="1:7" x14ac:dyDescent="0.3">
      <c r="A528">
        <v>472</v>
      </c>
      <c r="B528" s="5">
        <f t="shared" ca="1" si="54"/>
        <v>70.531006937463843</v>
      </c>
      <c r="C528" s="5">
        <f t="shared" ca="1" si="55"/>
        <v>32.375992697339811</v>
      </c>
      <c r="D528" s="5">
        <f t="shared" ca="1" si="56"/>
        <v>145.62980100869081</v>
      </c>
      <c r="E528" s="5">
        <f t="shared" ca="1" si="59"/>
        <v>-16.762973347408082</v>
      </c>
      <c r="F528" s="5">
        <f t="shared" ca="1" si="57"/>
        <v>0.35713720973540219</v>
      </c>
      <c r="G528">
        <f t="shared" ca="1" si="58"/>
        <v>0.39300000000000002</v>
      </c>
    </row>
    <row r="529" spans="1:7" x14ac:dyDescent="0.3">
      <c r="A529">
        <v>473</v>
      </c>
      <c r="B529" s="5">
        <f t="shared" ca="1" si="54"/>
        <v>72.268841582374677</v>
      </c>
      <c r="C529" s="5">
        <f t="shared" ca="1" si="55"/>
        <v>29.030779987303138</v>
      </c>
      <c r="D529" s="5">
        <f t="shared" ca="1" si="56"/>
        <v>140.15348781985898</v>
      </c>
      <c r="E529" s="5">
        <f t="shared" ca="1" si="59"/>
        <v>0.38492330726840684</v>
      </c>
      <c r="F529" s="5">
        <f t="shared" ca="1" si="57"/>
        <v>17.505033864411892</v>
      </c>
      <c r="G529">
        <f t="shared" ca="1" si="58"/>
        <v>0.88400000000000001</v>
      </c>
    </row>
    <row r="530" spans="1:7" x14ac:dyDescent="0.3">
      <c r="A530">
        <v>474</v>
      </c>
      <c r="B530" s="5">
        <f t="shared" ca="1" si="54"/>
        <v>63.104901470240286</v>
      </c>
      <c r="C530" s="5">
        <f t="shared" ca="1" si="55"/>
        <v>37.248231102998403</v>
      </c>
      <c r="D530" s="5">
        <f t="shared" ca="1" si="56"/>
        <v>154.32176221769325</v>
      </c>
      <c r="E530" s="5">
        <f t="shared" ca="1" si="59"/>
        <v>-55.795901839492863</v>
      </c>
      <c r="F530" s="5">
        <f t="shared" ca="1" si="57"/>
        <v>-38.67579128234938</v>
      </c>
      <c r="G530">
        <f t="shared" ca="1" si="58"/>
        <v>0</v>
      </c>
    </row>
    <row r="531" spans="1:7" x14ac:dyDescent="0.3">
      <c r="A531">
        <v>475</v>
      </c>
      <c r="B531" s="5">
        <f t="shared" ca="1" si="54"/>
        <v>69.440664153869577</v>
      </c>
      <c r="C531" s="5">
        <f t="shared" ca="1" si="55"/>
        <v>36.942906525923199</v>
      </c>
      <c r="D531" s="5">
        <f t="shared" ca="1" si="56"/>
        <v>143.22480357105249</v>
      </c>
      <c r="E531" s="5">
        <f t="shared" ca="1" si="59"/>
        <v>-31.267625286872537</v>
      </c>
      <c r="F531" s="5">
        <f t="shared" ca="1" si="57"/>
        <v>-14.147514729729053</v>
      </c>
      <c r="G531">
        <f t="shared" ca="1" si="58"/>
        <v>8.2000000000000003E-2</v>
      </c>
    </row>
    <row r="532" spans="1:7" x14ac:dyDescent="0.3">
      <c r="A532">
        <v>476</v>
      </c>
      <c r="B532" s="5">
        <f t="shared" ca="1" si="54"/>
        <v>65.174917999719966</v>
      </c>
      <c r="C532" s="5">
        <f t="shared" ca="1" si="55"/>
        <v>35.560308602879942</v>
      </c>
      <c r="D532" s="5">
        <f t="shared" ca="1" si="56"/>
        <v>151.40257901680343</v>
      </c>
      <c r="E532" s="5">
        <f t="shared" ca="1" si="59"/>
        <v>-43.726973797307636</v>
      </c>
      <c r="F532" s="5">
        <f t="shared" ca="1" si="57"/>
        <v>-26.606863240164152</v>
      </c>
      <c r="G532">
        <f t="shared" ca="1" si="58"/>
        <v>7.0000000000000001E-3</v>
      </c>
    </row>
    <row r="533" spans="1:7" x14ac:dyDescent="0.3">
      <c r="A533">
        <v>477</v>
      </c>
      <c r="B533" s="5">
        <f t="shared" ca="1" si="54"/>
        <v>73.398819420180104</v>
      </c>
      <c r="C533" s="5">
        <f t="shared" ca="1" si="55"/>
        <v>29.645752469299104</v>
      </c>
      <c r="D533" s="5">
        <f t="shared" ca="1" si="56"/>
        <v>156.78274651703623</v>
      </c>
      <c r="E533" s="5">
        <f t="shared" ca="1" si="59"/>
        <v>-7.1376846041116799</v>
      </c>
      <c r="F533" s="5">
        <f t="shared" ca="1" si="57"/>
        <v>9.9824259530318038</v>
      </c>
      <c r="G533">
        <f t="shared" ca="1" si="58"/>
        <v>0.71799999999999997</v>
      </c>
    </row>
    <row r="534" spans="1:7" x14ac:dyDescent="0.3">
      <c r="A534">
        <v>478</v>
      </c>
      <c r="B534" s="5">
        <f t="shared" ca="1" si="54"/>
        <v>68.370888509565873</v>
      </c>
      <c r="C534" s="5">
        <f t="shared" ca="1" si="55"/>
        <v>24.607117542682488</v>
      </c>
      <c r="D534" s="5">
        <f t="shared" ca="1" si="56"/>
        <v>155.55918694664615</v>
      </c>
      <c r="E534" s="5">
        <f t="shared" ca="1" si="59"/>
        <v>-6.4484487887744786</v>
      </c>
      <c r="F534" s="5">
        <f t="shared" ca="1" si="57"/>
        <v>10.671661768369006</v>
      </c>
      <c r="G534">
        <f t="shared" ca="1" si="58"/>
        <v>0.74299999999999999</v>
      </c>
    </row>
    <row r="535" spans="1:7" x14ac:dyDescent="0.3">
      <c r="A535">
        <v>479</v>
      </c>
      <c r="B535" s="5">
        <f t="shared" ca="1" si="54"/>
        <v>72.385747067240345</v>
      </c>
      <c r="C535" s="5">
        <f t="shared" ca="1" si="55"/>
        <v>39.341393356291206</v>
      </c>
      <c r="D535" s="5">
        <f t="shared" ca="1" si="56"/>
        <v>151.35616113875747</v>
      </c>
      <c r="E535" s="5">
        <f t="shared" ca="1" si="59"/>
        <v>-34.122736003144936</v>
      </c>
      <c r="F535" s="5">
        <f t="shared" ca="1" si="57"/>
        <v>-17.002625446001453</v>
      </c>
      <c r="G535">
        <f t="shared" ca="1" si="58"/>
        <v>0.05</v>
      </c>
    </row>
    <row r="536" spans="1:7" x14ac:dyDescent="0.3">
      <c r="A536">
        <v>480</v>
      </c>
      <c r="B536" s="5">
        <f t="shared" ca="1" si="54"/>
        <v>68.155358297213908</v>
      </c>
      <c r="C536" s="5">
        <f t="shared" ca="1" si="55"/>
        <v>25.419531022618017</v>
      </c>
      <c r="D536" s="5">
        <f t="shared" ca="1" si="56"/>
        <v>158.17274497639519</v>
      </c>
      <c r="E536" s="5">
        <f t="shared" ca="1" si="59"/>
        <v>-10.727848408414996</v>
      </c>
      <c r="F536" s="5">
        <f t="shared" ca="1" si="57"/>
        <v>6.3922621487284879</v>
      </c>
      <c r="G536">
        <f t="shared" ca="1" si="58"/>
        <v>0.58799999999999997</v>
      </c>
    </row>
    <row r="537" spans="1:7" x14ac:dyDescent="0.3">
      <c r="A537">
        <v>481</v>
      </c>
      <c r="B537" s="5">
        <f t="shared" ca="1" si="54"/>
        <v>72.429408692879221</v>
      </c>
      <c r="C537" s="5">
        <f t="shared" ca="1" si="55"/>
        <v>33.087220432096359</v>
      </c>
      <c r="D537" s="5">
        <f t="shared" ca="1" si="56"/>
        <v>145.37452846841353</v>
      </c>
      <c r="E537" s="5">
        <f t="shared" ca="1" si="59"/>
        <v>-13.309655320924286</v>
      </c>
      <c r="F537" s="5">
        <f t="shared" ca="1" si="57"/>
        <v>3.8104552362191981</v>
      </c>
      <c r="G537">
        <f t="shared" ca="1" si="58"/>
        <v>0.50700000000000001</v>
      </c>
    </row>
    <row r="538" spans="1:7" x14ac:dyDescent="0.3">
      <c r="A538">
        <v>482</v>
      </c>
      <c r="B538" s="5">
        <f t="shared" ca="1" si="54"/>
        <v>67.537539222548418</v>
      </c>
      <c r="C538" s="5">
        <f t="shared" ca="1" si="55"/>
        <v>30.177069222834049</v>
      </c>
      <c r="D538" s="5">
        <f t="shared" ca="1" si="56"/>
        <v>155.66885004851576</v>
      </c>
      <c r="E538" s="5">
        <f t="shared" ca="1" si="59"/>
        <v>-24.391866814057625</v>
      </c>
      <c r="F538" s="5">
        <f t="shared" ca="1" si="57"/>
        <v>-7.2717562569141414</v>
      </c>
      <c r="G538">
        <f t="shared" ca="1" si="58"/>
        <v>0.189</v>
      </c>
    </row>
    <row r="539" spans="1:7" x14ac:dyDescent="0.3">
      <c r="A539">
        <v>483</v>
      </c>
      <c r="B539" s="5">
        <f t="shared" ca="1" si="54"/>
        <v>73.765995417433857</v>
      </c>
      <c r="C539" s="5">
        <f t="shared" ca="1" si="55"/>
        <v>28.636790688231169</v>
      </c>
      <c r="D539" s="5">
        <f t="shared" ca="1" si="56"/>
        <v>157.63951287535826</v>
      </c>
      <c r="E539" s="5">
        <f t="shared" ca="1" si="59"/>
        <v>-3.7558381318351333</v>
      </c>
      <c r="F539" s="5">
        <f t="shared" ca="1" si="57"/>
        <v>13.36427242530835</v>
      </c>
      <c r="G539">
        <f t="shared" ca="1" si="58"/>
        <v>0.80200000000000005</v>
      </c>
    </row>
    <row r="540" spans="1:7" x14ac:dyDescent="0.3">
      <c r="A540">
        <v>484</v>
      </c>
      <c r="B540" s="5">
        <f t="shared" ca="1" si="54"/>
        <v>71.121517579729414</v>
      </c>
      <c r="C540" s="5">
        <f t="shared" ca="1" si="55"/>
        <v>33.190885110480544</v>
      </c>
      <c r="D540" s="5">
        <f t="shared" ca="1" si="56"/>
        <v>142.9788076993799</v>
      </c>
      <c r="E540" s="5">
        <f t="shared" ca="1" si="59"/>
        <v>-15.961127269115492</v>
      </c>
      <c r="F540" s="5">
        <f t="shared" ca="1" si="57"/>
        <v>1.1589832880279918</v>
      </c>
      <c r="G540">
        <f t="shared" ca="1" si="58"/>
        <v>0.41699999999999998</v>
      </c>
    </row>
    <row r="541" spans="1:7" x14ac:dyDescent="0.3">
      <c r="A541">
        <v>485</v>
      </c>
      <c r="B541" s="5">
        <f t="shared" ca="1" si="54"/>
        <v>74.283085044338449</v>
      </c>
      <c r="C541" s="5">
        <f t="shared" ca="1" si="55"/>
        <v>27.121379391845128</v>
      </c>
      <c r="D541" s="5">
        <f t="shared" ca="1" si="56"/>
        <v>157.14625107450402</v>
      </c>
      <c r="E541" s="5">
        <f t="shared" ca="1" si="59"/>
        <v>2.1867105892363701</v>
      </c>
      <c r="F541" s="5">
        <f t="shared" ca="1" si="57"/>
        <v>19.306821146379853</v>
      </c>
      <c r="G541">
        <f t="shared" ca="1" si="58"/>
        <v>0.90300000000000002</v>
      </c>
    </row>
    <row r="542" spans="1:7" x14ac:dyDescent="0.3">
      <c r="A542">
        <v>486</v>
      </c>
      <c r="B542" s="5">
        <f t="shared" ca="1" si="54"/>
        <v>71.836731306038772</v>
      </c>
      <c r="C542" s="5">
        <f t="shared" ca="1" si="55"/>
        <v>29.666636484658262</v>
      </c>
      <c r="D542" s="5">
        <f t="shared" ca="1" si="56"/>
        <v>153.88715654890404</v>
      </c>
      <c r="E542" s="5">
        <f t="shared" ca="1" si="59"/>
        <v>-9.9985552597544327</v>
      </c>
      <c r="F542" s="5">
        <f t="shared" ca="1" si="57"/>
        <v>7.121555297389051</v>
      </c>
      <c r="G542">
        <f t="shared" ca="1" si="58"/>
        <v>0.61</v>
      </c>
    </row>
    <row r="543" spans="1:7" x14ac:dyDescent="0.3">
      <c r="A543">
        <v>487</v>
      </c>
      <c r="B543" s="5">
        <f t="shared" ca="1" si="54"/>
        <v>67.222305709548479</v>
      </c>
      <c r="C543" s="5">
        <f t="shared" ca="1" si="55"/>
        <v>31.42745399652901</v>
      </c>
      <c r="D543" s="5">
        <f t="shared" ca="1" si="56"/>
        <v>159.72423427727051</v>
      </c>
      <c r="E543" s="5">
        <f t="shared" ca="1" si="59"/>
        <v>-30.949940553600491</v>
      </c>
      <c r="F543" s="5">
        <f t="shared" ca="1" si="57"/>
        <v>-13.829829996457008</v>
      </c>
      <c r="G543">
        <f t="shared" ca="1" si="58"/>
        <v>8.8999999999999996E-2</v>
      </c>
    </row>
    <row r="544" spans="1:7" x14ac:dyDescent="0.3">
      <c r="A544">
        <v>488</v>
      </c>
      <c r="B544" s="5">
        <f t="shared" ca="1" si="54"/>
        <v>69.621348521966496</v>
      </c>
      <c r="C544" s="5">
        <f t="shared" ca="1" si="55"/>
        <v>28.835540529614732</v>
      </c>
      <c r="D544" s="5">
        <f t="shared" ca="1" si="56"/>
        <v>149.78718693819715</v>
      </c>
      <c r="E544" s="5">
        <f t="shared" ca="1" si="59"/>
        <v>-11.655496672696996</v>
      </c>
      <c r="F544" s="5">
        <f t="shared" ca="1" si="57"/>
        <v>5.4646138844464875</v>
      </c>
      <c r="G544">
        <f t="shared" ca="1" si="58"/>
        <v>0.56200000000000006</v>
      </c>
    </row>
    <row r="545" spans="1:7" x14ac:dyDescent="0.3">
      <c r="A545">
        <v>489</v>
      </c>
      <c r="B545" s="5">
        <f t="shared" ca="1" si="54"/>
        <v>68.354350591764046</v>
      </c>
      <c r="C545" s="5">
        <f t="shared" ca="1" si="55"/>
        <v>25.635650798844647</v>
      </c>
      <c r="D545" s="5">
        <f t="shared" ca="1" si="56"/>
        <v>137.70179358135391</v>
      </c>
      <c r="E545" s="5">
        <f t="shared" ca="1" si="59"/>
        <v>0.25549826004146858</v>
      </c>
      <c r="F545" s="5">
        <f t="shared" ca="1" si="57"/>
        <v>17.375608817184954</v>
      </c>
      <c r="G545">
        <f t="shared" ca="1" si="58"/>
        <v>0.879</v>
      </c>
    </row>
    <row r="546" spans="1:7" x14ac:dyDescent="0.3">
      <c r="A546">
        <v>490</v>
      </c>
      <c r="B546" s="5">
        <f t="shared" ca="1" si="54"/>
        <v>72.444276766377413</v>
      </c>
      <c r="C546" s="5">
        <f t="shared" ca="1" si="55"/>
        <v>31.010893597063657</v>
      </c>
      <c r="D546" s="5">
        <f t="shared" ca="1" si="56"/>
        <v>154.39617633866447</v>
      </c>
      <c r="E546" s="5">
        <f t="shared" ca="1" si="59"/>
        <v>-12.330475429814197</v>
      </c>
      <c r="F546" s="5">
        <f t="shared" ca="1" si="57"/>
        <v>4.7896351273292872</v>
      </c>
      <c r="G546">
        <f t="shared" ca="1" si="58"/>
        <v>0.53200000000000003</v>
      </c>
    </row>
    <row r="547" spans="1:7" x14ac:dyDescent="0.3">
      <c r="A547">
        <v>491</v>
      </c>
      <c r="B547" s="5">
        <f t="shared" ca="1" si="54"/>
        <v>73.403820448325746</v>
      </c>
      <c r="C547" s="5">
        <f t="shared" ca="1" si="55"/>
        <v>29.97040658371704</v>
      </c>
      <c r="D547" s="5">
        <f t="shared" ca="1" si="56"/>
        <v>148.52257371267848</v>
      </c>
      <c r="E547" s="5">
        <f t="shared" ca="1" si="59"/>
        <v>-3.5793108127408622</v>
      </c>
      <c r="F547" s="5">
        <f t="shared" ca="1" si="57"/>
        <v>13.540799744402621</v>
      </c>
      <c r="G547">
        <f t="shared" ca="1" si="58"/>
        <v>0.80900000000000005</v>
      </c>
    </row>
    <row r="548" spans="1:7" x14ac:dyDescent="0.3">
      <c r="A548">
        <v>492</v>
      </c>
      <c r="B548" s="5">
        <f t="shared" ca="1" si="54"/>
        <v>69.858796312717416</v>
      </c>
      <c r="C548" s="5">
        <f t="shared" ca="1" si="55"/>
        <v>32.147579481643284</v>
      </c>
      <c r="D548" s="5">
        <f t="shared" ca="1" si="56"/>
        <v>149.75811889908601</v>
      </c>
      <c r="E548" s="5">
        <f t="shared" ca="1" si="59"/>
        <v>-20.227119918084366</v>
      </c>
      <c r="F548" s="5">
        <f t="shared" ca="1" si="57"/>
        <v>-3.1070093609408822</v>
      </c>
      <c r="G548">
        <f t="shared" ca="1" si="58"/>
        <v>0.30499999999999999</v>
      </c>
    </row>
    <row r="549" spans="1:7" x14ac:dyDescent="0.3">
      <c r="A549">
        <v>493</v>
      </c>
      <c r="B549" s="5">
        <f t="shared" ca="1" si="54"/>
        <v>73.557500239804938</v>
      </c>
      <c r="C549" s="5">
        <f t="shared" ca="1" si="55"/>
        <v>28.869816978609204</v>
      </c>
      <c r="D549" s="5">
        <f t="shared" ca="1" si="56"/>
        <v>146.59951432313707</v>
      </c>
      <c r="E549" s="5">
        <f t="shared" ca="1" si="59"/>
        <v>0.96012404898248027</v>
      </c>
      <c r="F549" s="5">
        <f t="shared" ca="1" si="57"/>
        <v>18.080234606125963</v>
      </c>
      <c r="G549">
        <f t="shared" ca="1" si="58"/>
        <v>0.89100000000000001</v>
      </c>
    </row>
    <row r="550" spans="1:7" x14ac:dyDescent="0.3">
      <c r="A550">
        <v>494</v>
      </c>
      <c r="B550" s="5">
        <f t="shared" ca="1" si="54"/>
        <v>67.184874119855294</v>
      </c>
      <c r="C550" s="5">
        <f t="shared" ca="1" si="55"/>
        <v>32.331176110441909</v>
      </c>
      <c r="D550" s="5">
        <f t="shared" ca="1" si="56"/>
        <v>149.23105592889507</v>
      </c>
      <c r="E550" s="5">
        <f t="shared" ca="1" si="59"/>
        <v>-27.92410879007771</v>
      </c>
      <c r="F550" s="5">
        <f t="shared" ca="1" si="57"/>
        <v>-10.803998232934227</v>
      </c>
      <c r="G550">
        <f t="shared" ca="1" si="58"/>
        <v>0.121</v>
      </c>
    </row>
    <row r="551" spans="1:7" x14ac:dyDescent="0.3">
      <c r="A551">
        <v>495</v>
      </c>
      <c r="B551" s="5">
        <f t="shared" ca="1" si="54"/>
        <v>72.009581374353417</v>
      </c>
      <c r="C551" s="5">
        <f t="shared" ca="1" si="55"/>
        <v>30.005773211737868</v>
      </c>
      <c r="D551" s="5">
        <f t="shared" ca="1" si="56"/>
        <v>158.65785932827578</v>
      </c>
      <c r="E551" s="5">
        <f t="shared" ca="1" si="59"/>
        <v>-13.033780458657841</v>
      </c>
      <c r="F551" s="5">
        <f t="shared" ca="1" si="57"/>
        <v>4.086330098485643</v>
      </c>
      <c r="G551">
        <f t="shared" ca="1" si="58"/>
        <v>0.51600000000000001</v>
      </c>
    </row>
    <row r="552" spans="1:7" x14ac:dyDescent="0.3">
      <c r="A552">
        <v>496</v>
      </c>
      <c r="B552" s="5">
        <f t="shared" ca="1" si="54"/>
        <v>76.295669235898501</v>
      </c>
      <c r="C552" s="5">
        <f t="shared" ca="1" si="55"/>
        <v>33.639099620528768</v>
      </c>
      <c r="D552" s="5">
        <f t="shared" ca="1" si="56"/>
        <v>154.2875035206215</v>
      </c>
      <c r="E552" s="5">
        <f t="shared" ca="1" si="59"/>
        <v>-8.8555734435106022</v>
      </c>
      <c r="F552" s="5">
        <f t="shared" ca="1" si="57"/>
        <v>8.2645371136328816</v>
      </c>
      <c r="G552">
        <f t="shared" ca="1" si="58"/>
        <v>0.65500000000000003</v>
      </c>
    </row>
    <row r="553" spans="1:7" x14ac:dyDescent="0.3">
      <c r="A553">
        <v>497</v>
      </c>
      <c r="B553" s="5">
        <f t="shared" ca="1" si="54"/>
        <v>73.122710768776372</v>
      </c>
      <c r="C553" s="5">
        <f t="shared" ca="1" si="55"/>
        <v>34.698757964968763</v>
      </c>
      <c r="D553" s="5">
        <f t="shared" ca="1" si="56"/>
        <v>155.37971693995385</v>
      </c>
      <c r="E553" s="5">
        <f t="shared" ca="1" si="59"/>
        <v>-21.26577005845752</v>
      </c>
      <c r="F553" s="5">
        <f t="shared" ca="1" si="57"/>
        <v>-4.1456595013140358</v>
      </c>
      <c r="G553">
        <f t="shared" ca="1" si="58"/>
        <v>0.27800000000000002</v>
      </c>
    </row>
    <row r="554" spans="1:7" x14ac:dyDescent="0.3">
      <c r="A554">
        <v>498</v>
      </c>
      <c r="B554" s="5">
        <f t="shared" ca="1" si="54"/>
        <v>66.93937286304309</v>
      </c>
      <c r="C554" s="5">
        <f t="shared" ca="1" si="55"/>
        <v>27.321089702451349</v>
      </c>
      <c r="D554" s="5">
        <f t="shared" ca="1" si="56"/>
        <v>155.42781164900899</v>
      </c>
      <c r="E554" s="5">
        <f t="shared" ca="1" si="59"/>
        <v>-17.955940029840665</v>
      </c>
      <c r="F554" s="5">
        <f t="shared" ca="1" si="57"/>
        <v>-0.83582947269718133</v>
      </c>
      <c r="G554">
        <f t="shared" ca="1" si="58"/>
        <v>0.36499999999999999</v>
      </c>
    </row>
    <row r="555" spans="1:7" x14ac:dyDescent="0.3">
      <c r="A555">
        <v>499</v>
      </c>
      <c r="B555" s="5">
        <f t="shared" ca="1" si="54"/>
        <v>73.580682754143439</v>
      </c>
      <c r="C555" s="5">
        <f t="shared" ca="1" si="55"/>
        <v>27.489382358469364</v>
      </c>
      <c r="D555" s="5">
        <f t="shared" ca="1" si="56"/>
        <v>150.4612057539133</v>
      </c>
      <c r="E555" s="5">
        <f t="shared" ca="1" si="59"/>
        <v>2.7994557008434233</v>
      </c>
      <c r="F555" s="5">
        <f t="shared" ca="1" si="57"/>
        <v>19.919566257986908</v>
      </c>
      <c r="G555">
        <f t="shared" ca="1" si="58"/>
        <v>0.91600000000000004</v>
      </c>
    </row>
    <row r="556" spans="1:7" x14ac:dyDescent="0.3">
      <c r="A556">
        <v>500</v>
      </c>
      <c r="B556" s="5">
        <f t="shared" ca="1" si="54"/>
        <v>66.626063214666658</v>
      </c>
      <c r="C556" s="5">
        <f t="shared" ca="1" si="55"/>
        <v>28.96871975804288</v>
      </c>
      <c r="D556" s="5">
        <f t="shared" ca="1" si="56"/>
        <v>154.51248826846492</v>
      </c>
      <c r="E556" s="5">
        <f t="shared" ca="1" si="59"/>
        <v>-22.939574908544277</v>
      </c>
      <c r="F556" s="5">
        <f t="shared" ca="1" si="57"/>
        <v>-5.8194643514007929</v>
      </c>
      <c r="G556">
        <f t="shared" ca="1" si="58"/>
        <v>0.22700000000000001</v>
      </c>
    </row>
    <row r="557" spans="1:7" x14ac:dyDescent="0.3">
      <c r="A557">
        <v>501</v>
      </c>
      <c r="B557" s="5">
        <f t="shared" ca="1" si="54"/>
        <v>69.228086097946431</v>
      </c>
      <c r="C557" s="5">
        <f t="shared" ca="1" si="55"/>
        <v>28.643200949869133</v>
      </c>
      <c r="D557" s="5">
        <f t="shared" ca="1" si="56"/>
        <v>153.78451042390211</v>
      </c>
      <c r="E557" s="5">
        <f t="shared" ca="1" si="59"/>
        <v>-14.37070924845195</v>
      </c>
      <c r="F557" s="5">
        <f t="shared" ca="1" si="57"/>
        <v>2.7494013086915334</v>
      </c>
      <c r="G557">
        <f t="shared" ca="1" si="58"/>
        <v>0.47099999999999997</v>
      </c>
    </row>
    <row r="558" spans="1:7" x14ac:dyDescent="0.3">
      <c r="A558">
        <v>502</v>
      </c>
      <c r="B558" s="5">
        <f t="shared" ca="1" si="54"/>
        <v>68.266400926755082</v>
      </c>
      <c r="C558" s="5">
        <f t="shared" ca="1" si="55"/>
        <v>30.428276209798153</v>
      </c>
      <c r="D558" s="5">
        <f t="shared" ca="1" si="56"/>
        <v>151.41026821831784</v>
      </c>
      <c r="E558" s="5">
        <f t="shared" ca="1" si="59"/>
        <v>-20.762961946561042</v>
      </c>
      <c r="F558" s="5">
        <f t="shared" ca="1" si="57"/>
        <v>-3.642851389417558</v>
      </c>
      <c r="G558">
        <f t="shared" ca="1" si="58"/>
        <v>0.29099999999999998</v>
      </c>
    </row>
    <row r="559" spans="1:7" x14ac:dyDescent="0.3">
      <c r="A559">
        <v>503</v>
      </c>
      <c r="B559" s="5">
        <f t="shared" ca="1" si="54"/>
        <v>68.766779288704825</v>
      </c>
      <c r="C559" s="5">
        <f t="shared" ca="1" si="55"/>
        <v>28.446797173336336</v>
      </c>
      <c r="D559" s="5">
        <f t="shared" ca="1" si="56"/>
        <v>156.34714238618875</v>
      </c>
      <c r="E559" s="5">
        <f t="shared" ca="1" si="59"/>
        <v>-16.491505180160516</v>
      </c>
      <c r="F559" s="5">
        <f t="shared" ca="1" si="57"/>
        <v>0.62860537698296781</v>
      </c>
      <c r="G559">
        <f t="shared" ca="1" si="58"/>
        <v>0.40100000000000002</v>
      </c>
    </row>
    <row r="560" spans="1:7" x14ac:dyDescent="0.3">
      <c r="A560">
        <v>504</v>
      </c>
      <c r="B560" s="5">
        <f t="shared" ca="1" si="54"/>
        <v>67.72362066833486</v>
      </c>
      <c r="C560" s="5">
        <f t="shared" ca="1" si="55"/>
        <v>32.920628172385264</v>
      </c>
      <c r="D560" s="5">
        <f t="shared" ca="1" si="56"/>
        <v>144.34112651837279</v>
      </c>
      <c r="E560" s="5">
        <f t="shared" ca="1" si="59"/>
        <v>-25.4306918180141</v>
      </c>
      <c r="F560" s="5">
        <f t="shared" ca="1" si="57"/>
        <v>-8.3105812608706167</v>
      </c>
      <c r="G560">
        <f t="shared" ca="1" si="58"/>
        <v>0.16500000000000001</v>
      </c>
    </row>
    <row r="561" spans="1:7" x14ac:dyDescent="0.3">
      <c r="A561">
        <v>505</v>
      </c>
      <c r="B561" s="5">
        <f t="shared" ca="1" si="54"/>
        <v>75.399247454959621</v>
      </c>
      <c r="C561" s="5">
        <f t="shared" ca="1" si="55"/>
        <v>34.408865181432944</v>
      </c>
      <c r="D561" s="5">
        <f t="shared" ca="1" si="56"/>
        <v>144.19452411197301</v>
      </c>
      <c r="E561" s="5">
        <f t="shared" ca="1" si="59"/>
        <v>-8.070405030523359</v>
      </c>
      <c r="F561" s="5">
        <f t="shared" ca="1" si="57"/>
        <v>9.0497055266201247</v>
      </c>
      <c r="G561">
        <f t="shared" ca="1" si="58"/>
        <v>0.69</v>
      </c>
    </row>
    <row r="562" spans="1:7" x14ac:dyDescent="0.3">
      <c r="A562">
        <v>506</v>
      </c>
      <c r="B562" s="5">
        <f t="shared" ca="1" si="54"/>
        <v>73.428752649468507</v>
      </c>
      <c r="C562" s="5">
        <f t="shared" ca="1" si="55"/>
        <v>27.872848002587297</v>
      </c>
      <c r="D562" s="5">
        <f t="shared" ca="1" si="56"/>
        <v>152.23412274538859</v>
      </c>
      <c r="E562" s="5">
        <f t="shared" ca="1" si="59"/>
        <v>0.3487314367557599</v>
      </c>
      <c r="F562" s="5">
        <f t="shared" ca="1" si="57"/>
        <v>17.468841993899243</v>
      </c>
      <c r="G562">
        <f t="shared" ca="1" si="58"/>
        <v>0.88200000000000001</v>
      </c>
    </row>
    <row r="563" spans="1:7" x14ac:dyDescent="0.3">
      <c r="A563">
        <v>507</v>
      </c>
      <c r="B563" s="5">
        <f t="shared" ca="1" si="54"/>
        <v>75.670693556779412</v>
      </c>
      <c r="C563" s="5">
        <f t="shared" ca="1" si="55"/>
        <v>32.310824234451992</v>
      </c>
      <c r="D563" s="5">
        <f t="shared" ca="1" si="56"/>
        <v>155.18155516571204</v>
      </c>
      <c r="E563" s="5">
        <f t="shared" ca="1" si="59"/>
        <v>-7.3730455702351012</v>
      </c>
      <c r="F563" s="5">
        <f t="shared" ca="1" si="57"/>
        <v>9.7470649869083825</v>
      </c>
      <c r="G563">
        <f t="shared" ca="1" si="58"/>
        <v>0.71299999999999997</v>
      </c>
    </row>
    <row r="564" spans="1:7" x14ac:dyDescent="0.3">
      <c r="A564">
        <v>508</v>
      </c>
      <c r="B564" s="5">
        <f t="shared" ca="1" si="54"/>
        <v>69.885845230937491</v>
      </c>
      <c r="C564" s="5">
        <f t="shared" ca="1" si="55"/>
        <v>32.569512393316913</v>
      </c>
      <c r="D564" s="5">
        <f t="shared" ca="1" si="56"/>
        <v>157.35648043914219</v>
      </c>
      <c r="E564" s="5">
        <f t="shared" ca="1" si="59"/>
        <v>-25.424554792294142</v>
      </c>
      <c r="F564" s="5">
        <f t="shared" ca="1" si="57"/>
        <v>-8.3044442351506582</v>
      </c>
      <c r="G564">
        <f t="shared" ca="1" si="58"/>
        <v>0.16600000000000001</v>
      </c>
    </row>
    <row r="565" spans="1:7" x14ac:dyDescent="0.3">
      <c r="A565">
        <v>509</v>
      </c>
      <c r="B565" s="5">
        <f t="shared" ca="1" si="54"/>
        <v>74.166652447104738</v>
      </c>
      <c r="C565" s="5">
        <f t="shared" ca="1" si="55"/>
        <v>31.42348140132194</v>
      </c>
      <c r="D565" s="5">
        <f t="shared" ca="1" si="56"/>
        <v>153.10661244437628</v>
      </c>
      <c r="E565" s="5">
        <f t="shared" ca="1" si="59"/>
        <v>-7.977350059918825</v>
      </c>
      <c r="F565" s="5">
        <f t="shared" ca="1" si="57"/>
        <v>9.1427604972246588</v>
      </c>
      <c r="G565">
        <f t="shared" ca="1" si="58"/>
        <v>0.69299999999999995</v>
      </c>
    </row>
    <row r="566" spans="1:7" x14ac:dyDescent="0.3">
      <c r="A566">
        <v>510</v>
      </c>
      <c r="B566" s="5">
        <f t="shared" ca="1" si="54"/>
        <v>71.093489717158093</v>
      </c>
      <c r="C566" s="5">
        <f t="shared" ca="1" si="55"/>
        <v>28.020978854553071</v>
      </c>
      <c r="D566" s="5">
        <f t="shared" ca="1" si="56"/>
        <v>148.23758600831292</v>
      </c>
      <c r="E566" s="5">
        <f t="shared" ca="1" si="59"/>
        <v>-4.4337361505634245</v>
      </c>
      <c r="F566" s="5">
        <f t="shared" ca="1" si="57"/>
        <v>12.686374406580059</v>
      </c>
      <c r="G566">
        <f t="shared" ca="1" si="58"/>
        <v>0.79200000000000004</v>
      </c>
    </row>
    <row r="567" spans="1:7" x14ac:dyDescent="0.3">
      <c r="A567">
        <v>511</v>
      </c>
      <c r="B567" s="5">
        <f t="shared" ca="1" si="54"/>
        <v>68.697823441467861</v>
      </c>
      <c r="C567" s="5">
        <f t="shared" ca="1" si="55"/>
        <v>29.528415274459938</v>
      </c>
      <c r="D567" s="5">
        <f t="shared" ca="1" si="56"/>
        <v>149.22930600988516</v>
      </c>
      <c r="E567" s="5">
        <f t="shared" ca="1" si="59"/>
        <v>-15.869451869190636</v>
      </c>
      <c r="F567" s="5">
        <f t="shared" ca="1" si="57"/>
        <v>1.2506586879528481</v>
      </c>
      <c r="G567">
        <f t="shared" ca="1" si="58"/>
        <v>0.42199999999999999</v>
      </c>
    </row>
    <row r="568" spans="1:7" x14ac:dyDescent="0.3">
      <c r="A568">
        <v>512</v>
      </c>
      <c r="B568" s="5">
        <f t="shared" ca="1" si="54"/>
        <v>71.490106355931431</v>
      </c>
      <c r="C568" s="5">
        <f t="shared" ca="1" si="55"/>
        <v>27.24082784232219</v>
      </c>
      <c r="D568" s="5">
        <f t="shared" ca="1" si="56"/>
        <v>158.85483801143425</v>
      </c>
      <c r="E568" s="5">
        <f t="shared" ca="1" si="59"/>
        <v>-6.868361263682548</v>
      </c>
      <c r="F568" s="5">
        <f t="shared" ca="1" si="57"/>
        <v>10.251749293460936</v>
      </c>
      <c r="G568">
        <f t="shared" ca="1" si="58"/>
        <v>0.72699999999999998</v>
      </c>
    </row>
    <row r="569" spans="1:7" x14ac:dyDescent="0.3">
      <c r="A569">
        <v>513</v>
      </c>
      <c r="B569" s="5">
        <f t="shared" ca="1" si="54"/>
        <v>68.821243882931881</v>
      </c>
      <c r="C569" s="5">
        <f t="shared" ca="1" si="55"/>
        <v>26.213477722076838</v>
      </c>
      <c r="D569" s="5">
        <f t="shared" ca="1" si="56"/>
        <v>152.4434772932571</v>
      </c>
      <c r="E569" s="5">
        <f t="shared" ca="1" si="59"/>
        <v>-7.9981901788325684</v>
      </c>
      <c r="F569" s="5">
        <f t="shared" ca="1" si="57"/>
        <v>9.1219203783109144</v>
      </c>
      <c r="G569">
        <f t="shared" ca="1" si="58"/>
        <v>0.69199999999999995</v>
      </c>
    </row>
    <row r="570" spans="1:7" x14ac:dyDescent="0.3">
      <c r="A570">
        <v>514</v>
      </c>
      <c r="B570" s="5">
        <f t="shared" ref="B570:B633" ca="1" si="60">_xlfn.NORM.INV(RAND(),$B$52,$C$52)</f>
        <v>74.598389721900389</v>
      </c>
      <c r="C570" s="5">
        <f t="shared" ref="C570:C633" ca="1" si="61">_xlfn.NORM.INV(RAND(),$B$53,$C$53)</f>
        <v>31.905643100412426</v>
      </c>
      <c r="D570" s="5">
        <f t="shared" ref="D570:D633" ca="1" si="62">_xlfn.NORM.INV(RAND(),$B$54,$C$54)</f>
        <v>149.35204264050324</v>
      </c>
      <c r="E570" s="5">
        <f t="shared" ca="1" si="59"/>
        <v>-6.094959346092006</v>
      </c>
      <c r="F570" s="5">
        <f t="shared" ref="F570:F633" ca="1" si="63">E570+$C$46</f>
        <v>11.025151211051478</v>
      </c>
      <c r="G570">
        <f t="shared" ref="G570:G633" ca="1" si="64">COUNTIF($F$57:$F$1056,"&lt;"&amp;F570)/COUNT($F$57:$F$1056)</f>
        <v>0.752</v>
      </c>
    </row>
    <row r="571" spans="1:7" x14ac:dyDescent="0.3">
      <c r="A571">
        <v>515</v>
      </c>
      <c r="B571" s="5">
        <f t="shared" ca="1" si="60"/>
        <v>73.462311025898103</v>
      </c>
      <c r="C571" s="5">
        <f t="shared" ca="1" si="61"/>
        <v>31.38279764824243</v>
      </c>
      <c r="D571" s="5">
        <f t="shared" ca="1" si="62"/>
        <v>156.28179774146244</v>
      </c>
      <c r="E571" s="5">
        <f t="shared" ca="1" si="59"/>
        <v>-11.541948398281685</v>
      </c>
      <c r="F571" s="5">
        <f t="shared" ca="1" si="63"/>
        <v>5.5781621588617991</v>
      </c>
      <c r="G571">
        <f t="shared" ca="1" si="64"/>
        <v>0.56599999999999995</v>
      </c>
    </row>
    <row r="572" spans="1:7" x14ac:dyDescent="0.3">
      <c r="A572">
        <v>516</v>
      </c>
      <c r="B572" s="5">
        <f t="shared" ca="1" si="60"/>
        <v>71.150994822045291</v>
      </c>
      <c r="C572" s="5">
        <f t="shared" ca="1" si="61"/>
        <v>30.746943033433279</v>
      </c>
      <c r="D572" s="5">
        <f t="shared" ca="1" si="62"/>
        <v>143.92036711160048</v>
      </c>
      <c r="E572" s="5">
        <f t="shared" ca="1" si="59"/>
        <v>-9.5602822999963699</v>
      </c>
      <c r="F572" s="5">
        <f t="shared" ca="1" si="63"/>
        <v>7.5598282571471138</v>
      </c>
      <c r="G572">
        <f t="shared" ca="1" si="64"/>
        <v>0.63</v>
      </c>
    </row>
    <row r="573" spans="1:7" x14ac:dyDescent="0.3">
      <c r="A573">
        <v>517</v>
      </c>
      <c r="B573" s="5">
        <f t="shared" ca="1" si="60"/>
        <v>65.733856541447679</v>
      </c>
      <c r="C573" s="5">
        <f t="shared" ca="1" si="61"/>
        <v>30.219231328148485</v>
      </c>
      <c r="D573" s="5">
        <f t="shared" ca="1" si="62"/>
        <v>157.24066318277477</v>
      </c>
      <c r="E573" s="5">
        <f t="shared" ca="1" si="59"/>
        <v>-30.394286792343244</v>
      </c>
      <c r="F573" s="5">
        <f t="shared" ca="1" si="63"/>
        <v>-13.274176235199761</v>
      </c>
      <c r="G573">
        <f t="shared" ca="1" si="64"/>
        <v>9.2999999999999999E-2</v>
      </c>
    </row>
    <row r="574" spans="1:7" x14ac:dyDescent="0.3">
      <c r="A574">
        <v>518</v>
      </c>
      <c r="B574" s="5">
        <f t="shared" ca="1" si="60"/>
        <v>68.778690744274982</v>
      </c>
      <c r="C574" s="5">
        <f t="shared" ca="1" si="61"/>
        <v>29.157074354784143</v>
      </c>
      <c r="D574" s="5">
        <f t="shared" ca="1" si="62"/>
        <v>144.63172287979282</v>
      </c>
      <c r="E574" s="5">
        <f t="shared" ca="1" si="59"/>
        <v>-12.128941019302948</v>
      </c>
      <c r="F574" s="5">
        <f t="shared" ca="1" si="63"/>
        <v>4.9911695378405359</v>
      </c>
      <c r="G574">
        <f t="shared" ca="1" si="64"/>
        <v>0.53900000000000003</v>
      </c>
    </row>
    <row r="575" spans="1:7" x14ac:dyDescent="0.3">
      <c r="A575">
        <v>519</v>
      </c>
      <c r="B575" s="5">
        <f t="shared" ca="1" si="60"/>
        <v>69.12342976689817</v>
      </c>
      <c r="C575" s="5">
        <f t="shared" ca="1" si="61"/>
        <v>28.638768537280828</v>
      </c>
      <c r="D575" s="5">
        <f t="shared" ca="1" si="62"/>
        <v>156.30324783769316</v>
      </c>
      <c r="E575" s="5">
        <f t="shared" ca="1" si="59"/>
        <v>-16.007905416936353</v>
      </c>
      <c r="F575" s="5">
        <f t="shared" ca="1" si="63"/>
        <v>1.1122051402071307</v>
      </c>
      <c r="G575">
        <f t="shared" ca="1" si="64"/>
        <v>0.41499999999999998</v>
      </c>
    </row>
    <row r="576" spans="1:7" x14ac:dyDescent="0.3">
      <c r="A576">
        <v>520</v>
      </c>
      <c r="B576" s="5">
        <f t="shared" ca="1" si="60"/>
        <v>72.739701926232499</v>
      </c>
      <c r="C576" s="5">
        <f t="shared" ca="1" si="61"/>
        <v>29.033760696742146</v>
      </c>
      <c r="D576" s="5">
        <f t="shared" ca="1" si="62"/>
        <v>139.49280543668809</v>
      </c>
      <c r="E576" s="5">
        <f t="shared" ca="1" si="59"/>
        <v>2.047726107317895</v>
      </c>
      <c r="F576" s="5">
        <f t="shared" ca="1" si="63"/>
        <v>19.16783666446138</v>
      </c>
      <c r="G576">
        <f t="shared" ca="1" si="64"/>
        <v>0.90100000000000002</v>
      </c>
    </row>
    <row r="577" spans="1:7" x14ac:dyDescent="0.3">
      <c r="A577">
        <v>521</v>
      </c>
      <c r="B577" s="5">
        <f t="shared" ca="1" si="60"/>
        <v>71.739093106327743</v>
      </c>
      <c r="C577" s="5">
        <f t="shared" ca="1" si="61"/>
        <v>32.801172001355603</v>
      </c>
      <c r="D577" s="5">
        <f t="shared" ca="1" si="62"/>
        <v>153.00307840239972</v>
      </c>
      <c r="E577" s="5">
        <f t="shared" ca="1" si="59"/>
        <v>-18.549564849925993</v>
      </c>
      <c r="F577" s="5">
        <f t="shared" ca="1" si="63"/>
        <v>-1.4294542927825091</v>
      </c>
      <c r="G577">
        <f t="shared" ca="1" si="64"/>
        <v>0.34899999999999998</v>
      </c>
    </row>
    <row r="578" spans="1:7" x14ac:dyDescent="0.3">
      <c r="A578">
        <v>522</v>
      </c>
      <c r="B578" s="5">
        <f t="shared" ca="1" si="60"/>
        <v>70.590366964088062</v>
      </c>
      <c r="C578" s="5">
        <f t="shared" ca="1" si="61"/>
        <v>27.083747887307506</v>
      </c>
      <c r="D578" s="5">
        <f t="shared" ca="1" si="62"/>
        <v>141.33185828696162</v>
      </c>
      <c r="E578" s="5">
        <f t="shared" ca="1" si="59"/>
        <v>0.50001173579553448</v>
      </c>
      <c r="F578" s="5">
        <f t="shared" ca="1" si="63"/>
        <v>17.620122292939019</v>
      </c>
      <c r="G578">
        <f t="shared" ca="1" si="64"/>
        <v>0.88600000000000001</v>
      </c>
    </row>
    <row r="579" spans="1:7" x14ac:dyDescent="0.3">
      <c r="A579">
        <v>523</v>
      </c>
      <c r="B579" s="5">
        <f t="shared" ca="1" si="60"/>
        <v>71.275446049881353</v>
      </c>
      <c r="C579" s="5">
        <f t="shared" ca="1" si="61"/>
        <v>31.456523525104608</v>
      </c>
      <c r="D579" s="5">
        <f t="shared" ca="1" si="62"/>
        <v>162.82413518462326</v>
      </c>
      <c r="E579" s="5">
        <f t="shared" ca="1" si="59"/>
        <v>-21.381214832291157</v>
      </c>
      <c r="F579" s="5">
        <f t="shared" ca="1" si="63"/>
        <v>-4.2611042751476731</v>
      </c>
      <c r="G579">
        <f t="shared" ca="1" si="64"/>
        <v>0.27300000000000002</v>
      </c>
    </row>
    <row r="580" spans="1:7" x14ac:dyDescent="0.3">
      <c r="A580">
        <v>524</v>
      </c>
      <c r="B580" s="5">
        <f t="shared" ca="1" si="60"/>
        <v>72.282184212230646</v>
      </c>
      <c r="C580" s="5">
        <f t="shared" ca="1" si="61"/>
        <v>24.586230210821256</v>
      </c>
      <c r="D580" s="5">
        <f t="shared" ca="1" si="62"/>
        <v>155.65646563474394</v>
      </c>
      <c r="E580" s="5">
        <f t="shared" ca="1" si="59"/>
        <v>4.4816590572045252</v>
      </c>
      <c r="F580" s="5">
        <f t="shared" ca="1" si="63"/>
        <v>21.601769614348008</v>
      </c>
      <c r="G580">
        <f t="shared" ca="1" si="64"/>
        <v>0.94099999999999995</v>
      </c>
    </row>
    <row r="581" spans="1:7" x14ac:dyDescent="0.3">
      <c r="A581">
        <v>525</v>
      </c>
      <c r="B581" s="5">
        <f t="shared" ca="1" si="60"/>
        <v>68.720567820147082</v>
      </c>
      <c r="C581" s="5">
        <f t="shared" ca="1" si="61"/>
        <v>29.217188478795638</v>
      </c>
      <c r="D581" s="5">
        <f t="shared" ca="1" si="62"/>
        <v>148.29505799730953</v>
      </c>
      <c r="E581" s="5">
        <f t="shared" ca="1" si="59"/>
        <v>-14.433237059958079</v>
      </c>
      <c r="F581" s="5">
        <f t="shared" ca="1" si="63"/>
        <v>2.6868734971854042</v>
      </c>
      <c r="G581">
        <f t="shared" ca="1" si="64"/>
        <v>0.46600000000000003</v>
      </c>
    </row>
    <row r="582" spans="1:7" x14ac:dyDescent="0.3">
      <c r="A582">
        <v>526</v>
      </c>
      <c r="B582" s="5">
        <f t="shared" ca="1" si="60"/>
        <v>66.842806536108512</v>
      </c>
      <c r="C582" s="5">
        <f t="shared" ca="1" si="61"/>
        <v>30.091482630032683</v>
      </c>
      <c r="D582" s="5">
        <f t="shared" ca="1" si="62"/>
        <v>145.3970866292787</v>
      </c>
      <c r="E582" s="5">
        <f t="shared" ref="E582:E645" ca="1" si="65">$J$46*(B582-$B$46)+$J$47*(C582-$B$47)+$J$48*(D582-$B$48)</f>
        <v>-20.55805664336949</v>
      </c>
      <c r="F582" s="5">
        <f t="shared" ca="1" si="63"/>
        <v>-3.4379460862260061</v>
      </c>
      <c r="G582">
        <f t="shared" ca="1" si="64"/>
        <v>0.3</v>
      </c>
    </row>
    <row r="583" spans="1:7" x14ac:dyDescent="0.3">
      <c r="A583">
        <v>527</v>
      </c>
      <c r="B583" s="5">
        <f t="shared" ca="1" si="60"/>
        <v>69.987767770416724</v>
      </c>
      <c r="C583" s="5">
        <f t="shared" ca="1" si="61"/>
        <v>30.785867970665379</v>
      </c>
      <c r="D583" s="5">
        <f t="shared" ca="1" si="62"/>
        <v>151.52984988019057</v>
      </c>
      <c r="E583" s="5">
        <f t="shared" ca="1" si="65"/>
        <v>-17.01839751259272</v>
      </c>
      <c r="F583" s="5">
        <f t="shared" ca="1" si="63"/>
        <v>0.10171304455076324</v>
      </c>
      <c r="G583">
        <f t="shared" ca="1" si="64"/>
        <v>0.38900000000000001</v>
      </c>
    </row>
    <row r="584" spans="1:7" x14ac:dyDescent="0.3">
      <c r="A584">
        <v>528</v>
      </c>
      <c r="B584" s="5">
        <f t="shared" ca="1" si="60"/>
        <v>69.867729919421379</v>
      </c>
      <c r="C584" s="5">
        <f t="shared" ca="1" si="61"/>
        <v>26.738862582146403</v>
      </c>
      <c r="D584" s="5">
        <f t="shared" ca="1" si="62"/>
        <v>149.48774228100243</v>
      </c>
      <c r="E584" s="5">
        <f t="shared" ca="1" si="65"/>
        <v>-4.9500051855628353</v>
      </c>
      <c r="F584" s="5">
        <f t="shared" ca="1" si="63"/>
        <v>12.170105371580648</v>
      </c>
      <c r="G584">
        <f t="shared" ca="1" si="64"/>
        <v>0.77800000000000002</v>
      </c>
    </row>
    <row r="585" spans="1:7" x14ac:dyDescent="0.3">
      <c r="A585">
        <v>529</v>
      </c>
      <c r="B585" s="5">
        <f t="shared" ca="1" si="60"/>
        <v>74.63006233874313</v>
      </c>
      <c r="C585" s="5">
        <f t="shared" ca="1" si="61"/>
        <v>28.656633205179546</v>
      </c>
      <c r="D585" s="5">
        <f t="shared" ca="1" si="62"/>
        <v>150.95416343385034</v>
      </c>
      <c r="E585" s="5">
        <f t="shared" ca="1" si="65"/>
        <v>2.2046028776632811</v>
      </c>
      <c r="F585" s="5">
        <f t="shared" ca="1" si="63"/>
        <v>19.324713434806764</v>
      </c>
      <c r="G585">
        <f t="shared" ca="1" si="64"/>
        <v>0.90500000000000003</v>
      </c>
    </row>
    <row r="586" spans="1:7" x14ac:dyDescent="0.3">
      <c r="A586">
        <v>530</v>
      </c>
      <c r="B586" s="5">
        <f t="shared" ca="1" si="60"/>
        <v>67.214456815754417</v>
      </c>
      <c r="C586" s="5">
        <f t="shared" ca="1" si="61"/>
        <v>33.555608298774636</v>
      </c>
      <c r="D586" s="5">
        <f t="shared" ca="1" si="62"/>
        <v>141.18839404076365</v>
      </c>
      <c r="E586" s="5">
        <f t="shared" ca="1" si="65"/>
        <v>-26.927355602733879</v>
      </c>
      <c r="F586" s="5">
        <f t="shared" ca="1" si="63"/>
        <v>-9.8072450455903954</v>
      </c>
      <c r="G586">
        <f t="shared" ca="1" si="64"/>
        <v>0.14099999999999999</v>
      </c>
    </row>
    <row r="587" spans="1:7" x14ac:dyDescent="0.3">
      <c r="A587">
        <v>531</v>
      </c>
      <c r="B587" s="5">
        <f t="shared" ca="1" si="60"/>
        <v>65.528615412770009</v>
      </c>
      <c r="C587" s="5">
        <f t="shared" ca="1" si="61"/>
        <v>26.527892778752541</v>
      </c>
      <c r="D587" s="5">
        <f t="shared" ca="1" si="62"/>
        <v>148.84571819922814</v>
      </c>
      <c r="E587" s="5">
        <f t="shared" ca="1" si="65"/>
        <v>-16.133884041703016</v>
      </c>
      <c r="F587" s="5">
        <f t="shared" ca="1" si="63"/>
        <v>0.98622651544046747</v>
      </c>
      <c r="G587">
        <f t="shared" ca="1" si="64"/>
        <v>0.40600000000000003</v>
      </c>
    </row>
    <row r="588" spans="1:7" x14ac:dyDescent="0.3">
      <c r="A588">
        <v>532</v>
      </c>
      <c r="B588" s="5">
        <f t="shared" ca="1" si="60"/>
        <v>71.888452083228287</v>
      </c>
      <c r="C588" s="5">
        <f t="shared" ca="1" si="61"/>
        <v>34.617417718646585</v>
      </c>
      <c r="D588" s="5">
        <f t="shared" ca="1" si="62"/>
        <v>145.27632681704725</v>
      </c>
      <c r="E588" s="5">
        <f t="shared" ca="1" si="65"/>
        <v>-19.041439252279162</v>
      </c>
      <c r="F588" s="5">
        <f t="shared" ca="1" si="63"/>
        <v>-1.9213286951356778</v>
      </c>
      <c r="G588">
        <f t="shared" ca="1" si="64"/>
        <v>0.33400000000000002</v>
      </c>
    </row>
    <row r="589" spans="1:7" x14ac:dyDescent="0.3">
      <c r="A589">
        <v>533</v>
      </c>
      <c r="B589" s="5">
        <f t="shared" ca="1" si="60"/>
        <v>71.419901704306042</v>
      </c>
      <c r="C589" s="5">
        <f t="shared" ca="1" si="61"/>
        <v>32.37471957430531</v>
      </c>
      <c r="D589" s="5">
        <f t="shared" ca="1" si="62"/>
        <v>144.04518794391703</v>
      </c>
      <c r="E589" s="5">
        <f t="shared" ca="1" si="65"/>
        <v>-13.422847152180449</v>
      </c>
      <c r="F589" s="5">
        <f t="shared" ca="1" si="63"/>
        <v>3.6972634049630351</v>
      </c>
      <c r="G589">
        <f t="shared" ca="1" si="64"/>
        <v>0.501</v>
      </c>
    </row>
    <row r="590" spans="1:7" x14ac:dyDescent="0.3">
      <c r="A590">
        <v>534</v>
      </c>
      <c r="B590" s="5">
        <f t="shared" ca="1" si="60"/>
        <v>66.888956718556003</v>
      </c>
      <c r="C590" s="5">
        <f t="shared" ca="1" si="61"/>
        <v>31.394894238823767</v>
      </c>
      <c r="D590" s="5">
        <f t="shared" ca="1" si="62"/>
        <v>146.43031014689984</v>
      </c>
      <c r="E590" s="5">
        <f t="shared" ca="1" si="65"/>
        <v>-24.626342260990313</v>
      </c>
      <c r="F590" s="5">
        <f t="shared" ca="1" si="63"/>
        <v>-7.5062317038468294</v>
      </c>
      <c r="G590">
        <f t="shared" ca="1" si="64"/>
        <v>0.186</v>
      </c>
    </row>
    <row r="591" spans="1:7" x14ac:dyDescent="0.3">
      <c r="A591">
        <v>535</v>
      </c>
      <c r="B591" s="5">
        <f t="shared" ca="1" si="60"/>
        <v>65.112499389758966</v>
      </c>
      <c r="C591" s="5">
        <f t="shared" ca="1" si="61"/>
        <v>28.905223686481087</v>
      </c>
      <c r="D591" s="5">
        <f t="shared" ca="1" si="62"/>
        <v>155.88798032211938</v>
      </c>
      <c r="E591" s="5">
        <f t="shared" ca="1" si="65"/>
        <v>-27.730803992271603</v>
      </c>
      <c r="F591" s="5">
        <f t="shared" ca="1" si="63"/>
        <v>-10.61069343512812</v>
      </c>
      <c r="G591">
        <f t="shared" ca="1" si="64"/>
        <v>0.124</v>
      </c>
    </row>
    <row r="592" spans="1:7" x14ac:dyDescent="0.3">
      <c r="A592">
        <v>536</v>
      </c>
      <c r="B592" s="5">
        <f t="shared" ca="1" si="60"/>
        <v>71.498847291407529</v>
      </c>
      <c r="C592" s="5">
        <f t="shared" ca="1" si="61"/>
        <v>36.276833585241626</v>
      </c>
      <c r="D592" s="5">
        <f t="shared" ca="1" si="62"/>
        <v>151.079379255172</v>
      </c>
      <c r="E592" s="5">
        <f t="shared" ca="1" si="65"/>
        <v>-27.891414717605446</v>
      </c>
      <c r="F592" s="5">
        <f t="shared" ca="1" si="63"/>
        <v>-10.771304160461963</v>
      </c>
      <c r="G592">
        <f t="shared" ca="1" si="64"/>
        <v>0.123</v>
      </c>
    </row>
    <row r="593" spans="1:7" x14ac:dyDescent="0.3">
      <c r="A593">
        <v>537</v>
      </c>
      <c r="B593" s="5">
        <f t="shared" ca="1" si="60"/>
        <v>70.91100593987926</v>
      </c>
      <c r="C593" s="5">
        <f t="shared" ca="1" si="61"/>
        <v>31.834479866852398</v>
      </c>
      <c r="D593" s="5">
        <f t="shared" ca="1" si="62"/>
        <v>157.81369735694639</v>
      </c>
      <c r="E593" s="5">
        <f t="shared" ca="1" si="65"/>
        <v>-20.754741926849906</v>
      </c>
      <c r="F593" s="5">
        <f t="shared" ca="1" si="63"/>
        <v>-3.6346313697064225</v>
      </c>
      <c r="G593">
        <f t="shared" ca="1" si="64"/>
        <v>0.29199999999999998</v>
      </c>
    </row>
    <row r="594" spans="1:7" x14ac:dyDescent="0.3">
      <c r="A594">
        <v>538</v>
      </c>
      <c r="B594" s="5">
        <f t="shared" ca="1" si="60"/>
        <v>68.275120182385876</v>
      </c>
      <c r="C594" s="5">
        <f t="shared" ca="1" si="61"/>
        <v>31.50965758525021</v>
      </c>
      <c r="D594" s="5">
        <f t="shared" ca="1" si="62"/>
        <v>147.4118907126925</v>
      </c>
      <c r="E594" s="5">
        <f t="shared" ca="1" si="65"/>
        <v>-21.604285153131833</v>
      </c>
      <c r="F594" s="5">
        <f t="shared" ca="1" si="63"/>
        <v>-4.4841745959883497</v>
      </c>
      <c r="G594">
        <f t="shared" ca="1" si="64"/>
        <v>0.26500000000000001</v>
      </c>
    </row>
    <row r="595" spans="1:7" x14ac:dyDescent="0.3">
      <c r="A595">
        <v>539</v>
      </c>
      <c r="B595" s="5">
        <f t="shared" ca="1" si="60"/>
        <v>70.450448061432908</v>
      </c>
      <c r="C595" s="5">
        <f t="shared" ca="1" si="61"/>
        <v>29.470628559846414</v>
      </c>
      <c r="D595" s="5">
        <f t="shared" ca="1" si="62"/>
        <v>154.12671293237511</v>
      </c>
      <c r="E595" s="5">
        <f t="shared" ca="1" si="65"/>
        <v>-13.452066201482772</v>
      </c>
      <c r="F595" s="5">
        <f t="shared" ca="1" si="63"/>
        <v>3.6680443556607116</v>
      </c>
      <c r="G595">
        <f t="shared" ca="1" si="64"/>
        <v>0.5</v>
      </c>
    </row>
    <row r="596" spans="1:7" x14ac:dyDescent="0.3">
      <c r="A596">
        <v>540</v>
      </c>
      <c r="B596" s="5">
        <f t="shared" ca="1" si="60"/>
        <v>63.495217279985383</v>
      </c>
      <c r="C596" s="5">
        <f t="shared" ca="1" si="61"/>
        <v>27.873397308718015</v>
      </c>
      <c r="D596" s="5">
        <f t="shared" ca="1" si="62"/>
        <v>146.1589774478625</v>
      </c>
      <c r="E596" s="5">
        <f t="shared" ca="1" si="65"/>
        <v>-24.123304420769742</v>
      </c>
      <c r="F596" s="5">
        <f t="shared" ca="1" si="63"/>
        <v>-7.0031938636262581</v>
      </c>
      <c r="G596">
        <f t="shared" ca="1" si="64"/>
        <v>0.19500000000000001</v>
      </c>
    </row>
    <row r="597" spans="1:7" x14ac:dyDescent="0.3">
      <c r="A597">
        <v>541</v>
      </c>
      <c r="B597" s="5">
        <f t="shared" ca="1" si="60"/>
        <v>74.905486031381969</v>
      </c>
      <c r="C597" s="5">
        <f t="shared" ca="1" si="61"/>
        <v>26.303124394460951</v>
      </c>
      <c r="D597" s="5">
        <f t="shared" ca="1" si="62"/>
        <v>157.11457433838459</v>
      </c>
      <c r="E597" s="5">
        <f t="shared" ca="1" si="65"/>
        <v>6.2275108588411561</v>
      </c>
      <c r="F597" s="5">
        <f t="shared" ca="1" si="63"/>
        <v>23.347621415984641</v>
      </c>
      <c r="G597">
        <f t="shared" ca="1" si="64"/>
        <v>0.95599999999999996</v>
      </c>
    </row>
    <row r="598" spans="1:7" x14ac:dyDescent="0.3">
      <c r="A598">
        <v>542</v>
      </c>
      <c r="B598" s="5">
        <f t="shared" ca="1" si="60"/>
        <v>67.845921333933248</v>
      </c>
      <c r="C598" s="5">
        <f t="shared" ca="1" si="61"/>
        <v>34.399330574143839</v>
      </c>
      <c r="D598" s="5">
        <f t="shared" ca="1" si="62"/>
        <v>147.59471753332869</v>
      </c>
      <c r="E598" s="5">
        <f t="shared" ca="1" si="65"/>
        <v>-30.972364476945913</v>
      </c>
      <c r="F598" s="5">
        <f t="shared" ca="1" si="63"/>
        <v>-13.852253919802429</v>
      </c>
      <c r="G598">
        <f t="shared" ca="1" si="64"/>
        <v>8.7999999999999995E-2</v>
      </c>
    </row>
    <row r="599" spans="1:7" x14ac:dyDescent="0.3">
      <c r="A599">
        <v>543</v>
      </c>
      <c r="B599" s="5">
        <f t="shared" ca="1" si="60"/>
        <v>66.505396317151693</v>
      </c>
      <c r="C599" s="5">
        <f t="shared" ca="1" si="61"/>
        <v>36.25631842077788</v>
      </c>
      <c r="D599" s="5">
        <f t="shared" ca="1" si="62"/>
        <v>148.41018181492905</v>
      </c>
      <c r="E599" s="5">
        <f t="shared" ca="1" si="65"/>
        <v>-40.342399408137666</v>
      </c>
      <c r="F599" s="5">
        <f t="shared" ca="1" si="63"/>
        <v>-23.222288850994182</v>
      </c>
      <c r="G599">
        <f t="shared" ca="1" si="64"/>
        <v>1.4E-2</v>
      </c>
    </row>
    <row r="600" spans="1:7" x14ac:dyDescent="0.3">
      <c r="A600">
        <v>544</v>
      </c>
      <c r="B600" s="5">
        <f t="shared" ca="1" si="60"/>
        <v>70.801438035956835</v>
      </c>
      <c r="C600" s="5">
        <f t="shared" ca="1" si="61"/>
        <v>33.284847071069841</v>
      </c>
      <c r="D600" s="5">
        <f t="shared" ca="1" si="62"/>
        <v>158.62803080863162</v>
      </c>
      <c r="E600" s="5">
        <f t="shared" ca="1" si="65"/>
        <v>-25.550437302120386</v>
      </c>
      <c r="F600" s="5">
        <f t="shared" ca="1" si="63"/>
        <v>-8.4303267449769024</v>
      </c>
      <c r="G600">
        <f t="shared" ca="1" si="64"/>
        <v>0.16</v>
      </c>
    </row>
    <row r="601" spans="1:7" x14ac:dyDescent="0.3">
      <c r="A601">
        <v>545</v>
      </c>
      <c r="B601" s="5">
        <f t="shared" ca="1" si="60"/>
        <v>68.452083932590384</v>
      </c>
      <c r="C601" s="5">
        <f t="shared" ca="1" si="61"/>
        <v>31.124595165427255</v>
      </c>
      <c r="D601" s="5">
        <f t="shared" ca="1" si="62"/>
        <v>153.31348691377008</v>
      </c>
      <c r="E601" s="5">
        <f t="shared" ca="1" si="65"/>
        <v>-23.214748153506743</v>
      </c>
      <c r="F601" s="5">
        <f t="shared" ca="1" si="63"/>
        <v>-6.0946375963632597</v>
      </c>
      <c r="G601">
        <f t="shared" ca="1" si="64"/>
        <v>0.22</v>
      </c>
    </row>
    <row r="602" spans="1:7" x14ac:dyDescent="0.3">
      <c r="A602">
        <v>546</v>
      </c>
      <c r="B602" s="5">
        <f t="shared" ca="1" si="60"/>
        <v>70.825855918725125</v>
      </c>
      <c r="C602" s="5">
        <f t="shared" ca="1" si="61"/>
        <v>32.821001202339822</v>
      </c>
      <c r="D602" s="5">
        <f t="shared" ca="1" si="62"/>
        <v>165.54897395894915</v>
      </c>
      <c r="E602" s="5">
        <f t="shared" ca="1" si="65"/>
        <v>-27.916213219226254</v>
      </c>
      <c r="F602" s="5">
        <f t="shared" ca="1" si="63"/>
        <v>-10.79610266208277</v>
      </c>
      <c r="G602">
        <f t="shared" ca="1" si="64"/>
        <v>0.122</v>
      </c>
    </row>
    <row r="603" spans="1:7" x14ac:dyDescent="0.3">
      <c r="A603">
        <v>547</v>
      </c>
      <c r="B603" s="5">
        <f t="shared" ca="1" si="60"/>
        <v>71.052709744712246</v>
      </c>
      <c r="C603" s="5">
        <f t="shared" ca="1" si="61"/>
        <v>35.978694256547747</v>
      </c>
      <c r="D603" s="5">
        <f t="shared" ca="1" si="62"/>
        <v>145.2206192065299</v>
      </c>
      <c r="E603" s="5">
        <f t="shared" ca="1" si="65"/>
        <v>-25.14766095916676</v>
      </c>
      <c r="F603" s="5">
        <f t="shared" ca="1" si="63"/>
        <v>-8.0275504020232766</v>
      </c>
      <c r="G603">
        <f t="shared" ca="1" si="64"/>
        <v>0.17399999999999999</v>
      </c>
    </row>
    <row r="604" spans="1:7" x14ac:dyDescent="0.3">
      <c r="A604">
        <v>548</v>
      </c>
      <c r="B604" s="5">
        <f t="shared" ca="1" si="60"/>
        <v>70.133298521870771</v>
      </c>
      <c r="C604" s="5">
        <f t="shared" ca="1" si="61"/>
        <v>30.882283744511849</v>
      </c>
      <c r="D604" s="5">
        <f t="shared" ca="1" si="62"/>
        <v>149.78833827548578</v>
      </c>
      <c r="E604" s="5">
        <f t="shared" ca="1" si="65"/>
        <v>-15.942771595247832</v>
      </c>
      <c r="F604" s="5">
        <f t="shared" ca="1" si="63"/>
        <v>1.1773389618956518</v>
      </c>
      <c r="G604">
        <f t="shared" ca="1" si="64"/>
        <v>0.41799999999999998</v>
      </c>
    </row>
    <row r="605" spans="1:7" x14ac:dyDescent="0.3">
      <c r="A605">
        <v>549</v>
      </c>
      <c r="B605" s="5">
        <f t="shared" ca="1" si="60"/>
        <v>72.407883821759455</v>
      </c>
      <c r="C605" s="5">
        <f t="shared" ca="1" si="61"/>
        <v>28.993015336962763</v>
      </c>
      <c r="D605" s="5">
        <f t="shared" ca="1" si="62"/>
        <v>157.80539862309885</v>
      </c>
      <c r="E605" s="5">
        <f t="shared" ca="1" si="65"/>
        <v>-8.6333444979913097</v>
      </c>
      <c r="F605" s="5">
        <f t="shared" ca="1" si="63"/>
        <v>8.4867660591521741</v>
      </c>
      <c r="G605">
        <f t="shared" ca="1" si="64"/>
        <v>0.66500000000000004</v>
      </c>
    </row>
    <row r="606" spans="1:7" x14ac:dyDescent="0.3">
      <c r="A606">
        <v>550</v>
      </c>
      <c r="B606" s="5">
        <f t="shared" ca="1" si="60"/>
        <v>69.3830334295493</v>
      </c>
      <c r="C606" s="5">
        <f t="shared" ca="1" si="61"/>
        <v>32.399298396506239</v>
      </c>
      <c r="D606" s="5">
        <f t="shared" ca="1" si="62"/>
        <v>151.62054934351582</v>
      </c>
      <c r="E606" s="5">
        <f t="shared" ca="1" si="65"/>
        <v>-23.26257376829285</v>
      </c>
      <c r="F606" s="5">
        <f t="shared" ca="1" si="63"/>
        <v>-6.1424632111493658</v>
      </c>
      <c r="G606">
        <f t="shared" ca="1" si="64"/>
        <v>0.217</v>
      </c>
    </row>
    <row r="607" spans="1:7" x14ac:dyDescent="0.3">
      <c r="A607">
        <v>551</v>
      </c>
      <c r="B607" s="5">
        <f t="shared" ca="1" si="60"/>
        <v>69.60814116901858</v>
      </c>
      <c r="C607" s="5">
        <f t="shared" ca="1" si="61"/>
        <v>28.820990422233717</v>
      </c>
      <c r="D607" s="5">
        <f t="shared" ca="1" si="62"/>
        <v>147.9464676057805</v>
      </c>
      <c r="E607" s="5">
        <f t="shared" ca="1" si="65"/>
        <v>-10.659837782996732</v>
      </c>
      <c r="F607" s="5">
        <f t="shared" ca="1" si="63"/>
        <v>6.4602727741467518</v>
      </c>
      <c r="G607">
        <f t="shared" ca="1" si="64"/>
        <v>0.59199999999999997</v>
      </c>
    </row>
    <row r="608" spans="1:7" x14ac:dyDescent="0.3">
      <c r="A608">
        <v>552</v>
      </c>
      <c r="B608" s="5">
        <f t="shared" ca="1" si="60"/>
        <v>70.606562383468841</v>
      </c>
      <c r="C608" s="5">
        <f t="shared" ca="1" si="61"/>
        <v>30.460455744983197</v>
      </c>
      <c r="D608" s="5">
        <f t="shared" ca="1" si="62"/>
        <v>150.25845684082202</v>
      </c>
      <c r="E608" s="5">
        <f t="shared" ca="1" si="65"/>
        <v>-13.696126245208873</v>
      </c>
      <c r="F608" s="5">
        <f t="shared" ca="1" si="63"/>
        <v>3.4239843119346105</v>
      </c>
      <c r="G608">
        <f t="shared" ca="1" si="64"/>
        <v>0.49399999999999999</v>
      </c>
    </row>
    <row r="609" spans="1:7" x14ac:dyDescent="0.3">
      <c r="A609">
        <v>553</v>
      </c>
      <c r="B609" s="5">
        <f t="shared" ca="1" si="60"/>
        <v>68.274428730125663</v>
      </c>
      <c r="C609" s="5">
        <f t="shared" ca="1" si="61"/>
        <v>32.933124493577097</v>
      </c>
      <c r="D609" s="5">
        <f t="shared" ca="1" si="62"/>
        <v>152.3574260188638</v>
      </c>
      <c r="E609" s="5">
        <f t="shared" ca="1" si="65"/>
        <v>-28.246939227448479</v>
      </c>
      <c r="F609" s="5">
        <f t="shared" ca="1" si="63"/>
        <v>-11.126828670304995</v>
      </c>
      <c r="G609">
        <f t="shared" ca="1" si="64"/>
        <v>0.11700000000000001</v>
      </c>
    </row>
    <row r="610" spans="1:7" x14ac:dyDescent="0.3">
      <c r="A610">
        <v>554</v>
      </c>
      <c r="B610" s="5">
        <f t="shared" ca="1" si="60"/>
        <v>67.337975241549998</v>
      </c>
      <c r="C610" s="5">
        <f t="shared" ca="1" si="61"/>
        <v>26.518948334250567</v>
      </c>
      <c r="D610" s="5">
        <f t="shared" ca="1" si="62"/>
        <v>149.81199985420261</v>
      </c>
      <c r="E610" s="5">
        <f t="shared" ca="1" si="65"/>
        <v>-11.576087678275274</v>
      </c>
      <c r="F610" s="5">
        <f t="shared" ca="1" si="63"/>
        <v>5.5440228788682102</v>
      </c>
      <c r="G610">
        <f t="shared" ca="1" si="64"/>
        <v>0.56499999999999995</v>
      </c>
    </row>
    <row r="611" spans="1:7" x14ac:dyDescent="0.3">
      <c r="A611">
        <v>555</v>
      </c>
      <c r="B611" s="5">
        <f t="shared" ca="1" si="60"/>
        <v>68.119658581168096</v>
      </c>
      <c r="C611" s="5">
        <f t="shared" ca="1" si="61"/>
        <v>31.055514748553311</v>
      </c>
      <c r="D611" s="5">
        <f t="shared" ca="1" si="62"/>
        <v>148.42810069491821</v>
      </c>
      <c r="E611" s="5">
        <f t="shared" ca="1" si="65"/>
        <v>-21.317678095272846</v>
      </c>
      <c r="F611" s="5">
        <f t="shared" ca="1" si="63"/>
        <v>-4.1975675381293627</v>
      </c>
      <c r="G611">
        <f t="shared" ca="1" si="64"/>
        <v>0.27500000000000002</v>
      </c>
    </row>
    <row r="612" spans="1:7" x14ac:dyDescent="0.3">
      <c r="A612">
        <v>556</v>
      </c>
      <c r="B612" s="5">
        <f t="shared" ca="1" si="60"/>
        <v>72.460891041119865</v>
      </c>
      <c r="C612" s="5">
        <f t="shared" ca="1" si="61"/>
        <v>28.331800398392282</v>
      </c>
      <c r="D612" s="5">
        <f t="shared" ca="1" si="62"/>
        <v>153.74106237909359</v>
      </c>
      <c r="E612" s="5">
        <f t="shared" ca="1" si="65"/>
        <v>-4.4483834427671667</v>
      </c>
      <c r="F612" s="5">
        <f t="shared" ca="1" si="63"/>
        <v>12.671727114376317</v>
      </c>
      <c r="G612">
        <f t="shared" ca="1" si="64"/>
        <v>0.79</v>
      </c>
    </row>
    <row r="613" spans="1:7" x14ac:dyDescent="0.3">
      <c r="A613">
        <v>557</v>
      </c>
      <c r="B613" s="5">
        <f t="shared" ca="1" si="60"/>
        <v>65.599036017391725</v>
      </c>
      <c r="C613" s="5">
        <f t="shared" ca="1" si="61"/>
        <v>30.068404164891074</v>
      </c>
      <c r="D613" s="5">
        <f t="shared" ca="1" si="62"/>
        <v>150.05902496015156</v>
      </c>
      <c r="E613" s="5">
        <f t="shared" ca="1" si="65"/>
        <v>-26.479610436151905</v>
      </c>
      <c r="F613" s="5">
        <f t="shared" ca="1" si="63"/>
        <v>-9.3594998790084212</v>
      </c>
      <c r="G613">
        <f t="shared" ca="1" si="64"/>
        <v>0.14699999999999999</v>
      </c>
    </row>
    <row r="614" spans="1:7" x14ac:dyDescent="0.3">
      <c r="A614">
        <v>558</v>
      </c>
      <c r="B614" s="5">
        <f t="shared" ca="1" si="60"/>
        <v>71.333160447934759</v>
      </c>
      <c r="C614" s="5">
        <f t="shared" ca="1" si="61"/>
        <v>32.727443781108263</v>
      </c>
      <c r="D614" s="5">
        <f t="shared" ca="1" si="62"/>
        <v>142.29888680978306</v>
      </c>
      <c r="E614" s="5">
        <f t="shared" ca="1" si="65"/>
        <v>-13.70923816654186</v>
      </c>
      <c r="F614" s="5">
        <f t="shared" ca="1" si="63"/>
        <v>3.4108723906016234</v>
      </c>
      <c r="G614">
        <f t="shared" ca="1" si="64"/>
        <v>0.49199999999999999</v>
      </c>
    </row>
    <row r="615" spans="1:7" x14ac:dyDescent="0.3">
      <c r="A615">
        <v>559</v>
      </c>
      <c r="B615" s="5">
        <f t="shared" ca="1" si="60"/>
        <v>67.712689561955528</v>
      </c>
      <c r="C615" s="5">
        <f t="shared" ca="1" si="61"/>
        <v>31.27215942020031</v>
      </c>
      <c r="D615" s="5">
        <f t="shared" ca="1" si="62"/>
        <v>149.69304130127193</v>
      </c>
      <c r="E615" s="5">
        <f t="shared" ca="1" si="65"/>
        <v>-23.741060470961486</v>
      </c>
      <c r="F615" s="5">
        <f t="shared" ca="1" si="63"/>
        <v>-6.6209499138180021</v>
      </c>
      <c r="G615">
        <f t="shared" ca="1" si="64"/>
        <v>0.20399999999999999</v>
      </c>
    </row>
    <row r="616" spans="1:7" x14ac:dyDescent="0.3">
      <c r="A616">
        <v>560</v>
      </c>
      <c r="B616" s="5">
        <f t="shared" ca="1" si="60"/>
        <v>69.966515484344598</v>
      </c>
      <c r="C616" s="5">
        <f t="shared" ca="1" si="61"/>
        <v>34.134427964266237</v>
      </c>
      <c r="D616" s="5">
        <f t="shared" ca="1" si="62"/>
        <v>148.65950619106775</v>
      </c>
      <c r="E616" s="5">
        <f t="shared" ca="1" si="65"/>
        <v>-24.883490455619363</v>
      </c>
      <c r="F616" s="5">
        <f t="shared" ca="1" si="63"/>
        <v>-7.7633798984758791</v>
      </c>
      <c r="G616">
        <f t="shared" ca="1" si="64"/>
        <v>0.17799999999999999</v>
      </c>
    </row>
    <row r="617" spans="1:7" x14ac:dyDescent="0.3">
      <c r="A617">
        <v>561</v>
      </c>
      <c r="B617" s="5">
        <f t="shared" ca="1" si="60"/>
        <v>66.185962673507078</v>
      </c>
      <c r="C617" s="5">
        <f t="shared" ca="1" si="61"/>
        <v>29.75831791038329</v>
      </c>
      <c r="D617" s="5">
        <f t="shared" ca="1" si="62"/>
        <v>151.4667120866562</v>
      </c>
      <c r="E617" s="5">
        <f t="shared" ca="1" si="65"/>
        <v>-24.732827280731936</v>
      </c>
      <c r="F617" s="5">
        <f t="shared" ca="1" si="63"/>
        <v>-7.6127167235884521</v>
      </c>
      <c r="G617">
        <f t="shared" ca="1" si="64"/>
        <v>0.184</v>
      </c>
    </row>
    <row r="618" spans="1:7" x14ac:dyDescent="0.3">
      <c r="A618">
        <v>562</v>
      </c>
      <c r="B618" s="5">
        <f t="shared" ca="1" si="60"/>
        <v>68.328571502069934</v>
      </c>
      <c r="C618" s="5">
        <f t="shared" ca="1" si="61"/>
        <v>26.058961979603687</v>
      </c>
      <c r="D618" s="5">
        <f t="shared" ca="1" si="62"/>
        <v>148.45916320548403</v>
      </c>
      <c r="E618" s="5">
        <f t="shared" ca="1" si="65"/>
        <v>-6.7956289133303303</v>
      </c>
      <c r="F618" s="5">
        <f t="shared" ca="1" si="63"/>
        <v>10.324481643813154</v>
      </c>
      <c r="G618">
        <f t="shared" ca="1" si="64"/>
        <v>0.73199999999999998</v>
      </c>
    </row>
    <row r="619" spans="1:7" x14ac:dyDescent="0.3">
      <c r="A619">
        <v>563</v>
      </c>
      <c r="B619" s="5">
        <f t="shared" ca="1" si="60"/>
        <v>73.704581844247059</v>
      </c>
      <c r="C619" s="5">
        <f t="shared" ca="1" si="61"/>
        <v>33.383971865926434</v>
      </c>
      <c r="D619" s="5">
        <f t="shared" ca="1" si="62"/>
        <v>158.50597497706599</v>
      </c>
      <c r="E619" s="5">
        <f t="shared" ca="1" si="65"/>
        <v>-17.65308188593162</v>
      </c>
      <c r="F619" s="5">
        <f t="shared" ca="1" si="63"/>
        <v>-0.53297132878813613</v>
      </c>
      <c r="G619">
        <f t="shared" ca="1" si="64"/>
        <v>0.373</v>
      </c>
    </row>
    <row r="620" spans="1:7" x14ac:dyDescent="0.3">
      <c r="A620">
        <v>564</v>
      </c>
      <c r="B620" s="5">
        <f t="shared" ca="1" si="60"/>
        <v>75.274465607163293</v>
      </c>
      <c r="C620" s="5">
        <f t="shared" ca="1" si="61"/>
        <v>33.736830653411282</v>
      </c>
      <c r="D620" s="5">
        <f t="shared" ca="1" si="62"/>
        <v>147.36753008770862</v>
      </c>
      <c r="E620" s="5">
        <f t="shared" ca="1" si="65"/>
        <v>-8.2517745003142693</v>
      </c>
      <c r="F620" s="5">
        <f t="shared" ca="1" si="63"/>
        <v>8.8683360568292144</v>
      </c>
      <c r="G620">
        <f t="shared" ca="1" si="64"/>
        <v>0.68300000000000005</v>
      </c>
    </row>
    <row r="621" spans="1:7" x14ac:dyDescent="0.3">
      <c r="A621">
        <v>565</v>
      </c>
      <c r="B621" s="5">
        <f t="shared" ca="1" si="60"/>
        <v>74.389780540808403</v>
      </c>
      <c r="C621" s="5">
        <f t="shared" ca="1" si="61"/>
        <v>28.419285275812054</v>
      </c>
      <c r="D621" s="5">
        <f t="shared" ca="1" si="62"/>
        <v>148.89239310085517</v>
      </c>
      <c r="E621" s="5">
        <f t="shared" ca="1" si="65"/>
        <v>3.3074349963627268</v>
      </c>
      <c r="F621" s="5">
        <f t="shared" ca="1" si="63"/>
        <v>20.42754555350621</v>
      </c>
      <c r="G621">
        <f t="shared" ca="1" si="64"/>
        <v>0.92400000000000004</v>
      </c>
    </row>
    <row r="622" spans="1:7" x14ac:dyDescent="0.3">
      <c r="A622">
        <v>566</v>
      </c>
      <c r="B622" s="5">
        <f t="shared" ca="1" si="60"/>
        <v>74.92309373124742</v>
      </c>
      <c r="C622" s="5">
        <f t="shared" ca="1" si="61"/>
        <v>33.00719303416632</v>
      </c>
      <c r="D622" s="5">
        <f t="shared" ca="1" si="62"/>
        <v>154.5964278977691</v>
      </c>
      <c r="E622" s="5">
        <f t="shared" ca="1" si="65"/>
        <v>-11.090720765486392</v>
      </c>
      <c r="F622" s="5">
        <f t="shared" ca="1" si="63"/>
        <v>6.029389791657092</v>
      </c>
      <c r="G622">
        <f t="shared" ca="1" si="64"/>
        <v>0.57799999999999996</v>
      </c>
    </row>
    <row r="623" spans="1:7" x14ac:dyDescent="0.3">
      <c r="A623">
        <v>567</v>
      </c>
      <c r="B623" s="5">
        <f t="shared" ca="1" si="60"/>
        <v>70.122597216855752</v>
      </c>
      <c r="C623" s="5">
        <f t="shared" ca="1" si="61"/>
        <v>27.302040880668713</v>
      </c>
      <c r="D623" s="5">
        <f t="shared" ca="1" si="62"/>
        <v>149.97418563620499</v>
      </c>
      <c r="E623" s="5">
        <f t="shared" ca="1" si="65"/>
        <v>-6.073242977489886</v>
      </c>
      <c r="F623" s="5">
        <f t="shared" ca="1" si="63"/>
        <v>11.046867579653597</v>
      </c>
      <c r="G623">
        <f t="shared" ca="1" si="64"/>
        <v>0.753</v>
      </c>
    </row>
    <row r="624" spans="1:7" x14ac:dyDescent="0.3">
      <c r="A624">
        <v>568</v>
      </c>
      <c r="B624" s="5">
        <f t="shared" ca="1" si="60"/>
        <v>63.788573314099068</v>
      </c>
      <c r="C624" s="5">
        <f t="shared" ca="1" si="61"/>
        <v>29.328034668426191</v>
      </c>
      <c r="D624" s="5">
        <f t="shared" ca="1" si="62"/>
        <v>148.79684699977429</v>
      </c>
      <c r="E624" s="5">
        <f t="shared" ca="1" si="65"/>
        <v>-28.788214808771659</v>
      </c>
      <c r="F624" s="5">
        <f t="shared" ca="1" si="63"/>
        <v>-11.668104251628176</v>
      </c>
      <c r="G624">
        <f t="shared" ca="1" si="64"/>
        <v>0.11</v>
      </c>
    </row>
    <row r="625" spans="1:7" x14ac:dyDescent="0.3">
      <c r="A625">
        <v>569</v>
      </c>
      <c r="B625" s="5">
        <f t="shared" ca="1" si="60"/>
        <v>74.843337960969748</v>
      </c>
      <c r="C625" s="5">
        <f t="shared" ca="1" si="61"/>
        <v>29.791013033956506</v>
      </c>
      <c r="D625" s="5">
        <f t="shared" ca="1" si="62"/>
        <v>145.38305573468583</v>
      </c>
      <c r="E625" s="5">
        <f t="shared" ca="1" si="65"/>
        <v>2.634075921401827</v>
      </c>
      <c r="F625" s="5">
        <f t="shared" ca="1" si="63"/>
        <v>19.754186478545311</v>
      </c>
      <c r="G625">
        <f t="shared" ca="1" si="64"/>
        <v>0.91</v>
      </c>
    </row>
    <row r="626" spans="1:7" x14ac:dyDescent="0.3">
      <c r="A626">
        <v>570</v>
      </c>
      <c r="B626" s="5">
        <f t="shared" ca="1" si="60"/>
        <v>63.629253825527279</v>
      </c>
      <c r="C626" s="5">
        <f t="shared" ca="1" si="61"/>
        <v>27.923260044201676</v>
      </c>
      <c r="D626" s="5">
        <f t="shared" ca="1" si="62"/>
        <v>135.14188218169622</v>
      </c>
      <c r="E626" s="5">
        <f t="shared" ca="1" si="65"/>
        <v>-17.951425084358306</v>
      </c>
      <c r="F626" s="5">
        <f t="shared" ca="1" si="63"/>
        <v>-0.83131452721482191</v>
      </c>
      <c r="G626">
        <f t="shared" ca="1" si="64"/>
        <v>0.36599999999999999</v>
      </c>
    </row>
    <row r="627" spans="1:7" x14ac:dyDescent="0.3">
      <c r="A627">
        <v>571</v>
      </c>
      <c r="B627" s="5">
        <f t="shared" ca="1" si="60"/>
        <v>70.256165519061852</v>
      </c>
      <c r="C627" s="5">
        <f t="shared" ca="1" si="61"/>
        <v>34.428239207897363</v>
      </c>
      <c r="D627" s="5">
        <f t="shared" ca="1" si="62"/>
        <v>152.70333503741881</v>
      </c>
      <c r="E627" s="5">
        <f t="shared" ca="1" si="65"/>
        <v>-27.074211073768758</v>
      </c>
      <c r="F627" s="5">
        <f t="shared" ca="1" si="63"/>
        <v>-9.9541005166252745</v>
      </c>
      <c r="G627">
        <f t="shared" ca="1" si="64"/>
        <v>0.14000000000000001</v>
      </c>
    </row>
    <row r="628" spans="1:7" x14ac:dyDescent="0.3">
      <c r="A628">
        <v>572</v>
      </c>
      <c r="B628" s="5">
        <f t="shared" ca="1" si="60"/>
        <v>68.528306520356097</v>
      </c>
      <c r="C628" s="5">
        <f t="shared" ca="1" si="61"/>
        <v>34.590797628448207</v>
      </c>
      <c r="D628" s="5">
        <f t="shared" ca="1" si="62"/>
        <v>161.82540763113641</v>
      </c>
      <c r="E628" s="5">
        <f t="shared" ca="1" si="65"/>
        <v>-37.269730761299556</v>
      </c>
      <c r="F628" s="5">
        <f t="shared" ca="1" si="63"/>
        <v>-20.149620204156072</v>
      </c>
      <c r="G628">
        <f t="shared" ca="1" si="64"/>
        <v>0.03</v>
      </c>
    </row>
    <row r="629" spans="1:7" x14ac:dyDescent="0.3">
      <c r="A629">
        <v>573</v>
      </c>
      <c r="B629" s="5">
        <f t="shared" ca="1" si="60"/>
        <v>73.32122720642117</v>
      </c>
      <c r="C629" s="5">
        <f t="shared" ca="1" si="61"/>
        <v>30.354550663180859</v>
      </c>
      <c r="D629" s="5">
        <f t="shared" ca="1" si="62"/>
        <v>157.45821827247144</v>
      </c>
      <c r="E629" s="5">
        <f t="shared" ca="1" si="65"/>
        <v>-9.6980527818097286</v>
      </c>
      <c r="F629" s="5">
        <f t="shared" ca="1" si="63"/>
        <v>7.4220577753337551</v>
      </c>
      <c r="G629">
        <f t="shared" ca="1" si="64"/>
        <v>0.623</v>
      </c>
    </row>
    <row r="630" spans="1:7" x14ac:dyDescent="0.3">
      <c r="A630">
        <v>574</v>
      </c>
      <c r="B630" s="5">
        <f t="shared" ca="1" si="60"/>
        <v>71.049607553437454</v>
      </c>
      <c r="C630" s="5">
        <f t="shared" ca="1" si="61"/>
        <v>31.389572136837131</v>
      </c>
      <c r="D630" s="5">
        <f t="shared" ca="1" si="62"/>
        <v>153.22268637361884</v>
      </c>
      <c r="E630" s="5">
        <f t="shared" ca="1" si="65"/>
        <v>-16.651050542298513</v>
      </c>
      <c r="F630" s="5">
        <f t="shared" ca="1" si="63"/>
        <v>0.4690600148449704</v>
      </c>
      <c r="G630">
        <f t="shared" ca="1" si="64"/>
        <v>0.39600000000000002</v>
      </c>
    </row>
    <row r="631" spans="1:7" x14ac:dyDescent="0.3">
      <c r="A631">
        <v>575</v>
      </c>
      <c r="B631" s="5">
        <f t="shared" ca="1" si="60"/>
        <v>70.977056940945403</v>
      </c>
      <c r="C631" s="5">
        <f t="shared" ca="1" si="61"/>
        <v>29.076784732207571</v>
      </c>
      <c r="D631" s="5">
        <f t="shared" ca="1" si="62"/>
        <v>144.94586547875923</v>
      </c>
      <c r="E631" s="5">
        <f t="shared" ca="1" si="65"/>
        <v>-5.9339714378147193</v>
      </c>
      <c r="F631" s="5">
        <f t="shared" ca="1" si="63"/>
        <v>11.186139119328764</v>
      </c>
      <c r="G631">
        <f t="shared" ca="1" si="64"/>
        <v>0.75700000000000001</v>
      </c>
    </row>
    <row r="632" spans="1:7" x14ac:dyDescent="0.3">
      <c r="A632">
        <v>576</v>
      </c>
      <c r="B632" s="5">
        <f t="shared" ca="1" si="60"/>
        <v>72.718407751312895</v>
      </c>
      <c r="C632" s="5">
        <f t="shared" ca="1" si="61"/>
        <v>28.338841807645462</v>
      </c>
      <c r="D632" s="5">
        <f t="shared" ca="1" si="62"/>
        <v>150.02349537280267</v>
      </c>
      <c r="E632" s="5">
        <f t="shared" ca="1" si="65"/>
        <v>-1.7455239963484666</v>
      </c>
      <c r="F632" s="5">
        <f t="shared" ca="1" si="63"/>
        <v>15.374586560795017</v>
      </c>
      <c r="G632">
        <f t="shared" ca="1" si="64"/>
        <v>0.84499999999999997</v>
      </c>
    </row>
    <row r="633" spans="1:7" x14ac:dyDescent="0.3">
      <c r="A633">
        <v>577</v>
      </c>
      <c r="B633" s="5">
        <f t="shared" ca="1" si="60"/>
        <v>66.394173832815781</v>
      </c>
      <c r="C633" s="5">
        <f t="shared" ca="1" si="61"/>
        <v>30.087514025754569</v>
      </c>
      <c r="D633" s="5">
        <f t="shared" ca="1" si="62"/>
        <v>142.01213841774401</v>
      </c>
      <c r="E633" s="5">
        <f t="shared" ca="1" si="65"/>
        <v>-19.975949467979266</v>
      </c>
      <c r="F633" s="5">
        <f t="shared" ca="1" si="63"/>
        <v>-2.8558389108357822</v>
      </c>
      <c r="G633">
        <f t="shared" ca="1" si="64"/>
        <v>0.311</v>
      </c>
    </row>
    <row r="634" spans="1:7" x14ac:dyDescent="0.3">
      <c r="A634">
        <v>578</v>
      </c>
      <c r="B634" s="5">
        <f t="shared" ref="B634:B697" ca="1" si="66">_xlfn.NORM.INV(RAND(),$B$52,$C$52)</f>
        <v>64.88523954713537</v>
      </c>
      <c r="C634" s="5">
        <f t="shared" ref="C634:C697" ca="1" si="67">_xlfn.NORM.INV(RAND(),$B$53,$C$53)</f>
        <v>24.109112753360311</v>
      </c>
      <c r="D634" s="5">
        <f t="shared" ref="D634:D697" ca="1" si="68">_xlfn.NORM.INV(RAND(),$B$54,$C$54)</f>
        <v>160.62864138890637</v>
      </c>
      <c r="E634" s="5">
        <f t="shared" ca="1" si="65"/>
        <v>-17.52467167660555</v>
      </c>
      <c r="F634" s="5">
        <f t="shared" ref="F634:F697" ca="1" si="69">E634+$C$46</f>
        <v>-0.40456111946206619</v>
      </c>
      <c r="G634">
        <f t="shared" ref="G634:G697" ca="1" si="70">COUNTIF($F$57:$F$1056,"&lt;"&amp;F634)/COUNT($F$57:$F$1056)</f>
        <v>0.38100000000000001</v>
      </c>
    </row>
    <row r="635" spans="1:7" x14ac:dyDescent="0.3">
      <c r="A635">
        <v>579</v>
      </c>
      <c r="B635" s="5">
        <f t="shared" ca="1" si="66"/>
        <v>69.558057315172448</v>
      </c>
      <c r="C635" s="5">
        <f t="shared" ca="1" si="67"/>
        <v>27.162341005113579</v>
      </c>
      <c r="D635" s="5">
        <f t="shared" ca="1" si="68"/>
        <v>147.88194418675263</v>
      </c>
      <c r="E635" s="5">
        <f t="shared" ca="1" si="65"/>
        <v>-6.1323684751981258</v>
      </c>
      <c r="F635" s="5">
        <f t="shared" ca="1" si="69"/>
        <v>10.987742081945358</v>
      </c>
      <c r="G635">
        <f t="shared" ca="1" si="70"/>
        <v>0.75</v>
      </c>
    </row>
    <row r="636" spans="1:7" x14ac:dyDescent="0.3">
      <c r="A636">
        <v>580</v>
      </c>
      <c r="B636" s="5">
        <f t="shared" ca="1" si="66"/>
        <v>68.535292710941917</v>
      </c>
      <c r="C636" s="5">
        <f t="shared" ca="1" si="67"/>
        <v>29.362321415658137</v>
      </c>
      <c r="D636" s="5">
        <f t="shared" ca="1" si="68"/>
        <v>148.47759205676542</v>
      </c>
      <c r="E636" s="5">
        <f t="shared" ca="1" si="65"/>
        <v>-15.454423937855269</v>
      </c>
      <c r="F636" s="5">
        <f t="shared" ca="1" si="69"/>
        <v>1.6656866192882145</v>
      </c>
      <c r="G636">
        <f t="shared" ca="1" si="70"/>
        <v>0.44</v>
      </c>
    </row>
    <row r="637" spans="1:7" x14ac:dyDescent="0.3">
      <c r="A637">
        <v>581</v>
      </c>
      <c r="B637" s="5">
        <f t="shared" ca="1" si="66"/>
        <v>70.931898519994732</v>
      </c>
      <c r="C637" s="5">
        <f t="shared" ca="1" si="67"/>
        <v>32.051444280229596</v>
      </c>
      <c r="D637" s="5">
        <f t="shared" ca="1" si="68"/>
        <v>152.11957727797284</v>
      </c>
      <c r="E637" s="5">
        <f t="shared" ca="1" si="65"/>
        <v>-18.233976612698246</v>
      </c>
      <c r="F637" s="5">
        <f t="shared" ca="1" si="69"/>
        <v>-1.1138660555547624</v>
      </c>
      <c r="G637">
        <f t="shared" ca="1" si="70"/>
        <v>0.35799999999999998</v>
      </c>
    </row>
    <row r="638" spans="1:7" x14ac:dyDescent="0.3">
      <c r="A638">
        <v>582</v>
      </c>
      <c r="B638" s="5">
        <f t="shared" ca="1" si="66"/>
        <v>70.903115385172924</v>
      </c>
      <c r="C638" s="5">
        <f t="shared" ca="1" si="67"/>
        <v>32.590725827717186</v>
      </c>
      <c r="D638" s="5">
        <f t="shared" ca="1" si="68"/>
        <v>151.79077630423288</v>
      </c>
      <c r="E638" s="5">
        <f t="shared" ca="1" si="65"/>
        <v>-19.64339176562904</v>
      </c>
      <c r="F638" s="5">
        <f t="shared" ca="1" si="69"/>
        <v>-2.5232812084855567</v>
      </c>
      <c r="G638">
        <f t="shared" ca="1" si="70"/>
        <v>0.315</v>
      </c>
    </row>
    <row r="639" spans="1:7" x14ac:dyDescent="0.3">
      <c r="A639">
        <v>583</v>
      </c>
      <c r="B639" s="5">
        <f t="shared" ca="1" si="66"/>
        <v>71.0742969538599</v>
      </c>
      <c r="C639" s="5">
        <f t="shared" ca="1" si="67"/>
        <v>26.213761091158744</v>
      </c>
      <c r="D639" s="5">
        <f t="shared" ca="1" si="68"/>
        <v>151.18582198053161</v>
      </c>
      <c r="E639" s="5">
        <f t="shared" ca="1" si="65"/>
        <v>-1.0285252503717814</v>
      </c>
      <c r="F639" s="5">
        <f t="shared" ca="1" si="69"/>
        <v>16.091585306771702</v>
      </c>
      <c r="G639">
        <f t="shared" ca="1" si="70"/>
        <v>0.85499999999999998</v>
      </c>
    </row>
    <row r="640" spans="1:7" x14ac:dyDescent="0.3">
      <c r="A640">
        <v>584</v>
      </c>
      <c r="B640" s="5">
        <f t="shared" ca="1" si="66"/>
        <v>71.836318588495999</v>
      </c>
      <c r="C640" s="5">
        <f t="shared" ca="1" si="67"/>
        <v>30.350159332445074</v>
      </c>
      <c r="D640" s="5">
        <f t="shared" ca="1" si="68"/>
        <v>149.58628404222324</v>
      </c>
      <c r="E640" s="5">
        <f t="shared" ca="1" si="65"/>
        <v>-9.5911655026974714</v>
      </c>
      <c r="F640" s="5">
        <f t="shared" ca="1" si="69"/>
        <v>7.5289450544460124</v>
      </c>
      <c r="G640">
        <f t="shared" ca="1" si="70"/>
        <v>0.629</v>
      </c>
    </row>
    <row r="641" spans="1:7" x14ac:dyDescent="0.3">
      <c r="A641">
        <v>585</v>
      </c>
      <c r="B641" s="5">
        <f t="shared" ca="1" si="66"/>
        <v>67.86775232842102</v>
      </c>
      <c r="C641" s="5">
        <f t="shared" ca="1" si="67"/>
        <v>30.256845507413836</v>
      </c>
      <c r="D641" s="5">
        <f t="shared" ca="1" si="68"/>
        <v>145.63249930512575</v>
      </c>
      <c r="E641" s="5">
        <f t="shared" ca="1" si="65"/>
        <v>-18.284111264782492</v>
      </c>
      <c r="F641" s="5">
        <f t="shared" ca="1" si="69"/>
        <v>-1.1640007076390084</v>
      </c>
      <c r="G641">
        <f t="shared" ca="1" si="70"/>
        <v>0.35699999999999998</v>
      </c>
    </row>
    <row r="642" spans="1:7" x14ac:dyDescent="0.3">
      <c r="A642">
        <v>586</v>
      </c>
      <c r="B642" s="5">
        <f t="shared" ca="1" si="66"/>
        <v>66.656430383109722</v>
      </c>
      <c r="C642" s="5">
        <f t="shared" ca="1" si="67"/>
        <v>22.840442812211972</v>
      </c>
      <c r="D642" s="5">
        <f t="shared" ca="1" si="68"/>
        <v>159.20990825244559</v>
      </c>
      <c r="E642" s="5">
        <f t="shared" ca="1" si="65"/>
        <v>-8.269873121694264</v>
      </c>
      <c r="F642" s="5">
        <f t="shared" ca="1" si="69"/>
        <v>8.8502374354492197</v>
      </c>
      <c r="G642">
        <f t="shared" ca="1" si="70"/>
        <v>0.68100000000000005</v>
      </c>
    </row>
    <row r="643" spans="1:7" x14ac:dyDescent="0.3">
      <c r="A643">
        <v>587</v>
      </c>
      <c r="B643" s="5">
        <f t="shared" ca="1" si="66"/>
        <v>65.79148816004232</v>
      </c>
      <c r="C643" s="5">
        <f t="shared" ca="1" si="67"/>
        <v>29.542107272131105</v>
      </c>
      <c r="D643" s="5">
        <f t="shared" ca="1" si="68"/>
        <v>148.56703727582931</v>
      </c>
      <c r="E643" s="5">
        <f t="shared" ca="1" si="65"/>
        <v>-23.668167585719335</v>
      </c>
      <c r="F643" s="5">
        <f t="shared" ca="1" si="69"/>
        <v>-6.548057028575851</v>
      </c>
      <c r="G643">
        <f t="shared" ca="1" si="70"/>
        <v>0.20499999999999999</v>
      </c>
    </row>
    <row r="644" spans="1:7" x14ac:dyDescent="0.3">
      <c r="A644">
        <v>588</v>
      </c>
      <c r="B644" s="5">
        <f t="shared" ca="1" si="66"/>
        <v>61.641056668117926</v>
      </c>
      <c r="C644" s="5">
        <f t="shared" ca="1" si="67"/>
        <v>31.54392476951157</v>
      </c>
      <c r="D644" s="5">
        <f t="shared" ca="1" si="68"/>
        <v>142.99622881812945</v>
      </c>
      <c r="E644" s="5">
        <f t="shared" ca="1" si="65"/>
        <v>-37.849364956662171</v>
      </c>
      <c r="F644" s="5">
        <f t="shared" ca="1" si="69"/>
        <v>-20.729254399518688</v>
      </c>
      <c r="G644">
        <f t="shared" ca="1" si="70"/>
        <v>2.7E-2</v>
      </c>
    </row>
    <row r="645" spans="1:7" x14ac:dyDescent="0.3">
      <c r="A645">
        <v>589</v>
      </c>
      <c r="B645" s="5">
        <f t="shared" ca="1" si="66"/>
        <v>67.457214591142034</v>
      </c>
      <c r="C645" s="5">
        <f t="shared" ca="1" si="67"/>
        <v>30.257468376862267</v>
      </c>
      <c r="D645" s="5">
        <f t="shared" ca="1" si="68"/>
        <v>148.5174067010596</v>
      </c>
      <c r="E645" s="5">
        <f t="shared" ca="1" si="65"/>
        <v>-20.987067006579583</v>
      </c>
      <c r="F645" s="5">
        <f t="shared" ca="1" si="69"/>
        <v>-3.8669564494360991</v>
      </c>
      <c r="G645">
        <f t="shared" ca="1" si="70"/>
        <v>0.28399999999999997</v>
      </c>
    </row>
    <row r="646" spans="1:7" x14ac:dyDescent="0.3">
      <c r="A646">
        <v>590</v>
      </c>
      <c r="B646" s="5">
        <f t="shared" ca="1" si="66"/>
        <v>74.713763273211839</v>
      </c>
      <c r="C646" s="5">
        <f t="shared" ca="1" si="67"/>
        <v>28.265855857168841</v>
      </c>
      <c r="D646" s="5">
        <f t="shared" ca="1" si="68"/>
        <v>141.03922470491986</v>
      </c>
      <c r="E646" s="5">
        <f t="shared" ref="E646:E709" ca="1" si="71">$J$46*(B646-$B$46)+$J$47*(C646-$B$47)+$J$48*(D646-$B$48)</f>
        <v>8.8726775747313624</v>
      </c>
      <c r="F646" s="5">
        <f t="shared" ca="1" si="69"/>
        <v>25.992788131874846</v>
      </c>
      <c r="G646">
        <f t="shared" ca="1" si="70"/>
        <v>0.97299999999999998</v>
      </c>
    </row>
    <row r="647" spans="1:7" x14ac:dyDescent="0.3">
      <c r="A647">
        <v>591</v>
      </c>
      <c r="B647" s="5">
        <f t="shared" ca="1" si="66"/>
        <v>69.550982819275077</v>
      </c>
      <c r="C647" s="5">
        <f t="shared" ca="1" si="67"/>
        <v>34.292184986430208</v>
      </c>
      <c r="D647" s="5">
        <f t="shared" ca="1" si="68"/>
        <v>155.33848428805231</v>
      </c>
      <c r="E647" s="5">
        <f t="shared" ca="1" si="71"/>
        <v>-30.08378152417222</v>
      </c>
      <c r="F647" s="5">
        <f t="shared" ca="1" si="69"/>
        <v>-12.963670967028737</v>
      </c>
      <c r="G647">
        <f t="shared" ca="1" si="70"/>
        <v>9.7000000000000003E-2</v>
      </c>
    </row>
    <row r="648" spans="1:7" x14ac:dyDescent="0.3">
      <c r="A648">
        <v>592</v>
      </c>
      <c r="B648" s="5">
        <f t="shared" ca="1" si="66"/>
        <v>71.214586249429544</v>
      </c>
      <c r="C648" s="5">
        <f t="shared" ca="1" si="67"/>
        <v>31.015521796227119</v>
      </c>
      <c r="D648" s="5">
        <f t="shared" ca="1" si="68"/>
        <v>157.8909530610147</v>
      </c>
      <c r="E648" s="5">
        <f t="shared" ca="1" si="71"/>
        <v>-17.661139803545691</v>
      </c>
      <c r="F648" s="5">
        <f t="shared" ca="1" si="69"/>
        <v>-0.54102924640220706</v>
      </c>
      <c r="G648">
        <f t="shared" ca="1" si="70"/>
        <v>0.372</v>
      </c>
    </row>
    <row r="649" spans="1:7" x14ac:dyDescent="0.3">
      <c r="A649">
        <v>593</v>
      </c>
      <c r="B649" s="5">
        <f t="shared" ca="1" si="66"/>
        <v>68.362319114513269</v>
      </c>
      <c r="C649" s="5">
        <f t="shared" ca="1" si="67"/>
        <v>26.413049621508335</v>
      </c>
      <c r="D649" s="5">
        <f t="shared" ca="1" si="68"/>
        <v>156.40456810546337</v>
      </c>
      <c r="E649" s="5">
        <f t="shared" ca="1" si="71"/>
        <v>-11.971874898098008</v>
      </c>
      <c r="F649" s="5">
        <f t="shared" ca="1" si="69"/>
        <v>5.1482356590454756</v>
      </c>
      <c r="G649">
        <f t="shared" ca="1" si="70"/>
        <v>0.54600000000000004</v>
      </c>
    </row>
    <row r="650" spans="1:7" x14ac:dyDescent="0.3">
      <c r="A650">
        <v>594</v>
      </c>
      <c r="B650" s="5">
        <f t="shared" ca="1" si="66"/>
        <v>66.37468059774605</v>
      </c>
      <c r="C650" s="5">
        <f t="shared" ca="1" si="67"/>
        <v>32.609742254608754</v>
      </c>
      <c r="D650" s="5">
        <f t="shared" ca="1" si="68"/>
        <v>144.99538657083357</v>
      </c>
      <c r="E650" s="5">
        <f t="shared" ca="1" si="71"/>
        <v>-28.682522720771541</v>
      </c>
      <c r="F650" s="5">
        <f t="shared" ca="1" si="69"/>
        <v>-11.562412163628057</v>
      </c>
      <c r="G650">
        <f t="shared" ca="1" si="70"/>
        <v>0.112</v>
      </c>
    </row>
    <row r="651" spans="1:7" x14ac:dyDescent="0.3">
      <c r="A651">
        <v>595</v>
      </c>
      <c r="B651" s="5">
        <f t="shared" ca="1" si="66"/>
        <v>72.661778554631042</v>
      </c>
      <c r="C651" s="5">
        <f t="shared" ca="1" si="67"/>
        <v>32.016609909174925</v>
      </c>
      <c r="D651" s="5">
        <f t="shared" ca="1" si="68"/>
        <v>143.3337934631142</v>
      </c>
      <c r="E651" s="5">
        <f t="shared" ca="1" si="71"/>
        <v>-8.5707595278699475</v>
      </c>
      <c r="F651" s="5">
        <f t="shared" ca="1" si="69"/>
        <v>8.5493510292735362</v>
      </c>
      <c r="G651">
        <f t="shared" ca="1" si="70"/>
        <v>0.66800000000000004</v>
      </c>
    </row>
    <row r="652" spans="1:7" x14ac:dyDescent="0.3">
      <c r="A652">
        <v>596</v>
      </c>
      <c r="B652" s="5">
        <f t="shared" ca="1" si="66"/>
        <v>70.112897335504528</v>
      </c>
      <c r="C652" s="5">
        <f t="shared" ca="1" si="67"/>
        <v>26.816869980180293</v>
      </c>
      <c r="D652" s="5">
        <f t="shared" ca="1" si="68"/>
        <v>147.58837801601371</v>
      </c>
      <c r="E652" s="5">
        <f t="shared" ca="1" si="71"/>
        <v>-3.4596191576436297</v>
      </c>
      <c r="F652" s="5">
        <f t="shared" ca="1" si="69"/>
        <v>13.660491399499854</v>
      </c>
      <c r="G652">
        <f t="shared" ca="1" si="70"/>
        <v>0.81499999999999995</v>
      </c>
    </row>
    <row r="653" spans="1:7" x14ac:dyDescent="0.3">
      <c r="A653">
        <v>597</v>
      </c>
      <c r="B653" s="5">
        <f t="shared" ca="1" si="66"/>
        <v>69.937906613875143</v>
      </c>
      <c r="C653" s="5">
        <f t="shared" ca="1" si="67"/>
        <v>33.164650995110755</v>
      </c>
      <c r="D653" s="5">
        <f t="shared" ca="1" si="68"/>
        <v>153.51699056124946</v>
      </c>
      <c r="E653" s="5">
        <f t="shared" ca="1" si="71"/>
        <v>-24.872375079426906</v>
      </c>
      <c r="F653" s="5">
        <f t="shared" ca="1" si="69"/>
        <v>-7.7522645222834221</v>
      </c>
      <c r="G653">
        <f t="shared" ca="1" si="70"/>
        <v>0.18</v>
      </c>
    </row>
    <row r="654" spans="1:7" x14ac:dyDescent="0.3">
      <c r="A654">
        <v>598</v>
      </c>
      <c r="B654" s="5">
        <f t="shared" ca="1" si="66"/>
        <v>75.86463635970496</v>
      </c>
      <c r="C654" s="5">
        <f t="shared" ca="1" si="67"/>
        <v>33.674232802805257</v>
      </c>
      <c r="D654" s="5">
        <f t="shared" ca="1" si="68"/>
        <v>153.02858954355355</v>
      </c>
      <c r="E654" s="5">
        <f t="shared" ca="1" si="71"/>
        <v>-9.4791771836443743</v>
      </c>
      <c r="F654" s="5">
        <f t="shared" ca="1" si="69"/>
        <v>7.6409333734991094</v>
      </c>
      <c r="G654">
        <f t="shared" ca="1" si="70"/>
        <v>0.63300000000000001</v>
      </c>
    </row>
    <row r="655" spans="1:7" x14ac:dyDescent="0.3">
      <c r="A655">
        <v>599</v>
      </c>
      <c r="B655" s="5">
        <f t="shared" ca="1" si="66"/>
        <v>73.604042925076328</v>
      </c>
      <c r="C655" s="5">
        <f t="shared" ca="1" si="67"/>
        <v>24.662413535742495</v>
      </c>
      <c r="D655" s="5">
        <f t="shared" ca="1" si="68"/>
        <v>152.91625226648489</v>
      </c>
      <c r="E655" s="5">
        <f t="shared" ca="1" si="71"/>
        <v>9.4374308212043871</v>
      </c>
      <c r="F655" s="5">
        <f t="shared" ca="1" si="69"/>
        <v>26.557541378347871</v>
      </c>
      <c r="G655">
        <f t="shared" ca="1" si="70"/>
        <v>0.97599999999999998</v>
      </c>
    </row>
    <row r="656" spans="1:7" x14ac:dyDescent="0.3">
      <c r="A656">
        <v>600</v>
      </c>
      <c r="B656" s="5">
        <f t="shared" ca="1" si="66"/>
        <v>73.973218541663968</v>
      </c>
      <c r="C656" s="5">
        <f t="shared" ca="1" si="67"/>
        <v>32.77124958642603</v>
      </c>
      <c r="D656" s="5">
        <f t="shared" ca="1" si="68"/>
        <v>146.13949063971918</v>
      </c>
      <c r="E656" s="5">
        <f t="shared" ca="1" si="71"/>
        <v>-8.5275308845575548</v>
      </c>
      <c r="F656" s="5">
        <f t="shared" ca="1" si="69"/>
        <v>8.5925796725859289</v>
      </c>
      <c r="G656">
        <f t="shared" ca="1" si="70"/>
        <v>0.67</v>
      </c>
    </row>
    <row r="657" spans="1:7" x14ac:dyDescent="0.3">
      <c r="A657">
        <v>601</v>
      </c>
      <c r="B657" s="5">
        <f t="shared" ca="1" si="66"/>
        <v>73.37244099588419</v>
      </c>
      <c r="C657" s="5">
        <f t="shared" ca="1" si="67"/>
        <v>28.414872441036113</v>
      </c>
      <c r="D657" s="5">
        <f t="shared" ca="1" si="68"/>
        <v>149.64754883294736</v>
      </c>
      <c r="E657" s="5">
        <f t="shared" ca="1" si="71"/>
        <v>7.1415001061166966E-2</v>
      </c>
      <c r="F657" s="5">
        <f t="shared" ca="1" si="69"/>
        <v>17.191525558204649</v>
      </c>
      <c r="G657">
        <f t="shared" ca="1" si="70"/>
        <v>0.875</v>
      </c>
    </row>
    <row r="658" spans="1:7" x14ac:dyDescent="0.3">
      <c r="A658">
        <v>602</v>
      </c>
      <c r="B658" s="5">
        <f t="shared" ca="1" si="66"/>
        <v>68.121720203027706</v>
      </c>
      <c r="C658" s="5">
        <f t="shared" ca="1" si="67"/>
        <v>28.311978469215859</v>
      </c>
      <c r="D658" s="5">
        <f t="shared" ca="1" si="68"/>
        <v>144.46321687834356</v>
      </c>
      <c r="E658" s="5">
        <f t="shared" ca="1" si="71"/>
        <v>-11.512706900893543</v>
      </c>
      <c r="F658" s="5">
        <f t="shared" ca="1" si="69"/>
        <v>5.6074036562499412</v>
      </c>
      <c r="G658">
        <f t="shared" ca="1" si="70"/>
        <v>0.56699999999999995</v>
      </c>
    </row>
    <row r="659" spans="1:7" x14ac:dyDescent="0.3">
      <c r="A659">
        <v>603</v>
      </c>
      <c r="B659" s="5">
        <f t="shared" ca="1" si="66"/>
        <v>70.365574945228687</v>
      </c>
      <c r="C659" s="5">
        <f t="shared" ca="1" si="67"/>
        <v>30.454988289587408</v>
      </c>
      <c r="D659" s="5">
        <f t="shared" ca="1" si="68"/>
        <v>149.0280518744967</v>
      </c>
      <c r="E659" s="5">
        <f t="shared" ca="1" si="71"/>
        <v>-13.690901597980922</v>
      </c>
      <c r="F659" s="5">
        <f t="shared" ca="1" si="69"/>
        <v>3.4292089591625619</v>
      </c>
      <c r="G659">
        <f t="shared" ca="1" si="70"/>
        <v>0.495</v>
      </c>
    </row>
    <row r="660" spans="1:7" x14ac:dyDescent="0.3">
      <c r="A660">
        <v>604</v>
      </c>
      <c r="B660" s="5">
        <f t="shared" ca="1" si="66"/>
        <v>66.66480642756234</v>
      </c>
      <c r="C660" s="5">
        <f t="shared" ca="1" si="67"/>
        <v>32.890305530001967</v>
      </c>
      <c r="D660" s="5">
        <f t="shared" ca="1" si="68"/>
        <v>150.40033009453262</v>
      </c>
      <c r="E660" s="5">
        <f t="shared" ca="1" si="71"/>
        <v>-31.568377064996113</v>
      </c>
      <c r="F660" s="5">
        <f t="shared" ca="1" si="69"/>
        <v>-14.44826650785263</v>
      </c>
      <c r="G660">
        <f t="shared" ca="1" si="70"/>
        <v>7.8E-2</v>
      </c>
    </row>
    <row r="661" spans="1:7" x14ac:dyDescent="0.3">
      <c r="A661">
        <v>605</v>
      </c>
      <c r="B661" s="5">
        <f t="shared" ca="1" si="66"/>
        <v>68.908841610116269</v>
      </c>
      <c r="C661" s="5">
        <f t="shared" ca="1" si="67"/>
        <v>29.388500181754775</v>
      </c>
      <c r="D661" s="5">
        <f t="shared" ca="1" si="68"/>
        <v>151.99433596437726</v>
      </c>
      <c r="E661" s="5">
        <f t="shared" ca="1" si="71"/>
        <v>-16.379292464288628</v>
      </c>
      <c r="F661" s="5">
        <f t="shared" ca="1" si="69"/>
        <v>0.74081809285485534</v>
      </c>
      <c r="G661">
        <f t="shared" ca="1" si="70"/>
        <v>0.40200000000000002</v>
      </c>
    </row>
    <row r="662" spans="1:7" x14ac:dyDescent="0.3">
      <c r="A662">
        <v>606</v>
      </c>
      <c r="B662" s="5">
        <f t="shared" ca="1" si="66"/>
        <v>67.027456752567048</v>
      </c>
      <c r="C662" s="5">
        <f t="shared" ca="1" si="67"/>
        <v>33.11142563001107</v>
      </c>
      <c r="D662" s="5">
        <f t="shared" ca="1" si="68"/>
        <v>150.17396296836907</v>
      </c>
      <c r="E662" s="5">
        <f t="shared" ca="1" si="71"/>
        <v>-31.051102788556332</v>
      </c>
      <c r="F662" s="5">
        <f t="shared" ca="1" si="69"/>
        <v>-13.930992231412848</v>
      </c>
      <c r="G662">
        <f t="shared" ca="1" si="70"/>
        <v>8.5000000000000006E-2</v>
      </c>
    </row>
    <row r="663" spans="1:7" x14ac:dyDescent="0.3">
      <c r="A663">
        <v>607</v>
      </c>
      <c r="B663" s="5">
        <f t="shared" ca="1" si="66"/>
        <v>72.672259177430377</v>
      </c>
      <c r="C663" s="5">
        <f t="shared" ca="1" si="67"/>
        <v>35.617851560204642</v>
      </c>
      <c r="D663" s="5">
        <f t="shared" ca="1" si="68"/>
        <v>147.7554562286025</v>
      </c>
      <c r="E663" s="5">
        <f t="shared" ca="1" si="71"/>
        <v>-20.982403213597969</v>
      </c>
      <c r="F663" s="5">
        <f t="shared" ca="1" si="69"/>
        <v>-3.8622926564544855</v>
      </c>
      <c r="G663">
        <f t="shared" ca="1" si="70"/>
        <v>0.28499999999999998</v>
      </c>
    </row>
    <row r="664" spans="1:7" x14ac:dyDescent="0.3">
      <c r="A664">
        <v>608</v>
      </c>
      <c r="B664" s="5">
        <f t="shared" ca="1" si="66"/>
        <v>73.432272985142191</v>
      </c>
      <c r="C664" s="5">
        <f t="shared" ca="1" si="67"/>
        <v>27.301391168160038</v>
      </c>
      <c r="D664" s="5">
        <f t="shared" ca="1" si="68"/>
        <v>147.7641304470597</v>
      </c>
      <c r="E664" s="5">
        <f t="shared" ca="1" si="71"/>
        <v>4.3633792384100394</v>
      </c>
      <c r="F664" s="5">
        <f t="shared" ca="1" si="69"/>
        <v>21.483489795553524</v>
      </c>
      <c r="G664">
        <f t="shared" ca="1" si="70"/>
        <v>0.93899999999999995</v>
      </c>
    </row>
    <row r="665" spans="1:7" x14ac:dyDescent="0.3">
      <c r="A665">
        <v>609</v>
      </c>
      <c r="B665" s="5">
        <f t="shared" ca="1" si="66"/>
        <v>72.539146494204758</v>
      </c>
      <c r="C665" s="5">
        <f t="shared" ca="1" si="67"/>
        <v>31.188251371880725</v>
      </c>
      <c r="D665" s="5">
        <f t="shared" ca="1" si="68"/>
        <v>145.39830745709421</v>
      </c>
      <c r="E665" s="5">
        <f t="shared" ca="1" si="71"/>
        <v>-7.7121808765555571</v>
      </c>
      <c r="F665" s="5">
        <f t="shared" ca="1" si="69"/>
        <v>9.4079296805879267</v>
      </c>
      <c r="G665">
        <f t="shared" ca="1" si="70"/>
        <v>0.70299999999999996</v>
      </c>
    </row>
    <row r="666" spans="1:7" x14ac:dyDescent="0.3">
      <c r="A666">
        <v>610</v>
      </c>
      <c r="B666" s="5">
        <f t="shared" ca="1" si="66"/>
        <v>74.704564037438175</v>
      </c>
      <c r="C666" s="5">
        <f t="shared" ca="1" si="67"/>
        <v>31.73474021104775</v>
      </c>
      <c r="D666" s="5">
        <f t="shared" ca="1" si="68"/>
        <v>155.40730895928169</v>
      </c>
      <c r="E666" s="5">
        <f t="shared" ca="1" si="71"/>
        <v>-8.5840887760342088</v>
      </c>
      <c r="F666" s="5">
        <f t="shared" ca="1" si="69"/>
        <v>8.5360217811092749</v>
      </c>
      <c r="G666">
        <f t="shared" ca="1" si="70"/>
        <v>0.66700000000000004</v>
      </c>
    </row>
    <row r="667" spans="1:7" x14ac:dyDescent="0.3">
      <c r="A667">
        <v>611</v>
      </c>
      <c r="B667" s="5">
        <f t="shared" ca="1" si="66"/>
        <v>70.618989121752065</v>
      </c>
      <c r="C667" s="5">
        <f t="shared" ca="1" si="67"/>
        <v>36.117642184326684</v>
      </c>
      <c r="D667" s="5">
        <f t="shared" ca="1" si="68"/>
        <v>149.98086974560118</v>
      </c>
      <c r="E667" s="5">
        <f t="shared" ca="1" si="71"/>
        <v>-29.312272306455373</v>
      </c>
      <c r="F667" s="5">
        <f t="shared" ca="1" si="69"/>
        <v>-12.192161749311889</v>
      </c>
      <c r="G667">
        <f t="shared" ca="1" si="70"/>
        <v>0.106</v>
      </c>
    </row>
    <row r="668" spans="1:7" x14ac:dyDescent="0.3">
      <c r="A668">
        <v>612</v>
      </c>
      <c r="B668" s="5">
        <f t="shared" ca="1" si="66"/>
        <v>70.627091103727821</v>
      </c>
      <c r="C668" s="5">
        <f t="shared" ca="1" si="67"/>
        <v>26.584915324720626</v>
      </c>
      <c r="D668" s="5">
        <f t="shared" ca="1" si="68"/>
        <v>145.6509097750681</v>
      </c>
      <c r="E668" s="5">
        <f t="shared" ca="1" si="71"/>
        <v>-0.33159407675388231</v>
      </c>
      <c r="F668" s="5">
        <f t="shared" ca="1" si="69"/>
        <v>16.788516480389603</v>
      </c>
      <c r="G668">
        <f t="shared" ca="1" si="70"/>
        <v>0.86199999999999999</v>
      </c>
    </row>
    <row r="669" spans="1:7" x14ac:dyDescent="0.3">
      <c r="A669">
        <v>613</v>
      </c>
      <c r="B669" s="5">
        <f t="shared" ca="1" si="66"/>
        <v>69.952299654493999</v>
      </c>
      <c r="C669" s="5">
        <f t="shared" ca="1" si="67"/>
        <v>27.863401868539341</v>
      </c>
      <c r="D669" s="5">
        <f t="shared" ca="1" si="68"/>
        <v>151.98395244648853</v>
      </c>
      <c r="E669" s="5">
        <f t="shared" ca="1" si="71"/>
        <v>-9.1997575952197668</v>
      </c>
      <c r="F669" s="5">
        <f t="shared" ca="1" si="69"/>
        <v>7.920352961923717</v>
      </c>
      <c r="G669">
        <f t="shared" ca="1" si="70"/>
        <v>0.64300000000000002</v>
      </c>
    </row>
    <row r="670" spans="1:7" x14ac:dyDescent="0.3">
      <c r="A670">
        <v>614</v>
      </c>
      <c r="B670" s="5">
        <f t="shared" ca="1" si="66"/>
        <v>72.689387952767689</v>
      </c>
      <c r="C670" s="5">
        <f t="shared" ca="1" si="67"/>
        <v>31.297734387522858</v>
      </c>
      <c r="D670" s="5">
        <f t="shared" ca="1" si="68"/>
        <v>147.38112552970756</v>
      </c>
      <c r="E670" s="5">
        <f t="shared" ca="1" si="71"/>
        <v>-8.6668245127937524</v>
      </c>
      <c r="F670" s="5">
        <f t="shared" ca="1" si="69"/>
        <v>8.4532860443497313</v>
      </c>
      <c r="G670">
        <f t="shared" ca="1" si="70"/>
        <v>0.66300000000000003</v>
      </c>
    </row>
    <row r="671" spans="1:7" x14ac:dyDescent="0.3">
      <c r="A671">
        <v>615</v>
      </c>
      <c r="B671" s="5">
        <f t="shared" ca="1" si="66"/>
        <v>71.126568651562877</v>
      </c>
      <c r="C671" s="5">
        <f t="shared" ca="1" si="67"/>
        <v>29.271852285240673</v>
      </c>
      <c r="D671" s="5">
        <f t="shared" ca="1" si="68"/>
        <v>150.70909059905574</v>
      </c>
      <c r="E671" s="5">
        <f t="shared" ca="1" si="71"/>
        <v>-9.1668378773270849</v>
      </c>
      <c r="F671" s="5">
        <f t="shared" ca="1" si="69"/>
        <v>7.9532726798163988</v>
      </c>
      <c r="G671">
        <f t="shared" ca="1" si="70"/>
        <v>0.64400000000000002</v>
      </c>
    </row>
    <row r="672" spans="1:7" x14ac:dyDescent="0.3">
      <c r="A672">
        <v>616</v>
      </c>
      <c r="B672" s="5">
        <f t="shared" ca="1" si="66"/>
        <v>72.749440256260158</v>
      </c>
      <c r="C672" s="5">
        <f t="shared" ca="1" si="67"/>
        <v>27.887425957789038</v>
      </c>
      <c r="D672" s="5">
        <f t="shared" ca="1" si="68"/>
        <v>159.60420015732089</v>
      </c>
      <c r="E672" s="5">
        <f t="shared" ca="1" si="71"/>
        <v>-5.5608082269152739</v>
      </c>
      <c r="F672" s="5">
        <f t="shared" ca="1" si="69"/>
        <v>11.55930233022821</v>
      </c>
      <c r="G672">
        <f t="shared" ca="1" si="70"/>
        <v>0.76300000000000001</v>
      </c>
    </row>
    <row r="673" spans="1:7" x14ac:dyDescent="0.3">
      <c r="A673">
        <v>617</v>
      </c>
      <c r="B673" s="5">
        <f t="shared" ca="1" si="66"/>
        <v>68.39310003261248</v>
      </c>
      <c r="C673" s="5">
        <f t="shared" ca="1" si="67"/>
        <v>28.876601738626768</v>
      </c>
      <c r="D673" s="5">
        <f t="shared" ca="1" si="68"/>
        <v>156.93604154299334</v>
      </c>
      <c r="E673" s="5">
        <f t="shared" ca="1" si="71"/>
        <v>-19.052963622641478</v>
      </c>
      <c r="F673" s="5">
        <f t="shared" ca="1" si="69"/>
        <v>-1.9328530654979943</v>
      </c>
      <c r="G673">
        <f t="shared" ca="1" si="70"/>
        <v>0.33200000000000002</v>
      </c>
    </row>
    <row r="674" spans="1:7" x14ac:dyDescent="0.3">
      <c r="A674">
        <v>618</v>
      </c>
      <c r="B674" s="5">
        <f t="shared" ca="1" si="66"/>
        <v>71.003125336684079</v>
      </c>
      <c r="C674" s="5">
        <f t="shared" ca="1" si="67"/>
        <v>28.915076976360915</v>
      </c>
      <c r="D674" s="5">
        <f t="shared" ca="1" si="68"/>
        <v>147.71887237351274</v>
      </c>
      <c r="E674" s="5">
        <f t="shared" ca="1" si="71"/>
        <v>-6.9038059355133914</v>
      </c>
      <c r="F674" s="5">
        <f t="shared" ca="1" si="69"/>
        <v>10.216304621630092</v>
      </c>
      <c r="G674">
        <f t="shared" ca="1" si="70"/>
        <v>0.72599999999999998</v>
      </c>
    </row>
    <row r="675" spans="1:7" x14ac:dyDescent="0.3">
      <c r="A675">
        <v>619</v>
      </c>
      <c r="B675" s="5">
        <f t="shared" ca="1" si="66"/>
        <v>71.681493029778025</v>
      </c>
      <c r="C675" s="5">
        <f t="shared" ca="1" si="67"/>
        <v>30.998267132352741</v>
      </c>
      <c r="D675" s="5">
        <f t="shared" ca="1" si="68"/>
        <v>157.35397068098064</v>
      </c>
      <c r="E675" s="5">
        <f t="shared" ca="1" si="71"/>
        <v>-16.019520384272095</v>
      </c>
      <c r="F675" s="5">
        <f t="shared" ca="1" si="69"/>
        <v>1.1005901728713887</v>
      </c>
      <c r="G675">
        <f t="shared" ca="1" si="70"/>
        <v>0.41399999999999998</v>
      </c>
    </row>
    <row r="676" spans="1:7" x14ac:dyDescent="0.3">
      <c r="A676">
        <v>620</v>
      </c>
      <c r="B676" s="5">
        <f t="shared" ca="1" si="66"/>
        <v>68.819487782718838</v>
      </c>
      <c r="C676" s="5">
        <f t="shared" ca="1" si="67"/>
        <v>27.539908260781136</v>
      </c>
      <c r="D676" s="5">
        <f t="shared" ca="1" si="68"/>
        <v>148.53134942245092</v>
      </c>
      <c r="E676" s="5">
        <f t="shared" ca="1" si="71"/>
        <v>-9.5996668953281876</v>
      </c>
      <c r="F676" s="5">
        <f t="shared" ca="1" si="69"/>
        <v>7.5204436618152961</v>
      </c>
      <c r="G676">
        <f t="shared" ca="1" si="70"/>
        <v>0.628</v>
      </c>
    </row>
    <row r="677" spans="1:7" x14ac:dyDescent="0.3">
      <c r="A677">
        <v>621</v>
      </c>
      <c r="B677" s="5">
        <f t="shared" ca="1" si="66"/>
        <v>74.743057537939265</v>
      </c>
      <c r="C677" s="5">
        <f t="shared" ca="1" si="67"/>
        <v>30.830058784658089</v>
      </c>
      <c r="D677" s="5">
        <f t="shared" ca="1" si="68"/>
        <v>143.63845860984014</v>
      </c>
      <c r="E677" s="5">
        <f t="shared" ca="1" si="71"/>
        <v>0.39206616709392605</v>
      </c>
      <c r="F677" s="5">
        <f t="shared" ca="1" si="69"/>
        <v>17.51217672423741</v>
      </c>
      <c r="G677">
        <f t="shared" ca="1" si="70"/>
        <v>0.88500000000000001</v>
      </c>
    </row>
    <row r="678" spans="1:7" x14ac:dyDescent="0.3">
      <c r="A678">
        <v>622</v>
      </c>
      <c r="B678" s="5">
        <f t="shared" ca="1" si="66"/>
        <v>71.701238118697503</v>
      </c>
      <c r="C678" s="5">
        <f t="shared" ca="1" si="67"/>
        <v>29.795150913574915</v>
      </c>
      <c r="D678" s="5">
        <f t="shared" ca="1" si="68"/>
        <v>155.68046451789633</v>
      </c>
      <c r="E678" s="5">
        <f t="shared" ca="1" si="71"/>
        <v>-11.70228461539209</v>
      </c>
      <c r="F678" s="5">
        <f t="shared" ca="1" si="69"/>
        <v>5.4178259417513939</v>
      </c>
      <c r="G678">
        <f t="shared" ca="1" si="70"/>
        <v>0.55700000000000005</v>
      </c>
    </row>
    <row r="679" spans="1:7" x14ac:dyDescent="0.3">
      <c r="A679">
        <v>623</v>
      </c>
      <c r="B679" s="5">
        <f t="shared" ca="1" si="66"/>
        <v>65.869957770374</v>
      </c>
      <c r="C679" s="5">
        <f t="shared" ca="1" si="67"/>
        <v>24.455251077224965</v>
      </c>
      <c r="D679" s="5">
        <f t="shared" ca="1" si="68"/>
        <v>152.55513362696951</v>
      </c>
      <c r="E679" s="5">
        <f t="shared" ca="1" si="71"/>
        <v>-11.390555692426071</v>
      </c>
      <c r="F679" s="5">
        <f t="shared" ca="1" si="69"/>
        <v>5.7295548647174126</v>
      </c>
      <c r="G679">
        <f t="shared" ca="1" si="70"/>
        <v>0.56999999999999995</v>
      </c>
    </row>
    <row r="680" spans="1:7" x14ac:dyDescent="0.3">
      <c r="A680">
        <v>624</v>
      </c>
      <c r="B680" s="5">
        <f t="shared" ca="1" si="66"/>
        <v>64.654391831750075</v>
      </c>
      <c r="C680" s="5">
        <f t="shared" ca="1" si="67"/>
        <v>30.258065420974518</v>
      </c>
      <c r="D680" s="5">
        <f t="shared" ca="1" si="68"/>
        <v>152.58046544518834</v>
      </c>
      <c r="E680" s="5">
        <f t="shared" ca="1" si="71"/>
        <v>-31.006437441829952</v>
      </c>
      <c r="F680" s="5">
        <f t="shared" ca="1" si="69"/>
        <v>-13.886326884686468</v>
      </c>
      <c r="G680">
        <f t="shared" ca="1" si="70"/>
        <v>8.6999999999999994E-2</v>
      </c>
    </row>
    <row r="681" spans="1:7" x14ac:dyDescent="0.3">
      <c r="A681">
        <v>625</v>
      </c>
      <c r="B681" s="5">
        <f t="shared" ca="1" si="66"/>
        <v>70.966648321449895</v>
      </c>
      <c r="C681" s="5">
        <f t="shared" ca="1" si="67"/>
        <v>27.619261680120378</v>
      </c>
      <c r="D681" s="5">
        <f t="shared" ca="1" si="68"/>
        <v>143.97807389177424</v>
      </c>
      <c r="E681" s="5">
        <f t="shared" ca="1" si="71"/>
        <v>-1.3706885229204775</v>
      </c>
      <c r="F681" s="5">
        <f t="shared" ca="1" si="69"/>
        <v>15.749422034223006</v>
      </c>
      <c r="G681">
        <f t="shared" ca="1" si="70"/>
        <v>0.84799999999999998</v>
      </c>
    </row>
    <row r="682" spans="1:7" x14ac:dyDescent="0.3">
      <c r="A682">
        <v>626</v>
      </c>
      <c r="B682" s="5">
        <f t="shared" ca="1" si="66"/>
        <v>68.356297561101201</v>
      </c>
      <c r="C682" s="5">
        <f t="shared" ca="1" si="67"/>
        <v>29.207515953981375</v>
      </c>
      <c r="D682" s="5">
        <f t="shared" ca="1" si="68"/>
        <v>145.57789034407213</v>
      </c>
      <c r="E682" s="5">
        <f t="shared" ca="1" si="71"/>
        <v>-13.959422845514549</v>
      </c>
      <c r="F682" s="5">
        <f t="shared" ca="1" si="69"/>
        <v>3.1606877116289347</v>
      </c>
      <c r="G682">
        <f t="shared" ca="1" si="70"/>
        <v>0.48399999999999999</v>
      </c>
    </row>
    <row r="683" spans="1:7" x14ac:dyDescent="0.3">
      <c r="A683">
        <v>627</v>
      </c>
      <c r="B683" s="5">
        <f t="shared" ca="1" si="66"/>
        <v>66.162501073249103</v>
      </c>
      <c r="C683" s="5">
        <f t="shared" ca="1" si="67"/>
        <v>33.329255344953275</v>
      </c>
      <c r="D683" s="5">
        <f t="shared" ca="1" si="68"/>
        <v>148.75270915539866</v>
      </c>
      <c r="E683" s="5">
        <f t="shared" ca="1" si="71"/>
        <v>-33.309435031524501</v>
      </c>
      <c r="F683" s="5">
        <f t="shared" ca="1" si="69"/>
        <v>-16.189324474381017</v>
      </c>
      <c r="G683">
        <f t="shared" ca="1" si="70"/>
        <v>5.7000000000000002E-2</v>
      </c>
    </row>
    <row r="684" spans="1:7" x14ac:dyDescent="0.3">
      <c r="A684">
        <v>628</v>
      </c>
      <c r="B684" s="5">
        <f t="shared" ca="1" si="66"/>
        <v>68.610211138457856</v>
      </c>
      <c r="C684" s="5">
        <f t="shared" ca="1" si="67"/>
        <v>30.760202127988997</v>
      </c>
      <c r="D684" s="5">
        <f t="shared" ca="1" si="68"/>
        <v>150.74816680495618</v>
      </c>
      <c r="E684" s="5">
        <f t="shared" ca="1" si="71"/>
        <v>-20.3729826427139</v>
      </c>
      <c r="F684" s="5">
        <f t="shared" ca="1" si="69"/>
        <v>-3.2528720855704165</v>
      </c>
      <c r="G684">
        <f t="shared" ca="1" si="70"/>
        <v>0.30299999999999999</v>
      </c>
    </row>
    <row r="685" spans="1:7" x14ac:dyDescent="0.3">
      <c r="A685">
        <v>629</v>
      </c>
      <c r="B685" s="5">
        <f t="shared" ca="1" si="66"/>
        <v>72.951565146726566</v>
      </c>
      <c r="C685" s="5">
        <f t="shared" ca="1" si="67"/>
        <v>25.143688445848298</v>
      </c>
      <c r="D685" s="5">
        <f t="shared" ca="1" si="68"/>
        <v>144.95295077156715</v>
      </c>
      <c r="E685" s="5">
        <f t="shared" ca="1" si="71"/>
        <v>10.562061526122513</v>
      </c>
      <c r="F685" s="5">
        <f t="shared" ca="1" si="69"/>
        <v>27.682172083265996</v>
      </c>
      <c r="G685">
        <f t="shared" ca="1" si="70"/>
        <v>0.97899999999999998</v>
      </c>
    </row>
    <row r="686" spans="1:7" x14ac:dyDescent="0.3">
      <c r="A686">
        <v>630</v>
      </c>
      <c r="B686" s="5">
        <f t="shared" ca="1" si="66"/>
        <v>68.514896770898261</v>
      </c>
      <c r="C686" s="5">
        <f t="shared" ca="1" si="67"/>
        <v>28.368773837620822</v>
      </c>
      <c r="D686" s="5">
        <f t="shared" ca="1" si="68"/>
        <v>151.73772752153769</v>
      </c>
      <c r="E686" s="5">
        <f t="shared" ca="1" si="71"/>
        <v>-14.493215462423596</v>
      </c>
      <c r="F686" s="5">
        <f t="shared" ca="1" si="69"/>
        <v>2.6268950947198881</v>
      </c>
      <c r="G686">
        <f t="shared" ca="1" si="70"/>
        <v>0.46400000000000002</v>
      </c>
    </row>
    <row r="687" spans="1:7" x14ac:dyDescent="0.3">
      <c r="A687">
        <v>631</v>
      </c>
      <c r="B687" s="5">
        <f t="shared" ca="1" si="66"/>
        <v>75.434113323805747</v>
      </c>
      <c r="C687" s="5">
        <f t="shared" ca="1" si="67"/>
        <v>30.460878018117338</v>
      </c>
      <c r="D687" s="5">
        <f t="shared" ca="1" si="68"/>
        <v>158.1146972514122</v>
      </c>
      <c r="E687" s="5">
        <f t="shared" ca="1" si="71"/>
        <v>-4.4475210482692917</v>
      </c>
      <c r="F687" s="5">
        <f t="shared" ca="1" si="69"/>
        <v>12.672589508874193</v>
      </c>
      <c r="G687">
        <f t="shared" ca="1" si="70"/>
        <v>0.79100000000000004</v>
      </c>
    </row>
    <row r="688" spans="1:7" x14ac:dyDescent="0.3">
      <c r="A688">
        <v>632</v>
      </c>
      <c r="B688" s="5">
        <f t="shared" ca="1" si="66"/>
        <v>70.038590215928068</v>
      </c>
      <c r="C688" s="5">
        <f t="shared" ca="1" si="67"/>
        <v>28.169527008944716</v>
      </c>
      <c r="D688" s="5">
        <f t="shared" ca="1" si="68"/>
        <v>149.09507355050329</v>
      </c>
      <c r="E688" s="5">
        <f t="shared" ca="1" si="71"/>
        <v>-8.2570218498697763</v>
      </c>
      <c r="F688" s="5">
        <f t="shared" ca="1" si="69"/>
        <v>8.8630887072737075</v>
      </c>
      <c r="G688">
        <f t="shared" ca="1" si="70"/>
        <v>0.68200000000000005</v>
      </c>
    </row>
    <row r="689" spans="1:7" x14ac:dyDescent="0.3">
      <c r="A689">
        <v>633</v>
      </c>
      <c r="B689" s="5">
        <f t="shared" ca="1" si="66"/>
        <v>71.250611583304064</v>
      </c>
      <c r="C689" s="5">
        <f t="shared" ca="1" si="67"/>
        <v>28.980571483015538</v>
      </c>
      <c r="D689" s="5">
        <f t="shared" ca="1" si="68"/>
        <v>149.9379098977434</v>
      </c>
      <c r="E689" s="5">
        <f t="shared" ca="1" si="71"/>
        <v>-7.5912786825269727</v>
      </c>
      <c r="F689" s="5">
        <f t="shared" ca="1" si="69"/>
        <v>9.528831874616511</v>
      </c>
      <c r="G689">
        <f t="shared" ca="1" si="70"/>
        <v>0.70899999999999996</v>
      </c>
    </row>
    <row r="690" spans="1:7" x14ac:dyDescent="0.3">
      <c r="A690">
        <v>634</v>
      </c>
      <c r="B690" s="5">
        <f t="shared" ca="1" si="66"/>
        <v>66.625026552075184</v>
      </c>
      <c r="C690" s="5">
        <f t="shared" ca="1" si="67"/>
        <v>25.111414106589255</v>
      </c>
      <c r="D690" s="5">
        <f t="shared" ca="1" si="68"/>
        <v>157.68335266783336</v>
      </c>
      <c r="E690" s="5">
        <f t="shared" ca="1" si="71"/>
        <v>-13.877757273112312</v>
      </c>
      <c r="F690" s="5">
        <f t="shared" ca="1" si="69"/>
        <v>3.2423532840311715</v>
      </c>
      <c r="G690">
        <f t="shared" ca="1" si="70"/>
        <v>0.48599999999999999</v>
      </c>
    </row>
    <row r="691" spans="1:7" x14ac:dyDescent="0.3">
      <c r="A691">
        <v>635</v>
      </c>
      <c r="B691" s="5">
        <f t="shared" ca="1" si="66"/>
        <v>68.862317954928372</v>
      </c>
      <c r="C691" s="5">
        <f t="shared" ca="1" si="67"/>
        <v>33.570742441919158</v>
      </c>
      <c r="D691" s="5">
        <f t="shared" ca="1" si="68"/>
        <v>157.54558271970893</v>
      </c>
      <c r="E691" s="5">
        <f t="shared" ca="1" si="71"/>
        <v>-31.181573289250675</v>
      </c>
      <c r="F691" s="5">
        <f t="shared" ca="1" si="69"/>
        <v>-14.061462732107191</v>
      </c>
      <c r="G691">
        <f t="shared" ca="1" si="70"/>
        <v>8.4000000000000005E-2</v>
      </c>
    </row>
    <row r="692" spans="1:7" x14ac:dyDescent="0.3">
      <c r="A692">
        <v>636</v>
      </c>
      <c r="B692" s="5">
        <f t="shared" ca="1" si="66"/>
        <v>71.12279939819534</v>
      </c>
      <c r="C692" s="5">
        <f t="shared" ca="1" si="67"/>
        <v>32.279862396471998</v>
      </c>
      <c r="D692" s="5">
        <f t="shared" ca="1" si="68"/>
        <v>144.52304599100754</v>
      </c>
      <c r="E692" s="5">
        <f t="shared" ca="1" si="71"/>
        <v>-14.245218181464402</v>
      </c>
      <c r="F692" s="5">
        <f t="shared" ca="1" si="69"/>
        <v>2.8748923756790816</v>
      </c>
      <c r="G692">
        <f t="shared" ca="1" si="70"/>
        <v>0.47499999999999998</v>
      </c>
    </row>
    <row r="693" spans="1:7" x14ac:dyDescent="0.3">
      <c r="A693">
        <v>637</v>
      </c>
      <c r="B693" s="5">
        <f t="shared" ca="1" si="66"/>
        <v>67.552999464402063</v>
      </c>
      <c r="C693" s="5">
        <f t="shared" ca="1" si="67"/>
        <v>35.396085092673601</v>
      </c>
      <c r="D693" s="5">
        <f t="shared" ca="1" si="68"/>
        <v>152.59995636591873</v>
      </c>
      <c r="E693" s="5">
        <f t="shared" ca="1" si="71"/>
        <v>-37.27158485755983</v>
      </c>
      <c r="F693" s="5">
        <f t="shared" ca="1" si="69"/>
        <v>-20.151474300416346</v>
      </c>
      <c r="G693">
        <f t="shared" ca="1" si="70"/>
        <v>2.9000000000000001E-2</v>
      </c>
    </row>
    <row r="694" spans="1:7" x14ac:dyDescent="0.3">
      <c r="A694">
        <v>638</v>
      </c>
      <c r="B694" s="5">
        <f t="shared" ca="1" si="66"/>
        <v>66.781370205748559</v>
      </c>
      <c r="C694" s="5">
        <f t="shared" ca="1" si="67"/>
        <v>31.065625132823655</v>
      </c>
      <c r="D694" s="5">
        <f t="shared" ca="1" si="68"/>
        <v>148.77826825597714</v>
      </c>
      <c r="E694" s="5">
        <f t="shared" ca="1" si="71"/>
        <v>-25.27243049585763</v>
      </c>
      <c r="F694" s="5">
        <f t="shared" ca="1" si="69"/>
        <v>-8.1523199387141467</v>
      </c>
      <c r="G694">
        <f t="shared" ca="1" si="70"/>
        <v>0.16900000000000001</v>
      </c>
    </row>
    <row r="695" spans="1:7" x14ac:dyDescent="0.3">
      <c r="A695">
        <v>639</v>
      </c>
      <c r="B695" s="5">
        <f t="shared" ca="1" si="66"/>
        <v>62.457525562338489</v>
      </c>
      <c r="C695" s="5">
        <f t="shared" ca="1" si="67"/>
        <v>29.496811578581919</v>
      </c>
      <c r="D695" s="5">
        <f t="shared" ca="1" si="68"/>
        <v>149.36528220368544</v>
      </c>
      <c r="E695" s="5">
        <f t="shared" ca="1" si="71"/>
        <v>-33.283515395022235</v>
      </c>
      <c r="F695" s="5">
        <f t="shared" ca="1" si="69"/>
        <v>-16.163404837878751</v>
      </c>
      <c r="G695">
        <f t="shared" ca="1" si="70"/>
        <v>5.8000000000000003E-2</v>
      </c>
    </row>
    <row r="696" spans="1:7" x14ac:dyDescent="0.3">
      <c r="A696">
        <v>640</v>
      </c>
      <c r="B696" s="5">
        <f t="shared" ca="1" si="66"/>
        <v>69.529143902775218</v>
      </c>
      <c r="C696" s="5">
        <f t="shared" ca="1" si="67"/>
        <v>29.545971230720639</v>
      </c>
      <c r="D696" s="5">
        <f t="shared" ca="1" si="68"/>
        <v>149.99710762861895</v>
      </c>
      <c r="E696" s="5">
        <f t="shared" ca="1" si="71"/>
        <v>-14.010365103155166</v>
      </c>
      <c r="F696" s="5">
        <f t="shared" ca="1" si="69"/>
        <v>3.1097454539883174</v>
      </c>
      <c r="G696">
        <f t="shared" ca="1" si="70"/>
        <v>0.48299999999999998</v>
      </c>
    </row>
    <row r="697" spans="1:7" x14ac:dyDescent="0.3">
      <c r="A697">
        <v>641</v>
      </c>
      <c r="B697" s="5">
        <f t="shared" ca="1" si="66"/>
        <v>66.784607344560541</v>
      </c>
      <c r="C697" s="5">
        <f t="shared" ca="1" si="67"/>
        <v>32.486094424336137</v>
      </c>
      <c r="D697" s="5">
        <f t="shared" ca="1" si="68"/>
        <v>155.12560566819496</v>
      </c>
      <c r="E697" s="5">
        <f t="shared" ca="1" si="71"/>
        <v>-32.651129005445704</v>
      </c>
      <c r="F697" s="5">
        <f t="shared" ca="1" si="69"/>
        <v>-15.53101844830222</v>
      </c>
      <c r="G697">
        <f t="shared" ca="1" si="70"/>
        <v>6.0999999999999999E-2</v>
      </c>
    </row>
    <row r="698" spans="1:7" x14ac:dyDescent="0.3">
      <c r="A698">
        <v>642</v>
      </c>
      <c r="B698" s="5">
        <f t="shared" ref="B698:B761" ca="1" si="72">_xlfn.NORM.INV(RAND(),$B$52,$C$52)</f>
        <v>72.877279535995982</v>
      </c>
      <c r="C698" s="5">
        <f t="shared" ref="C698:C761" ca="1" si="73">_xlfn.NORM.INV(RAND(),$B$53,$C$53)</f>
        <v>35.45539278175012</v>
      </c>
      <c r="D698" s="5">
        <f t="shared" ref="D698:D761" ca="1" si="74">_xlfn.NORM.INV(RAND(),$B$54,$C$54)</f>
        <v>152.73425722182989</v>
      </c>
      <c r="E698" s="5">
        <f t="shared" ca="1" si="71"/>
        <v>-22.638966429432205</v>
      </c>
      <c r="F698" s="5">
        <f t="shared" ref="F698:F761" ca="1" si="75">E698+$C$46</f>
        <v>-5.5188558722887215</v>
      </c>
      <c r="G698">
        <f t="shared" ref="G698:G761" ca="1" si="76">COUNTIF($F$57:$F$1056,"&lt;"&amp;F698)/COUNT($F$57:$F$1056)</f>
        <v>0.24199999999999999</v>
      </c>
    </row>
    <row r="699" spans="1:7" x14ac:dyDescent="0.3">
      <c r="A699">
        <v>643</v>
      </c>
      <c r="B699" s="5">
        <f t="shared" ca="1" si="72"/>
        <v>69.541630631640544</v>
      </c>
      <c r="C699" s="5">
        <f t="shared" ca="1" si="73"/>
        <v>30.873893736512404</v>
      </c>
      <c r="D699" s="5">
        <f t="shared" ca="1" si="74"/>
        <v>142.62825657792851</v>
      </c>
      <c r="E699" s="5">
        <f t="shared" ca="1" si="71"/>
        <v>-13.713504113596086</v>
      </c>
      <c r="F699" s="5">
        <f t="shared" ca="1" si="75"/>
        <v>3.4066064435473979</v>
      </c>
      <c r="G699">
        <f t="shared" ca="1" si="76"/>
        <v>0.49099999999999999</v>
      </c>
    </row>
    <row r="700" spans="1:7" x14ac:dyDescent="0.3">
      <c r="A700">
        <v>644</v>
      </c>
      <c r="B700" s="5">
        <f t="shared" ca="1" si="72"/>
        <v>63.630252594179339</v>
      </c>
      <c r="C700" s="5">
        <f t="shared" ca="1" si="73"/>
        <v>31.071348644207806</v>
      </c>
      <c r="D700" s="5">
        <f t="shared" ca="1" si="74"/>
        <v>157.52964866400069</v>
      </c>
      <c r="E700" s="5">
        <f t="shared" ca="1" si="71"/>
        <v>-38.805297719969133</v>
      </c>
      <c r="F700" s="5">
        <f t="shared" ca="1" si="75"/>
        <v>-21.685187162825649</v>
      </c>
      <c r="G700">
        <f t="shared" ca="1" si="76"/>
        <v>2.1999999999999999E-2</v>
      </c>
    </row>
    <row r="701" spans="1:7" x14ac:dyDescent="0.3">
      <c r="A701">
        <v>645</v>
      </c>
      <c r="B701" s="5">
        <f t="shared" ca="1" si="72"/>
        <v>68.005623231294294</v>
      </c>
      <c r="C701" s="5">
        <f t="shared" ca="1" si="73"/>
        <v>28.571069635955684</v>
      </c>
      <c r="D701" s="5">
        <f t="shared" ca="1" si="74"/>
        <v>145.61985657718995</v>
      </c>
      <c r="E701" s="5">
        <f t="shared" ca="1" si="71"/>
        <v>-13.183880303184377</v>
      </c>
      <c r="F701" s="5">
        <f t="shared" ca="1" si="75"/>
        <v>3.9362302539591063</v>
      </c>
      <c r="G701">
        <f t="shared" ca="1" si="76"/>
        <v>0.50900000000000001</v>
      </c>
    </row>
    <row r="702" spans="1:7" x14ac:dyDescent="0.3">
      <c r="A702">
        <v>646</v>
      </c>
      <c r="B702" s="5">
        <f t="shared" ca="1" si="72"/>
        <v>72.234456796575728</v>
      </c>
      <c r="C702" s="5">
        <f t="shared" ca="1" si="73"/>
        <v>25.813896507909689</v>
      </c>
      <c r="D702" s="5">
        <f t="shared" ca="1" si="74"/>
        <v>151.3369630450905</v>
      </c>
      <c r="E702" s="5">
        <f t="shared" ca="1" si="71"/>
        <v>3.2471542465208354</v>
      </c>
      <c r="F702" s="5">
        <f t="shared" ca="1" si="75"/>
        <v>20.36726480366432</v>
      </c>
      <c r="G702">
        <f t="shared" ca="1" si="76"/>
        <v>0.92300000000000004</v>
      </c>
    </row>
    <row r="703" spans="1:7" x14ac:dyDescent="0.3">
      <c r="A703">
        <v>647</v>
      </c>
      <c r="B703" s="5">
        <f t="shared" ca="1" si="72"/>
        <v>74.511193064836746</v>
      </c>
      <c r="C703" s="5">
        <f t="shared" ca="1" si="73"/>
        <v>26.430273448117866</v>
      </c>
      <c r="D703" s="5">
        <f t="shared" ca="1" si="74"/>
        <v>142.95809308556917</v>
      </c>
      <c r="E703" s="5">
        <f t="shared" ca="1" si="71"/>
        <v>12.399635453014877</v>
      </c>
      <c r="F703" s="5">
        <f t="shared" ca="1" si="75"/>
        <v>29.519746010158361</v>
      </c>
      <c r="G703">
        <f t="shared" ca="1" si="76"/>
        <v>0.99</v>
      </c>
    </row>
    <row r="704" spans="1:7" x14ac:dyDescent="0.3">
      <c r="A704">
        <v>648</v>
      </c>
      <c r="B704" s="5">
        <f t="shared" ca="1" si="72"/>
        <v>67.927483651204867</v>
      </c>
      <c r="C704" s="5">
        <f t="shared" ca="1" si="73"/>
        <v>31.980389520495596</v>
      </c>
      <c r="D704" s="5">
        <f t="shared" ca="1" si="74"/>
        <v>149.81083173249738</v>
      </c>
      <c r="E704" s="5">
        <f t="shared" ca="1" si="71"/>
        <v>-25.182693612533143</v>
      </c>
      <c r="F704" s="5">
        <f t="shared" ca="1" si="75"/>
        <v>-8.0625830553896591</v>
      </c>
      <c r="G704">
        <f t="shared" ca="1" si="76"/>
        <v>0.17299999999999999</v>
      </c>
    </row>
    <row r="705" spans="1:7" x14ac:dyDescent="0.3">
      <c r="A705">
        <v>649</v>
      </c>
      <c r="B705" s="5">
        <f t="shared" ca="1" si="72"/>
        <v>73.881561569758276</v>
      </c>
      <c r="C705" s="5">
        <f t="shared" ca="1" si="73"/>
        <v>28.039757609615176</v>
      </c>
      <c r="D705" s="5">
        <f t="shared" ca="1" si="74"/>
        <v>146.7936628843793</v>
      </c>
      <c r="E705" s="5">
        <f t="shared" ca="1" si="71"/>
        <v>4.0789450516589305</v>
      </c>
      <c r="F705" s="5">
        <f t="shared" ca="1" si="75"/>
        <v>21.199055608802414</v>
      </c>
      <c r="G705">
        <f t="shared" ca="1" si="76"/>
        <v>0.93400000000000005</v>
      </c>
    </row>
    <row r="706" spans="1:7" x14ac:dyDescent="0.3">
      <c r="A706">
        <v>650</v>
      </c>
      <c r="B706" s="5">
        <f t="shared" ca="1" si="72"/>
        <v>69.39837696509062</v>
      </c>
      <c r="C706" s="5">
        <f t="shared" ca="1" si="73"/>
        <v>30.778018216271089</v>
      </c>
      <c r="D706" s="5">
        <f t="shared" ca="1" si="74"/>
        <v>152.3371569134903</v>
      </c>
      <c r="E706" s="5">
        <f t="shared" ca="1" si="71"/>
        <v>-19.077666588258303</v>
      </c>
      <c r="F706" s="5">
        <f t="shared" ca="1" si="75"/>
        <v>-1.9575560311148195</v>
      </c>
      <c r="G706">
        <f t="shared" ca="1" si="76"/>
        <v>0.33</v>
      </c>
    </row>
    <row r="707" spans="1:7" x14ac:dyDescent="0.3">
      <c r="A707">
        <v>651</v>
      </c>
      <c r="B707" s="5">
        <f t="shared" ca="1" si="72"/>
        <v>70.752713523302532</v>
      </c>
      <c r="C707" s="5">
        <f t="shared" ca="1" si="73"/>
        <v>35.497575901853239</v>
      </c>
      <c r="D707" s="5">
        <f t="shared" ca="1" si="74"/>
        <v>147.26303069068084</v>
      </c>
      <c r="E707" s="5">
        <f t="shared" ca="1" si="71"/>
        <v>-25.74238401410814</v>
      </c>
      <c r="F707" s="5">
        <f t="shared" ca="1" si="75"/>
        <v>-8.6222734569646562</v>
      </c>
      <c r="G707">
        <f t="shared" ca="1" si="76"/>
        <v>0.156</v>
      </c>
    </row>
    <row r="708" spans="1:7" x14ac:dyDescent="0.3">
      <c r="A708">
        <v>652</v>
      </c>
      <c r="B708" s="5">
        <f t="shared" ca="1" si="72"/>
        <v>70.571828434650925</v>
      </c>
      <c r="C708" s="5">
        <f t="shared" ca="1" si="73"/>
        <v>30.838071759785418</v>
      </c>
      <c r="D708" s="5">
        <f t="shared" ca="1" si="74"/>
        <v>157.18006960017971</v>
      </c>
      <c r="E708" s="5">
        <f t="shared" ca="1" si="71"/>
        <v>-18.57766363499243</v>
      </c>
      <c r="F708" s="5">
        <f t="shared" ca="1" si="75"/>
        <v>-1.4575530778489458</v>
      </c>
      <c r="G708">
        <f t="shared" ca="1" si="76"/>
        <v>0.34399999999999997</v>
      </c>
    </row>
    <row r="709" spans="1:7" x14ac:dyDescent="0.3">
      <c r="A709">
        <v>653</v>
      </c>
      <c r="B709" s="5">
        <f t="shared" ca="1" si="72"/>
        <v>67.711095565530428</v>
      </c>
      <c r="C709" s="5">
        <f t="shared" ca="1" si="73"/>
        <v>34.764152750793599</v>
      </c>
      <c r="D709" s="5">
        <f t="shared" ca="1" si="74"/>
        <v>155.34715949708962</v>
      </c>
      <c r="E709" s="5">
        <f t="shared" ca="1" si="71"/>
        <v>-36.5454328336969</v>
      </c>
      <c r="F709" s="5">
        <f t="shared" ca="1" si="75"/>
        <v>-19.425322276553416</v>
      </c>
      <c r="G709">
        <f t="shared" ca="1" si="76"/>
        <v>3.4000000000000002E-2</v>
      </c>
    </row>
    <row r="710" spans="1:7" x14ac:dyDescent="0.3">
      <c r="A710">
        <v>654</v>
      </c>
      <c r="B710" s="5">
        <f t="shared" ca="1" si="72"/>
        <v>68.148262819340673</v>
      </c>
      <c r="C710" s="5">
        <f t="shared" ca="1" si="73"/>
        <v>25.378322830985447</v>
      </c>
      <c r="D710" s="5">
        <f t="shared" ca="1" si="74"/>
        <v>155.05752800226071</v>
      </c>
      <c r="E710" s="5">
        <f t="shared" ref="E710:E773" ca="1" si="77">$J$46*(B710-$B$46)+$J$47*(C710-$B$47)+$J$48*(D710-$B$48)</f>
        <v>-8.9538748504021175</v>
      </c>
      <c r="F710" s="5">
        <f t="shared" ca="1" si="75"/>
        <v>8.1662357067413662</v>
      </c>
      <c r="G710">
        <f t="shared" ca="1" si="76"/>
        <v>0.65100000000000002</v>
      </c>
    </row>
    <row r="711" spans="1:7" x14ac:dyDescent="0.3">
      <c r="A711">
        <v>655</v>
      </c>
      <c r="B711" s="5">
        <f t="shared" ca="1" si="72"/>
        <v>69.465866256857652</v>
      </c>
      <c r="C711" s="5">
        <f t="shared" ca="1" si="73"/>
        <v>29.823712712533951</v>
      </c>
      <c r="D711" s="5">
        <f t="shared" ca="1" si="74"/>
        <v>143.33892946787751</v>
      </c>
      <c r="E711" s="5">
        <f t="shared" ca="1" si="77"/>
        <v>-11.374933347660063</v>
      </c>
      <c r="F711" s="5">
        <f t="shared" ca="1" si="75"/>
        <v>5.7451772094834208</v>
      </c>
      <c r="G711">
        <f t="shared" ca="1" si="76"/>
        <v>0.57199999999999995</v>
      </c>
    </row>
    <row r="712" spans="1:7" x14ac:dyDescent="0.3">
      <c r="A712">
        <v>656</v>
      </c>
      <c r="B712" s="5">
        <f t="shared" ca="1" si="72"/>
        <v>78.335338394542021</v>
      </c>
      <c r="C712" s="5">
        <f t="shared" ca="1" si="73"/>
        <v>30.802757144375658</v>
      </c>
      <c r="D712" s="5">
        <f t="shared" ca="1" si="74"/>
        <v>148.14055968882408</v>
      </c>
      <c r="E712" s="5">
        <f t="shared" ca="1" si="77"/>
        <v>8.0754583368787713</v>
      </c>
      <c r="F712" s="5">
        <f t="shared" ca="1" si="75"/>
        <v>25.195568894022255</v>
      </c>
      <c r="G712">
        <f t="shared" ca="1" si="76"/>
        <v>0.96599999999999997</v>
      </c>
    </row>
    <row r="713" spans="1:7" x14ac:dyDescent="0.3">
      <c r="A713">
        <v>657</v>
      </c>
      <c r="B713" s="5">
        <f t="shared" ca="1" si="72"/>
        <v>73.265743912978493</v>
      </c>
      <c r="C713" s="5">
        <f t="shared" ca="1" si="73"/>
        <v>30.767233031715001</v>
      </c>
      <c r="D713" s="5">
        <f t="shared" ca="1" si="74"/>
        <v>166.8531222937057</v>
      </c>
      <c r="E713" s="5">
        <f t="shared" ca="1" si="77"/>
        <v>-16.068265273239831</v>
      </c>
      <c r="F713" s="5">
        <f t="shared" ca="1" si="75"/>
        <v>1.0518452839036527</v>
      </c>
      <c r="G713">
        <f t="shared" ca="1" si="76"/>
        <v>0.41</v>
      </c>
    </row>
    <row r="714" spans="1:7" x14ac:dyDescent="0.3">
      <c r="A714">
        <v>658</v>
      </c>
      <c r="B714" s="5">
        <f t="shared" ca="1" si="72"/>
        <v>71.221725514324248</v>
      </c>
      <c r="C714" s="5">
        <f t="shared" ca="1" si="73"/>
        <v>32.297393823254438</v>
      </c>
      <c r="D714" s="5">
        <f t="shared" ca="1" si="74"/>
        <v>146.40396788570521</v>
      </c>
      <c r="E714" s="5">
        <f t="shared" ca="1" si="77"/>
        <v>-15.031456586223637</v>
      </c>
      <c r="F714" s="5">
        <f t="shared" ca="1" si="75"/>
        <v>2.0886539709198466</v>
      </c>
      <c r="G714">
        <f t="shared" ca="1" si="76"/>
        <v>0.45300000000000001</v>
      </c>
    </row>
    <row r="715" spans="1:7" x14ac:dyDescent="0.3">
      <c r="A715">
        <v>659</v>
      </c>
      <c r="B715" s="5">
        <f t="shared" ca="1" si="72"/>
        <v>73.570858732629617</v>
      </c>
      <c r="C715" s="5">
        <f t="shared" ca="1" si="73"/>
        <v>28.103376372175582</v>
      </c>
      <c r="D715" s="5">
        <f t="shared" ca="1" si="74"/>
        <v>147.27515106317122</v>
      </c>
      <c r="E715" s="5">
        <f t="shared" ca="1" si="77"/>
        <v>2.7740108411962145</v>
      </c>
      <c r="F715" s="5">
        <f t="shared" ca="1" si="75"/>
        <v>19.894121398339699</v>
      </c>
      <c r="G715">
        <f t="shared" ca="1" si="76"/>
        <v>0.91300000000000003</v>
      </c>
    </row>
    <row r="716" spans="1:7" x14ac:dyDescent="0.3">
      <c r="A716">
        <v>660</v>
      </c>
      <c r="B716" s="5">
        <f t="shared" ca="1" si="72"/>
        <v>68.622782051962361</v>
      </c>
      <c r="C716" s="5">
        <f t="shared" ca="1" si="73"/>
        <v>32.137868628857362</v>
      </c>
      <c r="D716" s="5">
        <f t="shared" ca="1" si="74"/>
        <v>148.75421764810392</v>
      </c>
      <c r="E716" s="5">
        <f t="shared" ca="1" si="77"/>
        <v>-23.111194641087401</v>
      </c>
      <c r="F716" s="5">
        <f t="shared" ca="1" si="75"/>
        <v>-5.9910840839439174</v>
      </c>
      <c r="G716">
        <f t="shared" ca="1" si="76"/>
        <v>0.222</v>
      </c>
    </row>
    <row r="717" spans="1:7" x14ac:dyDescent="0.3">
      <c r="A717">
        <v>661</v>
      </c>
      <c r="B717" s="5">
        <f t="shared" ca="1" si="72"/>
        <v>70.611629828097946</v>
      </c>
      <c r="C717" s="5">
        <f t="shared" ca="1" si="73"/>
        <v>26.92381143442617</v>
      </c>
      <c r="D717" s="5">
        <f t="shared" ca="1" si="74"/>
        <v>146.5529008192409</v>
      </c>
      <c r="E717" s="5">
        <f t="shared" ca="1" si="77"/>
        <v>-1.8073649529310609</v>
      </c>
      <c r="F717" s="5">
        <f t="shared" ca="1" si="75"/>
        <v>15.312745604212424</v>
      </c>
      <c r="G717">
        <f t="shared" ca="1" si="76"/>
        <v>0.84299999999999997</v>
      </c>
    </row>
    <row r="718" spans="1:7" x14ac:dyDescent="0.3">
      <c r="A718">
        <v>662</v>
      </c>
      <c r="B718" s="5">
        <f t="shared" ca="1" si="72"/>
        <v>70.706652181564237</v>
      </c>
      <c r="C718" s="5">
        <f t="shared" ca="1" si="73"/>
        <v>32.140371418995116</v>
      </c>
      <c r="D718" s="5">
        <f t="shared" ca="1" si="74"/>
        <v>162.83077953458803</v>
      </c>
      <c r="E718" s="5">
        <f t="shared" ca="1" si="77"/>
        <v>-24.883404986176142</v>
      </c>
      <c r="F718" s="5">
        <f t="shared" ca="1" si="75"/>
        <v>-7.7632944290326584</v>
      </c>
      <c r="G718">
        <f t="shared" ca="1" si="76"/>
        <v>0.17899999999999999</v>
      </c>
    </row>
    <row r="719" spans="1:7" x14ac:dyDescent="0.3">
      <c r="A719">
        <v>663</v>
      </c>
      <c r="B719" s="5">
        <f t="shared" ca="1" si="72"/>
        <v>70.244555948236837</v>
      </c>
      <c r="C719" s="5">
        <f t="shared" ca="1" si="73"/>
        <v>29.606612157770062</v>
      </c>
      <c r="D719" s="5">
        <f t="shared" ca="1" si="74"/>
        <v>141.46450162690286</v>
      </c>
      <c r="E719" s="5">
        <f t="shared" ca="1" si="77"/>
        <v>-7.5836329754258385</v>
      </c>
      <c r="F719" s="5">
        <f t="shared" ca="1" si="75"/>
        <v>9.5364775817176444</v>
      </c>
      <c r="G719">
        <f t="shared" ca="1" si="76"/>
        <v>0.71099999999999997</v>
      </c>
    </row>
    <row r="720" spans="1:7" x14ac:dyDescent="0.3">
      <c r="A720">
        <v>664</v>
      </c>
      <c r="B720" s="5">
        <f t="shared" ca="1" si="72"/>
        <v>70.741217601915622</v>
      </c>
      <c r="C720" s="5">
        <f t="shared" ca="1" si="73"/>
        <v>33.773447461844256</v>
      </c>
      <c r="D720" s="5">
        <f t="shared" ca="1" si="74"/>
        <v>138.40396085507237</v>
      </c>
      <c r="E720" s="5">
        <f t="shared" ca="1" si="77"/>
        <v>-16.185139216368299</v>
      </c>
      <c r="F720" s="5">
        <f t="shared" ca="1" si="75"/>
        <v>0.93497134077518496</v>
      </c>
      <c r="G720">
        <f t="shared" ca="1" si="76"/>
        <v>0.40500000000000003</v>
      </c>
    </row>
    <row r="721" spans="1:7" x14ac:dyDescent="0.3">
      <c r="A721">
        <v>665</v>
      </c>
      <c r="B721" s="5">
        <f t="shared" ca="1" si="72"/>
        <v>73.740559996679082</v>
      </c>
      <c r="C721" s="5">
        <f t="shared" ca="1" si="73"/>
        <v>33.329222241706702</v>
      </c>
      <c r="D721" s="5">
        <f t="shared" ca="1" si="74"/>
        <v>154.48325400052684</v>
      </c>
      <c r="E721" s="5">
        <f t="shared" ca="1" si="77"/>
        <v>-15.231956538184299</v>
      </c>
      <c r="F721" s="5">
        <f t="shared" ca="1" si="75"/>
        <v>1.8881540189591846</v>
      </c>
      <c r="G721">
        <f t="shared" ca="1" si="76"/>
        <v>0.44900000000000001</v>
      </c>
    </row>
    <row r="722" spans="1:7" x14ac:dyDescent="0.3">
      <c r="A722">
        <v>666</v>
      </c>
      <c r="B722" s="5">
        <f t="shared" ca="1" si="72"/>
        <v>69.562194779123857</v>
      </c>
      <c r="C722" s="5">
        <f t="shared" ca="1" si="73"/>
        <v>31.14181033751991</v>
      </c>
      <c r="D722" s="5">
        <f t="shared" ca="1" si="74"/>
        <v>151.25304809465672</v>
      </c>
      <c r="E722" s="5">
        <f t="shared" ca="1" si="77"/>
        <v>-19.051998018985358</v>
      </c>
      <c r="F722" s="5">
        <f t="shared" ca="1" si="75"/>
        <v>-1.9318874618418747</v>
      </c>
      <c r="G722">
        <f t="shared" ca="1" si="76"/>
        <v>0.33300000000000002</v>
      </c>
    </row>
    <row r="723" spans="1:7" x14ac:dyDescent="0.3">
      <c r="A723">
        <v>667</v>
      </c>
      <c r="B723" s="5">
        <f t="shared" ca="1" si="72"/>
        <v>70.798983228840413</v>
      </c>
      <c r="C723" s="5">
        <f t="shared" ca="1" si="73"/>
        <v>32.173998565060423</v>
      </c>
      <c r="D723" s="5">
        <f t="shared" ca="1" si="74"/>
        <v>145.94913113607655</v>
      </c>
      <c r="E723" s="5">
        <f t="shared" ca="1" si="77"/>
        <v>-15.62243043634613</v>
      </c>
      <c r="F723" s="5">
        <f t="shared" ca="1" si="75"/>
        <v>1.4976801207973534</v>
      </c>
      <c r="G723">
        <f t="shared" ca="1" si="76"/>
        <v>0.42899999999999999</v>
      </c>
    </row>
    <row r="724" spans="1:7" x14ac:dyDescent="0.3">
      <c r="A724">
        <v>668</v>
      </c>
      <c r="B724" s="5">
        <f t="shared" ca="1" si="72"/>
        <v>72.408418643347545</v>
      </c>
      <c r="C724" s="5">
        <f t="shared" ca="1" si="73"/>
        <v>28.654126208290847</v>
      </c>
      <c r="D724" s="5">
        <f t="shared" ca="1" si="74"/>
        <v>149.13619205497875</v>
      </c>
      <c r="E724" s="5">
        <f t="shared" ca="1" si="77"/>
        <v>-3.0137623360223795</v>
      </c>
      <c r="F724" s="5">
        <f t="shared" ca="1" si="75"/>
        <v>14.106348221121104</v>
      </c>
      <c r="G724">
        <f t="shared" ca="1" si="76"/>
        <v>0.82599999999999996</v>
      </c>
    </row>
    <row r="725" spans="1:7" x14ac:dyDescent="0.3">
      <c r="A725">
        <v>669</v>
      </c>
      <c r="B725" s="5">
        <f t="shared" ca="1" si="72"/>
        <v>73.309413672448699</v>
      </c>
      <c r="C725" s="5">
        <f t="shared" ca="1" si="73"/>
        <v>28.669570220517578</v>
      </c>
      <c r="D725" s="5">
        <f t="shared" ca="1" si="74"/>
        <v>155.72136176805637</v>
      </c>
      <c r="E725" s="5">
        <f t="shared" ca="1" si="77"/>
        <v>-4.0889825980196406</v>
      </c>
      <c r="F725" s="5">
        <f t="shared" ca="1" si="75"/>
        <v>13.031127959123843</v>
      </c>
      <c r="G725">
        <f t="shared" ca="1" si="76"/>
        <v>0.79600000000000004</v>
      </c>
    </row>
    <row r="726" spans="1:7" x14ac:dyDescent="0.3">
      <c r="A726">
        <v>670</v>
      </c>
      <c r="B726" s="5">
        <f t="shared" ca="1" si="72"/>
        <v>67.85853240612488</v>
      </c>
      <c r="C726" s="5">
        <f t="shared" ca="1" si="73"/>
        <v>30.461525989112904</v>
      </c>
      <c r="D726" s="5">
        <f t="shared" ca="1" si="74"/>
        <v>142.50062704960041</v>
      </c>
      <c r="E726" s="5">
        <f t="shared" ca="1" si="77"/>
        <v>-17.193859603356543</v>
      </c>
      <c r="F726" s="5">
        <f t="shared" ca="1" si="75"/>
        <v>-7.3749046213059444E-2</v>
      </c>
      <c r="G726">
        <f t="shared" ca="1" si="76"/>
        <v>0.38600000000000001</v>
      </c>
    </row>
    <row r="727" spans="1:7" x14ac:dyDescent="0.3">
      <c r="A727">
        <v>671</v>
      </c>
      <c r="B727" s="5">
        <f t="shared" ca="1" si="72"/>
        <v>70.598718320431729</v>
      </c>
      <c r="C727" s="5">
        <f t="shared" ca="1" si="73"/>
        <v>27.217324324938645</v>
      </c>
      <c r="D727" s="5">
        <f t="shared" ca="1" si="74"/>
        <v>154.25801932281462</v>
      </c>
      <c r="E727" s="5">
        <f t="shared" ca="1" si="77"/>
        <v>-6.8152616349712618</v>
      </c>
      <c r="F727" s="5">
        <f t="shared" ca="1" si="75"/>
        <v>10.304848922172223</v>
      </c>
      <c r="G727">
        <f t="shared" ca="1" si="76"/>
        <v>0.72899999999999998</v>
      </c>
    </row>
    <row r="728" spans="1:7" x14ac:dyDescent="0.3">
      <c r="A728">
        <v>672</v>
      </c>
      <c r="B728" s="5">
        <f t="shared" ca="1" si="72"/>
        <v>71.573125694104903</v>
      </c>
      <c r="C728" s="5">
        <f t="shared" ca="1" si="73"/>
        <v>29.592449138182157</v>
      </c>
      <c r="D728" s="5">
        <f t="shared" ca="1" si="74"/>
        <v>157.18102295086149</v>
      </c>
      <c r="E728" s="5">
        <f t="shared" ca="1" si="77"/>
        <v>-12.302563735208633</v>
      </c>
      <c r="F728" s="5">
        <f t="shared" ca="1" si="75"/>
        <v>4.817546821934851</v>
      </c>
      <c r="G728">
        <f t="shared" ca="1" si="76"/>
        <v>0.53300000000000003</v>
      </c>
    </row>
    <row r="729" spans="1:7" x14ac:dyDescent="0.3">
      <c r="A729">
        <v>673</v>
      </c>
      <c r="B729" s="5">
        <f t="shared" ca="1" si="72"/>
        <v>68.47017241489516</v>
      </c>
      <c r="C729" s="5">
        <f t="shared" ca="1" si="73"/>
        <v>33.378993701101329</v>
      </c>
      <c r="D729" s="5">
        <f t="shared" ca="1" si="74"/>
        <v>151.31759236812604</v>
      </c>
      <c r="E729" s="5">
        <f t="shared" ca="1" si="77"/>
        <v>-28.385200817238289</v>
      </c>
      <c r="F729" s="5">
        <f t="shared" ca="1" si="75"/>
        <v>-11.265090260094805</v>
      </c>
      <c r="G729">
        <f t="shared" ca="1" si="76"/>
        <v>0.114</v>
      </c>
    </row>
    <row r="730" spans="1:7" x14ac:dyDescent="0.3">
      <c r="A730">
        <v>674</v>
      </c>
      <c r="B730" s="5">
        <f t="shared" ca="1" si="72"/>
        <v>67.655155714976942</v>
      </c>
      <c r="C730" s="5">
        <f t="shared" ca="1" si="73"/>
        <v>29.507973155877508</v>
      </c>
      <c r="D730" s="5">
        <f t="shared" ca="1" si="74"/>
        <v>147.21404873399027</v>
      </c>
      <c r="E730" s="5">
        <f t="shared" ca="1" si="77"/>
        <v>-17.638550833444747</v>
      </c>
      <c r="F730" s="5">
        <f t="shared" ca="1" si="75"/>
        <v>-0.51844027630126277</v>
      </c>
      <c r="G730">
        <f t="shared" ca="1" si="76"/>
        <v>0.374</v>
      </c>
    </row>
    <row r="731" spans="1:7" x14ac:dyDescent="0.3">
      <c r="A731">
        <v>675</v>
      </c>
      <c r="B731" s="5">
        <f t="shared" ca="1" si="72"/>
        <v>71.961705998749736</v>
      </c>
      <c r="C731" s="5">
        <f t="shared" ca="1" si="73"/>
        <v>26.882631401139168</v>
      </c>
      <c r="D731" s="5">
        <f t="shared" ca="1" si="74"/>
        <v>166.88914927147272</v>
      </c>
      <c r="E731" s="5">
        <f t="shared" ca="1" si="77"/>
        <v>-8.8802032587848689</v>
      </c>
      <c r="F731" s="5">
        <f t="shared" ca="1" si="75"/>
        <v>8.2399072983586148</v>
      </c>
      <c r="G731">
        <f t="shared" ca="1" si="76"/>
        <v>0.65300000000000002</v>
      </c>
    </row>
    <row r="732" spans="1:7" x14ac:dyDescent="0.3">
      <c r="A732">
        <v>676</v>
      </c>
      <c r="B732" s="5">
        <f t="shared" ca="1" si="72"/>
        <v>70.709181736602602</v>
      </c>
      <c r="C732" s="5">
        <f t="shared" ca="1" si="73"/>
        <v>32.95898801704206</v>
      </c>
      <c r="D732" s="5">
        <f t="shared" ca="1" si="74"/>
        <v>142.08336434000768</v>
      </c>
      <c r="E732" s="5">
        <f t="shared" ca="1" si="77"/>
        <v>-15.982562353326447</v>
      </c>
      <c r="F732" s="5">
        <f t="shared" ca="1" si="75"/>
        <v>1.1375482038170368</v>
      </c>
      <c r="G732">
        <f t="shared" ca="1" si="76"/>
        <v>0.41599999999999998</v>
      </c>
    </row>
    <row r="733" spans="1:7" x14ac:dyDescent="0.3">
      <c r="A733">
        <v>677</v>
      </c>
      <c r="B733" s="5">
        <f t="shared" ca="1" si="72"/>
        <v>66.441376138420736</v>
      </c>
      <c r="C733" s="5">
        <f t="shared" ca="1" si="73"/>
        <v>31.626366749737684</v>
      </c>
      <c r="D733" s="5">
        <f t="shared" ca="1" si="74"/>
        <v>152.04095804511542</v>
      </c>
      <c r="E733" s="5">
        <f t="shared" ca="1" si="77"/>
        <v>-29.546337742162617</v>
      </c>
      <c r="F733" s="5">
        <f t="shared" ca="1" si="75"/>
        <v>-12.426227185019133</v>
      </c>
      <c r="G733">
        <f t="shared" ca="1" si="76"/>
        <v>0.10199999999999999</v>
      </c>
    </row>
    <row r="734" spans="1:7" x14ac:dyDescent="0.3">
      <c r="A734">
        <v>678</v>
      </c>
      <c r="B734" s="5">
        <f t="shared" ca="1" si="72"/>
        <v>64.17584543656335</v>
      </c>
      <c r="C734" s="5">
        <f t="shared" ca="1" si="73"/>
        <v>31.216466989241493</v>
      </c>
      <c r="D734" s="5">
        <f t="shared" ca="1" si="74"/>
        <v>147.253117165953</v>
      </c>
      <c r="E734" s="5">
        <f t="shared" ca="1" si="77"/>
        <v>-32.149062959379052</v>
      </c>
      <c r="F734" s="5">
        <f t="shared" ca="1" si="75"/>
        <v>-15.028952402235568</v>
      </c>
      <c r="G734">
        <f t="shared" ca="1" si="76"/>
        <v>6.8000000000000005E-2</v>
      </c>
    </row>
    <row r="735" spans="1:7" x14ac:dyDescent="0.3">
      <c r="A735">
        <v>679</v>
      </c>
      <c r="B735" s="5">
        <f t="shared" ca="1" si="72"/>
        <v>66.769536084418547</v>
      </c>
      <c r="C735" s="5">
        <f t="shared" ca="1" si="73"/>
        <v>27.140058617526204</v>
      </c>
      <c r="D735" s="5">
        <f t="shared" ca="1" si="74"/>
        <v>155.68622714837625</v>
      </c>
      <c r="E735" s="5">
        <f t="shared" ca="1" si="77"/>
        <v>-18.063926883727923</v>
      </c>
      <c r="F735" s="5">
        <f t="shared" ca="1" si="75"/>
        <v>-0.94381632658443948</v>
      </c>
      <c r="G735">
        <f t="shared" ca="1" si="76"/>
        <v>0.36399999999999999</v>
      </c>
    </row>
    <row r="736" spans="1:7" x14ac:dyDescent="0.3">
      <c r="A736">
        <v>680</v>
      </c>
      <c r="B736" s="5">
        <f t="shared" ca="1" si="72"/>
        <v>74.164385654995783</v>
      </c>
      <c r="C736" s="5">
        <f t="shared" ca="1" si="73"/>
        <v>30.095758276443387</v>
      </c>
      <c r="D736" s="5">
        <f t="shared" ca="1" si="74"/>
        <v>151.52751086550302</v>
      </c>
      <c r="E736" s="5">
        <f t="shared" ca="1" si="77"/>
        <v>-3.4244397270196902</v>
      </c>
      <c r="F736" s="5">
        <f t="shared" ca="1" si="75"/>
        <v>13.695670830123793</v>
      </c>
      <c r="G736">
        <f t="shared" ca="1" si="76"/>
        <v>0.81599999999999995</v>
      </c>
    </row>
    <row r="737" spans="1:7" x14ac:dyDescent="0.3">
      <c r="A737">
        <v>681</v>
      </c>
      <c r="B737" s="5">
        <f t="shared" ca="1" si="72"/>
        <v>74.060869732330488</v>
      </c>
      <c r="C737" s="5">
        <f t="shared" ca="1" si="73"/>
        <v>27.649515006948903</v>
      </c>
      <c r="D737" s="5">
        <f t="shared" ca="1" si="74"/>
        <v>154.98402547331452</v>
      </c>
      <c r="E737" s="5">
        <f t="shared" ca="1" si="77"/>
        <v>1.2561503784140391</v>
      </c>
      <c r="F737" s="5">
        <f t="shared" ca="1" si="75"/>
        <v>18.376260935557521</v>
      </c>
      <c r="G737">
        <f t="shared" ca="1" si="76"/>
        <v>0.89200000000000002</v>
      </c>
    </row>
    <row r="738" spans="1:7" x14ac:dyDescent="0.3">
      <c r="A738">
        <v>682</v>
      </c>
      <c r="B738" s="5">
        <f t="shared" ca="1" si="72"/>
        <v>70.349327082015208</v>
      </c>
      <c r="C738" s="5">
        <f t="shared" ca="1" si="73"/>
        <v>28.569846706165372</v>
      </c>
      <c r="D738" s="5">
        <f t="shared" ca="1" si="74"/>
        <v>145.25558487102884</v>
      </c>
      <c r="E738" s="5">
        <f t="shared" ca="1" si="77"/>
        <v>-6.4382397385113821</v>
      </c>
      <c r="F738" s="5">
        <f t="shared" ca="1" si="75"/>
        <v>10.681870818632103</v>
      </c>
      <c r="G738">
        <f t="shared" ca="1" si="76"/>
        <v>0.74399999999999999</v>
      </c>
    </row>
    <row r="739" spans="1:7" x14ac:dyDescent="0.3">
      <c r="A739">
        <v>683</v>
      </c>
      <c r="B739" s="5">
        <f t="shared" ca="1" si="72"/>
        <v>66.50906549825433</v>
      </c>
      <c r="C739" s="5">
        <f t="shared" ca="1" si="73"/>
        <v>37.449437086009596</v>
      </c>
      <c r="D739" s="5">
        <f t="shared" ca="1" si="74"/>
        <v>153.49387057510003</v>
      </c>
      <c r="E739" s="5">
        <f t="shared" ca="1" si="77"/>
        <v>-46.403961864377962</v>
      </c>
      <c r="F739" s="5">
        <f t="shared" ca="1" si="75"/>
        <v>-29.283851307234478</v>
      </c>
      <c r="G739">
        <f t="shared" ca="1" si="76"/>
        <v>3.0000000000000001E-3</v>
      </c>
    </row>
    <row r="740" spans="1:7" x14ac:dyDescent="0.3">
      <c r="A740">
        <v>684</v>
      </c>
      <c r="B740" s="5">
        <f t="shared" ca="1" si="72"/>
        <v>73.904465696147781</v>
      </c>
      <c r="C740" s="5">
        <f t="shared" ca="1" si="73"/>
        <v>33.077526598374533</v>
      </c>
      <c r="D740" s="5">
        <f t="shared" ca="1" si="74"/>
        <v>151.04279493610989</v>
      </c>
      <c r="E740" s="5">
        <f t="shared" ca="1" si="77"/>
        <v>-12.217227708032393</v>
      </c>
      <c r="F740" s="5">
        <f t="shared" ca="1" si="75"/>
        <v>4.9028828491110907</v>
      </c>
      <c r="G740">
        <f t="shared" ca="1" si="76"/>
        <v>0.53700000000000003</v>
      </c>
    </row>
    <row r="741" spans="1:7" x14ac:dyDescent="0.3">
      <c r="A741">
        <v>685</v>
      </c>
      <c r="B741" s="5">
        <f t="shared" ca="1" si="72"/>
        <v>67.572616469580993</v>
      </c>
      <c r="C741" s="5">
        <f t="shared" ca="1" si="73"/>
        <v>30.208465701122851</v>
      </c>
      <c r="D741" s="5">
        <f t="shared" ca="1" si="74"/>
        <v>160.8882477591406</v>
      </c>
      <c r="E741" s="5">
        <f t="shared" ca="1" si="77"/>
        <v>-27.194163808314315</v>
      </c>
      <c r="F741" s="5">
        <f t="shared" ca="1" si="75"/>
        <v>-10.074053251170831</v>
      </c>
      <c r="G741">
        <f t="shared" ca="1" si="76"/>
        <v>0.13700000000000001</v>
      </c>
    </row>
    <row r="742" spans="1:7" x14ac:dyDescent="0.3">
      <c r="A742">
        <v>686</v>
      </c>
      <c r="B742" s="5">
        <f t="shared" ca="1" si="72"/>
        <v>69.435245947620828</v>
      </c>
      <c r="C742" s="5">
        <f t="shared" ca="1" si="73"/>
        <v>28.995122784042493</v>
      </c>
      <c r="D742" s="5">
        <f t="shared" ca="1" si="74"/>
        <v>153.10107642660742</v>
      </c>
      <c r="E742" s="5">
        <f t="shared" ca="1" si="77"/>
        <v>-14.406745165447534</v>
      </c>
      <c r="F742" s="5">
        <f t="shared" ca="1" si="75"/>
        <v>2.7133653916959499</v>
      </c>
      <c r="G742">
        <f t="shared" ca="1" si="76"/>
        <v>0.46800000000000003</v>
      </c>
    </row>
    <row r="743" spans="1:7" x14ac:dyDescent="0.3">
      <c r="A743">
        <v>687</v>
      </c>
      <c r="B743" s="5">
        <f t="shared" ca="1" si="72"/>
        <v>74.089816118104721</v>
      </c>
      <c r="C743" s="5">
        <f t="shared" ca="1" si="73"/>
        <v>30.737201293421059</v>
      </c>
      <c r="D743" s="5">
        <f t="shared" ca="1" si="74"/>
        <v>143.48686856505319</v>
      </c>
      <c r="E743" s="5">
        <f t="shared" ca="1" si="77"/>
        <v>-1.0913904252118041</v>
      </c>
      <c r="F743" s="5">
        <f t="shared" ca="1" si="75"/>
        <v>16.028720131931678</v>
      </c>
      <c r="G743">
        <f t="shared" ca="1" si="76"/>
        <v>0.85299999999999998</v>
      </c>
    </row>
    <row r="744" spans="1:7" x14ac:dyDescent="0.3">
      <c r="A744">
        <v>688</v>
      </c>
      <c r="B744" s="5">
        <f t="shared" ca="1" si="72"/>
        <v>76.104735297195219</v>
      </c>
      <c r="C744" s="5">
        <f t="shared" ca="1" si="73"/>
        <v>32.866787620481709</v>
      </c>
      <c r="D744" s="5">
        <f t="shared" ca="1" si="74"/>
        <v>150.9295169035544</v>
      </c>
      <c r="E744" s="5">
        <f t="shared" ca="1" si="77"/>
        <v>-5.4222746524735506</v>
      </c>
      <c r="F744" s="5">
        <f t="shared" ca="1" si="75"/>
        <v>11.697835904669933</v>
      </c>
      <c r="G744">
        <f t="shared" ca="1" si="76"/>
        <v>0.76500000000000001</v>
      </c>
    </row>
    <row r="745" spans="1:7" x14ac:dyDescent="0.3">
      <c r="A745">
        <v>689</v>
      </c>
      <c r="B745" s="5">
        <f t="shared" ca="1" si="72"/>
        <v>66.732753772150886</v>
      </c>
      <c r="C745" s="5">
        <f t="shared" ca="1" si="73"/>
        <v>31.172770457755814</v>
      </c>
      <c r="D745" s="5">
        <f t="shared" ca="1" si="74"/>
        <v>148.13283757956276</v>
      </c>
      <c r="E745" s="5">
        <f t="shared" ca="1" si="77"/>
        <v>-25.35966747028564</v>
      </c>
      <c r="F745" s="5">
        <f t="shared" ca="1" si="75"/>
        <v>-8.239556913142156</v>
      </c>
      <c r="G745">
        <f t="shared" ca="1" si="76"/>
        <v>0.16800000000000001</v>
      </c>
    </row>
    <row r="746" spans="1:7" x14ac:dyDescent="0.3">
      <c r="A746">
        <v>690</v>
      </c>
      <c r="B746" s="5">
        <f t="shared" ca="1" si="72"/>
        <v>76.40981080447736</v>
      </c>
      <c r="C746" s="5">
        <f t="shared" ca="1" si="73"/>
        <v>26.457475608609233</v>
      </c>
      <c r="D746" s="5">
        <f t="shared" ca="1" si="74"/>
        <v>154.19231105369565</v>
      </c>
      <c r="E746" s="5">
        <f t="shared" ca="1" si="77"/>
        <v>11.572687110324498</v>
      </c>
      <c r="F746" s="5">
        <f t="shared" ca="1" si="75"/>
        <v>28.692797667467982</v>
      </c>
      <c r="G746">
        <f t="shared" ca="1" si="76"/>
        <v>0.98299999999999998</v>
      </c>
    </row>
    <row r="747" spans="1:7" x14ac:dyDescent="0.3">
      <c r="A747">
        <v>691</v>
      </c>
      <c r="B747" s="5">
        <f t="shared" ca="1" si="72"/>
        <v>71.205557125766859</v>
      </c>
      <c r="C747" s="5">
        <f t="shared" ca="1" si="73"/>
        <v>30.34478949963939</v>
      </c>
      <c r="D747" s="5">
        <f t="shared" ca="1" si="74"/>
        <v>154.73173951271127</v>
      </c>
      <c r="E747" s="5">
        <f t="shared" ca="1" si="77"/>
        <v>-14.110607038800293</v>
      </c>
      <c r="F747" s="5">
        <f t="shared" ca="1" si="75"/>
        <v>3.0095035183431911</v>
      </c>
      <c r="G747">
        <f t="shared" ca="1" si="76"/>
        <v>0.47899999999999998</v>
      </c>
    </row>
    <row r="748" spans="1:7" x14ac:dyDescent="0.3">
      <c r="A748">
        <v>692</v>
      </c>
      <c r="B748" s="5">
        <f t="shared" ca="1" si="72"/>
        <v>70.821623887030839</v>
      </c>
      <c r="C748" s="5">
        <f t="shared" ca="1" si="73"/>
        <v>27.449793796367235</v>
      </c>
      <c r="D748" s="5">
        <f t="shared" ca="1" si="74"/>
        <v>135.83238072844836</v>
      </c>
      <c r="E748" s="5">
        <f t="shared" ca="1" si="77"/>
        <v>3.0870520927491416</v>
      </c>
      <c r="F748" s="5">
        <f t="shared" ca="1" si="75"/>
        <v>20.207162649892624</v>
      </c>
      <c r="G748">
        <f t="shared" ca="1" si="76"/>
        <v>0.91900000000000004</v>
      </c>
    </row>
    <row r="749" spans="1:7" x14ac:dyDescent="0.3">
      <c r="A749">
        <v>693</v>
      </c>
      <c r="B749" s="5">
        <f t="shared" ca="1" si="72"/>
        <v>66.074912862869951</v>
      </c>
      <c r="C749" s="5">
        <f t="shared" ca="1" si="73"/>
        <v>31.995023590947447</v>
      </c>
      <c r="D749" s="5">
        <f t="shared" ca="1" si="74"/>
        <v>144.49592623653001</v>
      </c>
      <c r="E749" s="5">
        <f t="shared" ca="1" si="77"/>
        <v>-27.53372524933566</v>
      </c>
      <c r="F749" s="5">
        <f t="shared" ca="1" si="75"/>
        <v>-10.413614692192176</v>
      </c>
      <c r="G749">
        <f t="shared" ca="1" si="76"/>
        <v>0.13</v>
      </c>
    </row>
    <row r="750" spans="1:7" x14ac:dyDescent="0.3">
      <c r="A750">
        <v>694</v>
      </c>
      <c r="B750" s="5">
        <f t="shared" ca="1" si="72"/>
        <v>68.111812582109067</v>
      </c>
      <c r="C750" s="5">
        <f t="shared" ca="1" si="73"/>
        <v>29.181643960579784</v>
      </c>
      <c r="D750" s="5">
        <f t="shared" ca="1" si="74"/>
        <v>151.14165943786273</v>
      </c>
      <c r="E750" s="5">
        <f t="shared" ca="1" si="77"/>
        <v>-17.568154410949781</v>
      </c>
      <c r="F750" s="5">
        <f t="shared" ca="1" si="75"/>
        <v>-0.44804385380629697</v>
      </c>
      <c r="G750">
        <f t="shared" ca="1" si="76"/>
        <v>0.379</v>
      </c>
    </row>
    <row r="751" spans="1:7" x14ac:dyDescent="0.3">
      <c r="A751">
        <v>695</v>
      </c>
      <c r="B751" s="5">
        <f t="shared" ca="1" si="72"/>
        <v>69.195681804695766</v>
      </c>
      <c r="C751" s="5">
        <f t="shared" ca="1" si="73"/>
        <v>32.287510560251228</v>
      </c>
      <c r="D751" s="5">
        <f t="shared" ca="1" si="74"/>
        <v>155.55308101589694</v>
      </c>
      <c r="E751" s="5">
        <f t="shared" ca="1" si="77"/>
        <v>-25.592746005478329</v>
      </c>
      <c r="F751" s="5">
        <f t="shared" ca="1" si="75"/>
        <v>-8.4726354483348452</v>
      </c>
      <c r="G751">
        <f t="shared" ca="1" si="76"/>
        <v>0.158</v>
      </c>
    </row>
    <row r="752" spans="1:7" x14ac:dyDescent="0.3">
      <c r="A752">
        <v>696</v>
      </c>
      <c r="B752" s="5">
        <f t="shared" ca="1" si="72"/>
        <v>67.175937583066016</v>
      </c>
      <c r="C752" s="5">
        <f t="shared" ca="1" si="73"/>
        <v>31.072598393337078</v>
      </c>
      <c r="D752" s="5">
        <f t="shared" ca="1" si="74"/>
        <v>139.6950690200253</v>
      </c>
      <c r="E752" s="5">
        <f t="shared" ca="1" si="77"/>
        <v>-19.295221511823502</v>
      </c>
      <c r="F752" s="5">
        <f t="shared" ca="1" si="75"/>
        <v>-2.1751109546800187</v>
      </c>
      <c r="G752">
        <f t="shared" ca="1" si="76"/>
        <v>0.32300000000000001</v>
      </c>
    </row>
    <row r="753" spans="1:7" x14ac:dyDescent="0.3">
      <c r="A753">
        <v>697</v>
      </c>
      <c r="B753" s="5">
        <f t="shared" ca="1" si="72"/>
        <v>69.165881236453146</v>
      </c>
      <c r="C753" s="5">
        <f t="shared" ca="1" si="73"/>
        <v>31.269389020529474</v>
      </c>
      <c r="D753" s="5">
        <f t="shared" ca="1" si="74"/>
        <v>159.92684259333998</v>
      </c>
      <c r="E753" s="5">
        <f t="shared" ca="1" si="77"/>
        <v>-25.189269614608506</v>
      </c>
      <c r="F753" s="5">
        <f t="shared" ca="1" si="75"/>
        <v>-8.069159057465022</v>
      </c>
      <c r="G753">
        <f t="shared" ca="1" si="76"/>
        <v>0.17199999999999999</v>
      </c>
    </row>
    <row r="754" spans="1:7" x14ac:dyDescent="0.3">
      <c r="A754">
        <v>698</v>
      </c>
      <c r="B754" s="5">
        <f t="shared" ca="1" si="72"/>
        <v>73.763450304333801</v>
      </c>
      <c r="C754" s="5">
        <f t="shared" ca="1" si="73"/>
        <v>23.780965236033374</v>
      </c>
      <c r="D754" s="5">
        <f t="shared" ca="1" si="74"/>
        <v>150.16444529113684</v>
      </c>
      <c r="E754" s="5">
        <f t="shared" ca="1" si="77"/>
        <v>13.827391648662108</v>
      </c>
      <c r="F754" s="5">
        <f t="shared" ca="1" si="75"/>
        <v>30.947502205805591</v>
      </c>
      <c r="G754">
        <f t="shared" ca="1" si="76"/>
        <v>0.99199999999999999</v>
      </c>
    </row>
    <row r="755" spans="1:7" x14ac:dyDescent="0.3">
      <c r="A755">
        <v>699</v>
      </c>
      <c r="B755" s="5">
        <f t="shared" ca="1" si="72"/>
        <v>74.306867423906581</v>
      </c>
      <c r="C755" s="5">
        <f t="shared" ca="1" si="73"/>
        <v>29.326734330732357</v>
      </c>
      <c r="D755" s="5">
        <f t="shared" ca="1" si="74"/>
        <v>151.93249878952349</v>
      </c>
      <c r="E755" s="5">
        <f t="shared" ca="1" si="77"/>
        <v>-1.0968537748876004</v>
      </c>
      <c r="F755" s="5">
        <f t="shared" ca="1" si="75"/>
        <v>16.023256782255885</v>
      </c>
      <c r="G755">
        <f t="shared" ca="1" si="76"/>
        <v>0.85199999999999998</v>
      </c>
    </row>
    <row r="756" spans="1:7" x14ac:dyDescent="0.3">
      <c r="A756">
        <v>700</v>
      </c>
      <c r="B756" s="5">
        <f t="shared" ca="1" si="72"/>
        <v>70.815757345628498</v>
      </c>
      <c r="C756" s="5">
        <f t="shared" ca="1" si="73"/>
        <v>26.165272120113688</v>
      </c>
      <c r="D756" s="5">
        <f t="shared" ca="1" si="74"/>
        <v>141.1910889639974</v>
      </c>
      <c r="E756" s="5">
        <f t="shared" ca="1" si="77"/>
        <v>3.7706691642435013</v>
      </c>
      <c r="F756" s="5">
        <f t="shared" ca="1" si="75"/>
        <v>20.890779721386984</v>
      </c>
      <c r="G756">
        <f t="shared" ca="1" si="76"/>
        <v>0.92800000000000005</v>
      </c>
    </row>
    <row r="757" spans="1:7" x14ac:dyDescent="0.3">
      <c r="A757">
        <v>701</v>
      </c>
      <c r="B757" s="5">
        <f t="shared" ca="1" si="72"/>
        <v>75.12086561303822</v>
      </c>
      <c r="C757" s="5">
        <f t="shared" ca="1" si="73"/>
        <v>26.582016081303085</v>
      </c>
      <c r="D757" s="5">
        <f t="shared" ca="1" si="74"/>
        <v>151.71349080637199</v>
      </c>
      <c r="E757" s="5">
        <f t="shared" ca="1" si="77"/>
        <v>8.9606048803598313</v>
      </c>
      <c r="F757" s="5">
        <f t="shared" ca="1" si="75"/>
        <v>26.080715437503315</v>
      </c>
      <c r="G757">
        <f t="shared" ca="1" si="76"/>
        <v>0.97499999999999998</v>
      </c>
    </row>
    <row r="758" spans="1:7" x14ac:dyDescent="0.3">
      <c r="A758">
        <v>702</v>
      </c>
      <c r="B758" s="5">
        <f t="shared" ca="1" si="72"/>
        <v>69.291114772990056</v>
      </c>
      <c r="C758" s="5">
        <f t="shared" ca="1" si="73"/>
        <v>28.393455981029</v>
      </c>
      <c r="D758" s="5">
        <f t="shared" ca="1" si="74"/>
        <v>152.36570067152701</v>
      </c>
      <c r="E758" s="5">
        <f t="shared" ca="1" si="77"/>
        <v>-12.73258299537518</v>
      </c>
      <c r="F758" s="5">
        <f t="shared" ca="1" si="75"/>
        <v>4.3875275617683034</v>
      </c>
      <c r="G758">
        <f t="shared" ca="1" si="76"/>
        <v>0.52400000000000002</v>
      </c>
    </row>
    <row r="759" spans="1:7" x14ac:dyDescent="0.3">
      <c r="A759">
        <v>703</v>
      </c>
      <c r="B759" s="5">
        <f t="shared" ca="1" si="72"/>
        <v>73.287707349072761</v>
      </c>
      <c r="C759" s="5">
        <f t="shared" ca="1" si="73"/>
        <v>36.505297649466918</v>
      </c>
      <c r="D759" s="5">
        <f t="shared" ca="1" si="74"/>
        <v>153.52142927549875</v>
      </c>
      <c r="E759" s="5">
        <f t="shared" ca="1" si="77"/>
        <v>-24.849199758865225</v>
      </c>
      <c r="F759" s="5">
        <f t="shared" ca="1" si="75"/>
        <v>-7.7290892017217416</v>
      </c>
      <c r="G759">
        <f t="shared" ca="1" si="76"/>
        <v>0.18099999999999999</v>
      </c>
    </row>
    <row r="760" spans="1:7" x14ac:dyDescent="0.3">
      <c r="A760">
        <v>704</v>
      </c>
      <c r="B760" s="5">
        <f t="shared" ca="1" si="72"/>
        <v>64.01500610269558</v>
      </c>
      <c r="C760" s="5">
        <f t="shared" ca="1" si="73"/>
        <v>30.34024796748891</v>
      </c>
      <c r="D760" s="5">
        <f t="shared" ca="1" si="74"/>
        <v>150.68906563162935</v>
      </c>
      <c r="E760" s="5">
        <f t="shared" ca="1" si="77"/>
        <v>-32.002548054440553</v>
      </c>
      <c r="F760" s="5">
        <f t="shared" ca="1" si="75"/>
        <v>-14.882437497297069</v>
      </c>
      <c r="G760">
        <f t="shared" ca="1" si="76"/>
        <v>7.0999999999999994E-2</v>
      </c>
    </row>
    <row r="761" spans="1:7" x14ac:dyDescent="0.3">
      <c r="A761">
        <v>705</v>
      </c>
      <c r="B761" s="5">
        <f t="shared" ca="1" si="72"/>
        <v>69.747352691556429</v>
      </c>
      <c r="C761" s="5">
        <f t="shared" ca="1" si="73"/>
        <v>30.890246801977224</v>
      </c>
      <c r="D761" s="5">
        <f t="shared" ca="1" si="74"/>
        <v>153.1506274300117</v>
      </c>
      <c r="E761" s="5">
        <f t="shared" ca="1" si="77"/>
        <v>-18.854790296308444</v>
      </c>
      <c r="F761" s="5">
        <f t="shared" ca="1" si="75"/>
        <v>-1.7346797391649602</v>
      </c>
      <c r="G761">
        <f t="shared" ca="1" si="76"/>
        <v>0.34</v>
      </c>
    </row>
    <row r="762" spans="1:7" x14ac:dyDescent="0.3">
      <c r="A762">
        <v>706</v>
      </c>
      <c r="B762" s="5">
        <f t="shared" ref="B762:B825" ca="1" si="78">_xlfn.NORM.INV(RAND(),$B$52,$C$52)</f>
        <v>76.388302851947671</v>
      </c>
      <c r="C762" s="5">
        <f t="shared" ref="C762:C825" ca="1" si="79">_xlfn.NORM.INV(RAND(),$B$53,$C$53)</f>
        <v>30.869391164341124</v>
      </c>
      <c r="D762" s="5">
        <f t="shared" ref="D762:D825" ca="1" si="80">_xlfn.NORM.INV(RAND(),$B$54,$C$54)</f>
        <v>144.93687637064505</v>
      </c>
      <c r="E762" s="5">
        <f t="shared" ca="1" si="77"/>
        <v>4.1776784824602604</v>
      </c>
      <c r="F762" s="5">
        <f t="shared" ref="F762:F825" ca="1" si="81">E762+$C$46</f>
        <v>21.297789039603742</v>
      </c>
      <c r="G762">
        <f t="shared" ref="G762:G825" ca="1" si="82">COUNTIF($F$57:$F$1056,"&lt;"&amp;F762)/COUNT($F$57:$F$1056)</f>
        <v>0.93700000000000006</v>
      </c>
    </row>
    <row r="763" spans="1:7" x14ac:dyDescent="0.3">
      <c r="A763">
        <v>707</v>
      </c>
      <c r="B763" s="5">
        <f t="shared" ca="1" si="78"/>
        <v>71.507037625407023</v>
      </c>
      <c r="C763" s="5">
        <f t="shared" ca="1" si="79"/>
        <v>29.996442313855873</v>
      </c>
      <c r="D763" s="5">
        <f t="shared" ca="1" si="80"/>
        <v>150.85187975495288</v>
      </c>
      <c r="E763" s="5">
        <f t="shared" ca="1" si="77"/>
        <v>-10.204907643645488</v>
      </c>
      <c r="F763" s="5">
        <f t="shared" ca="1" si="81"/>
        <v>6.9152029134979962</v>
      </c>
      <c r="G763">
        <f t="shared" ca="1" si="82"/>
        <v>0.60199999999999998</v>
      </c>
    </row>
    <row r="764" spans="1:7" x14ac:dyDescent="0.3">
      <c r="A764">
        <v>708</v>
      </c>
      <c r="B764" s="5">
        <f t="shared" ca="1" si="78"/>
        <v>73.917449129226512</v>
      </c>
      <c r="C764" s="5">
        <f t="shared" ca="1" si="79"/>
        <v>34.83971383416381</v>
      </c>
      <c r="D764" s="5">
        <f t="shared" ca="1" si="80"/>
        <v>147.9555748620526</v>
      </c>
      <c r="E764" s="5">
        <f t="shared" ca="1" si="77"/>
        <v>-15.439117208586177</v>
      </c>
      <c r="F764" s="5">
        <f t="shared" ca="1" si="81"/>
        <v>1.6809933485573065</v>
      </c>
      <c r="G764">
        <f t="shared" ca="1" si="82"/>
        <v>0.441</v>
      </c>
    </row>
    <row r="765" spans="1:7" x14ac:dyDescent="0.3">
      <c r="A765">
        <v>709</v>
      </c>
      <c r="B765" s="5">
        <f t="shared" ca="1" si="78"/>
        <v>65.957994917717656</v>
      </c>
      <c r="C765" s="5">
        <f t="shared" ca="1" si="79"/>
        <v>27.009221641184517</v>
      </c>
      <c r="D765" s="5">
        <f t="shared" ca="1" si="80"/>
        <v>146.63868000999889</v>
      </c>
      <c r="E765" s="5">
        <f t="shared" ca="1" si="77"/>
        <v>-15.089670947567685</v>
      </c>
      <c r="F765" s="5">
        <f t="shared" ca="1" si="81"/>
        <v>2.0304396095757991</v>
      </c>
      <c r="G765">
        <f t="shared" ca="1" si="82"/>
        <v>0.45200000000000001</v>
      </c>
    </row>
    <row r="766" spans="1:7" x14ac:dyDescent="0.3">
      <c r="A766">
        <v>710</v>
      </c>
      <c r="B766" s="5">
        <f t="shared" ca="1" si="78"/>
        <v>76.306608912080449</v>
      </c>
      <c r="C766" s="5">
        <f t="shared" ca="1" si="79"/>
        <v>24.952223260326484</v>
      </c>
      <c r="D766" s="5">
        <f t="shared" ca="1" si="80"/>
        <v>159.96573073793894</v>
      </c>
      <c r="E766" s="5">
        <f t="shared" ca="1" si="77"/>
        <v>12.377469871812114</v>
      </c>
      <c r="F766" s="5">
        <f t="shared" ca="1" si="81"/>
        <v>29.497580428955597</v>
      </c>
      <c r="G766">
        <f t="shared" ca="1" si="82"/>
        <v>0.98899999999999999</v>
      </c>
    </row>
    <row r="767" spans="1:7" x14ac:dyDescent="0.3">
      <c r="A767">
        <v>711</v>
      </c>
      <c r="B767" s="5">
        <f t="shared" ca="1" si="78"/>
        <v>67.517581571959795</v>
      </c>
      <c r="C767" s="5">
        <f t="shared" ca="1" si="79"/>
        <v>30.922999027496079</v>
      </c>
      <c r="D767" s="5">
        <f t="shared" ca="1" si="80"/>
        <v>155.17998658300095</v>
      </c>
      <c r="E767" s="5">
        <f t="shared" ca="1" si="77"/>
        <v>-26.267545124252539</v>
      </c>
      <c r="F767" s="5">
        <f t="shared" ca="1" si="81"/>
        <v>-9.1474345671090553</v>
      </c>
      <c r="G767">
        <f t="shared" ca="1" si="82"/>
        <v>0.14899999999999999</v>
      </c>
    </row>
    <row r="768" spans="1:7" x14ac:dyDescent="0.3">
      <c r="A768">
        <v>712</v>
      </c>
      <c r="B768" s="5">
        <f t="shared" ca="1" si="78"/>
        <v>70.795562952742571</v>
      </c>
      <c r="C768" s="5">
        <f t="shared" ca="1" si="79"/>
        <v>27.377836539433186</v>
      </c>
      <c r="D768" s="5">
        <f t="shared" ca="1" si="80"/>
        <v>160.11080319694807</v>
      </c>
      <c r="E768" s="5">
        <f t="shared" ca="1" si="77"/>
        <v>-9.8676759219958718</v>
      </c>
      <c r="F768" s="5">
        <f t="shared" ca="1" si="81"/>
        <v>7.2524346351476119</v>
      </c>
      <c r="G768">
        <f t="shared" ca="1" si="82"/>
        <v>0.61799999999999999</v>
      </c>
    </row>
    <row r="769" spans="1:7" x14ac:dyDescent="0.3">
      <c r="A769">
        <v>713</v>
      </c>
      <c r="B769" s="5">
        <f t="shared" ca="1" si="78"/>
        <v>66.433670872446498</v>
      </c>
      <c r="C769" s="5">
        <f t="shared" ca="1" si="79"/>
        <v>27.655734592704142</v>
      </c>
      <c r="D769" s="5">
        <f t="shared" ca="1" si="80"/>
        <v>152.20539516712137</v>
      </c>
      <c r="E769" s="5">
        <f t="shared" ca="1" si="77"/>
        <v>-18.566552436049147</v>
      </c>
      <c r="F769" s="5">
        <f t="shared" ca="1" si="81"/>
        <v>-1.446441878905663</v>
      </c>
      <c r="G769">
        <f t="shared" ca="1" si="82"/>
        <v>0.34699999999999998</v>
      </c>
    </row>
    <row r="770" spans="1:7" x14ac:dyDescent="0.3">
      <c r="A770">
        <v>714</v>
      </c>
      <c r="B770" s="5">
        <f t="shared" ca="1" si="78"/>
        <v>72.122785951058432</v>
      </c>
      <c r="C770" s="5">
        <f t="shared" ca="1" si="79"/>
        <v>29.284964697545625</v>
      </c>
      <c r="D770" s="5">
        <f t="shared" ca="1" si="80"/>
        <v>139.09359856101369</v>
      </c>
      <c r="E770" s="5">
        <f t="shared" ca="1" si="77"/>
        <v>-0.16179935953837532</v>
      </c>
      <c r="F770" s="5">
        <f t="shared" ca="1" si="81"/>
        <v>16.958311197605109</v>
      </c>
      <c r="G770">
        <f t="shared" ca="1" si="82"/>
        <v>0.87</v>
      </c>
    </row>
    <row r="771" spans="1:7" x14ac:dyDescent="0.3">
      <c r="A771">
        <v>715</v>
      </c>
      <c r="B771" s="5">
        <f t="shared" ca="1" si="78"/>
        <v>68.514742259682407</v>
      </c>
      <c r="C771" s="5">
        <f t="shared" ca="1" si="79"/>
        <v>30.941567986470517</v>
      </c>
      <c r="D771" s="5">
        <f t="shared" ca="1" si="80"/>
        <v>135.71323887511164</v>
      </c>
      <c r="E771" s="5">
        <f t="shared" ca="1" si="77"/>
        <v>-13.044304922657609</v>
      </c>
      <c r="F771" s="5">
        <f t="shared" ca="1" si="81"/>
        <v>4.0758056344858744</v>
      </c>
      <c r="G771">
        <f t="shared" ca="1" si="82"/>
        <v>0.51500000000000001</v>
      </c>
    </row>
    <row r="772" spans="1:7" x14ac:dyDescent="0.3">
      <c r="A772">
        <v>716</v>
      </c>
      <c r="B772" s="5">
        <f t="shared" ca="1" si="78"/>
        <v>72.675442299097554</v>
      </c>
      <c r="C772" s="5">
        <f t="shared" ca="1" si="79"/>
        <v>23.597371181187832</v>
      </c>
      <c r="D772" s="5">
        <f t="shared" ca="1" si="80"/>
        <v>148.72560451907384</v>
      </c>
      <c r="E772" s="5">
        <f t="shared" ca="1" si="77"/>
        <v>12.076725267690273</v>
      </c>
      <c r="F772" s="5">
        <f t="shared" ca="1" si="81"/>
        <v>29.196835824833755</v>
      </c>
      <c r="G772">
        <f t="shared" ca="1" si="82"/>
        <v>0.98599999999999999</v>
      </c>
    </row>
    <row r="773" spans="1:7" x14ac:dyDescent="0.3">
      <c r="A773">
        <v>717</v>
      </c>
      <c r="B773" s="5">
        <f t="shared" ca="1" si="78"/>
        <v>72.223672329225167</v>
      </c>
      <c r="C773" s="5">
        <f t="shared" ca="1" si="79"/>
        <v>29.646617595457631</v>
      </c>
      <c r="D773" s="5">
        <f t="shared" ca="1" si="80"/>
        <v>155.32679475469337</v>
      </c>
      <c r="E773" s="5">
        <f t="shared" ca="1" si="77"/>
        <v>-9.63770028220355</v>
      </c>
      <c r="F773" s="5">
        <f t="shared" ca="1" si="81"/>
        <v>7.4824102749399337</v>
      </c>
      <c r="G773">
        <f t="shared" ca="1" si="82"/>
        <v>0.627</v>
      </c>
    </row>
    <row r="774" spans="1:7" x14ac:dyDescent="0.3">
      <c r="A774">
        <v>718</v>
      </c>
      <c r="B774" s="5">
        <f t="shared" ca="1" si="78"/>
        <v>67.988721559564183</v>
      </c>
      <c r="C774" s="5">
        <f t="shared" ca="1" si="79"/>
        <v>32.097054281875572</v>
      </c>
      <c r="D774" s="5">
        <f t="shared" ca="1" si="80"/>
        <v>141.04191401385401</v>
      </c>
      <c r="E774" s="5">
        <f t="shared" ref="E774:E837" ca="1" si="83">$J$46*(B774-$B$46)+$J$47*(C774-$B$47)+$J$48*(D774-$B$48)</f>
        <v>-20.612192483446112</v>
      </c>
      <c r="F774" s="5">
        <f t="shared" ca="1" si="81"/>
        <v>-3.4920819263026281</v>
      </c>
      <c r="G774">
        <f t="shared" ca="1" si="82"/>
        <v>0.29799999999999999</v>
      </c>
    </row>
    <row r="775" spans="1:7" x14ac:dyDescent="0.3">
      <c r="A775">
        <v>719</v>
      </c>
      <c r="B775" s="5">
        <f t="shared" ca="1" si="78"/>
        <v>70.799318942839804</v>
      </c>
      <c r="C775" s="5">
        <f t="shared" ca="1" si="79"/>
        <v>32.657125362407385</v>
      </c>
      <c r="D775" s="5">
        <f t="shared" ca="1" si="80"/>
        <v>158.54031539422755</v>
      </c>
      <c r="E775" s="5">
        <f t="shared" ca="1" si="83"/>
        <v>-23.755871337422338</v>
      </c>
      <c r="F775" s="5">
        <f t="shared" ca="1" si="81"/>
        <v>-6.6357607802788543</v>
      </c>
      <c r="G775">
        <f t="shared" ca="1" si="82"/>
        <v>0.20300000000000001</v>
      </c>
    </row>
    <row r="776" spans="1:7" x14ac:dyDescent="0.3">
      <c r="A776">
        <v>720</v>
      </c>
      <c r="B776" s="5">
        <f t="shared" ca="1" si="78"/>
        <v>70.620355863994519</v>
      </c>
      <c r="C776" s="5">
        <f t="shared" ca="1" si="79"/>
        <v>26.874558982902137</v>
      </c>
      <c r="D776" s="5">
        <f t="shared" ca="1" si="80"/>
        <v>157.88756173751676</v>
      </c>
      <c r="E776" s="5">
        <f t="shared" ca="1" si="83"/>
        <v>-7.7533416802171997</v>
      </c>
      <c r="F776" s="5">
        <f t="shared" ca="1" si="81"/>
        <v>9.3667688769262831</v>
      </c>
      <c r="G776">
        <f t="shared" ca="1" si="82"/>
        <v>0.70199999999999996</v>
      </c>
    </row>
    <row r="777" spans="1:7" x14ac:dyDescent="0.3">
      <c r="A777">
        <v>721</v>
      </c>
      <c r="B777" s="5">
        <f t="shared" ca="1" si="78"/>
        <v>71.224081984736827</v>
      </c>
      <c r="C777" s="5">
        <f t="shared" ca="1" si="79"/>
        <v>29.231755986930573</v>
      </c>
      <c r="D777" s="5">
        <f t="shared" ca="1" si="80"/>
        <v>141.24974161432206</v>
      </c>
      <c r="E777" s="5">
        <f t="shared" ca="1" si="83"/>
        <v>-3.6851359731729598</v>
      </c>
      <c r="F777" s="5">
        <f t="shared" ca="1" si="81"/>
        <v>13.434974583970524</v>
      </c>
      <c r="G777">
        <f t="shared" ca="1" si="82"/>
        <v>0.80300000000000005</v>
      </c>
    </row>
    <row r="778" spans="1:7" x14ac:dyDescent="0.3">
      <c r="A778">
        <v>722</v>
      </c>
      <c r="B778" s="5">
        <f t="shared" ca="1" si="78"/>
        <v>67.838164433138502</v>
      </c>
      <c r="C778" s="5">
        <f t="shared" ca="1" si="79"/>
        <v>30.864952838978649</v>
      </c>
      <c r="D778" s="5">
        <f t="shared" ca="1" si="80"/>
        <v>168.03424670658487</v>
      </c>
      <c r="E778" s="5">
        <f t="shared" ca="1" si="83"/>
        <v>-32.136816189550778</v>
      </c>
      <c r="F778" s="5">
        <f t="shared" ca="1" si="81"/>
        <v>-15.016705632407295</v>
      </c>
      <c r="G778">
        <f t="shared" ca="1" si="82"/>
        <v>7.0000000000000007E-2</v>
      </c>
    </row>
    <row r="779" spans="1:7" x14ac:dyDescent="0.3">
      <c r="A779">
        <v>723</v>
      </c>
      <c r="B779" s="5">
        <f t="shared" ca="1" si="78"/>
        <v>71.397829664410324</v>
      </c>
      <c r="C779" s="5">
        <f t="shared" ca="1" si="79"/>
        <v>28.023978985598152</v>
      </c>
      <c r="D779" s="5">
        <f t="shared" ca="1" si="80"/>
        <v>134.08544158210773</v>
      </c>
      <c r="E779" s="5">
        <f t="shared" ca="1" si="83"/>
        <v>4.0340688243506557</v>
      </c>
      <c r="F779" s="5">
        <f t="shared" ca="1" si="81"/>
        <v>21.154179381494139</v>
      </c>
      <c r="G779">
        <f t="shared" ca="1" si="82"/>
        <v>0.93300000000000005</v>
      </c>
    </row>
    <row r="780" spans="1:7" x14ac:dyDescent="0.3">
      <c r="A780">
        <v>724</v>
      </c>
      <c r="B780" s="5">
        <f t="shared" ca="1" si="78"/>
        <v>69.329675082136077</v>
      </c>
      <c r="C780" s="5">
        <f t="shared" ca="1" si="79"/>
        <v>33.866275469938003</v>
      </c>
      <c r="D780" s="5">
        <f t="shared" ca="1" si="80"/>
        <v>143.11272025258381</v>
      </c>
      <c r="E780" s="5">
        <f t="shared" ca="1" si="83"/>
        <v>-22.924233218821652</v>
      </c>
      <c r="F780" s="5">
        <f t="shared" ca="1" si="81"/>
        <v>-5.8041226616781678</v>
      </c>
      <c r="G780">
        <f t="shared" ca="1" si="82"/>
        <v>0.22800000000000001</v>
      </c>
    </row>
    <row r="781" spans="1:7" x14ac:dyDescent="0.3">
      <c r="A781">
        <v>725</v>
      </c>
      <c r="B781" s="5">
        <f t="shared" ca="1" si="78"/>
        <v>67.659794763293249</v>
      </c>
      <c r="C781" s="5">
        <f t="shared" ca="1" si="79"/>
        <v>34.842674366117336</v>
      </c>
      <c r="D781" s="5">
        <f t="shared" ca="1" si="80"/>
        <v>152.34307313356058</v>
      </c>
      <c r="E781" s="5">
        <f t="shared" ca="1" si="83"/>
        <v>-35.289212608710798</v>
      </c>
      <c r="F781" s="5">
        <f t="shared" ca="1" si="81"/>
        <v>-18.169102051567315</v>
      </c>
      <c r="G781">
        <f t="shared" ca="1" si="82"/>
        <v>4.2000000000000003E-2</v>
      </c>
    </row>
    <row r="782" spans="1:7" x14ac:dyDescent="0.3">
      <c r="A782">
        <v>726</v>
      </c>
      <c r="B782" s="5">
        <f t="shared" ca="1" si="78"/>
        <v>71.190965819525829</v>
      </c>
      <c r="C782" s="5">
        <f t="shared" ca="1" si="79"/>
        <v>30.263967281632787</v>
      </c>
      <c r="D782" s="5">
        <f t="shared" ca="1" si="80"/>
        <v>138.62410202161456</v>
      </c>
      <c r="E782" s="5">
        <f t="shared" ca="1" si="83"/>
        <v>-5.2457009901911755</v>
      </c>
      <c r="F782" s="5">
        <f t="shared" ca="1" si="81"/>
        <v>11.874409566952309</v>
      </c>
      <c r="G782">
        <f t="shared" ca="1" si="82"/>
        <v>0.76900000000000002</v>
      </c>
    </row>
    <row r="783" spans="1:7" x14ac:dyDescent="0.3">
      <c r="A783">
        <v>727</v>
      </c>
      <c r="B783" s="5">
        <f t="shared" ca="1" si="78"/>
        <v>74.16833197017084</v>
      </c>
      <c r="C783" s="5">
        <f t="shared" ca="1" si="79"/>
        <v>31.417631940252594</v>
      </c>
      <c r="D783" s="5">
        <f t="shared" ca="1" si="80"/>
        <v>155.89986666535779</v>
      </c>
      <c r="E783" s="5">
        <f t="shared" ca="1" si="83"/>
        <v>-9.4615228798122253</v>
      </c>
      <c r="F783" s="5">
        <f t="shared" ca="1" si="81"/>
        <v>7.6585876773312584</v>
      </c>
      <c r="G783">
        <f t="shared" ca="1" si="82"/>
        <v>0.63400000000000001</v>
      </c>
    </row>
    <row r="784" spans="1:7" x14ac:dyDescent="0.3">
      <c r="A784">
        <v>728</v>
      </c>
      <c r="B784" s="5">
        <f t="shared" ca="1" si="78"/>
        <v>67.144132871178073</v>
      </c>
      <c r="C784" s="5">
        <f t="shared" ca="1" si="79"/>
        <v>31.588429652563867</v>
      </c>
      <c r="D784" s="5">
        <f t="shared" ca="1" si="80"/>
        <v>140.4007162545322</v>
      </c>
      <c r="E784" s="5">
        <f t="shared" ca="1" si="83"/>
        <v>-21.205012781343534</v>
      </c>
      <c r="F784" s="5">
        <f t="shared" ca="1" si="81"/>
        <v>-4.0849022242000501</v>
      </c>
      <c r="G784">
        <f t="shared" ca="1" si="82"/>
        <v>0.27900000000000003</v>
      </c>
    </row>
    <row r="785" spans="1:7" x14ac:dyDescent="0.3">
      <c r="A785">
        <v>729</v>
      </c>
      <c r="B785" s="5">
        <f t="shared" ca="1" si="78"/>
        <v>65.148933622884982</v>
      </c>
      <c r="C785" s="5">
        <f t="shared" ca="1" si="79"/>
        <v>34.340943955816542</v>
      </c>
      <c r="D785" s="5">
        <f t="shared" ca="1" si="80"/>
        <v>152.83941500301452</v>
      </c>
      <c r="E785" s="5">
        <f t="shared" ca="1" si="83"/>
        <v>-41.168148486502687</v>
      </c>
      <c r="F785" s="5">
        <f t="shared" ca="1" si="81"/>
        <v>-24.048037929359204</v>
      </c>
      <c r="G785">
        <f t="shared" ca="1" si="82"/>
        <v>0.01</v>
      </c>
    </row>
    <row r="786" spans="1:7" x14ac:dyDescent="0.3">
      <c r="A786">
        <v>730</v>
      </c>
      <c r="B786" s="5">
        <f t="shared" ca="1" si="78"/>
        <v>65.259280066657652</v>
      </c>
      <c r="C786" s="5">
        <f t="shared" ca="1" si="79"/>
        <v>25.670321714160409</v>
      </c>
      <c r="D786" s="5">
        <f t="shared" ca="1" si="80"/>
        <v>148.03329934943656</v>
      </c>
      <c r="E786" s="5">
        <f t="shared" ca="1" si="83"/>
        <v>-14.053162254649376</v>
      </c>
      <c r="F786" s="5">
        <f t="shared" ca="1" si="81"/>
        <v>3.066948302494108</v>
      </c>
      <c r="G786">
        <f t="shared" ca="1" si="82"/>
        <v>0.48199999999999998</v>
      </c>
    </row>
    <row r="787" spans="1:7" x14ac:dyDescent="0.3">
      <c r="A787">
        <v>731</v>
      </c>
      <c r="B787" s="5">
        <f t="shared" ca="1" si="78"/>
        <v>74.029733969717014</v>
      </c>
      <c r="C787" s="5">
        <f t="shared" ca="1" si="79"/>
        <v>32.004777662551632</v>
      </c>
      <c r="D787" s="5">
        <f t="shared" ca="1" si="80"/>
        <v>151.2368644512336</v>
      </c>
      <c r="E787" s="5">
        <f t="shared" ca="1" si="83"/>
        <v>-8.9757618124330776</v>
      </c>
      <c r="F787" s="5">
        <f t="shared" ca="1" si="81"/>
        <v>8.1443487447104062</v>
      </c>
      <c r="G787">
        <f t="shared" ca="1" si="82"/>
        <v>0.64900000000000002</v>
      </c>
    </row>
    <row r="788" spans="1:7" x14ac:dyDescent="0.3">
      <c r="A788">
        <v>732</v>
      </c>
      <c r="B788" s="5">
        <f t="shared" ca="1" si="78"/>
        <v>66.507284673943218</v>
      </c>
      <c r="C788" s="5">
        <f t="shared" ca="1" si="79"/>
        <v>28.386862487822427</v>
      </c>
      <c r="D788" s="5">
        <f t="shared" ca="1" si="80"/>
        <v>143.74655534204089</v>
      </c>
      <c r="E788" s="5">
        <f t="shared" ca="1" si="83"/>
        <v>-15.844763670719841</v>
      </c>
      <c r="F788" s="5">
        <f t="shared" ca="1" si="81"/>
        <v>1.2753468864236428</v>
      </c>
      <c r="G788">
        <f t="shared" ca="1" si="82"/>
        <v>0.42399999999999999</v>
      </c>
    </row>
    <row r="789" spans="1:7" x14ac:dyDescent="0.3">
      <c r="A789">
        <v>733</v>
      </c>
      <c r="B789" s="5">
        <f t="shared" ca="1" si="78"/>
        <v>70.025762672293709</v>
      </c>
      <c r="C789" s="5">
        <f t="shared" ca="1" si="79"/>
        <v>30.98684494327393</v>
      </c>
      <c r="D789" s="5">
        <f t="shared" ca="1" si="80"/>
        <v>147.86597318664579</v>
      </c>
      <c r="E789" s="5">
        <f t="shared" ca="1" si="83"/>
        <v>-15.499250427045029</v>
      </c>
      <c r="F789" s="5">
        <f t="shared" ca="1" si="81"/>
        <v>1.6208601300984551</v>
      </c>
      <c r="G789">
        <f t="shared" ca="1" si="82"/>
        <v>0.436</v>
      </c>
    </row>
    <row r="790" spans="1:7" x14ac:dyDescent="0.3">
      <c r="A790">
        <v>734</v>
      </c>
      <c r="B790" s="5">
        <f t="shared" ca="1" si="78"/>
        <v>72.850086245054314</v>
      </c>
      <c r="C790" s="5">
        <f t="shared" ca="1" si="79"/>
        <v>30.38291869663869</v>
      </c>
      <c r="D790" s="5">
        <f t="shared" ca="1" si="80"/>
        <v>146.21235400259397</v>
      </c>
      <c r="E790" s="5">
        <f t="shared" ca="1" si="83"/>
        <v>-5.0331140180826752</v>
      </c>
      <c r="F790" s="5">
        <f t="shared" ca="1" si="81"/>
        <v>12.086996539060809</v>
      </c>
      <c r="G790">
        <f t="shared" ca="1" si="82"/>
        <v>0.77500000000000002</v>
      </c>
    </row>
    <row r="791" spans="1:7" x14ac:dyDescent="0.3">
      <c r="A791">
        <v>735</v>
      </c>
      <c r="B791" s="5">
        <f t="shared" ca="1" si="78"/>
        <v>72.279734236954241</v>
      </c>
      <c r="C791" s="5">
        <f t="shared" ca="1" si="79"/>
        <v>31.712524958683076</v>
      </c>
      <c r="D791" s="5">
        <f t="shared" ca="1" si="80"/>
        <v>146.73794356413595</v>
      </c>
      <c r="E791" s="5">
        <f t="shared" ca="1" si="83"/>
        <v>-10.622893554075558</v>
      </c>
      <c r="F791" s="5">
        <f t="shared" ca="1" si="81"/>
        <v>6.4972170030679255</v>
      </c>
      <c r="G791">
        <f t="shared" ca="1" si="82"/>
        <v>0.59299999999999997</v>
      </c>
    </row>
    <row r="792" spans="1:7" x14ac:dyDescent="0.3">
      <c r="A792">
        <v>736</v>
      </c>
      <c r="B792" s="5">
        <f t="shared" ca="1" si="78"/>
        <v>68.613505088251685</v>
      </c>
      <c r="C792" s="5">
        <f t="shared" ca="1" si="79"/>
        <v>28.364746879838897</v>
      </c>
      <c r="D792" s="5">
        <f t="shared" ca="1" si="80"/>
        <v>151.4829068840404</v>
      </c>
      <c r="E792" s="5">
        <f t="shared" ca="1" si="83"/>
        <v>-14.06924145310807</v>
      </c>
      <c r="F792" s="5">
        <f t="shared" ca="1" si="81"/>
        <v>3.0508691040354137</v>
      </c>
      <c r="G792">
        <f t="shared" ca="1" si="82"/>
        <v>0.48</v>
      </c>
    </row>
    <row r="793" spans="1:7" x14ac:dyDescent="0.3">
      <c r="A793">
        <v>737</v>
      </c>
      <c r="B793" s="5">
        <f t="shared" ca="1" si="78"/>
        <v>70.905785891103633</v>
      </c>
      <c r="C793" s="5">
        <f t="shared" ca="1" si="79"/>
        <v>34.163361336198037</v>
      </c>
      <c r="D793" s="5">
        <f t="shared" ca="1" si="80"/>
        <v>147.37178714645361</v>
      </c>
      <c r="E793" s="5">
        <f t="shared" ca="1" si="83"/>
        <v>-21.647019448173854</v>
      </c>
      <c r="F793" s="5">
        <f t="shared" ca="1" si="81"/>
        <v>-4.5269088910303701</v>
      </c>
      <c r="G793">
        <f t="shared" ca="1" si="82"/>
        <v>0.26300000000000001</v>
      </c>
    </row>
    <row r="794" spans="1:7" x14ac:dyDescent="0.3">
      <c r="A794">
        <v>738</v>
      </c>
      <c r="B794" s="5">
        <f t="shared" ca="1" si="78"/>
        <v>73.568284342578707</v>
      </c>
      <c r="C794" s="5">
        <f t="shared" ca="1" si="79"/>
        <v>27.666398677595353</v>
      </c>
      <c r="D794" s="5">
        <f t="shared" ca="1" si="80"/>
        <v>143.02508549631273</v>
      </c>
      <c r="E794" s="5">
        <f t="shared" ca="1" si="83"/>
        <v>6.2775260000655368</v>
      </c>
      <c r="F794" s="5">
        <f t="shared" ca="1" si="81"/>
        <v>23.397636557209019</v>
      </c>
      <c r="G794">
        <f t="shared" ca="1" si="82"/>
        <v>0.95699999999999996</v>
      </c>
    </row>
    <row r="795" spans="1:7" x14ac:dyDescent="0.3">
      <c r="A795">
        <v>739</v>
      </c>
      <c r="B795" s="5">
        <f t="shared" ca="1" si="78"/>
        <v>74.536151415100562</v>
      </c>
      <c r="C795" s="5">
        <f t="shared" ca="1" si="79"/>
        <v>29.351832700184023</v>
      </c>
      <c r="D795" s="5">
        <f t="shared" ca="1" si="80"/>
        <v>153.39791977436508</v>
      </c>
      <c r="E795" s="5">
        <f t="shared" ca="1" si="83"/>
        <v>-1.3162379277647311</v>
      </c>
      <c r="F795" s="5">
        <f t="shared" ca="1" si="81"/>
        <v>15.803872629378752</v>
      </c>
      <c r="G795">
        <f t="shared" ca="1" si="82"/>
        <v>0.84899999999999998</v>
      </c>
    </row>
    <row r="796" spans="1:7" x14ac:dyDescent="0.3">
      <c r="A796">
        <v>740</v>
      </c>
      <c r="B796" s="5">
        <f t="shared" ca="1" si="78"/>
        <v>70.332903503875855</v>
      </c>
      <c r="C796" s="5">
        <f t="shared" ca="1" si="79"/>
        <v>33.355383333108975</v>
      </c>
      <c r="D796" s="5">
        <f t="shared" ca="1" si="80"/>
        <v>150.83182671746044</v>
      </c>
      <c r="E796" s="5">
        <f t="shared" ca="1" si="83"/>
        <v>-22.854912751366694</v>
      </c>
      <c r="F796" s="5">
        <f t="shared" ca="1" si="81"/>
        <v>-5.7348021942232101</v>
      </c>
      <c r="G796">
        <f t="shared" ca="1" si="82"/>
        <v>0.23</v>
      </c>
    </row>
    <row r="797" spans="1:7" x14ac:dyDescent="0.3">
      <c r="A797">
        <v>741</v>
      </c>
      <c r="B797" s="5">
        <f t="shared" ca="1" si="78"/>
        <v>73.908650088653886</v>
      </c>
      <c r="C797" s="5">
        <f t="shared" ca="1" si="79"/>
        <v>31.179357151291306</v>
      </c>
      <c r="D797" s="5">
        <f t="shared" ca="1" si="80"/>
        <v>154.69884665336662</v>
      </c>
      <c r="E797" s="5">
        <f t="shared" ca="1" si="83"/>
        <v>-8.8741188044693669</v>
      </c>
      <c r="F797" s="5">
        <f t="shared" ca="1" si="81"/>
        <v>8.2459917526741169</v>
      </c>
      <c r="G797">
        <f t="shared" ca="1" si="82"/>
        <v>0.65400000000000003</v>
      </c>
    </row>
    <row r="798" spans="1:7" x14ac:dyDescent="0.3">
      <c r="A798">
        <v>742</v>
      </c>
      <c r="B798" s="5">
        <f t="shared" ca="1" si="78"/>
        <v>72.280973763084233</v>
      </c>
      <c r="C798" s="5">
        <f t="shared" ca="1" si="79"/>
        <v>29.277596480765705</v>
      </c>
      <c r="D798" s="5">
        <f t="shared" ca="1" si="80"/>
        <v>152.27760181574226</v>
      </c>
      <c r="E798" s="5">
        <f t="shared" ca="1" si="83"/>
        <v>-6.8038688978567947</v>
      </c>
      <c r="F798" s="5">
        <f t="shared" ca="1" si="81"/>
        <v>10.316241659286689</v>
      </c>
      <c r="G798">
        <f t="shared" ca="1" si="82"/>
        <v>0.73099999999999998</v>
      </c>
    </row>
    <row r="799" spans="1:7" x14ac:dyDescent="0.3">
      <c r="A799">
        <v>743</v>
      </c>
      <c r="B799" s="5">
        <f t="shared" ca="1" si="78"/>
        <v>72.221025759574005</v>
      </c>
      <c r="C799" s="5">
        <f t="shared" ca="1" si="79"/>
        <v>29.076990849613203</v>
      </c>
      <c r="D799" s="5">
        <f t="shared" ca="1" si="80"/>
        <v>151.95291958828486</v>
      </c>
      <c r="E799" s="5">
        <f t="shared" ca="1" si="83"/>
        <v>-6.2360527050644912</v>
      </c>
      <c r="F799" s="5">
        <f t="shared" ca="1" si="81"/>
        <v>10.884057852078993</v>
      </c>
      <c r="G799">
        <f t="shared" ca="1" si="82"/>
        <v>0.747</v>
      </c>
    </row>
    <row r="800" spans="1:7" x14ac:dyDescent="0.3">
      <c r="A800">
        <v>744</v>
      </c>
      <c r="B800" s="5">
        <f t="shared" ca="1" si="78"/>
        <v>69.37251159113508</v>
      </c>
      <c r="C800" s="5">
        <f t="shared" ca="1" si="79"/>
        <v>33.262324781158902</v>
      </c>
      <c r="D800" s="5">
        <f t="shared" ca="1" si="80"/>
        <v>161.28151647248384</v>
      </c>
      <c r="E800" s="5">
        <f t="shared" ca="1" si="83"/>
        <v>-30.90838714302151</v>
      </c>
      <c r="F800" s="5">
        <f t="shared" ca="1" si="81"/>
        <v>-13.788276585878027</v>
      </c>
      <c r="G800">
        <f t="shared" ca="1" si="82"/>
        <v>0.09</v>
      </c>
    </row>
    <row r="801" spans="1:7" x14ac:dyDescent="0.3">
      <c r="A801">
        <v>745</v>
      </c>
      <c r="B801" s="5">
        <f t="shared" ca="1" si="78"/>
        <v>71.903891156109765</v>
      </c>
      <c r="C801" s="5">
        <f t="shared" ca="1" si="79"/>
        <v>22.498273201921389</v>
      </c>
      <c r="D801" s="5">
        <f t="shared" ca="1" si="80"/>
        <v>144.2205366152096</v>
      </c>
      <c r="E801" s="5">
        <f t="shared" ca="1" si="83"/>
        <v>15.419205041339401</v>
      </c>
      <c r="F801" s="5">
        <f t="shared" ca="1" si="81"/>
        <v>32.539315598482887</v>
      </c>
      <c r="G801">
        <f t="shared" ca="1" si="82"/>
        <v>0.995</v>
      </c>
    </row>
    <row r="802" spans="1:7" x14ac:dyDescent="0.3">
      <c r="A802">
        <v>746</v>
      </c>
      <c r="B802" s="5">
        <f t="shared" ca="1" si="78"/>
        <v>65.004969584799269</v>
      </c>
      <c r="C802" s="5">
        <f t="shared" ca="1" si="79"/>
        <v>28.193608881661198</v>
      </c>
      <c r="D802" s="5">
        <f t="shared" ca="1" si="80"/>
        <v>158.03349519727638</v>
      </c>
      <c r="E802" s="5">
        <f t="shared" ca="1" si="83"/>
        <v>-27.199757418821346</v>
      </c>
      <c r="F802" s="5">
        <f t="shared" ca="1" si="81"/>
        <v>-10.079646861677862</v>
      </c>
      <c r="G802">
        <f t="shared" ca="1" si="82"/>
        <v>0.13600000000000001</v>
      </c>
    </row>
    <row r="803" spans="1:7" x14ac:dyDescent="0.3">
      <c r="A803">
        <v>747</v>
      </c>
      <c r="B803" s="5">
        <f t="shared" ca="1" si="78"/>
        <v>71.921599416429686</v>
      </c>
      <c r="C803" s="5">
        <f t="shared" ca="1" si="79"/>
        <v>31.084107286430829</v>
      </c>
      <c r="D803" s="5">
        <f t="shared" ca="1" si="80"/>
        <v>145.96394945792395</v>
      </c>
      <c r="E803" s="5">
        <f t="shared" ca="1" si="83"/>
        <v>-9.4509153149655134</v>
      </c>
      <c r="F803" s="5">
        <f t="shared" ca="1" si="81"/>
        <v>7.6691952421779703</v>
      </c>
      <c r="G803">
        <f t="shared" ca="1" si="82"/>
        <v>0.63500000000000001</v>
      </c>
    </row>
    <row r="804" spans="1:7" x14ac:dyDescent="0.3">
      <c r="A804">
        <v>748</v>
      </c>
      <c r="B804" s="5">
        <f t="shared" ca="1" si="78"/>
        <v>69.071326278599443</v>
      </c>
      <c r="C804" s="5">
        <f t="shared" ca="1" si="79"/>
        <v>28.346030122631156</v>
      </c>
      <c r="D804" s="5">
        <f t="shared" ca="1" si="80"/>
        <v>149.95582204258943</v>
      </c>
      <c r="E804" s="5">
        <f t="shared" ca="1" si="83"/>
        <v>-11.915377741222914</v>
      </c>
      <c r="F804" s="5">
        <f t="shared" ca="1" si="81"/>
        <v>5.2047328159205701</v>
      </c>
      <c r="G804">
        <f t="shared" ca="1" si="82"/>
        <v>0.54900000000000004</v>
      </c>
    </row>
    <row r="805" spans="1:7" x14ac:dyDescent="0.3">
      <c r="A805">
        <v>749</v>
      </c>
      <c r="B805" s="5">
        <f t="shared" ca="1" si="78"/>
        <v>75.887871475515809</v>
      </c>
      <c r="C805" s="5">
        <f t="shared" ca="1" si="79"/>
        <v>28.409815698224925</v>
      </c>
      <c r="D805" s="5">
        <f t="shared" ca="1" si="80"/>
        <v>150.80648807490147</v>
      </c>
      <c r="E805" s="5">
        <f t="shared" ca="1" si="83"/>
        <v>6.4865804308019515</v>
      </c>
      <c r="F805" s="5">
        <f t="shared" ca="1" si="81"/>
        <v>23.606690987945434</v>
      </c>
      <c r="G805">
        <f t="shared" ca="1" si="82"/>
        <v>0.95799999999999996</v>
      </c>
    </row>
    <row r="806" spans="1:7" x14ac:dyDescent="0.3">
      <c r="A806">
        <v>750</v>
      </c>
      <c r="B806" s="5">
        <f t="shared" ca="1" si="78"/>
        <v>67.588816195280316</v>
      </c>
      <c r="C806" s="5">
        <f t="shared" ca="1" si="79"/>
        <v>26.202096028127528</v>
      </c>
      <c r="D806" s="5">
        <f t="shared" ca="1" si="80"/>
        <v>146.48222353455711</v>
      </c>
      <c r="E806" s="5">
        <f t="shared" ca="1" si="83"/>
        <v>-8.1962120187631538</v>
      </c>
      <c r="F806" s="5">
        <f t="shared" ca="1" si="81"/>
        <v>8.92389853838033</v>
      </c>
      <c r="G806">
        <f t="shared" ca="1" si="82"/>
        <v>0.68600000000000005</v>
      </c>
    </row>
    <row r="807" spans="1:7" x14ac:dyDescent="0.3">
      <c r="A807">
        <v>751</v>
      </c>
      <c r="B807" s="5">
        <f t="shared" ca="1" si="78"/>
        <v>67.222450556053914</v>
      </c>
      <c r="C807" s="5">
        <f t="shared" ca="1" si="79"/>
        <v>35.347356587671243</v>
      </c>
      <c r="D807" s="5">
        <f t="shared" ca="1" si="80"/>
        <v>159.39599119341426</v>
      </c>
      <c r="E807" s="5">
        <f t="shared" ca="1" si="83"/>
        <v>-41.72088494542956</v>
      </c>
      <c r="F807" s="5">
        <f t="shared" ca="1" si="81"/>
        <v>-24.600774388286077</v>
      </c>
      <c r="G807">
        <f t="shared" ca="1" si="82"/>
        <v>8.9999999999999993E-3</v>
      </c>
    </row>
    <row r="808" spans="1:7" x14ac:dyDescent="0.3">
      <c r="A808">
        <v>752</v>
      </c>
      <c r="B808" s="5">
        <f t="shared" ca="1" si="78"/>
        <v>70.195637520866867</v>
      </c>
      <c r="C808" s="5">
        <f t="shared" ca="1" si="79"/>
        <v>32.001399427615681</v>
      </c>
      <c r="D808" s="5">
        <f t="shared" ca="1" si="80"/>
        <v>148.40457918262379</v>
      </c>
      <c r="E808" s="5">
        <f t="shared" ca="1" si="83"/>
        <v>-18.148666682928596</v>
      </c>
      <c r="F808" s="5">
        <f t="shared" ca="1" si="81"/>
        <v>-1.0285561257851121</v>
      </c>
      <c r="G808">
        <f t="shared" ca="1" si="82"/>
        <v>0.36</v>
      </c>
    </row>
    <row r="809" spans="1:7" x14ac:dyDescent="0.3">
      <c r="A809">
        <v>753</v>
      </c>
      <c r="B809" s="5">
        <f t="shared" ca="1" si="78"/>
        <v>64.462642075407373</v>
      </c>
      <c r="C809" s="5">
        <f t="shared" ca="1" si="79"/>
        <v>29.689627896021641</v>
      </c>
      <c r="D809" s="5">
        <f t="shared" ca="1" si="80"/>
        <v>147.99424402753971</v>
      </c>
      <c r="E809" s="5">
        <f t="shared" ca="1" si="83"/>
        <v>-27.482976577464388</v>
      </c>
      <c r="F809" s="5">
        <f t="shared" ca="1" si="81"/>
        <v>-10.362866020320904</v>
      </c>
      <c r="G809">
        <f t="shared" ca="1" si="82"/>
        <v>0.13100000000000001</v>
      </c>
    </row>
    <row r="810" spans="1:7" x14ac:dyDescent="0.3">
      <c r="A810">
        <v>754</v>
      </c>
      <c r="B810" s="5">
        <f t="shared" ca="1" si="78"/>
        <v>69.869360605767753</v>
      </c>
      <c r="C810" s="5">
        <f t="shared" ca="1" si="79"/>
        <v>29.893530981827514</v>
      </c>
      <c r="D810" s="5">
        <f t="shared" ca="1" si="80"/>
        <v>141.94852853868076</v>
      </c>
      <c r="E810" s="5">
        <f t="shared" ca="1" si="83"/>
        <v>-9.6937355692834437</v>
      </c>
      <c r="F810" s="5">
        <f t="shared" ca="1" si="81"/>
        <v>7.42637498786004</v>
      </c>
      <c r="G810">
        <f t="shared" ca="1" si="82"/>
        <v>0.624</v>
      </c>
    </row>
    <row r="811" spans="1:7" x14ac:dyDescent="0.3">
      <c r="A811">
        <v>755</v>
      </c>
      <c r="B811" s="5">
        <f t="shared" ca="1" si="78"/>
        <v>71.296798457848396</v>
      </c>
      <c r="C811" s="5">
        <f t="shared" ca="1" si="79"/>
        <v>30.880948007591208</v>
      </c>
      <c r="D811" s="5">
        <f t="shared" ca="1" si="80"/>
        <v>144.49786004409069</v>
      </c>
      <c r="E811" s="5">
        <f t="shared" ca="1" si="83"/>
        <v>-9.8385224842955026</v>
      </c>
      <c r="F811" s="5">
        <f t="shared" ca="1" si="81"/>
        <v>7.2815880728479812</v>
      </c>
      <c r="G811">
        <f t="shared" ca="1" si="82"/>
        <v>0.61899999999999999</v>
      </c>
    </row>
    <row r="812" spans="1:7" x14ac:dyDescent="0.3">
      <c r="A812">
        <v>756</v>
      </c>
      <c r="B812" s="5">
        <f t="shared" ca="1" si="78"/>
        <v>69.860614108850001</v>
      </c>
      <c r="C812" s="5">
        <f t="shared" ca="1" si="79"/>
        <v>37.769665201657354</v>
      </c>
      <c r="D812" s="5">
        <f t="shared" ca="1" si="80"/>
        <v>149.80943771589077</v>
      </c>
      <c r="E812" s="5">
        <f t="shared" ca="1" si="83"/>
        <v>-35.952098371057339</v>
      </c>
      <c r="F812" s="5">
        <f t="shared" ca="1" si="81"/>
        <v>-18.831987813913855</v>
      </c>
      <c r="G812">
        <f t="shared" ca="1" si="82"/>
        <v>3.6999999999999998E-2</v>
      </c>
    </row>
    <row r="813" spans="1:7" x14ac:dyDescent="0.3">
      <c r="A813">
        <v>757</v>
      </c>
      <c r="B813" s="5">
        <f t="shared" ca="1" si="78"/>
        <v>70.236207152351184</v>
      </c>
      <c r="C813" s="5">
        <f t="shared" ca="1" si="79"/>
        <v>24.165970739237927</v>
      </c>
      <c r="D813" s="5">
        <f t="shared" ca="1" si="80"/>
        <v>161.38812042614566</v>
      </c>
      <c r="E813" s="5">
        <f t="shared" ca="1" si="83"/>
        <v>-3.147563206002018</v>
      </c>
      <c r="F813" s="5">
        <f t="shared" ca="1" si="81"/>
        <v>13.972547351141465</v>
      </c>
      <c r="G813">
        <f t="shared" ca="1" si="82"/>
        <v>0.82099999999999995</v>
      </c>
    </row>
    <row r="814" spans="1:7" x14ac:dyDescent="0.3">
      <c r="A814">
        <v>758</v>
      </c>
      <c r="B814" s="5">
        <f t="shared" ca="1" si="78"/>
        <v>66.358502542323691</v>
      </c>
      <c r="C814" s="5">
        <f t="shared" ca="1" si="79"/>
        <v>30.961751206742196</v>
      </c>
      <c r="D814" s="5">
        <f t="shared" ca="1" si="80"/>
        <v>155.14598661886171</v>
      </c>
      <c r="E814" s="5">
        <f t="shared" ca="1" si="83"/>
        <v>-29.594748216929879</v>
      </c>
      <c r="F814" s="5">
        <f t="shared" ca="1" si="81"/>
        <v>-12.474637659786396</v>
      </c>
      <c r="G814">
        <f t="shared" ca="1" si="82"/>
        <v>0.1</v>
      </c>
    </row>
    <row r="815" spans="1:7" x14ac:dyDescent="0.3">
      <c r="A815">
        <v>759</v>
      </c>
      <c r="B815" s="5">
        <f t="shared" ca="1" si="78"/>
        <v>70.2786806923922</v>
      </c>
      <c r="C815" s="5">
        <f t="shared" ca="1" si="79"/>
        <v>31.411243044382594</v>
      </c>
      <c r="D815" s="5">
        <f t="shared" ca="1" si="80"/>
        <v>151.7879832161851</v>
      </c>
      <c r="E815" s="5">
        <f t="shared" ca="1" si="83"/>
        <v>-18.09164563615056</v>
      </c>
      <c r="F815" s="5">
        <f t="shared" ca="1" si="81"/>
        <v>-0.97153507900707581</v>
      </c>
      <c r="G815">
        <f t="shared" ca="1" si="82"/>
        <v>0.36199999999999999</v>
      </c>
    </row>
    <row r="816" spans="1:7" x14ac:dyDescent="0.3">
      <c r="A816">
        <v>760</v>
      </c>
      <c r="B816" s="5">
        <f t="shared" ca="1" si="78"/>
        <v>71.524689993517697</v>
      </c>
      <c r="C816" s="5">
        <f t="shared" ca="1" si="79"/>
        <v>27.415163153388363</v>
      </c>
      <c r="D816" s="5">
        <f t="shared" ca="1" si="80"/>
        <v>145.51212036618634</v>
      </c>
      <c r="E816" s="5">
        <f t="shared" ca="1" si="83"/>
        <v>-6.8694108488545957E-2</v>
      </c>
      <c r="F816" s="5">
        <f t="shared" ca="1" si="81"/>
        <v>17.051416448654937</v>
      </c>
      <c r="G816">
        <f t="shared" ca="1" si="82"/>
        <v>0.872</v>
      </c>
    </row>
    <row r="817" spans="1:7" x14ac:dyDescent="0.3">
      <c r="A817">
        <v>761</v>
      </c>
      <c r="B817" s="5">
        <f t="shared" ca="1" si="78"/>
        <v>69.574130907368001</v>
      </c>
      <c r="C817" s="5">
        <f t="shared" ca="1" si="79"/>
        <v>30.022350354492247</v>
      </c>
      <c r="D817" s="5">
        <f t="shared" ca="1" si="80"/>
        <v>150.2473202622007</v>
      </c>
      <c r="E817" s="5">
        <f t="shared" ca="1" si="83"/>
        <v>-15.350068946831906</v>
      </c>
      <c r="F817" s="5">
        <f t="shared" ca="1" si="81"/>
        <v>1.7700416103115781</v>
      </c>
      <c r="G817">
        <f t="shared" ca="1" si="82"/>
        <v>0.44400000000000001</v>
      </c>
    </row>
    <row r="818" spans="1:7" x14ac:dyDescent="0.3">
      <c r="A818">
        <v>762</v>
      </c>
      <c r="B818" s="5">
        <f t="shared" ca="1" si="78"/>
        <v>61.762799934283215</v>
      </c>
      <c r="C818" s="5">
        <f t="shared" ca="1" si="79"/>
        <v>31.170006183899151</v>
      </c>
      <c r="D818" s="5">
        <f t="shared" ca="1" si="80"/>
        <v>148.66764000487674</v>
      </c>
      <c r="E818" s="5">
        <f t="shared" ca="1" si="83"/>
        <v>-39.521142685703317</v>
      </c>
      <c r="F818" s="5">
        <f t="shared" ca="1" si="81"/>
        <v>-22.401032128559834</v>
      </c>
      <c r="G818">
        <f t="shared" ca="1" si="82"/>
        <v>0.02</v>
      </c>
    </row>
    <row r="819" spans="1:7" x14ac:dyDescent="0.3">
      <c r="A819">
        <v>763</v>
      </c>
      <c r="B819" s="5">
        <f t="shared" ca="1" si="78"/>
        <v>68.544095810734433</v>
      </c>
      <c r="C819" s="5">
        <f t="shared" ca="1" si="79"/>
        <v>31.079679301633185</v>
      </c>
      <c r="D819" s="5">
        <f t="shared" ca="1" si="80"/>
        <v>153.80132555908889</v>
      </c>
      <c r="E819" s="5">
        <f t="shared" ca="1" si="83"/>
        <v>-23.095192673464343</v>
      </c>
      <c r="F819" s="5">
        <f t="shared" ca="1" si="81"/>
        <v>-5.9750821163208592</v>
      </c>
      <c r="G819">
        <f t="shared" ca="1" si="82"/>
        <v>0.224</v>
      </c>
    </row>
    <row r="820" spans="1:7" x14ac:dyDescent="0.3">
      <c r="A820">
        <v>764</v>
      </c>
      <c r="B820" s="5">
        <f t="shared" ca="1" si="78"/>
        <v>70.97630909359539</v>
      </c>
      <c r="C820" s="5">
        <f t="shared" ca="1" si="79"/>
        <v>31.417700158421589</v>
      </c>
      <c r="D820" s="5">
        <f t="shared" ca="1" si="80"/>
        <v>154.0457905499245</v>
      </c>
      <c r="E820" s="5">
        <f t="shared" ca="1" si="83"/>
        <v>-17.377879411896412</v>
      </c>
      <c r="F820" s="5">
        <f t="shared" ca="1" si="81"/>
        <v>-0.25776885475292843</v>
      </c>
      <c r="G820">
        <f t="shared" ca="1" si="82"/>
        <v>0.38500000000000001</v>
      </c>
    </row>
    <row r="821" spans="1:7" x14ac:dyDescent="0.3">
      <c r="A821">
        <v>765</v>
      </c>
      <c r="B821" s="5">
        <f t="shared" ca="1" si="78"/>
        <v>69.542204570718596</v>
      </c>
      <c r="C821" s="5">
        <f t="shared" ca="1" si="79"/>
        <v>33.360798125804401</v>
      </c>
      <c r="D821" s="5">
        <f t="shared" ca="1" si="80"/>
        <v>146.9020405530521</v>
      </c>
      <c r="E821" s="5">
        <f t="shared" ca="1" si="83"/>
        <v>-22.960802250897604</v>
      </c>
      <c r="F821" s="5">
        <f t="shared" ca="1" si="81"/>
        <v>-5.8406916937541205</v>
      </c>
      <c r="G821">
        <f t="shared" ca="1" si="82"/>
        <v>0.22600000000000001</v>
      </c>
    </row>
    <row r="822" spans="1:7" x14ac:dyDescent="0.3">
      <c r="A822">
        <v>766</v>
      </c>
      <c r="B822" s="5">
        <f t="shared" ca="1" si="78"/>
        <v>72.971637262672701</v>
      </c>
      <c r="C822" s="5">
        <f t="shared" ca="1" si="79"/>
        <v>33.680382545020819</v>
      </c>
      <c r="D822" s="5">
        <f t="shared" ca="1" si="80"/>
        <v>152.93564242048294</v>
      </c>
      <c r="E822" s="5">
        <f t="shared" ca="1" si="83"/>
        <v>-17.526370118935692</v>
      </c>
      <c r="F822" s="5">
        <f t="shared" ca="1" si="81"/>
        <v>-0.40625956179220779</v>
      </c>
      <c r="G822">
        <f t="shared" ca="1" si="82"/>
        <v>0.38</v>
      </c>
    </row>
    <row r="823" spans="1:7" x14ac:dyDescent="0.3">
      <c r="A823">
        <v>767</v>
      </c>
      <c r="B823" s="5">
        <f t="shared" ca="1" si="78"/>
        <v>71.854398369628768</v>
      </c>
      <c r="C823" s="5">
        <f t="shared" ca="1" si="79"/>
        <v>31.481999235739998</v>
      </c>
      <c r="D823" s="5">
        <f t="shared" ca="1" si="80"/>
        <v>148.46210603113687</v>
      </c>
      <c r="E823" s="5">
        <f t="shared" ca="1" si="83"/>
        <v>-12.096094962358702</v>
      </c>
      <c r="F823" s="5">
        <f t="shared" ca="1" si="81"/>
        <v>5.0240155947847818</v>
      </c>
      <c r="G823">
        <f t="shared" ca="1" si="82"/>
        <v>0.54</v>
      </c>
    </row>
    <row r="824" spans="1:7" x14ac:dyDescent="0.3">
      <c r="A824">
        <v>768</v>
      </c>
      <c r="B824" s="5">
        <f t="shared" ca="1" si="78"/>
        <v>71.250107893368778</v>
      </c>
      <c r="C824" s="5">
        <f t="shared" ca="1" si="79"/>
        <v>27.627910337156621</v>
      </c>
      <c r="D824" s="5">
        <f t="shared" ca="1" si="80"/>
        <v>155.74904819864585</v>
      </c>
      <c r="E824" s="5">
        <f t="shared" ca="1" si="83"/>
        <v>-6.946171758378374</v>
      </c>
      <c r="F824" s="5">
        <f t="shared" ca="1" si="81"/>
        <v>10.173938798765111</v>
      </c>
      <c r="G824">
        <f t="shared" ca="1" si="82"/>
        <v>0.72299999999999998</v>
      </c>
    </row>
    <row r="825" spans="1:7" x14ac:dyDescent="0.3">
      <c r="A825">
        <v>769</v>
      </c>
      <c r="B825" s="5">
        <f t="shared" ca="1" si="78"/>
        <v>78.227275496721873</v>
      </c>
      <c r="C825" s="5">
        <f t="shared" ca="1" si="79"/>
        <v>28.2683522560984</v>
      </c>
      <c r="D825" s="5">
        <f t="shared" ca="1" si="80"/>
        <v>149.41649377633968</v>
      </c>
      <c r="E825" s="5">
        <f t="shared" ca="1" si="83"/>
        <v>14.164632518106391</v>
      </c>
      <c r="F825" s="5">
        <f t="shared" ca="1" si="81"/>
        <v>31.284743075249875</v>
      </c>
      <c r="G825">
        <f t="shared" ca="1" si="82"/>
        <v>0.99299999999999999</v>
      </c>
    </row>
    <row r="826" spans="1:7" x14ac:dyDescent="0.3">
      <c r="A826">
        <v>770</v>
      </c>
      <c r="B826" s="5">
        <f t="shared" ref="B826:B889" ca="1" si="84">_xlfn.NORM.INV(RAND(),$B$52,$C$52)</f>
        <v>68.400140919011321</v>
      </c>
      <c r="C826" s="5">
        <f t="shared" ref="C826:C889" ca="1" si="85">_xlfn.NORM.INV(RAND(),$B$53,$C$53)</f>
        <v>23.600975317511395</v>
      </c>
      <c r="D826" s="5">
        <f t="shared" ref="D826:D889" ca="1" si="86">_xlfn.NORM.INV(RAND(),$B$54,$C$54)</f>
        <v>155.67798829408451</v>
      </c>
      <c r="E826" s="5">
        <f t="shared" ca="1" si="83"/>
        <v>-3.6206255485269554</v>
      </c>
      <c r="F826" s="5">
        <f t="shared" ref="F826:F889" ca="1" si="87">E826+$C$46</f>
        <v>13.499485008616528</v>
      </c>
      <c r="G826">
        <f t="shared" ref="G826:G889" ca="1" si="88">COUNTIF($F$57:$F$1056,"&lt;"&amp;F826)/COUNT($F$57:$F$1056)</f>
        <v>0.80600000000000005</v>
      </c>
    </row>
    <row r="827" spans="1:7" x14ac:dyDescent="0.3">
      <c r="A827">
        <v>771</v>
      </c>
      <c r="B827" s="5">
        <f t="shared" ca="1" si="84"/>
        <v>68.937876695019455</v>
      </c>
      <c r="C827" s="5">
        <f t="shared" ca="1" si="85"/>
        <v>27.133081973651276</v>
      </c>
      <c r="D827" s="5">
        <f t="shared" ca="1" si="86"/>
        <v>155.6401655099391</v>
      </c>
      <c r="E827" s="5">
        <f t="shared" ca="1" si="83"/>
        <v>-11.96347707785857</v>
      </c>
      <c r="F827" s="5">
        <f t="shared" ca="1" si="87"/>
        <v>5.1566334792849133</v>
      </c>
      <c r="G827">
        <f t="shared" ca="1" si="88"/>
        <v>0.54700000000000004</v>
      </c>
    </row>
    <row r="828" spans="1:7" x14ac:dyDescent="0.3">
      <c r="A828">
        <v>772</v>
      </c>
      <c r="B828" s="5">
        <f t="shared" ca="1" si="84"/>
        <v>71.038202392615489</v>
      </c>
      <c r="C828" s="5">
        <f t="shared" ca="1" si="85"/>
        <v>32.650429989495329</v>
      </c>
      <c r="D828" s="5">
        <f t="shared" ca="1" si="86"/>
        <v>157.25667424897802</v>
      </c>
      <c r="E828" s="5">
        <f t="shared" ca="1" si="83"/>
        <v>-22.378257535056516</v>
      </c>
      <c r="F828" s="5">
        <f t="shared" ca="1" si="87"/>
        <v>-5.2581469779130323</v>
      </c>
      <c r="G828">
        <f t="shared" ca="1" si="88"/>
        <v>0.248</v>
      </c>
    </row>
    <row r="829" spans="1:7" x14ac:dyDescent="0.3">
      <c r="A829">
        <v>773</v>
      </c>
      <c r="B829" s="5">
        <f t="shared" ca="1" si="84"/>
        <v>70.959774462531186</v>
      </c>
      <c r="C829" s="5">
        <f t="shared" ca="1" si="85"/>
        <v>28.725213639314486</v>
      </c>
      <c r="D829" s="5">
        <f t="shared" ca="1" si="86"/>
        <v>146.51243768197722</v>
      </c>
      <c r="E829" s="5">
        <f t="shared" ca="1" si="83"/>
        <v>-5.844487243660005</v>
      </c>
      <c r="F829" s="5">
        <f t="shared" ca="1" si="87"/>
        <v>11.275623313483479</v>
      </c>
      <c r="G829">
        <f t="shared" ca="1" si="88"/>
        <v>0.75900000000000001</v>
      </c>
    </row>
    <row r="830" spans="1:7" x14ac:dyDescent="0.3">
      <c r="A830">
        <v>774</v>
      </c>
      <c r="B830" s="5">
        <f t="shared" ca="1" si="84"/>
        <v>71.83705260630235</v>
      </c>
      <c r="C830" s="5">
        <f t="shared" ca="1" si="85"/>
        <v>29.333442937888002</v>
      </c>
      <c r="D830" s="5">
        <f t="shared" ca="1" si="86"/>
        <v>143.52958550890139</v>
      </c>
      <c r="E830" s="5">
        <f t="shared" ca="1" si="83"/>
        <v>-3.4856680158637587</v>
      </c>
      <c r="F830" s="5">
        <f t="shared" ca="1" si="87"/>
        <v>13.634442541279725</v>
      </c>
      <c r="G830">
        <f t="shared" ca="1" si="88"/>
        <v>0.81299999999999994</v>
      </c>
    </row>
    <row r="831" spans="1:7" x14ac:dyDescent="0.3">
      <c r="A831">
        <v>775</v>
      </c>
      <c r="B831" s="5">
        <f t="shared" ca="1" si="84"/>
        <v>70.292091706578674</v>
      </c>
      <c r="C831" s="5">
        <f t="shared" ca="1" si="85"/>
        <v>27.572232770395861</v>
      </c>
      <c r="D831" s="5">
        <f t="shared" ca="1" si="86"/>
        <v>153.38231731023706</v>
      </c>
      <c r="E831" s="5">
        <f t="shared" ca="1" si="83"/>
        <v>-8.1910295399974533</v>
      </c>
      <c r="F831" s="5">
        <f t="shared" ca="1" si="87"/>
        <v>8.9290810171460304</v>
      </c>
      <c r="G831">
        <f t="shared" ca="1" si="88"/>
        <v>0.68700000000000006</v>
      </c>
    </row>
    <row r="832" spans="1:7" x14ac:dyDescent="0.3">
      <c r="A832">
        <v>776</v>
      </c>
      <c r="B832" s="5">
        <f t="shared" ca="1" si="84"/>
        <v>70.957829794513287</v>
      </c>
      <c r="C832" s="5">
        <f t="shared" ca="1" si="85"/>
        <v>28.676406102343094</v>
      </c>
      <c r="D832" s="5">
        <f t="shared" ca="1" si="86"/>
        <v>150.67525014624604</v>
      </c>
      <c r="E832" s="5">
        <f t="shared" ca="1" si="83"/>
        <v>-7.9568150884106661</v>
      </c>
      <c r="F832" s="5">
        <f t="shared" ca="1" si="87"/>
        <v>9.1632954687328176</v>
      </c>
      <c r="G832">
        <f t="shared" ca="1" si="88"/>
        <v>0.69599999999999995</v>
      </c>
    </row>
    <row r="833" spans="1:7" x14ac:dyDescent="0.3">
      <c r="A833">
        <v>777</v>
      </c>
      <c r="B833" s="5">
        <f t="shared" ca="1" si="84"/>
        <v>67.069338159779477</v>
      </c>
      <c r="C833" s="5">
        <f t="shared" ca="1" si="85"/>
        <v>25.314713816972009</v>
      </c>
      <c r="D833" s="5">
        <f t="shared" ca="1" si="86"/>
        <v>150.85745522210939</v>
      </c>
      <c r="E833" s="5">
        <f t="shared" ca="1" si="83"/>
        <v>-9.5263426605589672</v>
      </c>
      <c r="F833" s="5">
        <f t="shared" ca="1" si="87"/>
        <v>7.5937678965845166</v>
      </c>
      <c r="G833">
        <f t="shared" ca="1" si="88"/>
        <v>0.63100000000000001</v>
      </c>
    </row>
    <row r="834" spans="1:7" x14ac:dyDescent="0.3">
      <c r="A834">
        <v>778</v>
      </c>
      <c r="B834" s="5">
        <f t="shared" ca="1" si="84"/>
        <v>73.181564682780134</v>
      </c>
      <c r="C834" s="5">
        <f t="shared" ca="1" si="85"/>
        <v>31.422579346837082</v>
      </c>
      <c r="D834" s="5">
        <f t="shared" ca="1" si="86"/>
        <v>147.92702780726475</v>
      </c>
      <c r="E834" s="5">
        <f t="shared" ca="1" si="83"/>
        <v>-7.9350427802807655</v>
      </c>
      <c r="F834" s="5">
        <f t="shared" ca="1" si="87"/>
        <v>9.1850677768627182</v>
      </c>
      <c r="G834">
        <f t="shared" ca="1" si="88"/>
        <v>0.69699999999999995</v>
      </c>
    </row>
    <row r="835" spans="1:7" x14ac:dyDescent="0.3">
      <c r="A835">
        <v>779</v>
      </c>
      <c r="B835" s="5">
        <f t="shared" ca="1" si="84"/>
        <v>71.122479960668571</v>
      </c>
      <c r="C835" s="5">
        <f t="shared" ca="1" si="85"/>
        <v>24.21181383212598</v>
      </c>
      <c r="D835" s="5">
        <f t="shared" ca="1" si="86"/>
        <v>140.22368092031704</v>
      </c>
      <c r="E835" s="5">
        <f t="shared" ca="1" si="83"/>
        <v>10.604627894118595</v>
      </c>
      <c r="F835" s="5">
        <f t="shared" ca="1" si="87"/>
        <v>27.724738451262077</v>
      </c>
      <c r="G835">
        <f t="shared" ca="1" si="88"/>
        <v>0.98</v>
      </c>
    </row>
    <row r="836" spans="1:7" x14ac:dyDescent="0.3">
      <c r="A836">
        <v>780</v>
      </c>
      <c r="B836" s="5">
        <f t="shared" ca="1" si="84"/>
        <v>66.649101736183056</v>
      </c>
      <c r="C836" s="5">
        <f t="shared" ca="1" si="85"/>
        <v>31.227562374838588</v>
      </c>
      <c r="D836" s="5">
        <f t="shared" ca="1" si="86"/>
        <v>143.96685463379714</v>
      </c>
      <c r="E836" s="5">
        <f t="shared" ca="1" si="83"/>
        <v>-23.50141574644524</v>
      </c>
      <c r="F836" s="5">
        <f t="shared" ca="1" si="87"/>
        <v>-6.3813051893017558</v>
      </c>
      <c r="G836">
        <f t="shared" ca="1" si="88"/>
        <v>0.21199999999999999</v>
      </c>
    </row>
    <row r="837" spans="1:7" x14ac:dyDescent="0.3">
      <c r="A837">
        <v>781</v>
      </c>
      <c r="B837" s="5">
        <f t="shared" ca="1" si="84"/>
        <v>62.434245880116876</v>
      </c>
      <c r="C837" s="5">
        <f t="shared" ca="1" si="85"/>
        <v>31.279814441383351</v>
      </c>
      <c r="D837" s="5">
        <f t="shared" ca="1" si="86"/>
        <v>152.66451846709629</v>
      </c>
      <c r="E837" s="5">
        <f t="shared" ca="1" si="83"/>
        <v>-40.106295285761696</v>
      </c>
      <c r="F837" s="5">
        <f t="shared" ca="1" si="87"/>
        <v>-22.986184728618213</v>
      </c>
      <c r="G837">
        <f t="shared" ca="1" si="88"/>
        <v>1.4999999999999999E-2</v>
      </c>
    </row>
    <row r="838" spans="1:7" x14ac:dyDescent="0.3">
      <c r="A838">
        <v>782</v>
      </c>
      <c r="B838" s="5">
        <f t="shared" ca="1" si="84"/>
        <v>67.537370992458079</v>
      </c>
      <c r="C838" s="5">
        <f t="shared" ca="1" si="85"/>
        <v>24.761698919647642</v>
      </c>
      <c r="D838" s="5">
        <f t="shared" ca="1" si="86"/>
        <v>154.24496382806748</v>
      </c>
      <c r="E838" s="5">
        <f t="shared" ref="E838:E901" ca="1" si="89">$J$46*(B838-$B$46)+$J$47*(C838-$B$47)+$J$48*(D838-$B$48)</f>
        <v>-8.4999986926387443</v>
      </c>
      <c r="F838" s="5">
        <f t="shared" ca="1" si="87"/>
        <v>8.6201118645047394</v>
      </c>
      <c r="G838">
        <f t="shared" ca="1" si="88"/>
        <v>0.67200000000000004</v>
      </c>
    </row>
    <row r="839" spans="1:7" x14ac:dyDescent="0.3">
      <c r="A839">
        <v>783</v>
      </c>
      <c r="B839" s="5">
        <f t="shared" ca="1" si="84"/>
        <v>71.212966832037381</v>
      </c>
      <c r="C839" s="5">
        <f t="shared" ca="1" si="85"/>
        <v>33.418761179940908</v>
      </c>
      <c r="D839" s="5">
        <f t="shared" ca="1" si="86"/>
        <v>156.50481062806406</v>
      </c>
      <c r="E839" s="5">
        <f t="shared" ca="1" si="89"/>
        <v>-23.630923776849098</v>
      </c>
      <c r="F839" s="5">
        <f t="shared" ca="1" si="87"/>
        <v>-6.5108132197056143</v>
      </c>
      <c r="G839">
        <f t="shared" ca="1" si="88"/>
        <v>0.20599999999999999</v>
      </c>
    </row>
    <row r="840" spans="1:7" x14ac:dyDescent="0.3">
      <c r="A840">
        <v>784</v>
      </c>
      <c r="B840" s="5">
        <f t="shared" ca="1" si="84"/>
        <v>71.609832440623492</v>
      </c>
      <c r="C840" s="5">
        <f t="shared" ca="1" si="85"/>
        <v>32.029146795868229</v>
      </c>
      <c r="D840" s="5">
        <f t="shared" ca="1" si="86"/>
        <v>156.08896037106203</v>
      </c>
      <c r="E840" s="5">
        <f t="shared" ca="1" si="89"/>
        <v>-18.417222602323502</v>
      </c>
      <c r="F840" s="5">
        <f t="shared" ca="1" si="87"/>
        <v>-1.2971120451800182</v>
      </c>
      <c r="G840">
        <f t="shared" ca="1" si="88"/>
        <v>0.35299999999999998</v>
      </c>
    </row>
    <row r="841" spans="1:7" x14ac:dyDescent="0.3">
      <c r="A841">
        <v>785</v>
      </c>
      <c r="B841" s="5">
        <f t="shared" ca="1" si="84"/>
        <v>68.090984221280294</v>
      </c>
      <c r="C841" s="5">
        <f t="shared" ca="1" si="85"/>
        <v>32.873327713490859</v>
      </c>
      <c r="D841" s="5">
        <f t="shared" ca="1" si="86"/>
        <v>158.06888591548199</v>
      </c>
      <c r="E841" s="5">
        <f t="shared" ca="1" si="89"/>
        <v>-31.670020407028165</v>
      </c>
      <c r="F841" s="5">
        <f t="shared" ca="1" si="87"/>
        <v>-14.549909849884681</v>
      </c>
      <c r="G841">
        <f t="shared" ca="1" si="88"/>
        <v>7.3999999999999996E-2</v>
      </c>
    </row>
    <row r="842" spans="1:7" x14ac:dyDescent="0.3">
      <c r="A842">
        <v>786</v>
      </c>
      <c r="B842" s="5">
        <f t="shared" ca="1" si="84"/>
        <v>66.302524480182782</v>
      </c>
      <c r="C842" s="5">
        <f t="shared" ca="1" si="85"/>
        <v>26.370335216223236</v>
      </c>
      <c r="D842" s="5">
        <f t="shared" ca="1" si="86"/>
        <v>137.04900281099461</v>
      </c>
      <c r="E842" s="5">
        <f t="shared" ca="1" si="89"/>
        <v>-7.1754145608634525</v>
      </c>
      <c r="F842" s="5">
        <f t="shared" ca="1" si="87"/>
        <v>9.9446959962800321</v>
      </c>
      <c r="G842">
        <f t="shared" ca="1" si="88"/>
        <v>0.71699999999999997</v>
      </c>
    </row>
    <row r="843" spans="1:7" x14ac:dyDescent="0.3">
      <c r="A843">
        <v>787</v>
      </c>
      <c r="B843" s="5">
        <f t="shared" ca="1" si="84"/>
        <v>64.943132021136918</v>
      </c>
      <c r="C843" s="5">
        <f t="shared" ca="1" si="85"/>
        <v>36.675785688722065</v>
      </c>
      <c r="D843" s="5">
        <f t="shared" ca="1" si="86"/>
        <v>149.29880642228906</v>
      </c>
      <c r="E843" s="5">
        <f t="shared" ca="1" si="89"/>
        <v>-46.356199259749523</v>
      </c>
      <c r="F843" s="5">
        <f t="shared" ca="1" si="87"/>
        <v>-29.23608870260604</v>
      </c>
      <c r="G843">
        <f t="shared" ca="1" si="88"/>
        <v>4.0000000000000001E-3</v>
      </c>
    </row>
    <row r="844" spans="1:7" x14ac:dyDescent="0.3">
      <c r="A844">
        <v>788</v>
      </c>
      <c r="B844" s="5">
        <f t="shared" ca="1" si="84"/>
        <v>70.532113583528414</v>
      </c>
      <c r="C844" s="5">
        <f t="shared" ca="1" si="85"/>
        <v>33.131046448260989</v>
      </c>
      <c r="D844" s="5">
        <f t="shared" ca="1" si="86"/>
        <v>153.65953371307114</v>
      </c>
      <c r="E844" s="5">
        <f t="shared" ca="1" si="89"/>
        <v>-23.195719142227485</v>
      </c>
      <c r="F844" s="5">
        <f t="shared" ca="1" si="87"/>
        <v>-6.0756085850840016</v>
      </c>
      <c r="G844">
        <f t="shared" ca="1" si="88"/>
        <v>0.221</v>
      </c>
    </row>
    <row r="845" spans="1:7" x14ac:dyDescent="0.3">
      <c r="A845">
        <v>789</v>
      </c>
      <c r="B845" s="5">
        <f t="shared" ca="1" si="84"/>
        <v>71.92801646606452</v>
      </c>
      <c r="C845" s="5">
        <f t="shared" ca="1" si="85"/>
        <v>29.172707625222113</v>
      </c>
      <c r="D845" s="5">
        <f t="shared" ca="1" si="86"/>
        <v>157.19002735021715</v>
      </c>
      <c r="E845" s="5">
        <f t="shared" ca="1" si="89"/>
        <v>-10.143879547205398</v>
      </c>
      <c r="F845" s="5">
        <f t="shared" ca="1" si="87"/>
        <v>6.9762310099380862</v>
      </c>
      <c r="G845">
        <f t="shared" ca="1" si="88"/>
        <v>0.60599999999999998</v>
      </c>
    </row>
    <row r="846" spans="1:7" x14ac:dyDescent="0.3">
      <c r="A846">
        <v>790</v>
      </c>
      <c r="B846" s="5">
        <f t="shared" ca="1" si="84"/>
        <v>66.554418966171284</v>
      </c>
      <c r="C846" s="5">
        <f t="shared" ca="1" si="85"/>
        <v>29.65907490217489</v>
      </c>
      <c r="D846" s="5">
        <f t="shared" ca="1" si="86"/>
        <v>147.52080702327351</v>
      </c>
      <c r="E846" s="5">
        <f t="shared" ca="1" si="89"/>
        <v>-21.300219900512438</v>
      </c>
      <c r="F846" s="5">
        <f t="shared" ca="1" si="87"/>
        <v>-4.1801093433689545</v>
      </c>
      <c r="G846">
        <f t="shared" ca="1" si="88"/>
        <v>0.27600000000000002</v>
      </c>
    </row>
    <row r="847" spans="1:7" x14ac:dyDescent="0.3">
      <c r="A847">
        <v>791</v>
      </c>
      <c r="B847" s="5">
        <f t="shared" ca="1" si="84"/>
        <v>69.994295460369841</v>
      </c>
      <c r="C847" s="5">
        <f t="shared" ca="1" si="85"/>
        <v>31.547347911058765</v>
      </c>
      <c r="D847" s="5">
        <f t="shared" ca="1" si="86"/>
        <v>151.41574008327714</v>
      </c>
      <c r="E847" s="5">
        <f t="shared" ca="1" si="89"/>
        <v>-19.065477503261736</v>
      </c>
      <c r="F847" s="5">
        <f t="shared" ca="1" si="87"/>
        <v>-1.9453669461182521</v>
      </c>
      <c r="G847">
        <f t="shared" ca="1" si="88"/>
        <v>0.33100000000000002</v>
      </c>
    </row>
    <row r="848" spans="1:7" x14ac:dyDescent="0.3">
      <c r="A848">
        <v>792</v>
      </c>
      <c r="B848" s="5">
        <f t="shared" ca="1" si="84"/>
        <v>66.886992556257695</v>
      </c>
      <c r="C848" s="5">
        <f t="shared" ca="1" si="85"/>
        <v>32.739220644635573</v>
      </c>
      <c r="D848" s="5">
        <f t="shared" ca="1" si="86"/>
        <v>143.68623253123761</v>
      </c>
      <c r="E848" s="5">
        <f t="shared" ca="1" si="89"/>
        <v>-26.907810329888346</v>
      </c>
      <c r="F848" s="5">
        <f t="shared" ca="1" si="87"/>
        <v>-9.7876997727448618</v>
      </c>
      <c r="G848">
        <f t="shared" ca="1" si="88"/>
        <v>0.14199999999999999</v>
      </c>
    </row>
    <row r="849" spans="1:7" x14ac:dyDescent="0.3">
      <c r="A849">
        <v>793</v>
      </c>
      <c r="B849" s="5">
        <f t="shared" ca="1" si="84"/>
        <v>69.552335481372509</v>
      </c>
      <c r="C849" s="5">
        <f t="shared" ca="1" si="85"/>
        <v>28.751701101653627</v>
      </c>
      <c r="D849" s="5">
        <f t="shared" ca="1" si="86"/>
        <v>158.95299377230393</v>
      </c>
      <c r="E849" s="5">
        <f t="shared" ca="1" si="89"/>
        <v>-16.553265969599671</v>
      </c>
      <c r="F849" s="5">
        <f t="shared" ca="1" si="87"/>
        <v>0.56684458754381239</v>
      </c>
      <c r="G849">
        <f t="shared" ca="1" si="88"/>
        <v>0.39800000000000002</v>
      </c>
    </row>
    <row r="850" spans="1:7" x14ac:dyDescent="0.3">
      <c r="A850">
        <v>794</v>
      </c>
      <c r="B850" s="5">
        <f t="shared" ca="1" si="84"/>
        <v>69.356765437115868</v>
      </c>
      <c r="C850" s="5">
        <f t="shared" ca="1" si="85"/>
        <v>30.462486773309063</v>
      </c>
      <c r="D850" s="5">
        <f t="shared" ca="1" si="86"/>
        <v>146.94327185663727</v>
      </c>
      <c r="E850" s="5">
        <f t="shared" ca="1" si="89"/>
        <v>-15.406009022637534</v>
      </c>
      <c r="F850" s="5">
        <f t="shared" ca="1" si="87"/>
        <v>1.71410153450595</v>
      </c>
      <c r="G850">
        <f t="shared" ca="1" si="88"/>
        <v>0.442</v>
      </c>
    </row>
    <row r="851" spans="1:7" x14ac:dyDescent="0.3">
      <c r="A851">
        <v>795</v>
      </c>
      <c r="B851" s="5">
        <f t="shared" ca="1" si="84"/>
        <v>75.514160284112563</v>
      </c>
      <c r="C851" s="5">
        <f t="shared" ca="1" si="85"/>
        <v>33.079508767707935</v>
      </c>
      <c r="D851" s="5">
        <f t="shared" ca="1" si="86"/>
        <v>161.06412032028786</v>
      </c>
      <c r="E851" s="5">
        <f t="shared" ca="1" si="89"/>
        <v>-13.127103496452008</v>
      </c>
      <c r="F851" s="5">
        <f t="shared" ca="1" si="87"/>
        <v>3.9930070606914754</v>
      </c>
      <c r="G851">
        <f t="shared" ca="1" si="88"/>
        <v>0.51200000000000001</v>
      </c>
    </row>
    <row r="852" spans="1:7" x14ac:dyDescent="0.3">
      <c r="A852">
        <v>796</v>
      </c>
      <c r="B852" s="5">
        <f t="shared" ca="1" si="84"/>
        <v>77.582362275381541</v>
      </c>
      <c r="C852" s="5">
        <f t="shared" ca="1" si="85"/>
        <v>34.724739919160939</v>
      </c>
      <c r="D852" s="5">
        <f t="shared" ca="1" si="86"/>
        <v>146.16377711876504</v>
      </c>
      <c r="E852" s="5">
        <f t="shared" ca="1" si="89"/>
        <v>-3.9164029480698197</v>
      </c>
      <c r="F852" s="5">
        <f t="shared" ca="1" si="87"/>
        <v>13.203707609073664</v>
      </c>
      <c r="G852">
        <f t="shared" ca="1" si="88"/>
        <v>0.79900000000000004</v>
      </c>
    </row>
    <row r="853" spans="1:7" x14ac:dyDescent="0.3">
      <c r="A853">
        <v>797</v>
      </c>
      <c r="B853" s="5">
        <f t="shared" ca="1" si="84"/>
        <v>69.057182718258233</v>
      </c>
      <c r="C853" s="5">
        <f t="shared" ca="1" si="85"/>
        <v>30.646684694704376</v>
      </c>
      <c r="D853" s="5">
        <f t="shared" ca="1" si="86"/>
        <v>133.16764548707374</v>
      </c>
      <c r="E853" s="5">
        <f t="shared" ca="1" si="89"/>
        <v>-9.3339280634858675</v>
      </c>
      <c r="F853" s="5">
        <f t="shared" ca="1" si="87"/>
        <v>7.7861824936576163</v>
      </c>
      <c r="G853">
        <f t="shared" ca="1" si="88"/>
        <v>0.63800000000000001</v>
      </c>
    </row>
    <row r="854" spans="1:7" x14ac:dyDescent="0.3">
      <c r="A854">
        <v>798</v>
      </c>
      <c r="B854" s="5">
        <f t="shared" ca="1" si="84"/>
        <v>71.475547406720324</v>
      </c>
      <c r="C854" s="5">
        <f t="shared" ca="1" si="85"/>
        <v>31.414057865664361</v>
      </c>
      <c r="D854" s="5">
        <f t="shared" ca="1" si="86"/>
        <v>161.0940808121058</v>
      </c>
      <c r="E854" s="5">
        <f t="shared" ca="1" si="89"/>
        <v>-19.771454223188886</v>
      </c>
      <c r="F854" s="5">
        <f t="shared" ca="1" si="87"/>
        <v>-2.6513436660454026</v>
      </c>
      <c r="G854">
        <f t="shared" ca="1" si="88"/>
        <v>0.314</v>
      </c>
    </row>
    <row r="855" spans="1:7" x14ac:dyDescent="0.3">
      <c r="A855">
        <v>799</v>
      </c>
      <c r="B855" s="5">
        <f t="shared" ca="1" si="84"/>
        <v>69.416202970543523</v>
      </c>
      <c r="C855" s="5">
        <f t="shared" ca="1" si="85"/>
        <v>30.333212310647781</v>
      </c>
      <c r="D855" s="5">
        <f t="shared" ca="1" si="86"/>
        <v>147.03229245833859</v>
      </c>
      <c r="E855" s="5">
        <f t="shared" ca="1" si="89"/>
        <v>-14.926909779033554</v>
      </c>
      <c r="F855" s="5">
        <f t="shared" ca="1" si="87"/>
        <v>2.1932007781099294</v>
      </c>
      <c r="G855">
        <f t="shared" ca="1" si="88"/>
        <v>0.45700000000000002</v>
      </c>
    </row>
    <row r="856" spans="1:7" x14ac:dyDescent="0.3">
      <c r="A856">
        <v>800</v>
      </c>
      <c r="B856" s="5">
        <f t="shared" ca="1" si="84"/>
        <v>68.413468819064434</v>
      </c>
      <c r="C856" s="5">
        <f t="shared" ca="1" si="85"/>
        <v>31.676319788049558</v>
      </c>
      <c r="D856" s="5">
        <f t="shared" ca="1" si="86"/>
        <v>152.11984515513075</v>
      </c>
      <c r="E856" s="5">
        <f t="shared" ca="1" si="89"/>
        <v>-24.220340365129193</v>
      </c>
      <c r="F856" s="5">
        <f t="shared" ca="1" si="87"/>
        <v>-7.1002298079857091</v>
      </c>
      <c r="G856">
        <f t="shared" ca="1" si="88"/>
        <v>0.193</v>
      </c>
    </row>
    <row r="857" spans="1:7" x14ac:dyDescent="0.3">
      <c r="A857">
        <v>801</v>
      </c>
      <c r="B857" s="5">
        <f t="shared" ca="1" si="84"/>
        <v>73.018841121085586</v>
      </c>
      <c r="C857" s="5">
        <f t="shared" ca="1" si="85"/>
        <v>29.390945742613333</v>
      </c>
      <c r="D857" s="5">
        <f t="shared" ca="1" si="86"/>
        <v>147.95477403022261</v>
      </c>
      <c r="E857" s="5">
        <f t="shared" ca="1" si="89"/>
        <v>-2.7301565850784115</v>
      </c>
      <c r="F857" s="5">
        <f t="shared" ca="1" si="87"/>
        <v>14.389953972065072</v>
      </c>
      <c r="G857">
        <f t="shared" ca="1" si="88"/>
        <v>0.83399999999999996</v>
      </c>
    </row>
    <row r="858" spans="1:7" x14ac:dyDescent="0.3">
      <c r="A858">
        <v>802</v>
      </c>
      <c r="B858" s="5">
        <f t="shared" ca="1" si="84"/>
        <v>69.804723315603411</v>
      </c>
      <c r="C858" s="5">
        <f t="shared" ca="1" si="85"/>
        <v>28.324721792631557</v>
      </c>
      <c r="D858" s="5">
        <f t="shared" ca="1" si="86"/>
        <v>147.20207169746243</v>
      </c>
      <c r="E858" s="5">
        <f t="shared" ca="1" si="89"/>
        <v>-8.3235832327197627</v>
      </c>
      <c r="F858" s="5">
        <f t="shared" ca="1" si="87"/>
        <v>8.796527324423721</v>
      </c>
      <c r="G858">
        <f t="shared" ca="1" si="88"/>
        <v>0.67900000000000005</v>
      </c>
    </row>
    <row r="859" spans="1:7" x14ac:dyDescent="0.3">
      <c r="A859">
        <v>803</v>
      </c>
      <c r="B859" s="5">
        <f t="shared" ca="1" si="84"/>
        <v>69.468947559231793</v>
      </c>
      <c r="C859" s="5">
        <f t="shared" ca="1" si="85"/>
        <v>25.22570986185983</v>
      </c>
      <c r="D859" s="5">
        <f t="shared" ca="1" si="86"/>
        <v>158.05146735714519</v>
      </c>
      <c r="E859" s="5">
        <f t="shared" ca="1" si="89"/>
        <v>-6.4523207544453243</v>
      </c>
      <c r="F859" s="5">
        <f t="shared" ca="1" si="87"/>
        <v>10.667789802698159</v>
      </c>
      <c r="G859">
        <f t="shared" ca="1" si="88"/>
        <v>0.74099999999999999</v>
      </c>
    </row>
    <row r="860" spans="1:7" x14ac:dyDescent="0.3">
      <c r="A860">
        <v>804</v>
      </c>
      <c r="B860" s="5">
        <f t="shared" ca="1" si="84"/>
        <v>68.749967421519116</v>
      </c>
      <c r="C860" s="5">
        <f t="shared" ca="1" si="85"/>
        <v>32.356666229569583</v>
      </c>
      <c r="D860" s="5">
        <f t="shared" ca="1" si="86"/>
        <v>156.17196519405132</v>
      </c>
      <c r="E860" s="5">
        <f t="shared" ca="1" si="89"/>
        <v>-27.364268538018912</v>
      </c>
      <c r="F860" s="5">
        <f t="shared" ca="1" si="87"/>
        <v>-10.244157980875428</v>
      </c>
      <c r="G860">
        <f t="shared" ca="1" si="88"/>
        <v>0.13500000000000001</v>
      </c>
    </row>
    <row r="861" spans="1:7" x14ac:dyDescent="0.3">
      <c r="A861">
        <v>805</v>
      </c>
      <c r="B861" s="5">
        <f t="shared" ca="1" si="84"/>
        <v>67.440974690137224</v>
      </c>
      <c r="C861" s="5">
        <f t="shared" ca="1" si="85"/>
        <v>30.534825504210335</v>
      </c>
      <c r="D861" s="5">
        <f t="shared" ca="1" si="86"/>
        <v>151.74646836244563</v>
      </c>
      <c r="E861" s="5">
        <f t="shared" ca="1" si="89"/>
        <v>-23.547123872587619</v>
      </c>
      <c r="F861" s="5">
        <f t="shared" ca="1" si="87"/>
        <v>-6.4270133154441353</v>
      </c>
      <c r="G861">
        <f t="shared" ca="1" si="88"/>
        <v>0.20899999999999999</v>
      </c>
    </row>
    <row r="862" spans="1:7" x14ac:dyDescent="0.3">
      <c r="A862">
        <v>806</v>
      </c>
      <c r="B862" s="5">
        <f t="shared" ca="1" si="84"/>
        <v>70.799712708748061</v>
      </c>
      <c r="C862" s="5">
        <f t="shared" ca="1" si="85"/>
        <v>34.194739612201701</v>
      </c>
      <c r="D862" s="5">
        <f t="shared" ca="1" si="86"/>
        <v>146.40890149014021</v>
      </c>
      <c r="E862" s="5">
        <f t="shared" ca="1" si="89"/>
        <v>-21.51204903366574</v>
      </c>
      <c r="F862" s="5">
        <f t="shared" ca="1" si="87"/>
        <v>-4.391938476522256</v>
      </c>
      <c r="G862">
        <f t="shared" ca="1" si="88"/>
        <v>0.26800000000000002</v>
      </c>
    </row>
    <row r="863" spans="1:7" x14ac:dyDescent="0.3">
      <c r="A863">
        <v>807</v>
      </c>
      <c r="B863" s="5">
        <f t="shared" ca="1" si="84"/>
        <v>75.116895307214591</v>
      </c>
      <c r="C863" s="5">
        <f t="shared" ca="1" si="85"/>
        <v>29.737794341130492</v>
      </c>
      <c r="D863" s="5">
        <f t="shared" ca="1" si="86"/>
        <v>148.25055458450092</v>
      </c>
      <c r="E863" s="5">
        <f t="shared" ca="1" si="89"/>
        <v>2.0015471425803959</v>
      </c>
      <c r="F863" s="5">
        <f t="shared" ca="1" si="87"/>
        <v>19.12165769972388</v>
      </c>
      <c r="G863">
        <f t="shared" ca="1" si="88"/>
        <v>0.89900000000000002</v>
      </c>
    </row>
    <row r="864" spans="1:7" x14ac:dyDescent="0.3">
      <c r="A864">
        <v>808</v>
      </c>
      <c r="B864" s="5">
        <f t="shared" ca="1" si="84"/>
        <v>65.759854151734572</v>
      </c>
      <c r="C864" s="5">
        <f t="shared" ca="1" si="85"/>
        <v>25.669409892135583</v>
      </c>
      <c r="D864" s="5">
        <f t="shared" ca="1" si="86"/>
        <v>153.00963802276658</v>
      </c>
      <c r="E864" s="5">
        <f t="shared" ca="1" si="89"/>
        <v>-15.334119694757991</v>
      </c>
      <c r="F864" s="5">
        <f t="shared" ca="1" si="87"/>
        <v>1.7859908623854928</v>
      </c>
      <c r="G864">
        <f t="shared" ca="1" si="88"/>
        <v>0.44500000000000001</v>
      </c>
    </row>
    <row r="865" spans="1:7" x14ac:dyDescent="0.3">
      <c r="A865">
        <v>809</v>
      </c>
      <c r="B865" s="5">
        <f t="shared" ca="1" si="84"/>
        <v>67.129232349035647</v>
      </c>
      <c r="C865" s="5">
        <f t="shared" ca="1" si="85"/>
        <v>24.273739284682382</v>
      </c>
      <c r="D865" s="5">
        <f t="shared" ca="1" si="86"/>
        <v>147.69553138844262</v>
      </c>
      <c r="E865" s="5">
        <f t="shared" ca="1" si="89"/>
        <v>-4.7477665931741617</v>
      </c>
      <c r="F865" s="5">
        <f t="shared" ca="1" si="87"/>
        <v>12.372343963969321</v>
      </c>
      <c r="G865">
        <f t="shared" ca="1" si="88"/>
        <v>0.78</v>
      </c>
    </row>
    <row r="866" spans="1:7" x14ac:dyDescent="0.3">
      <c r="A866">
        <v>810</v>
      </c>
      <c r="B866" s="5">
        <f t="shared" ca="1" si="84"/>
        <v>66.855805833698383</v>
      </c>
      <c r="C866" s="5">
        <f t="shared" ca="1" si="85"/>
        <v>25.163750824162811</v>
      </c>
      <c r="D866" s="5">
        <f t="shared" ca="1" si="86"/>
        <v>153.10781925413886</v>
      </c>
      <c r="E866" s="5">
        <f t="shared" ca="1" si="89"/>
        <v>-10.913751746609183</v>
      </c>
      <c r="F866" s="5">
        <f t="shared" ca="1" si="87"/>
        <v>6.2063588105343008</v>
      </c>
      <c r="G866">
        <f t="shared" ca="1" si="88"/>
        <v>0.58399999999999996</v>
      </c>
    </row>
    <row r="867" spans="1:7" x14ac:dyDescent="0.3">
      <c r="A867">
        <v>811</v>
      </c>
      <c r="B867" s="5">
        <f t="shared" ca="1" si="84"/>
        <v>67.084538954746549</v>
      </c>
      <c r="C867" s="5">
        <f t="shared" ca="1" si="85"/>
        <v>27.420275792265237</v>
      </c>
      <c r="D867" s="5">
        <f t="shared" ca="1" si="86"/>
        <v>150.68761923814992</v>
      </c>
      <c r="E867" s="5">
        <f t="shared" ca="1" si="89"/>
        <v>-15.273170649868753</v>
      </c>
      <c r="F867" s="5">
        <f t="shared" ca="1" si="87"/>
        <v>1.8469399072747308</v>
      </c>
      <c r="G867">
        <f t="shared" ca="1" si="88"/>
        <v>0.44800000000000001</v>
      </c>
    </row>
    <row r="868" spans="1:7" x14ac:dyDescent="0.3">
      <c r="A868">
        <v>812</v>
      </c>
      <c r="B868" s="5">
        <f t="shared" ca="1" si="84"/>
        <v>72.844509682777925</v>
      </c>
      <c r="C868" s="5">
        <f t="shared" ca="1" si="85"/>
        <v>26.634122367322465</v>
      </c>
      <c r="D868" s="5">
        <f t="shared" ca="1" si="86"/>
        <v>146.97150596002987</v>
      </c>
      <c r="E868" s="5">
        <f t="shared" ca="1" si="89"/>
        <v>5.0125585374062496</v>
      </c>
      <c r="F868" s="5">
        <f t="shared" ca="1" si="87"/>
        <v>22.132669094549733</v>
      </c>
      <c r="G868">
        <f t="shared" ca="1" si="88"/>
        <v>0.94599999999999995</v>
      </c>
    </row>
    <row r="869" spans="1:7" x14ac:dyDescent="0.3">
      <c r="A869">
        <v>813</v>
      </c>
      <c r="B869" s="5">
        <f t="shared" ca="1" si="84"/>
        <v>64.253016025896386</v>
      </c>
      <c r="C869" s="5">
        <f t="shared" ca="1" si="85"/>
        <v>25.127789110664807</v>
      </c>
      <c r="D869" s="5">
        <f t="shared" ca="1" si="86"/>
        <v>149.7778709799644</v>
      </c>
      <c r="E869" s="5">
        <f t="shared" ca="1" si="89"/>
        <v>-16.288454700891648</v>
      </c>
      <c r="F869" s="5">
        <f t="shared" ca="1" si="87"/>
        <v>0.83165585625183525</v>
      </c>
      <c r="G869">
        <f t="shared" ca="1" si="88"/>
        <v>0.40400000000000003</v>
      </c>
    </row>
    <row r="870" spans="1:7" x14ac:dyDescent="0.3">
      <c r="A870">
        <v>814</v>
      </c>
      <c r="B870" s="5">
        <f t="shared" ca="1" si="84"/>
        <v>69.248849563454442</v>
      </c>
      <c r="C870" s="5">
        <f t="shared" ca="1" si="85"/>
        <v>34.51438015123928</v>
      </c>
      <c r="D870" s="5">
        <f t="shared" ca="1" si="86"/>
        <v>162.17154776262336</v>
      </c>
      <c r="E870" s="5">
        <f t="shared" ca="1" si="89"/>
        <v>-35.230356508816676</v>
      </c>
      <c r="F870" s="5">
        <f t="shared" ca="1" si="87"/>
        <v>-18.110245951673193</v>
      </c>
      <c r="G870">
        <f t="shared" ca="1" si="88"/>
        <v>4.2999999999999997E-2</v>
      </c>
    </row>
    <row r="871" spans="1:7" x14ac:dyDescent="0.3">
      <c r="A871">
        <v>815</v>
      </c>
      <c r="B871" s="5">
        <f t="shared" ca="1" si="84"/>
        <v>66.979640692710021</v>
      </c>
      <c r="C871" s="5">
        <f t="shared" ca="1" si="85"/>
        <v>29.789586708275781</v>
      </c>
      <c r="D871" s="5">
        <f t="shared" ca="1" si="86"/>
        <v>156.41523508381295</v>
      </c>
      <c r="E871" s="5">
        <f t="shared" ca="1" si="89"/>
        <v>-25.27004076958039</v>
      </c>
      <c r="F871" s="5">
        <f t="shared" ca="1" si="87"/>
        <v>-8.1499302124369066</v>
      </c>
      <c r="G871">
        <f t="shared" ca="1" si="88"/>
        <v>0.17</v>
      </c>
    </row>
    <row r="872" spans="1:7" x14ac:dyDescent="0.3">
      <c r="A872">
        <v>816</v>
      </c>
      <c r="B872" s="5">
        <f t="shared" ca="1" si="84"/>
        <v>71.396793416435003</v>
      </c>
      <c r="C872" s="5">
        <f t="shared" ca="1" si="85"/>
        <v>32.386835517167306</v>
      </c>
      <c r="D872" s="5">
        <f t="shared" ca="1" si="86"/>
        <v>147.76321980540962</v>
      </c>
      <c r="E872" s="5">
        <f t="shared" ca="1" si="89"/>
        <v>-15.524764074500714</v>
      </c>
      <c r="F872" s="5">
        <f t="shared" ca="1" si="87"/>
        <v>1.5953464826427695</v>
      </c>
      <c r="G872">
        <f t="shared" ca="1" si="88"/>
        <v>0.434</v>
      </c>
    </row>
    <row r="873" spans="1:7" x14ac:dyDescent="0.3">
      <c r="A873">
        <v>817</v>
      </c>
      <c r="B873" s="5">
        <f t="shared" ca="1" si="84"/>
        <v>69.129106033114084</v>
      </c>
      <c r="C873" s="5">
        <f t="shared" ca="1" si="85"/>
        <v>28.866413027295181</v>
      </c>
      <c r="D873" s="5">
        <f t="shared" ca="1" si="86"/>
        <v>147.14422744111772</v>
      </c>
      <c r="E873" s="5">
        <f t="shared" ca="1" si="89"/>
        <v>-11.692337180230695</v>
      </c>
      <c r="F873" s="5">
        <f t="shared" ca="1" si="87"/>
        <v>5.4277733769127892</v>
      </c>
      <c r="G873">
        <f t="shared" ca="1" si="88"/>
        <v>0.55900000000000005</v>
      </c>
    </row>
    <row r="874" spans="1:7" x14ac:dyDescent="0.3">
      <c r="A874">
        <v>818</v>
      </c>
      <c r="B874" s="5">
        <f t="shared" ca="1" si="84"/>
        <v>66.104377012212154</v>
      </c>
      <c r="C874" s="5">
        <f t="shared" ca="1" si="85"/>
        <v>30.813065059120863</v>
      </c>
      <c r="D874" s="5">
        <f t="shared" ca="1" si="86"/>
        <v>154.1505228827881</v>
      </c>
      <c r="E874" s="5">
        <f t="shared" ca="1" si="89"/>
        <v>-29.352813200313705</v>
      </c>
      <c r="F874" s="5">
        <f t="shared" ca="1" si="87"/>
        <v>-12.232702643170221</v>
      </c>
      <c r="G874">
        <f t="shared" ca="1" si="88"/>
        <v>0.104</v>
      </c>
    </row>
    <row r="875" spans="1:7" x14ac:dyDescent="0.3">
      <c r="A875">
        <v>819</v>
      </c>
      <c r="B875" s="5">
        <f t="shared" ca="1" si="84"/>
        <v>66.851341830884664</v>
      </c>
      <c r="C875" s="5">
        <f t="shared" ca="1" si="85"/>
        <v>28.80123525973476</v>
      </c>
      <c r="D875" s="5">
        <f t="shared" ca="1" si="86"/>
        <v>147.54274654915275</v>
      </c>
      <c r="E875" s="5">
        <f t="shared" ca="1" si="89"/>
        <v>-18.086808038323372</v>
      </c>
      <c r="F875" s="5">
        <f t="shared" ca="1" si="87"/>
        <v>-0.96669748117988874</v>
      </c>
      <c r="G875">
        <f t="shared" ca="1" si="88"/>
        <v>0.36299999999999999</v>
      </c>
    </row>
    <row r="876" spans="1:7" x14ac:dyDescent="0.3">
      <c r="A876">
        <v>820</v>
      </c>
      <c r="B876" s="5">
        <f t="shared" ca="1" si="84"/>
        <v>65.098028694031626</v>
      </c>
      <c r="C876" s="5">
        <f t="shared" ca="1" si="85"/>
        <v>28.361200716039196</v>
      </c>
      <c r="D876" s="5">
        <f t="shared" ca="1" si="86"/>
        <v>147.64727336938009</v>
      </c>
      <c r="E876" s="5">
        <f t="shared" ca="1" si="89"/>
        <v>-21.811101890201975</v>
      </c>
      <c r="F876" s="5">
        <f t="shared" ca="1" si="87"/>
        <v>-4.6909913330584914</v>
      </c>
      <c r="G876">
        <f t="shared" ca="1" si="88"/>
        <v>0.25800000000000001</v>
      </c>
    </row>
    <row r="877" spans="1:7" x14ac:dyDescent="0.3">
      <c r="A877">
        <v>821</v>
      </c>
      <c r="B877" s="5">
        <f t="shared" ca="1" si="84"/>
        <v>69.862325629151613</v>
      </c>
      <c r="C877" s="5">
        <f t="shared" ca="1" si="85"/>
        <v>29.879205144008061</v>
      </c>
      <c r="D877" s="5">
        <f t="shared" ca="1" si="86"/>
        <v>150.69977925626216</v>
      </c>
      <c r="E877" s="5">
        <f t="shared" ca="1" si="89"/>
        <v>-14.389159585295493</v>
      </c>
      <c r="F877" s="5">
        <f t="shared" ca="1" si="87"/>
        <v>2.7309509718479905</v>
      </c>
      <c r="G877">
        <f t="shared" ca="1" si="88"/>
        <v>0.46899999999999997</v>
      </c>
    </row>
    <row r="878" spans="1:7" x14ac:dyDescent="0.3">
      <c r="A878">
        <v>822</v>
      </c>
      <c r="B878" s="5">
        <f t="shared" ca="1" si="84"/>
        <v>69.845885293419641</v>
      </c>
      <c r="C878" s="5">
        <f t="shared" ca="1" si="85"/>
        <v>27.288206759925199</v>
      </c>
      <c r="D878" s="5">
        <f t="shared" ca="1" si="86"/>
        <v>154.63092035184576</v>
      </c>
      <c r="E878" s="5">
        <f t="shared" ca="1" si="89"/>
        <v>-9.3168318161296479</v>
      </c>
      <c r="F878" s="5">
        <f t="shared" ca="1" si="87"/>
        <v>7.8032787410138358</v>
      </c>
      <c r="G878">
        <f t="shared" ca="1" si="88"/>
        <v>0.64</v>
      </c>
    </row>
    <row r="879" spans="1:7" x14ac:dyDescent="0.3">
      <c r="A879">
        <v>823</v>
      </c>
      <c r="B879" s="5">
        <f t="shared" ca="1" si="84"/>
        <v>67.481617158890202</v>
      </c>
      <c r="C879" s="5">
        <f t="shared" ca="1" si="85"/>
        <v>31.175525671096061</v>
      </c>
      <c r="D879" s="5">
        <f t="shared" ca="1" si="86"/>
        <v>149.36241150625756</v>
      </c>
      <c r="E879" s="5">
        <f t="shared" ca="1" si="89"/>
        <v>-23.938379113182158</v>
      </c>
      <c r="F879" s="5">
        <f t="shared" ca="1" si="87"/>
        <v>-6.8182685560386744</v>
      </c>
      <c r="G879">
        <f t="shared" ca="1" si="88"/>
        <v>0.19900000000000001</v>
      </c>
    </row>
    <row r="880" spans="1:7" x14ac:dyDescent="0.3">
      <c r="A880">
        <v>824</v>
      </c>
      <c r="B880" s="5">
        <f t="shared" ca="1" si="84"/>
        <v>67.956992784659562</v>
      </c>
      <c r="C880" s="5">
        <f t="shared" ca="1" si="85"/>
        <v>30.979827264989279</v>
      </c>
      <c r="D880" s="5">
        <f t="shared" ca="1" si="86"/>
        <v>148.68166893519185</v>
      </c>
      <c r="E880" s="5">
        <f t="shared" ca="1" si="89"/>
        <v>-21.697247563883934</v>
      </c>
      <c r="F880" s="5">
        <f t="shared" ca="1" si="87"/>
        <v>-4.5771370067404504</v>
      </c>
      <c r="G880">
        <f t="shared" ca="1" si="88"/>
        <v>0.26200000000000001</v>
      </c>
    </row>
    <row r="881" spans="1:7" x14ac:dyDescent="0.3">
      <c r="A881">
        <v>825</v>
      </c>
      <c r="B881" s="5">
        <f t="shared" ca="1" si="84"/>
        <v>67.959010174827426</v>
      </c>
      <c r="C881" s="5">
        <f t="shared" ca="1" si="85"/>
        <v>33.685226836548821</v>
      </c>
      <c r="D881" s="5">
        <f t="shared" ca="1" si="86"/>
        <v>151.43277526904237</v>
      </c>
      <c r="E881" s="5">
        <f t="shared" ca="1" si="89"/>
        <v>-30.730242499849211</v>
      </c>
      <c r="F881" s="5">
        <f t="shared" ca="1" si="87"/>
        <v>-13.610131942705728</v>
      </c>
      <c r="G881">
        <f t="shared" ca="1" si="88"/>
        <v>9.0999999999999998E-2</v>
      </c>
    </row>
    <row r="882" spans="1:7" x14ac:dyDescent="0.3">
      <c r="A882">
        <v>826</v>
      </c>
      <c r="B882" s="5">
        <f t="shared" ca="1" si="84"/>
        <v>71.833453232840355</v>
      </c>
      <c r="C882" s="5">
        <f t="shared" ca="1" si="85"/>
        <v>28.062059575463621</v>
      </c>
      <c r="D882" s="5">
        <f t="shared" ca="1" si="86"/>
        <v>144.46894285835532</v>
      </c>
      <c r="E882" s="5">
        <f t="shared" ca="1" si="89"/>
        <v>-0.45095787218539574</v>
      </c>
      <c r="F882" s="5">
        <f t="shared" ca="1" si="87"/>
        <v>16.669152684958089</v>
      </c>
      <c r="G882">
        <f t="shared" ca="1" si="88"/>
        <v>0.86099999999999999</v>
      </c>
    </row>
    <row r="883" spans="1:7" x14ac:dyDescent="0.3">
      <c r="A883">
        <v>827</v>
      </c>
      <c r="B883" s="5">
        <f t="shared" ca="1" si="84"/>
        <v>66.018672403743224</v>
      </c>
      <c r="C883" s="5">
        <f t="shared" ca="1" si="85"/>
        <v>32.733181257540487</v>
      </c>
      <c r="D883" s="5">
        <f t="shared" ca="1" si="86"/>
        <v>151.51597282686978</v>
      </c>
      <c r="E883" s="5">
        <f t="shared" ca="1" si="89"/>
        <v>-33.53536049108898</v>
      </c>
      <c r="F883" s="5">
        <f t="shared" ca="1" si="87"/>
        <v>-16.415249933945496</v>
      </c>
      <c r="G883">
        <f t="shared" ca="1" si="88"/>
        <v>5.3999999999999999E-2</v>
      </c>
    </row>
    <row r="884" spans="1:7" x14ac:dyDescent="0.3">
      <c r="A884">
        <v>828</v>
      </c>
      <c r="B884" s="5">
        <f t="shared" ca="1" si="84"/>
        <v>70.587951007050407</v>
      </c>
      <c r="C884" s="5">
        <f t="shared" ca="1" si="85"/>
        <v>29.262829572806474</v>
      </c>
      <c r="D884" s="5">
        <f t="shared" ca="1" si="86"/>
        <v>148.86579913443722</v>
      </c>
      <c r="E884" s="5">
        <f t="shared" ca="1" si="89"/>
        <v>-9.6526939623809369</v>
      </c>
      <c r="F884" s="5">
        <f t="shared" ca="1" si="87"/>
        <v>7.4674165947625468</v>
      </c>
      <c r="G884">
        <f t="shared" ca="1" si="88"/>
        <v>0.625</v>
      </c>
    </row>
    <row r="885" spans="1:7" x14ac:dyDescent="0.3">
      <c r="A885">
        <v>829</v>
      </c>
      <c r="B885" s="5">
        <f t="shared" ca="1" si="84"/>
        <v>70.666163706202099</v>
      </c>
      <c r="C885" s="5">
        <f t="shared" ca="1" si="85"/>
        <v>24.354808296175001</v>
      </c>
      <c r="D885" s="5">
        <f t="shared" ca="1" si="86"/>
        <v>141.75366283580112</v>
      </c>
      <c r="E885" s="5">
        <f t="shared" ca="1" si="89"/>
        <v>8.1063005220830497</v>
      </c>
      <c r="F885" s="5">
        <f t="shared" ca="1" si="87"/>
        <v>25.226411079226533</v>
      </c>
      <c r="G885">
        <f t="shared" ca="1" si="88"/>
        <v>0.96699999999999997</v>
      </c>
    </row>
    <row r="886" spans="1:7" x14ac:dyDescent="0.3">
      <c r="A886">
        <v>830</v>
      </c>
      <c r="B886" s="5">
        <f t="shared" ca="1" si="84"/>
        <v>71.041840647079511</v>
      </c>
      <c r="C886" s="5">
        <f t="shared" ca="1" si="85"/>
        <v>34.175820240217405</v>
      </c>
      <c r="D886" s="5">
        <f t="shared" ca="1" si="86"/>
        <v>154.44554324748225</v>
      </c>
      <c r="E886" s="5">
        <f t="shared" ca="1" si="89"/>
        <v>-25.113653685064481</v>
      </c>
      <c r="F886" s="5">
        <f t="shared" ca="1" si="87"/>
        <v>-7.9935431279209972</v>
      </c>
      <c r="G886">
        <f t="shared" ca="1" si="88"/>
        <v>0.17499999999999999</v>
      </c>
    </row>
    <row r="887" spans="1:7" x14ac:dyDescent="0.3">
      <c r="A887">
        <v>831</v>
      </c>
      <c r="B887" s="5">
        <f t="shared" ca="1" si="84"/>
        <v>73.739955540040938</v>
      </c>
      <c r="C887" s="5">
        <f t="shared" ca="1" si="85"/>
        <v>34.243574489908838</v>
      </c>
      <c r="D887" s="5">
        <f t="shared" ca="1" si="86"/>
        <v>150.00600626717625</v>
      </c>
      <c r="E887" s="5">
        <f t="shared" ca="1" si="89"/>
        <v>-15.374762034880233</v>
      </c>
      <c r="F887" s="5">
        <f t="shared" ca="1" si="87"/>
        <v>1.7453485222632512</v>
      </c>
      <c r="G887">
        <f t="shared" ca="1" si="88"/>
        <v>0.443</v>
      </c>
    </row>
    <row r="888" spans="1:7" x14ac:dyDescent="0.3">
      <c r="A888">
        <v>832</v>
      </c>
      <c r="B888" s="5">
        <f t="shared" ca="1" si="84"/>
        <v>74.566448663458317</v>
      </c>
      <c r="C888" s="5">
        <f t="shared" ca="1" si="85"/>
        <v>31.51407623345197</v>
      </c>
      <c r="D888" s="5">
        <f t="shared" ca="1" si="86"/>
        <v>154.16242822474098</v>
      </c>
      <c r="E888" s="5">
        <f t="shared" ca="1" si="89"/>
        <v>-7.6827027640140138</v>
      </c>
      <c r="F888" s="5">
        <f t="shared" ca="1" si="87"/>
        <v>9.43740779312947</v>
      </c>
      <c r="G888">
        <f t="shared" ca="1" si="88"/>
        <v>0.70399999999999996</v>
      </c>
    </row>
    <row r="889" spans="1:7" x14ac:dyDescent="0.3">
      <c r="A889">
        <v>833</v>
      </c>
      <c r="B889" s="5">
        <f t="shared" ca="1" si="84"/>
        <v>70.973080986723872</v>
      </c>
      <c r="C889" s="5">
        <f t="shared" ca="1" si="85"/>
        <v>28.124813295250739</v>
      </c>
      <c r="D889" s="5">
        <f t="shared" ca="1" si="86"/>
        <v>155.13025095956542</v>
      </c>
      <c r="E889" s="5">
        <f t="shared" ca="1" si="89"/>
        <v>-8.7742949734642242</v>
      </c>
      <c r="F889" s="5">
        <f t="shared" ca="1" si="87"/>
        <v>8.3458155836792596</v>
      </c>
      <c r="G889">
        <f t="shared" ca="1" si="88"/>
        <v>0.65700000000000003</v>
      </c>
    </row>
    <row r="890" spans="1:7" x14ac:dyDescent="0.3">
      <c r="A890">
        <v>834</v>
      </c>
      <c r="B890" s="5">
        <f t="shared" ref="B890:B953" ca="1" si="90">_xlfn.NORM.INV(RAND(),$B$52,$C$52)</f>
        <v>73.818119505797554</v>
      </c>
      <c r="C890" s="5">
        <f t="shared" ref="C890:C953" ca="1" si="91">_xlfn.NORM.INV(RAND(),$B$53,$C$53)</f>
        <v>32.595633788770861</v>
      </c>
      <c r="D890" s="5">
        <f t="shared" ref="D890:D953" ca="1" si="92">_xlfn.NORM.INV(RAND(),$B$54,$C$54)</f>
        <v>149.08218761996778</v>
      </c>
      <c r="E890" s="5">
        <f t="shared" ca="1" si="89"/>
        <v>-10.055959269144855</v>
      </c>
      <c r="F890" s="5">
        <f t="shared" ref="F890:F953" ca="1" si="93">E890+$C$46</f>
        <v>7.0641512879986283</v>
      </c>
      <c r="G890">
        <f t="shared" ref="G890:G953" ca="1" si="94">COUNTIF($F$57:$F$1056,"&lt;"&amp;F890)/COUNT($F$57:$F$1056)</f>
        <v>0.60899999999999999</v>
      </c>
    </row>
    <row r="891" spans="1:7" x14ac:dyDescent="0.3">
      <c r="A891">
        <v>835</v>
      </c>
      <c r="B891" s="5">
        <f t="shared" ca="1" si="90"/>
        <v>75.219194266550772</v>
      </c>
      <c r="C891" s="5">
        <f t="shared" ca="1" si="91"/>
        <v>28.329997038300334</v>
      </c>
      <c r="D891" s="5">
        <f t="shared" ca="1" si="92"/>
        <v>144.88681726856063</v>
      </c>
      <c r="E891" s="5">
        <f t="shared" ca="1" si="89"/>
        <v>8.0318408619973667</v>
      </c>
      <c r="F891" s="5">
        <f t="shared" ca="1" si="93"/>
        <v>25.15195141914085</v>
      </c>
      <c r="G891">
        <f t="shared" ca="1" si="94"/>
        <v>0.96499999999999997</v>
      </c>
    </row>
    <row r="892" spans="1:7" x14ac:dyDescent="0.3">
      <c r="A892">
        <v>836</v>
      </c>
      <c r="B892" s="5">
        <f t="shared" ca="1" si="90"/>
        <v>72.468122559643106</v>
      </c>
      <c r="C892" s="5">
        <f t="shared" ca="1" si="91"/>
        <v>31.285621470130049</v>
      </c>
      <c r="D892" s="5">
        <f t="shared" ca="1" si="92"/>
        <v>138.83966472843002</v>
      </c>
      <c r="E892" s="5">
        <f t="shared" ca="1" si="89"/>
        <v>-4.6482464795067147</v>
      </c>
      <c r="F892" s="5">
        <f t="shared" ca="1" si="93"/>
        <v>12.47186407763677</v>
      </c>
      <c r="G892">
        <f t="shared" ca="1" si="94"/>
        <v>0.78300000000000003</v>
      </c>
    </row>
    <row r="893" spans="1:7" x14ac:dyDescent="0.3">
      <c r="A893">
        <v>837</v>
      </c>
      <c r="B893" s="5">
        <f t="shared" ca="1" si="90"/>
        <v>70.697921255159073</v>
      </c>
      <c r="C893" s="5">
        <f t="shared" ca="1" si="91"/>
        <v>28.880780042859907</v>
      </c>
      <c r="D893" s="5">
        <f t="shared" ca="1" si="92"/>
        <v>155.1485205134137</v>
      </c>
      <c r="E893" s="5">
        <f t="shared" ca="1" si="89"/>
        <v>-11.664060728612425</v>
      </c>
      <c r="F893" s="5">
        <f t="shared" ca="1" si="93"/>
        <v>5.456049828531059</v>
      </c>
      <c r="G893">
        <f t="shared" ca="1" si="94"/>
        <v>0.56100000000000005</v>
      </c>
    </row>
    <row r="894" spans="1:7" x14ac:dyDescent="0.3">
      <c r="A894">
        <v>838</v>
      </c>
      <c r="B894" s="5">
        <f t="shared" ca="1" si="90"/>
        <v>72.160021190828914</v>
      </c>
      <c r="C894" s="5">
        <f t="shared" ca="1" si="91"/>
        <v>30.937132092285552</v>
      </c>
      <c r="D894" s="5">
        <f t="shared" ca="1" si="92"/>
        <v>145.39848000426787</v>
      </c>
      <c r="E894" s="5">
        <f t="shared" ca="1" si="89"/>
        <v>-8.0697927675464278</v>
      </c>
      <c r="F894" s="5">
        <f t="shared" ca="1" si="93"/>
        <v>9.0503177895970559</v>
      </c>
      <c r="G894">
        <f t="shared" ca="1" si="94"/>
        <v>0.69099999999999995</v>
      </c>
    </row>
    <row r="895" spans="1:7" x14ac:dyDescent="0.3">
      <c r="A895">
        <v>839</v>
      </c>
      <c r="B895" s="5">
        <f t="shared" ca="1" si="90"/>
        <v>69.285733407416274</v>
      </c>
      <c r="C895" s="5">
        <f t="shared" ca="1" si="91"/>
        <v>27.649867560131174</v>
      </c>
      <c r="D895" s="5">
        <f t="shared" ca="1" si="92"/>
        <v>152.86175604345345</v>
      </c>
      <c r="E895" s="5">
        <f t="shared" ca="1" si="89"/>
        <v>-10.938091131571458</v>
      </c>
      <c r="F895" s="5">
        <f t="shared" ca="1" si="93"/>
        <v>6.182019425572026</v>
      </c>
      <c r="G895">
        <f t="shared" ca="1" si="94"/>
        <v>0.58299999999999996</v>
      </c>
    </row>
    <row r="896" spans="1:7" x14ac:dyDescent="0.3">
      <c r="A896">
        <v>840</v>
      </c>
      <c r="B896" s="5">
        <f t="shared" ca="1" si="90"/>
        <v>70.548327002022432</v>
      </c>
      <c r="C896" s="5">
        <f t="shared" ca="1" si="91"/>
        <v>32.229373145130381</v>
      </c>
      <c r="D896" s="5">
        <f t="shared" ca="1" si="92"/>
        <v>146.78790250003939</v>
      </c>
      <c r="E896" s="5">
        <f t="shared" ca="1" si="89"/>
        <v>-16.929158706583291</v>
      </c>
      <c r="F896" s="5">
        <f t="shared" ca="1" si="93"/>
        <v>0.19095185056019304</v>
      </c>
      <c r="G896">
        <f t="shared" ca="1" si="94"/>
        <v>0.39100000000000001</v>
      </c>
    </row>
    <row r="897" spans="1:7" x14ac:dyDescent="0.3">
      <c r="A897">
        <v>841</v>
      </c>
      <c r="B897" s="5">
        <f t="shared" ca="1" si="90"/>
        <v>69.847097569238485</v>
      </c>
      <c r="C897" s="5">
        <f t="shared" ca="1" si="91"/>
        <v>28.704746544180178</v>
      </c>
      <c r="D897" s="5">
        <f t="shared" ca="1" si="92"/>
        <v>150.22273582412137</v>
      </c>
      <c r="E897" s="5">
        <f t="shared" ca="1" si="89"/>
        <v>-10.89438158174196</v>
      </c>
      <c r="F897" s="5">
        <f t="shared" ca="1" si="93"/>
        <v>6.2257289754015233</v>
      </c>
      <c r="G897">
        <f t="shared" ca="1" si="94"/>
        <v>0.58499999999999996</v>
      </c>
    </row>
    <row r="898" spans="1:7" x14ac:dyDescent="0.3">
      <c r="A898">
        <v>842</v>
      </c>
      <c r="B898" s="5">
        <f t="shared" ca="1" si="90"/>
        <v>75.363157982274501</v>
      </c>
      <c r="C898" s="5">
        <f t="shared" ca="1" si="91"/>
        <v>33.399957067661283</v>
      </c>
      <c r="D898" s="5">
        <f t="shared" ca="1" si="92"/>
        <v>142.01203061345245</v>
      </c>
      <c r="E898" s="5">
        <f t="shared" ca="1" si="89"/>
        <v>-4.1772566384108583</v>
      </c>
      <c r="F898" s="5">
        <f t="shared" ca="1" si="93"/>
        <v>12.942853918732625</v>
      </c>
      <c r="G898">
        <f t="shared" ca="1" si="94"/>
        <v>0.79500000000000004</v>
      </c>
    </row>
    <row r="899" spans="1:7" x14ac:dyDescent="0.3">
      <c r="A899">
        <v>843</v>
      </c>
      <c r="B899" s="5">
        <f t="shared" ca="1" si="90"/>
        <v>71.205034243063949</v>
      </c>
      <c r="C899" s="5">
        <f t="shared" ca="1" si="91"/>
        <v>23.690178808349437</v>
      </c>
      <c r="D899" s="5">
        <f t="shared" ca="1" si="92"/>
        <v>153.42839361691739</v>
      </c>
      <c r="E899" s="5">
        <f t="shared" ca="1" si="89"/>
        <v>5.1764948422061394</v>
      </c>
      <c r="F899" s="5">
        <f t="shared" ca="1" si="93"/>
        <v>22.296605399349623</v>
      </c>
      <c r="G899">
        <f t="shared" ca="1" si="94"/>
        <v>0.94899999999999995</v>
      </c>
    </row>
    <row r="900" spans="1:7" x14ac:dyDescent="0.3">
      <c r="A900">
        <v>844</v>
      </c>
      <c r="B900" s="5">
        <f t="shared" ca="1" si="90"/>
        <v>74.219908260998935</v>
      </c>
      <c r="C900" s="5">
        <f t="shared" ca="1" si="91"/>
        <v>28.415070291616175</v>
      </c>
      <c r="D900" s="5">
        <f t="shared" ca="1" si="92"/>
        <v>154.24087668993531</v>
      </c>
      <c r="E900" s="5">
        <f t="shared" ca="1" si="89"/>
        <v>-3.7381198953389649E-2</v>
      </c>
      <c r="F900" s="5">
        <f t="shared" ca="1" si="93"/>
        <v>17.082729358190093</v>
      </c>
      <c r="G900">
        <f t="shared" ca="1" si="94"/>
        <v>0.873</v>
      </c>
    </row>
    <row r="901" spans="1:7" x14ac:dyDescent="0.3">
      <c r="A901">
        <v>845</v>
      </c>
      <c r="B901" s="5">
        <f t="shared" ca="1" si="90"/>
        <v>72.474576737634237</v>
      </c>
      <c r="C901" s="5">
        <f t="shared" ca="1" si="91"/>
        <v>27.329690826974179</v>
      </c>
      <c r="D901" s="5">
        <f t="shared" ca="1" si="92"/>
        <v>150.36125733249247</v>
      </c>
      <c r="E901" s="5">
        <f t="shared" ca="1" si="89"/>
        <v>0.20999341002459901</v>
      </c>
      <c r="F901" s="5">
        <f t="shared" ca="1" si="93"/>
        <v>17.330103967168082</v>
      </c>
      <c r="G901">
        <f t="shared" ca="1" si="94"/>
        <v>0.877</v>
      </c>
    </row>
    <row r="902" spans="1:7" x14ac:dyDescent="0.3">
      <c r="A902">
        <v>846</v>
      </c>
      <c r="B902" s="5">
        <f t="shared" ca="1" si="90"/>
        <v>72.739585777581595</v>
      </c>
      <c r="C902" s="5">
        <f t="shared" ca="1" si="91"/>
        <v>29.748456637512724</v>
      </c>
      <c r="D902" s="5">
        <f t="shared" ca="1" si="92"/>
        <v>155.40938593250237</v>
      </c>
      <c r="E902" s="5">
        <f t="shared" ref="E902:E965" ca="1" si="95">$J$46*(B902-$B$46)+$J$47*(C902-$B$47)+$J$48*(D902-$B$48)</f>
        <v>-8.5257025722377495</v>
      </c>
      <c r="F902" s="5">
        <f t="shared" ca="1" si="93"/>
        <v>8.5944079849057342</v>
      </c>
      <c r="G902">
        <f t="shared" ca="1" si="94"/>
        <v>0.67100000000000004</v>
      </c>
    </row>
    <row r="903" spans="1:7" x14ac:dyDescent="0.3">
      <c r="A903">
        <v>847</v>
      </c>
      <c r="B903" s="5">
        <f t="shared" ca="1" si="90"/>
        <v>68.886973135163572</v>
      </c>
      <c r="C903" s="5">
        <f t="shared" ca="1" si="91"/>
        <v>31.845242354025928</v>
      </c>
      <c r="D903" s="5">
        <f t="shared" ca="1" si="92"/>
        <v>139.44554812666684</v>
      </c>
      <c r="E903" s="5">
        <f t="shared" ca="1" si="95"/>
        <v>-16.539848480958554</v>
      </c>
      <c r="F903" s="5">
        <f t="shared" ca="1" si="93"/>
        <v>0.58026207618492975</v>
      </c>
      <c r="G903">
        <f t="shared" ca="1" si="94"/>
        <v>0.39900000000000002</v>
      </c>
    </row>
    <row r="904" spans="1:7" x14ac:dyDescent="0.3">
      <c r="A904">
        <v>848</v>
      </c>
      <c r="B904" s="5">
        <f t="shared" ca="1" si="90"/>
        <v>65.823042567582164</v>
      </c>
      <c r="C904" s="5">
        <f t="shared" ca="1" si="91"/>
        <v>31.504603108716388</v>
      </c>
      <c r="D904" s="5">
        <f t="shared" ca="1" si="92"/>
        <v>152.18127276427643</v>
      </c>
      <c r="E904" s="5">
        <f t="shared" ca="1" si="95"/>
        <v>-31.008861537124371</v>
      </c>
      <c r="F904" s="5">
        <f t="shared" ca="1" si="93"/>
        <v>-13.888750979980887</v>
      </c>
      <c r="G904">
        <f t="shared" ca="1" si="94"/>
        <v>8.5999999999999993E-2</v>
      </c>
    </row>
    <row r="905" spans="1:7" x14ac:dyDescent="0.3">
      <c r="A905">
        <v>849</v>
      </c>
      <c r="B905" s="5">
        <f t="shared" ca="1" si="90"/>
        <v>72.969470866691907</v>
      </c>
      <c r="C905" s="5">
        <f t="shared" ca="1" si="91"/>
        <v>35.601920418413329</v>
      </c>
      <c r="D905" s="5">
        <f t="shared" ca="1" si="92"/>
        <v>148.9345223684868</v>
      </c>
      <c r="E905" s="5">
        <f t="shared" ca="1" si="95"/>
        <v>-20.743163448247476</v>
      </c>
      <c r="F905" s="5">
        <f t="shared" ca="1" si="93"/>
        <v>-3.6230528911039919</v>
      </c>
      <c r="G905">
        <f t="shared" ca="1" si="94"/>
        <v>0.29299999999999998</v>
      </c>
    </row>
    <row r="906" spans="1:7" x14ac:dyDescent="0.3">
      <c r="A906">
        <v>850</v>
      </c>
      <c r="B906" s="5">
        <f t="shared" ca="1" si="90"/>
        <v>71.141297725538692</v>
      </c>
      <c r="C906" s="5">
        <f t="shared" ca="1" si="91"/>
        <v>30.63001069626327</v>
      </c>
      <c r="D906" s="5">
        <f t="shared" ca="1" si="92"/>
        <v>150.51064834397815</v>
      </c>
      <c r="E906" s="5">
        <f t="shared" ca="1" si="95"/>
        <v>-12.812081332487843</v>
      </c>
      <c r="F906" s="5">
        <f t="shared" ca="1" si="93"/>
        <v>4.3080292246556411</v>
      </c>
      <c r="G906">
        <f t="shared" ca="1" si="94"/>
        <v>0.52200000000000002</v>
      </c>
    </row>
    <row r="907" spans="1:7" x14ac:dyDescent="0.3">
      <c r="A907">
        <v>851</v>
      </c>
      <c r="B907" s="5">
        <f t="shared" ca="1" si="90"/>
        <v>74.202743930855405</v>
      </c>
      <c r="C907" s="5">
        <f t="shared" ca="1" si="91"/>
        <v>31.91507442398995</v>
      </c>
      <c r="D907" s="5">
        <f t="shared" ca="1" si="92"/>
        <v>145.98761995514337</v>
      </c>
      <c r="E907" s="5">
        <f t="shared" ca="1" si="95"/>
        <v>-5.4133469073826355</v>
      </c>
      <c r="F907" s="5">
        <f t="shared" ca="1" si="93"/>
        <v>11.706763649760848</v>
      </c>
      <c r="G907">
        <f t="shared" ca="1" si="94"/>
        <v>0.76600000000000001</v>
      </c>
    </row>
    <row r="908" spans="1:7" x14ac:dyDescent="0.3">
      <c r="A908">
        <v>852</v>
      </c>
      <c r="B908" s="5">
        <f t="shared" ca="1" si="90"/>
        <v>72.262927156775604</v>
      </c>
      <c r="C908" s="5">
        <f t="shared" ca="1" si="91"/>
        <v>30.501536491007322</v>
      </c>
      <c r="D908" s="5">
        <f t="shared" ca="1" si="92"/>
        <v>147.29723959622257</v>
      </c>
      <c r="E908" s="5">
        <f t="shared" ca="1" si="95"/>
        <v>-7.5889506985996107</v>
      </c>
      <c r="F908" s="5">
        <f t="shared" ca="1" si="93"/>
        <v>9.531159858543873</v>
      </c>
      <c r="G908">
        <f t="shared" ca="1" si="94"/>
        <v>0.71</v>
      </c>
    </row>
    <row r="909" spans="1:7" x14ac:dyDescent="0.3">
      <c r="A909">
        <v>853</v>
      </c>
      <c r="B909" s="5">
        <f t="shared" ca="1" si="90"/>
        <v>69.671175058642831</v>
      </c>
      <c r="C909" s="5">
        <f t="shared" ca="1" si="91"/>
        <v>34.926006980759666</v>
      </c>
      <c r="D909" s="5">
        <f t="shared" ca="1" si="92"/>
        <v>149.31826703140456</v>
      </c>
      <c r="E909" s="5">
        <f t="shared" ca="1" si="95"/>
        <v>-28.274226720970049</v>
      </c>
      <c r="F909" s="5">
        <f t="shared" ca="1" si="93"/>
        <v>-11.154116163826565</v>
      </c>
      <c r="G909">
        <f t="shared" ca="1" si="94"/>
        <v>0.11600000000000001</v>
      </c>
    </row>
    <row r="910" spans="1:7" x14ac:dyDescent="0.3">
      <c r="A910">
        <v>854</v>
      </c>
      <c r="B910" s="5">
        <f t="shared" ca="1" si="90"/>
        <v>68.733805266581967</v>
      </c>
      <c r="C910" s="5">
        <f t="shared" ca="1" si="91"/>
        <v>31.641669804204827</v>
      </c>
      <c r="D910" s="5">
        <f t="shared" ca="1" si="92"/>
        <v>148.01193170357925</v>
      </c>
      <c r="E910" s="5">
        <f t="shared" ca="1" si="95"/>
        <v>-21.015236869081011</v>
      </c>
      <c r="F910" s="5">
        <f t="shared" ca="1" si="93"/>
        <v>-3.8951263119375277</v>
      </c>
      <c r="G910">
        <f t="shared" ca="1" si="94"/>
        <v>0.28299999999999997</v>
      </c>
    </row>
    <row r="911" spans="1:7" x14ac:dyDescent="0.3">
      <c r="A911">
        <v>855</v>
      </c>
      <c r="B911" s="5">
        <f t="shared" ca="1" si="90"/>
        <v>68.570950256646313</v>
      </c>
      <c r="C911" s="5">
        <f t="shared" ca="1" si="91"/>
        <v>28.173794147755881</v>
      </c>
      <c r="D911" s="5">
        <f t="shared" ca="1" si="92"/>
        <v>159.0566024787361</v>
      </c>
      <c r="E911" s="5">
        <f t="shared" ca="1" si="95"/>
        <v>-17.736006380438816</v>
      </c>
      <c r="F911" s="5">
        <f t="shared" ca="1" si="93"/>
        <v>-0.61589582329533243</v>
      </c>
      <c r="G911">
        <f t="shared" ca="1" si="94"/>
        <v>0.371</v>
      </c>
    </row>
    <row r="912" spans="1:7" x14ac:dyDescent="0.3">
      <c r="A912">
        <v>856</v>
      </c>
      <c r="B912" s="5">
        <f t="shared" ca="1" si="90"/>
        <v>68.816245051047332</v>
      </c>
      <c r="C912" s="5">
        <f t="shared" ca="1" si="91"/>
        <v>29.895700277419422</v>
      </c>
      <c r="D912" s="5">
        <f t="shared" ca="1" si="92"/>
        <v>154.88796820024254</v>
      </c>
      <c r="E912" s="5">
        <f t="shared" ca="1" si="95"/>
        <v>-19.613807422989257</v>
      </c>
      <c r="F912" s="5">
        <f t="shared" ca="1" si="93"/>
        <v>-2.4936968658457737</v>
      </c>
      <c r="G912">
        <f t="shared" ca="1" si="94"/>
        <v>0.316</v>
      </c>
    </row>
    <row r="913" spans="1:7" x14ac:dyDescent="0.3">
      <c r="A913">
        <v>857</v>
      </c>
      <c r="B913" s="5">
        <f t="shared" ca="1" si="90"/>
        <v>64.788751873134601</v>
      </c>
      <c r="C913" s="5">
        <f t="shared" ca="1" si="91"/>
        <v>33.570884082082323</v>
      </c>
      <c r="D913" s="5">
        <f t="shared" ca="1" si="92"/>
        <v>152.62429424391246</v>
      </c>
      <c r="E913" s="5">
        <f t="shared" ca="1" si="95"/>
        <v>-39.907442871370861</v>
      </c>
      <c r="F913" s="5">
        <f t="shared" ca="1" si="93"/>
        <v>-22.787332314227378</v>
      </c>
      <c r="G913">
        <f t="shared" ca="1" si="94"/>
        <v>1.7999999999999999E-2</v>
      </c>
    </row>
    <row r="914" spans="1:7" x14ac:dyDescent="0.3">
      <c r="A914">
        <v>858</v>
      </c>
      <c r="B914" s="5">
        <f t="shared" ca="1" si="90"/>
        <v>71.826752265850658</v>
      </c>
      <c r="C914" s="5">
        <f t="shared" ca="1" si="91"/>
        <v>28.804399760592378</v>
      </c>
      <c r="D914" s="5">
        <f t="shared" ca="1" si="92"/>
        <v>148.9588209570091</v>
      </c>
      <c r="E914" s="5">
        <f t="shared" ca="1" si="95"/>
        <v>-4.9624796360756802</v>
      </c>
      <c r="F914" s="5">
        <f t="shared" ca="1" si="93"/>
        <v>12.157630921067803</v>
      </c>
      <c r="G914">
        <f t="shared" ca="1" si="94"/>
        <v>0.77700000000000002</v>
      </c>
    </row>
    <row r="915" spans="1:7" x14ac:dyDescent="0.3">
      <c r="A915">
        <v>859</v>
      </c>
      <c r="B915" s="5">
        <f t="shared" ca="1" si="90"/>
        <v>75.033600933072023</v>
      </c>
      <c r="C915" s="5">
        <f t="shared" ca="1" si="91"/>
        <v>40.547599255637735</v>
      </c>
      <c r="D915" s="5">
        <f t="shared" ca="1" si="92"/>
        <v>142.57415036888585</v>
      </c>
      <c r="E915" s="5">
        <f t="shared" ca="1" si="95"/>
        <v>-25.363871833644993</v>
      </c>
      <c r="F915" s="5">
        <f t="shared" ca="1" si="93"/>
        <v>-8.2437612765015089</v>
      </c>
      <c r="G915">
        <f t="shared" ca="1" si="94"/>
        <v>0.16700000000000001</v>
      </c>
    </row>
    <row r="916" spans="1:7" x14ac:dyDescent="0.3">
      <c r="A916">
        <v>860</v>
      </c>
      <c r="B916" s="5">
        <f t="shared" ca="1" si="90"/>
        <v>67.06226506519161</v>
      </c>
      <c r="C916" s="5">
        <f t="shared" ca="1" si="91"/>
        <v>31.437826615499038</v>
      </c>
      <c r="D916" s="5">
        <f t="shared" ca="1" si="92"/>
        <v>150.6258868132756</v>
      </c>
      <c r="E916" s="5">
        <f t="shared" ca="1" si="95"/>
        <v>-26.523074911927814</v>
      </c>
      <c r="F916" s="5">
        <f t="shared" ca="1" si="93"/>
        <v>-9.4029643547843307</v>
      </c>
      <c r="G916">
        <f t="shared" ca="1" si="94"/>
        <v>0.14599999999999999</v>
      </c>
    </row>
    <row r="917" spans="1:7" x14ac:dyDescent="0.3">
      <c r="A917">
        <v>861</v>
      </c>
      <c r="B917" s="5">
        <f t="shared" ca="1" si="90"/>
        <v>70.985390267948361</v>
      </c>
      <c r="C917" s="5">
        <f t="shared" ca="1" si="91"/>
        <v>25.820886168226885</v>
      </c>
      <c r="D917" s="5">
        <f t="shared" ca="1" si="92"/>
        <v>146.99881104741434</v>
      </c>
      <c r="E917" s="5">
        <f t="shared" ca="1" si="95"/>
        <v>2.0767084588967557</v>
      </c>
      <c r="F917" s="5">
        <f t="shared" ca="1" si="93"/>
        <v>19.196819016040241</v>
      </c>
      <c r="G917">
        <f t="shared" ca="1" si="94"/>
        <v>0.90200000000000002</v>
      </c>
    </row>
    <row r="918" spans="1:7" x14ac:dyDescent="0.3">
      <c r="A918">
        <v>862</v>
      </c>
      <c r="B918" s="5">
        <f t="shared" ca="1" si="90"/>
        <v>68.190317471719695</v>
      </c>
      <c r="C918" s="5">
        <f t="shared" ca="1" si="91"/>
        <v>32.764007709179722</v>
      </c>
      <c r="D918" s="5">
        <f t="shared" ca="1" si="92"/>
        <v>151.54682107558747</v>
      </c>
      <c r="E918" s="5">
        <f t="shared" ca="1" si="95"/>
        <v>-27.572709303712312</v>
      </c>
      <c r="F918" s="5">
        <f t="shared" ca="1" si="93"/>
        <v>-10.452598746568828</v>
      </c>
      <c r="G918">
        <f t="shared" ca="1" si="94"/>
        <v>0.128</v>
      </c>
    </row>
    <row r="919" spans="1:7" x14ac:dyDescent="0.3">
      <c r="A919">
        <v>863</v>
      </c>
      <c r="B919" s="5">
        <f t="shared" ca="1" si="90"/>
        <v>65.994194858843244</v>
      </c>
      <c r="C919" s="5">
        <f t="shared" ca="1" si="91"/>
        <v>29.210979200337963</v>
      </c>
      <c r="D919" s="5">
        <f t="shared" ca="1" si="92"/>
        <v>150.49423702563587</v>
      </c>
      <c r="E919" s="5">
        <f t="shared" ca="1" si="95"/>
        <v>-23.215685360472783</v>
      </c>
      <c r="F919" s="5">
        <f t="shared" ca="1" si="93"/>
        <v>-6.0955748033292991</v>
      </c>
      <c r="G919">
        <f t="shared" ca="1" si="94"/>
        <v>0.219</v>
      </c>
    </row>
    <row r="920" spans="1:7" x14ac:dyDescent="0.3">
      <c r="A920">
        <v>864</v>
      </c>
      <c r="B920" s="5">
        <f t="shared" ca="1" si="90"/>
        <v>68.821750401463987</v>
      </c>
      <c r="C920" s="5">
        <f t="shared" ca="1" si="91"/>
        <v>30.692668818867993</v>
      </c>
      <c r="D920" s="5">
        <f t="shared" ca="1" si="92"/>
        <v>146.78653642393621</v>
      </c>
      <c r="E920" s="5">
        <f t="shared" ca="1" si="95"/>
        <v>-17.458732992175239</v>
      </c>
      <c r="F920" s="5">
        <f t="shared" ca="1" si="93"/>
        <v>-0.33862243503175549</v>
      </c>
      <c r="G920">
        <f t="shared" ca="1" si="94"/>
        <v>0.38400000000000001</v>
      </c>
    </row>
    <row r="921" spans="1:7" x14ac:dyDescent="0.3">
      <c r="A921">
        <v>865</v>
      </c>
      <c r="B921" s="5">
        <f t="shared" ca="1" si="90"/>
        <v>69.1506361923187</v>
      </c>
      <c r="C921" s="5">
        <f t="shared" ca="1" si="91"/>
        <v>32.272387336099747</v>
      </c>
      <c r="D921" s="5">
        <f t="shared" ca="1" si="92"/>
        <v>149.9874208949924</v>
      </c>
      <c r="E921" s="5">
        <f t="shared" ca="1" si="95"/>
        <v>-22.677151005066957</v>
      </c>
      <c r="F921" s="5">
        <f t="shared" ca="1" si="93"/>
        <v>-5.5570404479234732</v>
      </c>
      <c r="G921">
        <f t="shared" ca="1" si="94"/>
        <v>0.23799999999999999</v>
      </c>
    </row>
    <row r="922" spans="1:7" x14ac:dyDescent="0.3">
      <c r="A922">
        <v>866</v>
      </c>
      <c r="B922" s="5">
        <f t="shared" ca="1" si="90"/>
        <v>68.500285990273639</v>
      </c>
      <c r="C922" s="5">
        <f t="shared" ca="1" si="91"/>
        <v>27.192849816764095</v>
      </c>
      <c r="D922" s="5">
        <f t="shared" ca="1" si="92"/>
        <v>153.09914360454124</v>
      </c>
      <c r="E922" s="5">
        <f t="shared" ca="1" si="95"/>
        <v>-11.983311356727341</v>
      </c>
      <c r="F922" s="5">
        <f t="shared" ca="1" si="93"/>
        <v>5.1367992004161422</v>
      </c>
      <c r="G922">
        <f t="shared" ca="1" si="94"/>
        <v>0.54500000000000004</v>
      </c>
    </row>
    <row r="923" spans="1:7" x14ac:dyDescent="0.3">
      <c r="A923">
        <v>867</v>
      </c>
      <c r="B923" s="5">
        <f t="shared" ca="1" si="90"/>
        <v>74.418756822334387</v>
      </c>
      <c r="C923" s="5">
        <f t="shared" ca="1" si="91"/>
        <v>26.504580448509095</v>
      </c>
      <c r="D923" s="5">
        <f t="shared" ca="1" si="92"/>
        <v>150.9808941644101</v>
      </c>
      <c r="E923" s="5">
        <f t="shared" ca="1" si="95"/>
        <v>7.6106765105084957</v>
      </c>
      <c r="F923" s="5">
        <f t="shared" ca="1" si="93"/>
        <v>24.730787067651981</v>
      </c>
      <c r="G923">
        <f t="shared" ca="1" si="94"/>
        <v>0.96199999999999997</v>
      </c>
    </row>
    <row r="924" spans="1:7" x14ac:dyDescent="0.3">
      <c r="A924">
        <v>868</v>
      </c>
      <c r="B924" s="5">
        <f t="shared" ca="1" si="90"/>
        <v>67.049820740131466</v>
      </c>
      <c r="C924" s="5">
        <f t="shared" ca="1" si="91"/>
        <v>27.54272930317693</v>
      </c>
      <c r="D924" s="5">
        <f t="shared" ca="1" si="92"/>
        <v>149.41507483210066</v>
      </c>
      <c r="E924" s="5">
        <f t="shared" ca="1" si="95"/>
        <v>-15.026412807636659</v>
      </c>
      <c r="F924" s="5">
        <f t="shared" ca="1" si="93"/>
        <v>2.0936977495068252</v>
      </c>
      <c r="G924">
        <f t="shared" ca="1" si="94"/>
        <v>0.45400000000000001</v>
      </c>
    </row>
    <row r="925" spans="1:7" x14ac:dyDescent="0.3">
      <c r="A925">
        <v>869</v>
      </c>
      <c r="B925" s="5">
        <f t="shared" ca="1" si="90"/>
        <v>68.888585334461055</v>
      </c>
      <c r="C925" s="5">
        <f t="shared" ca="1" si="91"/>
        <v>32.69436084770993</v>
      </c>
      <c r="D925" s="5">
        <f t="shared" ca="1" si="92"/>
        <v>146.14023692650548</v>
      </c>
      <c r="E925" s="5">
        <f t="shared" ca="1" si="95"/>
        <v>-22.514488461113935</v>
      </c>
      <c r="F925" s="5">
        <f t="shared" ca="1" si="93"/>
        <v>-5.3943779039704509</v>
      </c>
      <c r="G925">
        <f t="shared" ca="1" si="94"/>
        <v>0.24399999999999999</v>
      </c>
    </row>
    <row r="926" spans="1:7" x14ac:dyDescent="0.3">
      <c r="A926">
        <v>870</v>
      </c>
      <c r="B926" s="5">
        <f t="shared" ca="1" si="90"/>
        <v>69.653737624368361</v>
      </c>
      <c r="C926" s="5">
        <f t="shared" ca="1" si="91"/>
        <v>27.364314788747759</v>
      </c>
      <c r="D926" s="5">
        <f t="shared" ca="1" si="92"/>
        <v>152.06243495827536</v>
      </c>
      <c r="E926" s="5">
        <f t="shared" ca="1" si="95"/>
        <v>-8.6819860081180593</v>
      </c>
      <c r="F926" s="5">
        <f t="shared" ca="1" si="93"/>
        <v>8.4381245490254244</v>
      </c>
      <c r="G926">
        <f t="shared" ca="1" si="94"/>
        <v>0.66200000000000003</v>
      </c>
    </row>
    <row r="927" spans="1:7" x14ac:dyDescent="0.3">
      <c r="A927">
        <v>871</v>
      </c>
      <c r="B927" s="5">
        <f t="shared" ca="1" si="90"/>
        <v>72.817316438795729</v>
      </c>
      <c r="C927" s="5">
        <f t="shared" ca="1" si="91"/>
        <v>28.824926547246168</v>
      </c>
      <c r="D927" s="5">
        <f t="shared" ca="1" si="92"/>
        <v>150.15527406265485</v>
      </c>
      <c r="E927" s="5">
        <f t="shared" ca="1" si="95"/>
        <v>-2.8979125156458498</v>
      </c>
      <c r="F927" s="5">
        <f t="shared" ca="1" si="93"/>
        <v>14.222198041497634</v>
      </c>
      <c r="G927">
        <f t="shared" ca="1" si="94"/>
        <v>0.83</v>
      </c>
    </row>
    <row r="928" spans="1:7" x14ac:dyDescent="0.3">
      <c r="A928">
        <v>872</v>
      </c>
      <c r="B928" s="5">
        <f t="shared" ca="1" si="90"/>
        <v>71.523364438507969</v>
      </c>
      <c r="C928" s="5">
        <f t="shared" ca="1" si="91"/>
        <v>28.464461100579225</v>
      </c>
      <c r="D928" s="5">
        <f t="shared" ca="1" si="92"/>
        <v>158.34194221535839</v>
      </c>
      <c r="E928" s="5">
        <f t="shared" ca="1" si="95"/>
        <v>-9.9166771259290378</v>
      </c>
      <c r="F928" s="5">
        <f t="shared" ca="1" si="93"/>
        <v>7.2034334312144459</v>
      </c>
      <c r="G928">
        <f t="shared" ca="1" si="94"/>
        <v>0.61499999999999999</v>
      </c>
    </row>
    <row r="929" spans="1:7" x14ac:dyDescent="0.3">
      <c r="A929">
        <v>873</v>
      </c>
      <c r="B929" s="5">
        <f t="shared" ca="1" si="90"/>
        <v>72.319516546194407</v>
      </c>
      <c r="C929" s="5">
        <f t="shared" ca="1" si="91"/>
        <v>27.194486625924196</v>
      </c>
      <c r="D929" s="5">
        <f t="shared" ca="1" si="92"/>
        <v>150.65847223321055</v>
      </c>
      <c r="E929" s="5">
        <f t="shared" ca="1" si="95"/>
        <v>-5.6242952454697015E-3</v>
      </c>
      <c r="F929" s="5">
        <f t="shared" ca="1" si="93"/>
        <v>17.114486261898016</v>
      </c>
      <c r="G929">
        <f t="shared" ca="1" si="94"/>
        <v>0.874</v>
      </c>
    </row>
    <row r="930" spans="1:7" x14ac:dyDescent="0.3">
      <c r="A930">
        <v>874</v>
      </c>
      <c r="B930" s="5">
        <f t="shared" ca="1" si="90"/>
        <v>67.560010302631042</v>
      </c>
      <c r="C930" s="5">
        <f t="shared" ca="1" si="91"/>
        <v>30.156001445670277</v>
      </c>
      <c r="D930" s="5">
        <f t="shared" ca="1" si="92"/>
        <v>144.3736732313931</v>
      </c>
      <c r="E930" s="5">
        <f t="shared" ca="1" si="95"/>
        <v>-18.183630462233744</v>
      </c>
      <c r="F930" s="5">
        <f t="shared" ca="1" si="93"/>
        <v>-1.06351990509026</v>
      </c>
      <c r="G930">
        <f t="shared" ca="1" si="94"/>
        <v>0.35899999999999999</v>
      </c>
    </row>
    <row r="931" spans="1:7" x14ac:dyDescent="0.3">
      <c r="A931">
        <v>875</v>
      </c>
      <c r="B931" s="5">
        <f t="shared" ca="1" si="90"/>
        <v>66.643100287217578</v>
      </c>
      <c r="C931" s="5">
        <f t="shared" ca="1" si="91"/>
        <v>29.788413066619139</v>
      </c>
      <c r="D931" s="5">
        <f t="shared" ca="1" si="92"/>
        <v>155.54065420131363</v>
      </c>
      <c r="E931" s="5">
        <f t="shared" ca="1" si="95"/>
        <v>-25.735429645668034</v>
      </c>
      <c r="F931" s="5">
        <f t="shared" ca="1" si="93"/>
        <v>-8.6153190885245508</v>
      </c>
      <c r="G931">
        <f t="shared" ca="1" si="94"/>
        <v>0.157</v>
      </c>
    </row>
    <row r="932" spans="1:7" x14ac:dyDescent="0.3">
      <c r="A932">
        <v>876</v>
      </c>
      <c r="B932" s="5">
        <f t="shared" ca="1" si="90"/>
        <v>70.59063657548333</v>
      </c>
      <c r="C932" s="5">
        <f t="shared" ca="1" si="91"/>
        <v>26.683830790064405</v>
      </c>
      <c r="D932" s="5">
        <f t="shared" ca="1" si="92"/>
        <v>153.51901215081455</v>
      </c>
      <c r="E932" s="5">
        <f t="shared" ca="1" si="95"/>
        <v>-4.9495654986192559</v>
      </c>
      <c r="F932" s="5">
        <f t="shared" ca="1" si="93"/>
        <v>12.170545058524228</v>
      </c>
      <c r="G932">
        <f t="shared" ca="1" si="94"/>
        <v>0.77900000000000003</v>
      </c>
    </row>
    <row r="933" spans="1:7" x14ac:dyDescent="0.3">
      <c r="A933">
        <v>877</v>
      </c>
      <c r="B933" s="5">
        <f t="shared" ca="1" si="90"/>
        <v>65.680164590436164</v>
      </c>
      <c r="C933" s="5">
        <f t="shared" ca="1" si="91"/>
        <v>31.585591566155571</v>
      </c>
      <c r="D933" s="5">
        <f t="shared" ca="1" si="92"/>
        <v>144.92749084290821</v>
      </c>
      <c r="E933" s="5">
        <f t="shared" ca="1" si="95"/>
        <v>-27.725271007843304</v>
      </c>
      <c r="F933" s="5">
        <f t="shared" ca="1" si="93"/>
        <v>-10.60516045069982</v>
      </c>
      <c r="G933">
        <f t="shared" ca="1" si="94"/>
        <v>0.126</v>
      </c>
    </row>
    <row r="934" spans="1:7" x14ac:dyDescent="0.3">
      <c r="A934">
        <v>878</v>
      </c>
      <c r="B934" s="5">
        <f t="shared" ca="1" si="90"/>
        <v>64.686780884854585</v>
      </c>
      <c r="C934" s="5">
        <f t="shared" ca="1" si="91"/>
        <v>29.485484547160226</v>
      </c>
      <c r="D934" s="5">
        <f t="shared" ca="1" si="92"/>
        <v>158.97723054377926</v>
      </c>
      <c r="E934" s="5">
        <f t="shared" ca="1" si="95"/>
        <v>-32.205193871221546</v>
      </c>
      <c r="F934" s="5">
        <f t="shared" ca="1" si="93"/>
        <v>-15.085083314078062</v>
      </c>
      <c r="G934">
        <f t="shared" ca="1" si="94"/>
        <v>6.7000000000000004E-2</v>
      </c>
    </row>
    <row r="935" spans="1:7" x14ac:dyDescent="0.3">
      <c r="A935">
        <v>879</v>
      </c>
      <c r="B935" s="5">
        <f t="shared" ca="1" si="90"/>
        <v>70.759849173811489</v>
      </c>
      <c r="C935" s="5">
        <f t="shared" ca="1" si="91"/>
        <v>28.428256111811621</v>
      </c>
      <c r="D935" s="5">
        <f t="shared" ca="1" si="92"/>
        <v>149.65397254403283</v>
      </c>
      <c r="E935" s="5">
        <f t="shared" ca="1" si="95"/>
        <v>-7.2663568327892376</v>
      </c>
      <c r="F935" s="5">
        <f t="shared" ca="1" si="93"/>
        <v>9.8537537243542452</v>
      </c>
      <c r="G935">
        <f t="shared" ca="1" si="94"/>
        <v>0.71599999999999997</v>
      </c>
    </row>
    <row r="936" spans="1:7" x14ac:dyDescent="0.3">
      <c r="A936">
        <v>880</v>
      </c>
      <c r="B936" s="5">
        <f t="shared" ca="1" si="90"/>
        <v>67.841605348433816</v>
      </c>
      <c r="C936" s="5">
        <f t="shared" ca="1" si="91"/>
        <v>30.366728867190822</v>
      </c>
      <c r="D936" s="5">
        <f t="shared" ca="1" si="92"/>
        <v>156.92617029706952</v>
      </c>
      <c r="E936" s="5">
        <f t="shared" ca="1" si="95"/>
        <v>-24.749863500197119</v>
      </c>
      <c r="F936" s="5">
        <f t="shared" ca="1" si="93"/>
        <v>-7.6297529430536351</v>
      </c>
      <c r="G936">
        <f t="shared" ca="1" si="94"/>
        <v>0.183</v>
      </c>
    </row>
    <row r="937" spans="1:7" x14ac:dyDescent="0.3">
      <c r="A937">
        <v>881</v>
      </c>
      <c r="B937" s="5">
        <f t="shared" ca="1" si="90"/>
        <v>67.248361212168675</v>
      </c>
      <c r="C937" s="5">
        <f t="shared" ca="1" si="91"/>
        <v>32.968952908706328</v>
      </c>
      <c r="D937" s="5">
        <f t="shared" ca="1" si="92"/>
        <v>143.03253347646415</v>
      </c>
      <c r="E937" s="5">
        <f t="shared" ca="1" si="95"/>
        <v>-26.187892985686311</v>
      </c>
      <c r="F937" s="5">
        <f t="shared" ca="1" si="93"/>
        <v>-9.0677824285428272</v>
      </c>
      <c r="G937">
        <f t="shared" ca="1" si="94"/>
        <v>0.15</v>
      </c>
    </row>
    <row r="938" spans="1:7" x14ac:dyDescent="0.3">
      <c r="A938">
        <v>882</v>
      </c>
      <c r="B938" s="5">
        <f t="shared" ca="1" si="90"/>
        <v>71.991949779235213</v>
      </c>
      <c r="C938" s="5">
        <f t="shared" ca="1" si="91"/>
        <v>26.741447324628023</v>
      </c>
      <c r="D938" s="5">
        <f t="shared" ca="1" si="92"/>
        <v>147.52794841449355</v>
      </c>
      <c r="E938" s="5">
        <f t="shared" ca="1" si="95"/>
        <v>2.0317642763867751</v>
      </c>
      <c r="F938" s="5">
        <f t="shared" ca="1" si="93"/>
        <v>19.151874833530258</v>
      </c>
      <c r="G938">
        <f t="shared" ca="1" si="94"/>
        <v>0.9</v>
      </c>
    </row>
    <row r="939" spans="1:7" x14ac:dyDescent="0.3">
      <c r="A939">
        <v>883</v>
      </c>
      <c r="B939" s="5">
        <f t="shared" ca="1" si="90"/>
        <v>68.491798566669488</v>
      </c>
      <c r="C939" s="5">
        <f t="shared" ca="1" si="91"/>
        <v>30.668262771999718</v>
      </c>
      <c r="D939" s="5">
        <f t="shared" ca="1" si="92"/>
        <v>153.09367590262244</v>
      </c>
      <c r="E939" s="5">
        <f t="shared" ca="1" si="95"/>
        <v>-21.710846642676106</v>
      </c>
      <c r="F939" s="5">
        <f t="shared" ca="1" si="93"/>
        <v>-4.5907360855326225</v>
      </c>
      <c r="G939">
        <f t="shared" ca="1" si="94"/>
        <v>0.26100000000000001</v>
      </c>
    </row>
    <row r="940" spans="1:7" x14ac:dyDescent="0.3">
      <c r="A940">
        <v>884</v>
      </c>
      <c r="B940" s="5">
        <f t="shared" ca="1" si="90"/>
        <v>72.401102645203252</v>
      </c>
      <c r="C940" s="5">
        <f t="shared" ca="1" si="91"/>
        <v>30.70432447014781</v>
      </c>
      <c r="D940" s="5">
        <f t="shared" ca="1" si="92"/>
        <v>148.2536822789861</v>
      </c>
      <c r="E940" s="5">
        <f t="shared" ca="1" si="95"/>
        <v>-8.2848107758636669</v>
      </c>
      <c r="F940" s="5">
        <f t="shared" ca="1" si="93"/>
        <v>8.8352997812798169</v>
      </c>
      <c r="G940">
        <f t="shared" ca="1" si="94"/>
        <v>0.68</v>
      </c>
    </row>
    <row r="941" spans="1:7" x14ac:dyDescent="0.3">
      <c r="A941">
        <v>885</v>
      </c>
      <c r="B941" s="5">
        <f t="shared" ca="1" si="90"/>
        <v>66.570686933525081</v>
      </c>
      <c r="C941" s="5">
        <f t="shared" ca="1" si="91"/>
        <v>23.330440525088385</v>
      </c>
      <c r="D941" s="5">
        <f t="shared" ca="1" si="92"/>
        <v>152.87945480281121</v>
      </c>
      <c r="E941" s="5">
        <f t="shared" ca="1" si="95"/>
        <v>-6.4666175449867023</v>
      </c>
      <c r="F941" s="5">
        <f t="shared" ca="1" si="93"/>
        <v>10.653493012156781</v>
      </c>
      <c r="G941">
        <f t="shared" ca="1" si="94"/>
        <v>0.73899999999999999</v>
      </c>
    </row>
    <row r="942" spans="1:7" x14ac:dyDescent="0.3">
      <c r="A942">
        <v>886</v>
      </c>
      <c r="B942" s="5">
        <f t="shared" ca="1" si="90"/>
        <v>67.707067041708115</v>
      </c>
      <c r="C942" s="5">
        <f t="shared" ca="1" si="91"/>
        <v>25.952149709876974</v>
      </c>
      <c r="D942" s="5">
        <f t="shared" ca="1" si="92"/>
        <v>157.62706123224012</v>
      </c>
      <c r="E942" s="5">
        <f t="shared" ca="1" si="95"/>
        <v>-13.17346256243272</v>
      </c>
      <c r="F942" s="5">
        <f t="shared" ca="1" si="93"/>
        <v>3.946647994710764</v>
      </c>
      <c r="G942">
        <f t="shared" ca="1" si="94"/>
        <v>0.51</v>
      </c>
    </row>
    <row r="943" spans="1:7" x14ac:dyDescent="0.3">
      <c r="A943">
        <v>887</v>
      </c>
      <c r="B943" s="5">
        <f t="shared" ca="1" si="90"/>
        <v>70.724180238198386</v>
      </c>
      <c r="C943" s="5">
        <f t="shared" ca="1" si="91"/>
        <v>31.060021823798479</v>
      </c>
      <c r="D943" s="5">
        <f t="shared" ca="1" si="92"/>
        <v>159.80108010519325</v>
      </c>
      <c r="E943" s="5">
        <f t="shared" ca="1" si="95"/>
        <v>-20.184434708723696</v>
      </c>
      <c r="F943" s="5">
        <f t="shared" ca="1" si="93"/>
        <v>-3.0643241515802124</v>
      </c>
      <c r="G943">
        <f t="shared" ca="1" si="94"/>
        <v>0.30599999999999999</v>
      </c>
    </row>
    <row r="944" spans="1:7" x14ac:dyDescent="0.3">
      <c r="A944">
        <v>888</v>
      </c>
      <c r="B944" s="5">
        <f t="shared" ca="1" si="90"/>
        <v>68.09936365931506</v>
      </c>
      <c r="C944" s="5">
        <f t="shared" ca="1" si="91"/>
        <v>25.558666525368626</v>
      </c>
      <c r="D944" s="5">
        <f t="shared" ca="1" si="92"/>
        <v>156.21361923625827</v>
      </c>
      <c r="E944" s="5">
        <f t="shared" ca="1" si="95"/>
        <v>-10.217129705164156</v>
      </c>
      <c r="F944" s="5">
        <f t="shared" ca="1" si="93"/>
        <v>6.9029808519793274</v>
      </c>
      <c r="G944">
        <f t="shared" ca="1" si="94"/>
        <v>0.6</v>
      </c>
    </row>
    <row r="945" spans="1:7" x14ac:dyDescent="0.3">
      <c r="A945">
        <v>889</v>
      </c>
      <c r="B945" s="5">
        <f t="shared" ca="1" si="90"/>
        <v>70.649320440198949</v>
      </c>
      <c r="C945" s="5">
        <f t="shared" ca="1" si="91"/>
        <v>29.557199668006632</v>
      </c>
      <c r="D945" s="5">
        <f t="shared" ca="1" si="92"/>
        <v>142.90833317238142</v>
      </c>
      <c r="E945" s="5">
        <f t="shared" ca="1" si="95"/>
        <v>-7.093161094545442</v>
      </c>
      <c r="F945" s="5">
        <f t="shared" ca="1" si="93"/>
        <v>10.026949462598042</v>
      </c>
      <c r="G945">
        <f t="shared" ca="1" si="94"/>
        <v>0.72099999999999997</v>
      </c>
    </row>
    <row r="946" spans="1:7" x14ac:dyDescent="0.3">
      <c r="A946">
        <v>890</v>
      </c>
      <c r="B946" s="5">
        <f t="shared" ca="1" si="90"/>
        <v>70.628343712900246</v>
      </c>
      <c r="C946" s="5">
        <f t="shared" ca="1" si="91"/>
        <v>31.330241251891767</v>
      </c>
      <c r="D946" s="5">
        <f t="shared" ca="1" si="92"/>
        <v>152.88293202319554</v>
      </c>
      <c r="E946" s="5">
        <f t="shared" ca="1" si="95"/>
        <v>-17.47884041747411</v>
      </c>
      <c r="F946" s="5">
        <f t="shared" ca="1" si="93"/>
        <v>-0.35872986033062659</v>
      </c>
      <c r="G946">
        <f t="shared" ca="1" si="94"/>
        <v>0.38300000000000001</v>
      </c>
    </row>
    <row r="947" spans="1:7" x14ac:dyDescent="0.3">
      <c r="A947">
        <v>891</v>
      </c>
      <c r="B947" s="5">
        <f t="shared" ca="1" si="90"/>
        <v>75.647980890345579</v>
      </c>
      <c r="C947" s="5">
        <f t="shared" ca="1" si="91"/>
        <v>29.555894604273412</v>
      </c>
      <c r="D947" s="5">
        <f t="shared" ca="1" si="92"/>
        <v>147.57614993004492</v>
      </c>
      <c r="E947" s="5">
        <f t="shared" ca="1" si="95"/>
        <v>4.3563209792108832</v>
      </c>
      <c r="F947" s="5">
        <f t="shared" ca="1" si="93"/>
        <v>21.476431536354369</v>
      </c>
      <c r="G947">
        <f t="shared" ca="1" si="94"/>
        <v>0.93799999999999994</v>
      </c>
    </row>
    <row r="948" spans="1:7" x14ac:dyDescent="0.3">
      <c r="A948">
        <v>892</v>
      </c>
      <c r="B948" s="5">
        <f t="shared" ca="1" si="90"/>
        <v>70.071135871136931</v>
      </c>
      <c r="C948" s="5">
        <f t="shared" ca="1" si="91"/>
        <v>28.361148491317795</v>
      </c>
      <c r="D948" s="5">
        <f t="shared" ca="1" si="92"/>
        <v>153.72396162542913</v>
      </c>
      <c r="E948" s="5">
        <f t="shared" ca="1" si="95"/>
        <v>-11.195687601047322</v>
      </c>
      <c r="F948" s="5">
        <f t="shared" ca="1" si="93"/>
        <v>5.9244229560961621</v>
      </c>
      <c r="G948">
        <f t="shared" ca="1" si="94"/>
        <v>0.57399999999999995</v>
      </c>
    </row>
    <row r="949" spans="1:7" x14ac:dyDescent="0.3">
      <c r="A949">
        <v>893</v>
      </c>
      <c r="B949" s="5">
        <f t="shared" ca="1" si="90"/>
        <v>68.067874826129128</v>
      </c>
      <c r="C949" s="5">
        <f t="shared" ca="1" si="91"/>
        <v>29.027495089753277</v>
      </c>
      <c r="D949" s="5">
        <f t="shared" ca="1" si="92"/>
        <v>145.58341491077741</v>
      </c>
      <c r="E949" s="5">
        <f t="shared" ca="1" si="95"/>
        <v>-14.265164673453532</v>
      </c>
      <c r="F949" s="5">
        <f t="shared" ca="1" si="93"/>
        <v>2.8549458836899522</v>
      </c>
      <c r="G949">
        <f t="shared" ca="1" si="94"/>
        <v>0.47399999999999998</v>
      </c>
    </row>
    <row r="950" spans="1:7" x14ac:dyDescent="0.3">
      <c r="A950">
        <v>894</v>
      </c>
      <c r="B950" s="5">
        <f t="shared" ca="1" si="90"/>
        <v>69.34001373543181</v>
      </c>
      <c r="C950" s="5">
        <f t="shared" ca="1" si="91"/>
        <v>26.513976364329622</v>
      </c>
      <c r="D950" s="5">
        <f t="shared" ca="1" si="92"/>
        <v>154.87864842483313</v>
      </c>
      <c r="E950" s="5">
        <f t="shared" ca="1" si="95"/>
        <v>-8.700802844747642</v>
      </c>
      <c r="F950" s="5">
        <f t="shared" ca="1" si="93"/>
        <v>8.4193077123958417</v>
      </c>
      <c r="G950">
        <f t="shared" ca="1" si="94"/>
        <v>0.66</v>
      </c>
    </row>
    <row r="951" spans="1:7" x14ac:dyDescent="0.3">
      <c r="A951">
        <v>895</v>
      </c>
      <c r="B951" s="5">
        <f t="shared" ca="1" si="90"/>
        <v>73.549209544338993</v>
      </c>
      <c r="C951" s="5">
        <f t="shared" ca="1" si="91"/>
        <v>26.858199117072303</v>
      </c>
      <c r="D951" s="5">
        <f t="shared" ca="1" si="92"/>
        <v>146.70369862956287</v>
      </c>
      <c r="E951" s="5">
        <f t="shared" ca="1" si="95"/>
        <v>6.4992450633412888</v>
      </c>
      <c r="F951" s="5">
        <f t="shared" ca="1" si="93"/>
        <v>23.619355620484772</v>
      </c>
      <c r="G951">
        <f t="shared" ca="1" si="94"/>
        <v>0.95899999999999996</v>
      </c>
    </row>
    <row r="952" spans="1:7" x14ac:dyDescent="0.3">
      <c r="A952">
        <v>896</v>
      </c>
      <c r="B952" s="5">
        <f t="shared" ca="1" si="90"/>
        <v>72.039825584295741</v>
      </c>
      <c r="C952" s="5">
        <f t="shared" ca="1" si="91"/>
        <v>31.034739500785555</v>
      </c>
      <c r="D952" s="5">
        <f t="shared" ca="1" si="92"/>
        <v>145.16241452288432</v>
      </c>
      <c r="E952" s="5">
        <f t="shared" ca="1" si="95"/>
        <v>-8.5509047042005371</v>
      </c>
      <c r="F952" s="5">
        <f t="shared" ca="1" si="93"/>
        <v>8.5692058529429467</v>
      </c>
      <c r="G952">
        <f t="shared" ca="1" si="94"/>
        <v>0.66900000000000004</v>
      </c>
    </row>
    <row r="953" spans="1:7" x14ac:dyDescent="0.3">
      <c r="A953">
        <v>897</v>
      </c>
      <c r="B953" s="5">
        <f t="shared" ca="1" si="90"/>
        <v>73.103164017227627</v>
      </c>
      <c r="C953" s="5">
        <f t="shared" ca="1" si="91"/>
        <v>31.060734566760321</v>
      </c>
      <c r="D953" s="5">
        <f t="shared" ca="1" si="92"/>
        <v>146.16248431825684</v>
      </c>
      <c r="E953" s="5">
        <f t="shared" ca="1" si="95"/>
        <v>-6.1925278935843657</v>
      </c>
      <c r="F953" s="5">
        <f t="shared" ca="1" si="93"/>
        <v>10.927582663559118</v>
      </c>
      <c r="G953">
        <f t="shared" ca="1" si="94"/>
        <v>0.749</v>
      </c>
    </row>
    <row r="954" spans="1:7" x14ac:dyDescent="0.3">
      <c r="A954">
        <v>898</v>
      </c>
      <c r="B954" s="5">
        <f t="shared" ref="B954:B1017" ca="1" si="96">_xlfn.NORM.INV(RAND(),$B$52,$C$52)</f>
        <v>72.513994809308542</v>
      </c>
      <c r="C954" s="5">
        <f t="shared" ref="C954:C1017" ca="1" si="97">_xlfn.NORM.INV(RAND(),$B$53,$C$53)</f>
        <v>27.887212760402882</v>
      </c>
      <c r="D954" s="5">
        <f t="shared" ref="D954:D1017" ca="1" si="98">_xlfn.NORM.INV(RAND(),$B$54,$C$54)</f>
        <v>156.54825076581392</v>
      </c>
      <c r="E954" s="5">
        <f t="shared" ca="1" si="95"/>
        <v>-4.5710486519591891</v>
      </c>
      <c r="F954" s="5">
        <f t="shared" ref="F954:F1017" ca="1" si="99">E954+$C$46</f>
        <v>12.549061905184296</v>
      </c>
      <c r="G954">
        <f t="shared" ref="G954:G1017" ca="1" si="100">COUNTIF($F$57:$F$1056,"&lt;"&amp;F954)/COUNT($F$57:$F$1056)</f>
        <v>0.78600000000000003</v>
      </c>
    </row>
    <row r="955" spans="1:7" x14ac:dyDescent="0.3">
      <c r="A955">
        <v>899</v>
      </c>
      <c r="B955" s="5">
        <f t="shared" ca="1" si="96"/>
        <v>72.804777033259967</v>
      </c>
      <c r="C955" s="5">
        <f t="shared" ca="1" si="97"/>
        <v>33.20215845897183</v>
      </c>
      <c r="D955" s="5">
        <f t="shared" ca="1" si="98"/>
        <v>147.80899157375089</v>
      </c>
      <c r="E955" s="5">
        <f t="shared" ca="1" si="95"/>
        <v>-13.894136707635708</v>
      </c>
      <c r="F955" s="5">
        <f t="shared" ca="1" si="99"/>
        <v>3.2259738495077759</v>
      </c>
      <c r="G955">
        <f t="shared" ca="1" si="100"/>
        <v>0.48499999999999999</v>
      </c>
    </row>
    <row r="956" spans="1:7" x14ac:dyDescent="0.3">
      <c r="A956">
        <v>900</v>
      </c>
      <c r="B956" s="5">
        <f t="shared" ca="1" si="96"/>
        <v>71.0546493186052</v>
      </c>
      <c r="C956" s="5">
        <f t="shared" ca="1" si="97"/>
        <v>26.576766425592051</v>
      </c>
      <c r="D956" s="5">
        <f t="shared" ca="1" si="98"/>
        <v>148.22031726036263</v>
      </c>
      <c r="E956" s="5">
        <f t="shared" ca="1" si="95"/>
        <v>-0.49924747088660637</v>
      </c>
      <c r="F956" s="5">
        <f t="shared" ca="1" si="99"/>
        <v>16.620863086256879</v>
      </c>
      <c r="G956">
        <f t="shared" ca="1" si="100"/>
        <v>0.86</v>
      </c>
    </row>
    <row r="957" spans="1:7" x14ac:dyDescent="0.3">
      <c r="A957">
        <v>901</v>
      </c>
      <c r="B957" s="5">
        <f t="shared" ca="1" si="96"/>
        <v>71.617893192439539</v>
      </c>
      <c r="C957" s="5">
        <f t="shared" ca="1" si="97"/>
        <v>30.284819180605993</v>
      </c>
      <c r="D957" s="5">
        <f t="shared" ca="1" si="98"/>
        <v>152.79829546404918</v>
      </c>
      <c r="E957" s="5">
        <f t="shared" ca="1" si="95"/>
        <v>-11.7495871923743</v>
      </c>
      <c r="F957" s="5">
        <f t="shared" ca="1" si="99"/>
        <v>5.3705233647691841</v>
      </c>
      <c r="G957">
        <f t="shared" ca="1" si="100"/>
        <v>0.55600000000000005</v>
      </c>
    </row>
    <row r="958" spans="1:7" x14ac:dyDescent="0.3">
      <c r="A958">
        <v>902</v>
      </c>
      <c r="B958" s="5">
        <f t="shared" ca="1" si="96"/>
        <v>66.680280160117391</v>
      </c>
      <c r="C958" s="5">
        <f t="shared" ca="1" si="97"/>
        <v>27.544291462172598</v>
      </c>
      <c r="D958" s="5">
        <f t="shared" ca="1" si="98"/>
        <v>148.33025000413036</v>
      </c>
      <c r="E958" s="5">
        <f t="shared" ca="1" si="95"/>
        <v>-15.478317553751046</v>
      </c>
      <c r="F958" s="5">
        <f t="shared" ca="1" si="99"/>
        <v>1.6417930033924382</v>
      </c>
      <c r="G958">
        <f t="shared" ca="1" si="100"/>
        <v>0.438</v>
      </c>
    </row>
    <row r="959" spans="1:7" x14ac:dyDescent="0.3">
      <c r="A959">
        <v>903</v>
      </c>
      <c r="B959" s="5">
        <f t="shared" ca="1" si="96"/>
        <v>65.890931355463877</v>
      </c>
      <c r="C959" s="5">
        <f t="shared" ca="1" si="97"/>
        <v>28.830332608490238</v>
      </c>
      <c r="D959" s="5">
        <f t="shared" ca="1" si="98"/>
        <v>144.85687781408046</v>
      </c>
      <c r="E959" s="5">
        <f t="shared" ca="1" si="95"/>
        <v>-19.40315426287183</v>
      </c>
      <c r="F959" s="5">
        <f t="shared" ca="1" si="99"/>
        <v>-2.2830437057283461</v>
      </c>
      <c r="G959">
        <f t="shared" ca="1" si="100"/>
        <v>0.318</v>
      </c>
    </row>
    <row r="960" spans="1:7" x14ac:dyDescent="0.3">
      <c r="A960">
        <v>904</v>
      </c>
      <c r="B960" s="5">
        <f t="shared" ca="1" si="96"/>
        <v>77.607385909206442</v>
      </c>
      <c r="C960" s="5">
        <f t="shared" ca="1" si="97"/>
        <v>30.319787636295356</v>
      </c>
      <c r="D960" s="5">
        <f t="shared" ca="1" si="98"/>
        <v>152.53515014783713</v>
      </c>
      <c r="E960" s="5">
        <f t="shared" ca="1" si="95"/>
        <v>5.0231111779002058</v>
      </c>
      <c r="F960" s="5">
        <f t="shared" ca="1" si="99"/>
        <v>22.143221735043689</v>
      </c>
      <c r="G960">
        <f t="shared" ca="1" si="100"/>
        <v>0.94699999999999995</v>
      </c>
    </row>
    <row r="961" spans="1:7" x14ac:dyDescent="0.3">
      <c r="A961">
        <v>905</v>
      </c>
      <c r="B961" s="5">
        <f t="shared" ca="1" si="96"/>
        <v>65.288732035656494</v>
      </c>
      <c r="C961" s="5">
        <f t="shared" ca="1" si="97"/>
        <v>32.700585814375096</v>
      </c>
      <c r="D961" s="5">
        <f t="shared" ca="1" si="98"/>
        <v>154.13977079668183</v>
      </c>
      <c r="E961" s="5">
        <f t="shared" ca="1" si="95"/>
        <v>-36.896920694020302</v>
      </c>
      <c r="F961" s="5">
        <f t="shared" ca="1" si="99"/>
        <v>-19.776810136876819</v>
      </c>
      <c r="G961">
        <f t="shared" ca="1" si="100"/>
        <v>3.2000000000000001E-2</v>
      </c>
    </row>
    <row r="962" spans="1:7" x14ac:dyDescent="0.3">
      <c r="A962">
        <v>906</v>
      </c>
      <c r="B962" s="5">
        <f t="shared" ca="1" si="96"/>
        <v>69.821737783438323</v>
      </c>
      <c r="C962" s="5">
        <f t="shared" ca="1" si="97"/>
        <v>28.498430781103686</v>
      </c>
      <c r="D962" s="5">
        <f t="shared" ca="1" si="98"/>
        <v>149.26855287844822</v>
      </c>
      <c r="E962" s="5">
        <f t="shared" ca="1" si="95"/>
        <v>-9.8747935908029216</v>
      </c>
      <c r="F962" s="5">
        <f t="shared" ca="1" si="99"/>
        <v>7.2453169663405621</v>
      </c>
      <c r="G962">
        <f t="shared" ca="1" si="100"/>
        <v>0.61699999999999999</v>
      </c>
    </row>
    <row r="963" spans="1:7" x14ac:dyDescent="0.3">
      <c r="A963">
        <v>907</v>
      </c>
      <c r="B963" s="5">
        <f t="shared" ca="1" si="96"/>
        <v>69.714298851132654</v>
      </c>
      <c r="C963" s="5">
        <f t="shared" ca="1" si="97"/>
        <v>31.849814655430158</v>
      </c>
      <c r="D963" s="5">
        <f t="shared" ca="1" si="98"/>
        <v>142.8456562384419</v>
      </c>
      <c r="E963" s="5">
        <f t="shared" ca="1" si="95"/>
        <v>-16.074127068032922</v>
      </c>
      <c r="F963" s="5">
        <f t="shared" ca="1" si="99"/>
        <v>1.0459834891105615</v>
      </c>
      <c r="G963">
        <f t="shared" ca="1" si="100"/>
        <v>0.40899999999999997</v>
      </c>
    </row>
    <row r="964" spans="1:7" x14ac:dyDescent="0.3">
      <c r="A964">
        <v>908</v>
      </c>
      <c r="B964" s="5">
        <f t="shared" ca="1" si="96"/>
        <v>71.046646101573145</v>
      </c>
      <c r="C964" s="5">
        <f t="shared" ca="1" si="97"/>
        <v>27.972973171298321</v>
      </c>
      <c r="D964" s="5">
        <f t="shared" ca="1" si="98"/>
        <v>146.6925842943001</v>
      </c>
      <c r="E964" s="5">
        <f t="shared" ca="1" si="95"/>
        <v>-3.5979352966295277</v>
      </c>
      <c r="F964" s="5">
        <f t="shared" ca="1" si="99"/>
        <v>13.522175260513956</v>
      </c>
      <c r="G964">
        <f t="shared" ca="1" si="100"/>
        <v>0.80700000000000005</v>
      </c>
    </row>
    <row r="965" spans="1:7" x14ac:dyDescent="0.3">
      <c r="A965">
        <v>909</v>
      </c>
      <c r="B965" s="5">
        <f t="shared" ca="1" si="96"/>
        <v>66.599368784622939</v>
      </c>
      <c r="C965" s="5">
        <f t="shared" ca="1" si="97"/>
        <v>30.356770854185267</v>
      </c>
      <c r="D965" s="5">
        <f t="shared" ca="1" si="98"/>
        <v>158.871644069409</v>
      </c>
      <c r="E965" s="5">
        <f t="shared" ca="1" si="95"/>
        <v>-29.239956698986649</v>
      </c>
      <c r="F965" s="5">
        <f t="shared" ca="1" si="99"/>
        <v>-12.119846141843166</v>
      </c>
      <c r="G965">
        <f t="shared" ca="1" si="100"/>
        <v>0.108</v>
      </c>
    </row>
    <row r="966" spans="1:7" x14ac:dyDescent="0.3">
      <c r="A966">
        <v>910</v>
      </c>
      <c r="B966" s="5">
        <f t="shared" ca="1" si="96"/>
        <v>64.312213916005831</v>
      </c>
      <c r="C966" s="5">
        <f t="shared" ca="1" si="97"/>
        <v>33.886732521194652</v>
      </c>
      <c r="D966" s="5">
        <f t="shared" ca="1" si="98"/>
        <v>159.40565869257549</v>
      </c>
      <c r="E966" s="5">
        <f t="shared" ref="E966:E1029" ca="1" si="101">$J$46*(B966-$B$46)+$J$47*(C966-$B$47)+$J$48*(D966-$B$48)</f>
        <v>-45.774840715042501</v>
      </c>
      <c r="F966" s="5">
        <f t="shared" ca="1" si="99"/>
        <v>-28.654730157899017</v>
      </c>
      <c r="G966">
        <f t="shared" ca="1" si="100"/>
        <v>5.0000000000000001E-3</v>
      </c>
    </row>
    <row r="967" spans="1:7" x14ac:dyDescent="0.3">
      <c r="A967">
        <v>911</v>
      </c>
      <c r="B967" s="5">
        <f t="shared" ca="1" si="96"/>
        <v>70.719118862980608</v>
      </c>
      <c r="C967" s="5">
        <f t="shared" ca="1" si="97"/>
        <v>32.281417252077112</v>
      </c>
      <c r="D967" s="5">
        <f t="shared" ca="1" si="98"/>
        <v>149.64066987114165</v>
      </c>
      <c r="E967" s="5">
        <f t="shared" ca="1" si="101"/>
        <v>-18.134769021852247</v>
      </c>
      <c r="F967" s="5">
        <f t="shared" ca="1" si="99"/>
        <v>-1.0146584647087629</v>
      </c>
      <c r="G967">
        <f t="shared" ca="1" si="100"/>
        <v>0.36099999999999999</v>
      </c>
    </row>
    <row r="968" spans="1:7" x14ac:dyDescent="0.3">
      <c r="A968">
        <v>912</v>
      </c>
      <c r="B968" s="5">
        <f t="shared" ca="1" si="96"/>
        <v>70.242818213874301</v>
      </c>
      <c r="C968" s="5">
        <f t="shared" ca="1" si="97"/>
        <v>29.511413291394543</v>
      </c>
      <c r="D968" s="5">
        <f t="shared" ca="1" si="98"/>
        <v>150.93009776625703</v>
      </c>
      <c r="E968" s="5">
        <f t="shared" ca="1" si="101"/>
        <v>-12.423324096879066</v>
      </c>
      <c r="F968" s="5">
        <f t="shared" ca="1" si="99"/>
        <v>4.696786460264418</v>
      </c>
      <c r="G968">
        <f t="shared" ca="1" si="100"/>
        <v>0.53100000000000003</v>
      </c>
    </row>
    <row r="969" spans="1:7" x14ac:dyDescent="0.3">
      <c r="A969">
        <v>913</v>
      </c>
      <c r="B969" s="5">
        <f t="shared" ca="1" si="96"/>
        <v>66.845568854731653</v>
      </c>
      <c r="C969" s="5">
        <f t="shared" ca="1" si="97"/>
        <v>28.667210965584161</v>
      </c>
      <c r="D969" s="5">
        <f t="shared" ca="1" si="98"/>
        <v>150.33002419466266</v>
      </c>
      <c r="E969" s="5">
        <f t="shared" ca="1" si="101"/>
        <v>-19.230584586998102</v>
      </c>
      <c r="F969" s="5">
        <f t="shared" ca="1" si="99"/>
        <v>-2.1104740298546183</v>
      </c>
      <c r="G969">
        <f t="shared" ca="1" si="100"/>
        <v>0.32500000000000001</v>
      </c>
    </row>
    <row r="970" spans="1:7" x14ac:dyDescent="0.3">
      <c r="A970">
        <v>914</v>
      </c>
      <c r="B970" s="5">
        <f t="shared" ca="1" si="96"/>
        <v>74.607964904053134</v>
      </c>
      <c r="C970" s="5">
        <f t="shared" ca="1" si="97"/>
        <v>25.716787168865995</v>
      </c>
      <c r="D970" s="5">
        <f t="shared" ca="1" si="98"/>
        <v>150.15959975478313</v>
      </c>
      <c r="E970" s="5">
        <f t="shared" ca="1" si="101"/>
        <v>10.781997699074523</v>
      </c>
      <c r="F970" s="5">
        <f t="shared" ca="1" si="99"/>
        <v>27.902108256218007</v>
      </c>
      <c r="G970">
        <f t="shared" ca="1" si="100"/>
        <v>0.98099999999999998</v>
      </c>
    </row>
    <row r="971" spans="1:7" x14ac:dyDescent="0.3">
      <c r="A971">
        <v>915</v>
      </c>
      <c r="B971" s="5">
        <f t="shared" ca="1" si="96"/>
        <v>64.198098709872383</v>
      </c>
      <c r="C971" s="5">
        <f t="shared" ca="1" si="97"/>
        <v>28.43629840181514</v>
      </c>
      <c r="D971" s="5">
        <f t="shared" ca="1" si="98"/>
        <v>149.42796922173062</v>
      </c>
      <c r="E971" s="5">
        <f t="shared" ca="1" si="101"/>
        <v>-25.493903332162834</v>
      </c>
      <c r="F971" s="5">
        <f t="shared" ca="1" si="99"/>
        <v>-8.3737927750193499</v>
      </c>
      <c r="G971">
        <f t="shared" ca="1" si="100"/>
        <v>0.16400000000000001</v>
      </c>
    </row>
    <row r="972" spans="1:7" x14ac:dyDescent="0.3">
      <c r="A972">
        <v>916</v>
      </c>
      <c r="B972" s="5">
        <f t="shared" ca="1" si="96"/>
        <v>68.745153944256543</v>
      </c>
      <c r="C972" s="5">
        <f t="shared" ca="1" si="97"/>
        <v>32.932766432056987</v>
      </c>
      <c r="D972" s="5">
        <f t="shared" ca="1" si="98"/>
        <v>136.84285146661244</v>
      </c>
      <c r="E972" s="5">
        <f t="shared" ca="1" si="101"/>
        <v>-18.570870460464182</v>
      </c>
      <c r="F972" s="5">
        <f t="shared" ca="1" si="99"/>
        <v>-1.4507599033206979</v>
      </c>
      <c r="G972">
        <f t="shared" ca="1" si="100"/>
        <v>0.34599999999999997</v>
      </c>
    </row>
    <row r="973" spans="1:7" x14ac:dyDescent="0.3">
      <c r="A973">
        <v>917</v>
      </c>
      <c r="B973" s="5">
        <f t="shared" ca="1" si="96"/>
        <v>71.565474708714802</v>
      </c>
      <c r="C973" s="5">
        <f t="shared" ca="1" si="97"/>
        <v>26.355367046617769</v>
      </c>
      <c r="D973" s="5">
        <f t="shared" ca="1" si="98"/>
        <v>153.01730666637843</v>
      </c>
      <c r="E973" s="5">
        <f t="shared" ca="1" si="101"/>
        <v>-1.0391087632355047</v>
      </c>
      <c r="F973" s="5">
        <f t="shared" ca="1" si="99"/>
        <v>16.08100179390798</v>
      </c>
      <c r="G973">
        <f t="shared" ca="1" si="100"/>
        <v>0.85399999999999998</v>
      </c>
    </row>
    <row r="974" spans="1:7" x14ac:dyDescent="0.3">
      <c r="A974">
        <v>918</v>
      </c>
      <c r="B974" s="5">
        <f t="shared" ca="1" si="96"/>
        <v>67.125621467613428</v>
      </c>
      <c r="C974" s="5">
        <f t="shared" ca="1" si="97"/>
        <v>24.32850953762356</v>
      </c>
      <c r="D974" s="5">
        <f t="shared" ca="1" si="98"/>
        <v>142.52235582417549</v>
      </c>
      <c r="E974" s="5">
        <f t="shared" ca="1" si="101"/>
        <v>-2.1231546344920957</v>
      </c>
      <c r="F974" s="5">
        <f t="shared" ca="1" si="99"/>
        <v>14.996955922651388</v>
      </c>
      <c r="G974">
        <f t="shared" ca="1" si="100"/>
        <v>0.83899999999999997</v>
      </c>
    </row>
    <row r="975" spans="1:7" x14ac:dyDescent="0.3">
      <c r="A975">
        <v>919</v>
      </c>
      <c r="B975" s="5">
        <f t="shared" ca="1" si="96"/>
        <v>62.20607828397096</v>
      </c>
      <c r="C975" s="5">
        <f t="shared" ca="1" si="97"/>
        <v>27.698532973534071</v>
      </c>
      <c r="D975" s="5">
        <f t="shared" ca="1" si="98"/>
        <v>146.04957434796339</v>
      </c>
      <c r="E975" s="5">
        <f t="shared" ca="1" si="101"/>
        <v>-27.176502829341889</v>
      </c>
      <c r="F975" s="5">
        <f t="shared" ca="1" si="99"/>
        <v>-10.056392272198405</v>
      </c>
      <c r="G975">
        <f t="shared" ca="1" si="100"/>
        <v>0.13800000000000001</v>
      </c>
    </row>
    <row r="976" spans="1:7" x14ac:dyDescent="0.3">
      <c r="A976">
        <v>920</v>
      </c>
      <c r="B976" s="5">
        <f t="shared" ca="1" si="96"/>
        <v>68.925522810388685</v>
      </c>
      <c r="C976" s="5">
        <f t="shared" ca="1" si="97"/>
        <v>35.751305703630443</v>
      </c>
      <c r="D976" s="5">
        <f t="shared" ca="1" si="98"/>
        <v>154.67504567437607</v>
      </c>
      <c r="E976" s="5">
        <f t="shared" ca="1" si="101"/>
        <v>-35.548477096561633</v>
      </c>
      <c r="F976" s="5">
        <f t="shared" ca="1" si="99"/>
        <v>-18.42836653941815</v>
      </c>
      <c r="G976">
        <f t="shared" ca="1" si="100"/>
        <v>3.9E-2</v>
      </c>
    </row>
    <row r="977" spans="1:7" x14ac:dyDescent="0.3">
      <c r="A977">
        <v>921</v>
      </c>
      <c r="B977" s="5">
        <f t="shared" ca="1" si="96"/>
        <v>69.79023032178624</v>
      </c>
      <c r="C977" s="5">
        <f t="shared" ca="1" si="97"/>
        <v>24.790479145370863</v>
      </c>
      <c r="D977" s="5">
        <f t="shared" ca="1" si="98"/>
        <v>162.29373643143867</v>
      </c>
      <c r="E977" s="5">
        <f t="shared" ca="1" si="101"/>
        <v>-6.6254218466586092</v>
      </c>
      <c r="F977" s="5">
        <f t="shared" ca="1" si="99"/>
        <v>10.494688710484875</v>
      </c>
      <c r="G977">
        <f t="shared" ca="1" si="100"/>
        <v>0.73499999999999999</v>
      </c>
    </row>
    <row r="978" spans="1:7" x14ac:dyDescent="0.3">
      <c r="A978">
        <v>922</v>
      </c>
      <c r="B978" s="5">
        <f t="shared" ca="1" si="96"/>
        <v>71.153322826613405</v>
      </c>
      <c r="C978" s="5">
        <f t="shared" ca="1" si="97"/>
        <v>30.338958956005005</v>
      </c>
      <c r="D978" s="5">
        <f t="shared" ca="1" si="98"/>
        <v>157.2437937630597</v>
      </c>
      <c r="E978" s="5">
        <f t="shared" ca="1" si="101"/>
        <v>-15.593882940005805</v>
      </c>
      <c r="F978" s="5">
        <f t="shared" ca="1" si="99"/>
        <v>1.5262276171376783</v>
      </c>
      <c r="G978">
        <f t="shared" ca="1" si="100"/>
        <v>0.43</v>
      </c>
    </row>
    <row r="979" spans="1:7" x14ac:dyDescent="0.3">
      <c r="A979">
        <v>923</v>
      </c>
      <c r="B979" s="5">
        <f t="shared" ca="1" si="96"/>
        <v>70.766288756724251</v>
      </c>
      <c r="C979" s="5">
        <f t="shared" ca="1" si="97"/>
        <v>32.187977627659549</v>
      </c>
      <c r="D979" s="5">
        <f t="shared" ca="1" si="98"/>
        <v>156.83176976777258</v>
      </c>
      <c r="E979" s="5">
        <f t="shared" ca="1" si="101"/>
        <v>-21.617117405393316</v>
      </c>
      <c r="F979" s="5">
        <f t="shared" ca="1" si="99"/>
        <v>-4.497006848249832</v>
      </c>
      <c r="G979">
        <f t="shared" ca="1" si="100"/>
        <v>0.26400000000000001</v>
      </c>
    </row>
    <row r="980" spans="1:7" x14ac:dyDescent="0.3">
      <c r="A980">
        <v>924</v>
      </c>
      <c r="B980" s="5">
        <f t="shared" ca="1" si="96"/>
        <v>67.114978718575017</v>
      </c>
      <c r="C980" s="5">
        <f t="shared" ca="1" si="97"/>
        <v>25.499782489666678</v>
      </c>
      <c r="D980" s="5">
        <f t="shared" ca="1" si="98"/>
        <v>149.92441748542089</v>
      </c>
      <c r="E980" s="5">
        <f t="shared" ca="1" si="101"/>
        <v>-9.412977166623552</v>
      </c>
      <c r="F980" s="5">
        <f t="shared" ca="1" si="99"/>
        <v>7.7071333905199317</v>
      </c>
      <c r="G980">
        <f t="shared" ca="1" si="100"/>
        <v>0.63600000000000001</v>
      </c>
    </row>
    <row r="981" spans="1:7" x14ac:dyDescent="0.3">
      <c r="A981">
        <v>925</v>
      </c>
      <c r="B981" s="5">
        <f t="shared" ca="1" si="96"/>
        <v>69.366966371391698</v>
      </c>
      <c r="C981" s="5">
        <f t="shared" ca="1" si="97"/>
        <v>32.444111319431236</v>
      </c>
      <c r="D981" s="5">
        <f t="shared" ca="1" si="98"/>
        <v>148.86717204612444</v>
      </c>
      <c r="E981" s="5">
        <f t="shared" ca="1" si="101"/>
        <v>-21.948897966668827</v>
      </c>
      <c r="F981" s="5">
        <f t="shared" ca="1" si="99"/>
        <v>-4.8287874095253436</v>
      </c>
      <c r="G981">
        <f t="shared" ca="1" si="100"/>
        <v>0.25700000000000001</v>
      </c>
    </row>
    <row r="982" spans="1:7" x14ac:dyDescent="0.3">
      <c r="A982">
        <v>926</v>
      </c>
      <c r="B982" s="5">
        <f t="shared" ca="1" si="96"/>
        <v>72.243354966852408</v>
      </c>
      <c r="C982" s="5">
        <f t="shared" ca="1" si="97"/>
        <v>31.623207476481067</v>
      </c>
      <c r="D982" s="5">
        <f t="shared" ca="1" si="98"/>
        <v>156.05849559037065</v>
      </c>
      <c r="E982" s="5">
        <f t="shared" ca="1" si="101"/>
        <v>-15.497604650317317</v>
      </c>
      <c r="F982" s="5">
        <f t="shared" ca="1" si="99"/>
        <v>1.6225059068261665</v>
      </c>
      <c r="G982">
        <f t="shared" ca="1" si="100"/>
        <v>0.437</v>
      </c>
    </row>
    <row r="983" spans="1:7" x14ac:dyDescent="0.3">
      <c r="A983">
        <v>927</v>
      </c>
      <c r="B983" s="5">
        <f t="shared" ca="1" si="96"/>
        <v>73.914442908438303</v>
      </c>
      <c r="C983" s="5">
        <f t="shared" ca="1" si="97"/>
        <v>36.706873960392507</v>
      </c>
      <c r="D983" s="5">
        <f t="shared" ca="1" si="98"/>
        <v>156.99810092747131</v>
      </c>
      <c r="E983" s="5">
        <f t="shared" ca="1" si="101"/>
        <v>-25.535210709094066</v>
      </c>
      <c r="F983" s="5">
        <f t="shared" ca="1" si="99"/>
        <v>-8.4151001519505826</v>
      </c>
      <c r="G983">
        <f t="shared" ca="1" si="100"/>
        <v>0.16200000000000001</v>
      </c>
    </row>
    <row r="984" spans="1:7" x14ac:dyDescent="0.3">
      <c r="A984">
        <v>928</v>
      </c>
      <c r="B984" s="5">
        <f t="shared" ca="1" si="96"/>
        <v>67.211402791225183</v>
      </c>
      <c r="C984" s="5">
        <f t="shared" ca="1" si="97"/>
        <v>33.646005889023044</v>
      </c>
      <c r="D984" s="5">
        <f t="shared" ca="1" si="98"/>
        <v>151.27422763597968</v>
      </c>
      <c r="E984" s="5">
        <f t="shared" ca="1" si="101"/>
        <v>-32.623318646380561</v>
      </c>
      <c r="F984" s="5">
        <f t="shared" ca="1" si="99"/>
        <v>-15.503208089237077</v>
      </c>
      <c r="G984">
        <f t="shared" ca="1" si="100"/>
        <v>6.2E-2</v>
      </c>
    </row>
    <row r="985" spans="1:7" x14ac:dyDescent="0.3">
      <c r="A985">
        <v>929</v>
      </c>
      <c r="B985" s="5">
        <f t="shared" ca="1" si="96"/>
        <v>72.736982467410002</v>
      </c>
      <c r="C985" s="5">
        <f t="shared" ca="1" si="97"/>
        <v>28.46692427901521</v>
      </c>
      <c r="D985" s="5">
        <f t="shared" ca="1" si="98"/>
        <v>142.14496406951181</v>
      </c>
      <c r="E985" s="5">
        <f t="shared" ca="1" si="101"/>
        <v>2.1941273714977791</v>
      </c>
      <c r="F985" s="5">
        <f t="shared" ca="1" si="99"/>
        <v>19.314237928641262</v>
      </c>
      <c r="G985">
        <f t="shared" ca="1" si="100"/>
        <v>0.90400000000000003</v>
      </c>
    </row>
    <row r="986" spans="1:7" x14ac:dyDescent="0.3">
      <c r="A986">
        <v>930</v>
      </c>
      <c r="B986" s="5">
        <f t="shared" ca="1" si="96"/>
        <v>63.182890323456817</v>
      </c>
      <c r="C986" s="5">
        <f t="shared" ca="1" si="97"/>
        <v>26.096644408507579</v>
      </c>
      <c r="D986" s="5">
        <f t="shared" ca="1" si="98"/>
        <v>153.61887371160381</v>
      </c>
      <c r="E986" s="5">
        <f t="shared" ca="1" si="101"/>
        <v>-24.053099644639353</v>
      </c>
      <c r="F986" s="5">
        <f t="shared" ca="1" si="99"/>
        <v>-6.9329890874958693</v>
      </c>
      <c r="G986">
        <f t="shared" ca="1" si="100"/>
        <v>0.19700000000000001</v>
      </c>
    </row>
    <row r="987" spans="1:7" x14ac:dyDescent="0.3">
      <c r="A987">
        <v>931</v>
      </c>
      <c r="B987" s="5">
        <f t="shared" ca="1" si="96"/>
        <v>70.52251414186496</v>
      </c>
      <c r="C987" s="5">
        <f t="shared" ca="1" si="97"/>
        <v>29.166745774931613</v>
      </c>
      <c r="D987" s="5">
        <f t="shared" ca="1" si="98"/>
        <v>149.5597606830504</v>
      </c>
      <c r="E987" s="5">
        <f t="shared" ca="1" si="101"/>
        <v>-9.9410526613977694</v>
      </c>
      <c r="F987" s="5">
        <f t="shared" ca="1" si="99"/>
        <v>7.1790578957457143</v>
      </c>
      <c r="G987">
        <f t="shared" ca="1" si="100"/>
        <v>0.61299999999999999</v>
      </c>
    </row>
    <row r="988" spans="1:7" x14ac:dyDescent="0.3">
      <c r="A988">
        <v>932</v>
      </c>
      <c r="B988" s="5">
        <f t="shared" ca="1" si="96"/>
        <v>70.978968994118375</v>
      </c>
      <c r="C988" s="5">
        <f t="shared" ca="1" si="97"/>
        <v>24.551011578287493</v>
      </c>
      <c r="D988" s="5">
        <f t="shared" ca="1" si="98"/>
        <v>154.10243204338101</v>
      </c>
      <c r="E988" s="5">
        <f t="shared" ca="1" si="101"/>
        <v>1.7775857775973405</v>
      </c>
      <c r="F988" s="5">
        <f t="shared" ca="1" si="99"/>
        <v>18.897696334740825</v>
      </c>
      <c r="G988">
        <f t="shared" ca="1" si="100"/>
        <v>0.89700000000000002</v>
      </c>
    </row>
    <row r="989" spans="1:7" x14ac:dyDescent="0.3">
      <c r="A989">
        <v>933</v>
      </c>
      <c r="B989" s="5">
        <f t="shared" ca="1" si="96"/>
        <v>70.255124023081663</v>
      </c>
      <c r="C989" s="5">
        <f t="shared" ca="1" si="97"/>
        <v>33.888897262246417</v>
      </c>
      <c r="D989" s="5">
        <f t="shared" ca="1" si="98"/>
        <v>150.64029522774274</v>
      </c>
      <c r="E989" s="5">
        <f t="shared" ca="1" si="101"/>
        <v>-24.459035513724096</v>
      </c>
      <c r="F989" s="5">
        <f t="shared" ca="1" si="99"/>
        <v>-7.3389249565806125</v>
      </c>
      <c r="G989">
        <f t="shared" ca="1" si="100"/>
        <v>0.188</v>
      </c>
    </row>
    <row r="990" spans="1:7" x14ac:dyDescent="0.3">
      <c r="A990">
        <v>934</v>
      </c>
      <c r="B990" s="5">
        <f t="shared" ca="1" si="96"/>
        <v>72.118051418965507</v>
      </c>
      <c r="C990" s="5">
        <f t="shared" ca="1" si="97"/>
        <v>35.679526050752827</v>
      </c>
      <c r="D990" s="5">
        <f t="shared" ca="1" si="98"/>
        <v>135.49134912832019</v>
      </c>
      <c r="E990" s="5">
        <f t="shared" ca="1" si="101"/>
        <v>-16.093792600759109</v>
      </c>
      <c r="F990" s="5">
        <f t="shared" ca="1" si="99"/>
        <v>1.026317956384375</v>
      </c>
      <c r="G990">
        <f t="shared" ca="1" si="100"/>
        <v>0.40799999999999997</v>
      </c>
    </row>
    <row r="991" spans="1:7" x14ac:dyDescent="0.3">
      <c r="A991">
        <v>935</v>
      </c>
      <c r="B991" s="5">
        <f t="shared" ca="1" si="96"/>
        <v>69.663465289528219</v>
      </c>
      <c r="C991" s="5">
        <f t="shared" ca="1" si="97"/>
        <v>31.941583528384495</v>
      </c>
      <c r="D991" s="5">
        <f t="shared" ca="1" si="98"/>
        <v>149.07887230880237</v>
      </c>
      <c r="E991" s="5">
        <f t="shared" ca="1" si="101"/>
        <v>-19.831307255028587</v>
      </c>
      <c r="F991" s="5">
        <f t="shared" ca="1" si="99"/>
        <v>-2.7111966978851036</v>
      </c>
      <c r="G991">
        <f t="shared" ca="1" si="100"/>
        <v>0.313</v>
      </c>
    </row>
    <row r="992" spans="1:7" x14ac:dyDescent="0.3">
      <c r="A992">
        <v>936</v>
      </c>
      <c r="B992" s="5">
        <f t="shared" ca="1" si="96"/>
        <v>70.067802559034263</v>
      </c>
      <c r="C992" s="5">
        <f t="shared" ca="1" si="97"/>
        <v>30.925357687790452</v>
      </c>
      <c r="D992" s="5">
        <f t="shared" ca="1" si="98"/>
        <v>161.92809565501511</v>
      </c>
      <c r="E992" s="5">
        <f t="shared" ca="1" si="101"/>
        <v>-22.787757899879978</v>
      </c>
      <c r="F992" s="5">
        <f t="shared" ca="1" si="99"/>
        <v>-5.667647342736494</v>
      </c>
      <c r="G992">
        <f t="shared" ca="1" si="100"/>
        <v>0.23300000000000001</v>
      </c>
    </row>
    <row r="993" spans="1:7" x14ac:dyDescent="0.3">
      <c r="A993">
        <v>937</v>
      </c>
      <c r="B993" s="5">
        <f t="shared" ca="1" si="96"/>
        <v>68.345445547519404</v>
      </c>
      <c r="C993" s="5">
        <f t="shared" ca="1" si="97"/>
        <v>26.159569790299663</v>
      </c>
      <c r="D993" s="5">
        <f t="shared" ca="1" si="98"/>
        <v>150.19962264205864</v>
      </c>
      <c r="E993" s="5">
        <f t="shared" ca="1" si="101"/>
        <v>-7.9673776049947955</v>
      </c>
      <c r="F993" s="5">
        <f t="shared" ca="1" si="99"/>
        <v>9.1527329521486891</v>
      </c>
      <c r="G993">
        <f t="shared" ca="1" si="100"/>
        <v>0.69399999999999995</v>
      </c>
    </row>
    <row r="994" spans="1:7" x14ac:dyDescent="0.3">
      <c r="A994">
        <v>938</v>
      </c>
      <c r="B994" s="5">
        <f t="shared" ca="1" si="96"/>
        <v>72.605462911098925</v>
      </c>
      <c r="C994" s="5">
        <f t="shared" ca="1" si="97"/>
        <v>27.718212803196138</v>
      </c>
      <c r="D994" s="5">
        <f t="shared" ca="1" si="98"/>
        <v>151.53162868647715</v>
      </c>
      <c r="E994" s="5">
        <f t="shared" ca="1" si="101"/>
        <v>-1.14025765452091</v>
      </c>
      <c r="F994" s="5">
        <f t="shared" ca="1" si="99"/>
        <v>15.979852902622573</v>
      </c>
      <c r="G994">
        <f t="shared" ca="1" si="100"/>
        <v>0.85099999999999998</v>
      </c>
    </row>
    <row r="995" spans="1:7" x14ac:dyDescent="0.3">
      <c r="A995">
        <v>939</v>
      </c>
      <c r="B995" s="5">
        <f t="shared" ca="1" si="96"/>
        <v>70.395031542292287</v>
      </c>
      <c r="C995" s="5">
        <f t="shared" ca="1" si="97"/>
        <v>28.848629945617869</v>
      </c>
      <c r="D995" s="5">
        <f t="shared" ca="1" si="98"/>
        <v>152.6307105542509</v>
      </c>
      <c r="E995" s="5">
        <f t="shared" ca="1" si="101"/>
        <v>-11.063459941758689</v>
      </c>
      <c r="F995" s="5">
        <f t="shared" ca="1" si="99"/>
        <v>6.056650615384795</v>
      </c>
      <c r="G995">
        <f t="shared" ca="1" si="100"/>
        <v>0.57899999999999996</v>
      </c>
    </row>
    <row r="996" spans="1:7" x14ac:dyDescent="0.3">
      <c r="A996">
        <v>940</v>
      </c>
      <c r="B996" s="5">
        <f t="shared" ca="1" si="96"/>
        <v>75.082813249475578</v>
      </c>
      <c r="C996" s="5">
        <f t="shared" ca="1" si="97"/>
        <v>30.457280018637</v>
      </c>
      <c r="D996" s="5">
        <f t="shared" ca="1" si="98"/>
        <v>151.79593701652996</v>
      </c>
      <c r="E996" s="5">
        <f t="shared" ca="1" si="101"/>
        <v>-2.0136568332065337</v>
      </c>
      <c r="F996" s="5">
        <f t="shared" ca="1" si="99"/>
        <v>15.10645372393695</v>
      </c>
      <c r="G996">
        <f t="shared" ca="1" si="100"/>
        <v>0.84099999999999997</v>
      </c>
    </row>
    <row r="997" spans="1:7" x14ac:dyDescent="0.3">
      <c r="A997">
        <v>941</v>
      </c>
      <c r="B997" s="5">
        <f t="shared" ca="1" si="96"/>
        <v>73.855074558562023</v>
      </c>
      <c r="C997" s="5">
        <f t="shared" ca="1" si="97"/>
        <v>30.942632182200605</v>
      </c>
      <c r="D997" s="5">
        <f t="shared" ca="1" si="98"/>
        <v>145.95172869785958</v>
      </c>
      <c r="E997" s="5">
        <f t="shared" ca="1" si="101"/>
        <v>-3.649024899327689</v>
      </c>
      <c r="F997" s="5">
        <f t="shared" ca="1" si="99"/>
        <v>13.471085657815795</v>
      </c>
      <c r="G997">
        <f t="shared" ca="1" si="100"/>
        <v>0.80400000000000005</v>
      </c>
    </row>
    <row r="998" spans="1:7" x14ac:dyDescent="0.3">
      <c r="A998">
        <v>942</v>
      </c>
      <c r="B998" s="5">
        <f t="shared" ca="1" si="96"/>
        <v>72.141263373925895</v>
      </c>
      <c r="C998" s="5">
        <f t="shared" ca="1" si="97"/>
        <v>31.054249949709281</v>
      </c>
      <c r="D998" s="5">
        <f t="shared" ca="1" si="98"/>
        <v>154.32203143790611</v>
      </c>
      <c r="E998" s="5">
        <f t="shared" ca="1" si="101"/>
        <v>-13.257926479447814</v>
      </c>
      <c r="F998" s="5">
        <f t="shared" ca="1" si="99"/>
        <v>3.8621840776956695</v>
      </c>
      <c r="G998">
        <f t="shared" ca="1" si="100"/>
        <v>0.50800000000000001</v>
      </c>
    </row>
    <row r="999" spans="1:7" x14ac:dyDescent="0.3">
      <c r="A999">
        <v>943</v>
      </c>
      <c r="B999" s="5">
        <f t="shared" ca="1" si="96"/>
        <v>70.858679245098827</v>
      </c>
      <c r="C999" s="5">
        <f t="shared" ca="1" si="97"/>
        <v>31.277213119502107</v>
      </c>
      <c r="D999" s="5">
        <f t="shared" ca="1" si="98"/>
        <v>149.96823493931177</v>
      </c>
      <c r="E999" s="5">
        <f t="shared" ca="1" si="101"/>
        <v>-15.116766852361385</v>
      </c>
      <c r="F999" s="5">
        <f t="shared" ca="1" si="99"/>
        <v>2.0033437047820986</v>
      </c>
      <c r="G999">
        <f t="shared" ca="1" si="100"/>
        <v>0.45100000000000001</v>
      </c>
    </row>
    <row r="1000" spans="1:7" x14ac:dyDescent="0.3">
      <c r="A1000">
        <v>944</v>
      </c>
      <c r="B1000" s="5">
        <f t="shared" ca="1" si="96"/>
        <v>68.980188932123085</v>
      </c>
      <c r="C1000" s="5">
        <f t="shared" ca="1" si="97"/>
        <v>27.882719195680892</v>
      </c>
      <c r="D1000" s="5">
        <f t="shared" ca="1" si="98"/>
        <v>147.977892707937</v>
      </c>
      <c r="E1000" s="5">
        <f t="shared" ca="1" si="101"/>
        <v>-9.8100555324597547</v>
      </c>
      <c r="F1000" s="5">
        <f t="shared" ca="1" si="99"/>
        <v>7.310055024683729</v>
      </c>
      <c r="G1000">
        <f t="shared" ca="1" si="100"/>
        <v>0.621</v>
      </c>
    </row>
    <row r="1001" spans="1:7" x14ac:dyDescent="0.3">
      <c r="A1001">
        <v>945</v>
      </c>
      <c r="B1001" s="5">
        <f t="shared" ca="1" si="96"/>
        <v>71.755600295907215</v>
      </c>
      <c r="C1001" s="5">
        <f t="shared" ca="1" si="97"/>
        <v>29.296145242105112</v>
      </c>
      <c r="D1001" s="5">
        <f t="shared" ca="1" si="98"/>
        <v>148.34355792258697</v>
      </c>
      <c r="E1001" s="5">
        <f t="shared" ca="1" si="101"/>
        <v>-6.2030969533997284</v>
      </c>
      <c r="F1001" s="5">
        <f t="shared" ca="1" si="99"/>
        <v>10.917013603743754</v>
      </c>
      <c r="G1001">
        <f t="shared" ca="1" si="100"/>
        <v>0.748</v>
      </c>
    </row>
    <row r="1002" spans="1:7" x14ac:dyDescent="0.3">
      <c r="A1002">
        <v>946</v>
      </c>
      <c r="B1002" s="5">
        <f t="shared" ca="1" si="96"/>
        <v>64.748473633674806</v>
      </c>
      <c r="C1002" s="5">
        <f t="shared" ca="1" si="97"/>
        <v>28.373170677333295</v>
      </c>
      <c r="D1002" s="5">
        <f t="shared" ca="1" si="98"/>
        <v>149.64331491532971</v>
      </c>
      <c r="E1002" s="5">
        <f t="shared" ca="1" si="101"/>
        <v>-23.896442962363658</v>
      </c>
      <c r="F1002" s="5">
        <f t="shared" ca="1" si="99"/>
        <v>-6.7763324052201739</v>
      </c>
      <c r="G1002">
        <f t="shared" ca="1" si="100"/>
        <v>0.20100000000000001</v>
      </c>
    </row>
    <row r="1003" spans="1:7" x14ac:dyDescent="0.3">
      <c r="A1003">
        <v>947</v>
      </c>
      <c r="B1003" s="5">
        <f t="shared" ca="1" si="96"/>
        <v>67.69471446070834</v>
      </c>
      <c r="C1003" s="5">
        <f t="shared" ca="1" si="97"/>
        <v>29.373638483535341</v>
      </c>
      <c r="D1003" s="5">
        <f t="shared" ca="1" si="98"/>
        <v>157.4883635179084</v>
      </c>
      <c r="E1003" s="5">
        <f t="shared" ca="1" si="101"/>
        <v>-22.689390073229909</v>
      </c>
      <c r="F1003" s="5">
        <f t="shared" ca="1" si="99"/>
        <v>-5.569279516086425</v>
      </c>
      <c r="G1003">
        <f t="shared" ca="1" si="100"/>
        <v>0.23699999999999999</v>
      </c>
    </row>
    <row r="1004" spans="1:7" x14ac:dyDescent="0.3">
      <c r="A1004">
        <v>948</v>
      </c>
      <c r="B1004" s="5">
        <f t="shared" ca="1" si="96"/>
        <v>71.860770637710075</v>
      </c>
      <c r="C1004" s="5">
        <f t="shared" ca="1" si="97"/>
        <v>28.881019618527127</v>
      </c>
      <c r="D1004" s="5">
        <f t="shared" ca="1" si="98"/>
        <v>150.86533793353445</v>
      </c>
      <c r="E1004" s="5">
        <f t="shared" ca="1" si="101"/>
        <v>-6.1088299289112067</v>
      </c>
      <c r="F1004" s="5">
        <f t="shared" ca="1" si="99"/>
        <v>11.011280628232278</v>
      </c>
      <c r="G1004">
        <f t="shared" ca="1" si="100"/>
        <v>0.751</v>
      </c>
    </row>
    <row r="1005" spans="1:7" x14ac:dyDescent="0.3">
      <c r="A1005">
        <v>949</v>
      </c>
      <c r="B1005" s="5">
        <f t="shared" ca="1" si="96"/>
        <v>69.091031671760263</v>
      </c>
      <c r="C1005" s="5">
        <f t="shared" ca="1" si="97"/>
        <v>23.277486042813365</v>
      </c>
      <c r="D1005" s="5">
        <f t="shared" ca="1" si="98"/>
        <v>158.26800549826183</v>
      </c>
      <c r="E1005" s="5">
        <f t="shared" ca="1" si="101"/>
        <v>-2.1831601088264012</v>
      </c>
      <c r="F1005" s="5">
        <f t="shared" ca="1" si="99"/>
        <v>14.936950448317083</v>
      </c>
      <c r="G1005">
        <f t="shared" ca="1" si="100"/>
        <v>0.83799999999999997</v>
      </c>
    </row>
    <row r="1006" spans="1:7" x14ac:dyDescent="0.3">
      <c r="A1006">
        <v>950</v>
      </c>
      <c r="B1006" s="5">
        <f t="shared" ca="1" si="96"/>
        <v>71.258994307609598</v>
      </c>
      <c r="C1006" s="5">
        <f t="shared" ca="1" si="97"/>
        <v>24.535564150145426</v>
      </c>
      <c r="D1006" s="5">
        <f t="shared" ca="1" si="98"/>
        <v>165.38300267595579</v>
      </c>
      <c r="E1006" s="5">
        <f t="shared" ca="1" si="101"/>
        <v>-3.4759254114246954</v>
      </c>
      <c r="F1006" s="5">
        <f t="shared" ca="1" si="99"/>
        <v>13.644185145718788</v>
      </c>
      <c r="G1006">
        <f t="shared" ca="1" si="100"/>
        <v>0.81399999999999995</v>
      </c>
    </row>
    <row r="1007" spans="1:7" x14ac:dyDescent="0.3">
      <c r="A1007">
        <v>951</v>
      </c>
      <c r="B1007" s="5">
        <f t="shared" ca="1" si="96"/>
        <v>73.986530830226002</v>
      </c>
      <c r="C1007" s="5">
        <f t="shared" ca="1" si="97"/>
        <v>28.431967264049419</v>
      </c>
      <c r="D1007" s="5">
        <f t="shared" ca="1" si="98"/>
        <v>154.39868249601111</v>
      </c>
      <c r="E1007" s="5">
        <f t="shared" ca="1" si="101"/>
        <v>-0.82143069431034244</v>
      </c>
      <c r="F1007" s="5">
        <f t="shared" ca="1" si="99"/>
        <v>16.29867986283314</v>
      </c>
      <c r="G1007">
        <f t="shared" ca="1" si="100"/>
        <v>0.85799999999999998</v>
      </c>
    </row>
    <row r="1008" spans="1:7" x14ac:dyDescent="0.3">
      <c r="A1008">
        <v>952</v>
      </c>
      <c r="B1008" s="5">
        <f t="shared" ca="1" si="96"/>
        <v>71.997091002205025</v>
      </c>
      <c r="C1008" s="5">
        <f t="shared" ca="1" si="97"/>
        <v>26.034852889134577</v>
      </c>
      <c r="D1008" s="5">
        <f t="shared" ca="1" si="98"/>
        <v>149.81961155659332</v>
      </c>
      <c r="E1008" s="5">
        <f t="shared" ca="1" si="101"/>
        <v>2.784722599623989</v>
      </c>
      <c r="F1008" s="5">
        <f t="shared" ca="1" si="99"/>
        <v>19.904833156767474</v>
      </c>
      <c r="G1008">
        <f t="shared" ca="1" si="100"/>
        <v>0.91500000000000004</v>
      </c>
    </row>
    <row r="1009" spans="1:7" x14ac:dyDescent="0.3">
      <c r="A1009">
        <v>953</v>
      </c>
      <c r="B1009" s="5">
        <f t="shared" ca="1" si="96"/>
        <v>69.31209001209281</v>
      </c>
      <c r="C1009" s="5">
        <f t="shared" ca="1" si="97"/>
        <v>29.953772019965772</v>
      </c>
      <c r="D1009" s="5">
        <f t="shared" ca="1" si="98"/>
        <v>152.12822929032299</v>
      </c>
      <c r="E1009" s="5">
        <f t="shared" ca="1" si="101"/>
        <v>-16.903972608041823</v>
      </c>
      <c r="F1009" s="5">
        <f t="shared" ca="1" si="99"/>
        <v>0.21613794910166106</v>
      </c>
      <c r="G1009">
        <f t="shared" ca="1" si="100"/>
        <v>0.39200000000000002</v>
      </c>
    </row>
    <row r="1010" spans="1:7" x14ac:dyDescent="0.3">
      <c r="A1010">
        <v>954</v>
      </c>
      <c r="B1010" s="5">
        <f t="shared" ca="1" si="96"/>
        <v>69.588049959631718</v>
      </c>
      <c r="C1010" s="5">
        <f t="shared" ca="1" si="97"/>
        <v>23.379437722686703</v>
      </c>
      <c r="D1010" s="5">
        <f t="shared" ca="1" si="98"/>
        <v>149.31524231101022</v>
      </c>
      <c r="E1010" s="5">
        <f t="shared" ca="1" si="101"/>
        <v>3.7446313457759186</v>
      </c>
      <c r="F1010" s="5">
        <f t="shared" ca="1" si="99"/>
        <v>20.864741902919402</v>
      </c>
      <c r="G1010">
        <f t="shared" ca="1" si="100"/>
        <v>0.92700000000000005</v>
      </c>
    </row>
    <row r="1011" spans="1:7" x14ac:dyDescent="0.3">
      <c r="A1011">
        <v>955</v>
      </c>
      <c r="B1011" s="5">
        <f t="shared" ca="1" si="96"/>
        <v>66.269257297643691</v>
      </c>
      <c r="C1011" s="5">
        <f t="shared" ca="1" si="97"/>
        <v>31.495352897592017</v>
      </c>
      <c r="D1011" s="5">
        <f t="shared" ca="1" si="98"/>
        <v>156.03381692386901</v>
      </c>
      <c r="E1011" s="5">
        <f t="shared" ca="1" si="101"/>
        <v>-31.812775593535214</v>
      </c>
      <c r="F1011" s="5">
        <f t="shared" ca="1" si="99"/>
        <v>-14.69266503639173</v>
      </c>
      <c r="G1011">
        <f t="shared" ca="1" si="100"/>
        <v>7.1999999999999995E-2</v>
      </c>
    </row>
    <row r="1012" spans="1:7" x14ac:dyDescent="0.3">
      <c r="A1012">
        <v>956</v>
      </c>
      <c r="B1012" s="5">
        <f t="shared" ca="1" si="96"/>
        <v>66.099995447773694</v>
      </c>
      <c r="C1012" s="5">
        <f t="shared" ca="1" si="97"/>
        <v>32.994778874355077</v>
      </c>
      <c r="D1012" s="5">
        <f t="shared" ca="1" si="98"/>
        <v>151.161280739544</v>
      </c>
      <c r="E1012" s="5">
        <f t="shared" ca="1" si="101"/>
        <v>-33.847731719565964</v>
      </c>
      <c r="F1012" s="5">
        <f t="shared" ca="1" si="99"/>
        <v>-16.72762116242248</v>
      </c>
      <c r="G1012">
        <f t="shared" ca="1" si="100"/>
        <v>5.1999999999999998E-2</v>
      </c>
    </row>
    <row r="1013" spans="1:7" x14ac:dyDescent="0.3">
      <c r="A1013">
        <v>957</v>
      </c>
      <c r="B1013" s="5">
        <f t="shared" ca="1" si="96"/>
        <v>71.35369897555384</v>
      </c>
      <c r="C1013" s="5">
        <f t="shared" ca="1" si="97"/>
        <v>28.663055174116145</v>
      </c>
      <c r="D1013" s="5">
        <f t="shared" ca="1" si="98"/>
        <v>150.03832571443613</v>
      </c>
      <c r="E1013" s="5">
        <f t="shared" ca="1" si="101"/>
        <v>-6.4706499144782486</v>
      </c>
      <c r="F1013" s="5">
        <f t="shared" ca="1" si="99"/>
        <v>10.649460642665236</v>
      </c>
      <c r="G1013">
        <f t="shared" ca="1" si="100"/>
        <v>0.73799999999999999</v>
      </c>
    </row>
    <row r="1014" spans="1:7" x14ac:dyDescent="0.3">
      <c r="A1014">
        <v>958</v>
      </c>
      <c r="B1014" s="5">
        <f t="shared" ca="1" si="96"/>
        <v>73.545608047591543</v>
      </c>
      <c r="C1014" s="5">
        <f t="shared" ca="1" si="97"/>
        <v>28.0791995451936</v>
      </c>
      <c r="D1014" s="5">
        <f t="shared" ca="1" si="98"/>
        <v>167.12439696047761</v>
      </c>
      <c r="E1014" s="5">
        <f t="shared" ca="1" si="101"/>
        <v>-7.9251533980103481</v>
      </c>
      <c r="F1014" s="5">
        <f t="shared" ca="1" si="99"/>
        <v>9.1949571591331356</v>
      </c>
      <c r="G1014">
        <f t="shared" ca="1" si="100"/>
        <v>0.69799999999999995</v>
      </c>
    </row>
    <row r="1015" spans="1:7" x14ac:dyDescent="0.3">
      <c r="A1015">
        <v>959</v>
      </c>
      <c r="B1015" s="5">
        <f t="shared" ca="1" si="96"/>
        <v>60.760001788734286</v>
      </c>
      <c r="C1015" s="5">
        <f t="shared" ca="1" si="97"/>
        <v>26.419370259663456</v>
      </c>
      <c r="D1015" s="5">
        <f t="shared" ca="1" si="98"/>
        <v>159.01372778693707</v>
      </c>
      <c r="E1015" s="5">
        <f t="shared" ca="1" si="101"/>
        <v>-34.628685085878999</v>
      </c>
      <c r="F1015" s="5">
        <f t="shared" ca="1" si="99"/>
        <v>-17.508574528735515</v>
      </c>
      <c r="G1015">
        <f t="shared" ca="1" si="100"/>
        <v>4.5999999999999999E-2</v>
      </c>
    </row>
    <row r="1016" spans="1:7" x14ac:dyDescent="0.3">
      <c r="A1016">
        <v>960</v>
      </c>
      <c r="B1016" s="5">
        <f t="shared" ca="1" si="96"/>
        <v>69.226199991272409</v>
      </c>
      <c r="C1016" s="5">
        <f t="shared" ca="1" si="97"/>
        <v>31.575386575962884</v>
      </c>
      <c r="D1016" s="5">
        <f t="shared" ca="1" si="98"/>
        <v>151.48303850407322</v>
      </c>
      <c r="E1016" s="5">
        <f t="shared" ca="1" si="101"/>
        <v>-21.325333341997649</v>
      </c>
      <c r="F1016" s="5">
        <f t="shared" ca="1" si="99"/>
        <v>-4.2052227848541648</v>
      </c>
      <c r="G1016">
        <f t="shared" ca="1" si="100"/>
        <v>0.27400000000000002</v>
      </c>
    </row>
    <row r="1017" spans="1:7" x14ac:dyDescent="0.3">
      <c r="A1017">
        <v>961</v>
      </c>
      <c r="B1017" s="5">
        <f t="shared" ca="1" si="96"/>
        <v>73.078312426609372</v>
      </c>
      <c r="C1017" s="5">
        <f t="shared" ca="1" si="97"/>
        <v>30.440335922659841</v>
      </c>
      <c r="D1017" s="5">
        <f t="shared" ca="1" si="98"/>
        <v>145.12670425285765</v>
      </c>
      <c r="E1017" s="5">
        <f t="shared" ca="1" si="101"/>
        <v>-3.9710229783062503</v>
      </c>
      <c r="F1017" s="5">
        <f t="shared" ca="1" si="99"/>
        <v>13.149087578837234</v>
      </c>
      <c r="G1017">
        <f t="shared" ca="1" si="100"/>
        <v>0.79800000000000004</v>
      </c>
    </row>
    <row r="1018" spans="1:7" x14ac:dyDescent="0.3">
      <c r="A1018">
        <v>962</v>
      </c>
      <c r="B1018" s="5">
        <f t="shared" ref="B1018:B1056" ca="1" si="102">_xlfn.NORM.INV(RAND(),$B$52,$C$52)</f>
        <v>73.892277683594713</v>
      </c>
      <c r="C1018" s="5">
        <f t="shared" ref="C1018:C1056" ca="1" si="103">_xlfn.NORM.INV(RAND(),$B$53,$C$53)</f>
        <v>29.26230039996447</v>
      </c>
      <c r="D1018" s="5">
        <f t="shared" ref="D1018:D1056" ca="1" si="104">_xlfn.NORM.INV(RAND(),$B$54,$C$54)</f>
        <v>157.46379888764645</v>
      </c>
      <c r="E1018" s="5">
        <f t="shared" ca="1" si="101"/>
        <v>-5.055485910108894</v>
      </c>
      <c r="F1018" s="5">
        <f t="shared" ref="F1018:F1056" ca="1" si="105">E1018+$C$46</f>
        <v>12.06462464703459</v>
      </c>
      <c r="G1018">
        <f t="shared" ref="G1018:G1056" ca="1" si="106">COUNTIF($F$57:$F$1056,"&lt;"&amp;F1018)/COUNT($F$57:$F$1056)</f>
        <v>0.77400000000000002</v>
      </c>
    </row>
    <row r="1019" spans="1:7" x14ac:dyDescent="0.3">
      <c r="A1019">
        <v>963</v>
      </c>
      <c r="B1019" s="5">
        <f t="shared" ca="1" si="102"/>
        <v>66.885145693345137</v>
      </c>
      <c r="C1019" s="5">
        <f t="shared" ca="1" si="103"/>
        <v>28.066021901170622</v>
      </c>
      <c r="D1019" s="5">
        <f t="shared" ca="1" si="104"/>
        <v>152.43532158716874</v>
      </c>
      <c r="E1019" s="5">
        <f t="shared" ca="1" si="101"/>
        <v>-18.575416800863902</v>
      </c>
      <c r="F1019" s="5">
        <f t="shared" ca="1" si="105"/>
        <v>-1.4553062437204183</v>
      </c>
      <c r="G1019">
        <f t="shared" ca="1" si="106"/>
        <v>0.34499999999999997</v>
      </c>
    </row>
    <row r="1020" spans="1:7" x14ac:dyDescent="0.3">
      <c r="A1020">
        <v>964</v>
      </c>
      <c r="B1020" s="5">
        <f t="shared" ca="1" si="102"/>
        <v>68.854966109466957</v>
      </c>
      <c r="C1020" s="5">
        <f t="shared" ca="1" si="103"/>
        <v>26.096592284677335</v>
      </c>
      <c r="D1020" s="5">
        <f t="shared" ca="1" si="104"/>
        <v>146.1586051547917</v>
      </c>
      <c r="E1020" s="5">
        <f t="shared" ca="1" si="101"/>
        <v>-4.19081559569406</v>
      </c>
      <c r="F1020" s="5">
        <f t="shared" ca="1" si="105"/>
        <v>12.929294961449424</v>
      </c>
      <c r="G1020">
        <f t="shared" ca="1" si="106"/>
        <v>0.79400000000000004</v>
      </c>
    </row>
    <row r="1021" spans="1:7" x14ac:dyDescent="0.3">
      <c r="A1021">
        <v>965</v>
      </c>
      <c r="B1021" s="5">
        <f t="shared" ca="1" si="102"/>
        <v>68.460651853804535</v>
      </c>
      <c r="C1021" s="5">
        <f t="shared" ca="1" si="103"/>
        <v>25.926849579868243</v>
      </c>
      <c r="D1021" s="5">
        <f t="shared" ca="1" si="104"/>
        <v>150.07566801615087</v>
      </c>
      <c r="E1021" s="5">
        <f t="shared" ca="1" si="101"/>
        <v>-6.9288286052763564</v>
      </c>
      <c r="F1021" s="5">
        <f t="shared" ca="1" si="105"/>
        <v>10.191281951867127</v>
      </c>
      <c r="G1021">
        <f t="shared" ca="1" si="106"/>
        <v>0.72399999999999998</v>
      </c>
    </row>
    <row r="1022" spans="1:7" x14ac:dyDescent="0.3">
      <c r="A1022">
        <v>966</v>
      </c>
      <c r="B1022" s="5">
        <f t="shared" ca="1" si="102"/>
        <v>71.542952842287036</v>
      </c>
      <c r="C1022" s="5">
        <f t="shared" ca="1" si="103"/>
        <v>30.980227913916373</v>
      </c>
      <c r="D1022" s="5">
        <f t="shared" ca="1" si="104"/>
        <v>151.16023763982562</v>
      </c>
      <c r="E1022" s="5">
        <f t="shared" ca="1" si="101"/>
        <v>-13.018460293253177</v>
      </c>
      <c r="F1022" s="5">
        <f t="shared" ca="1" si="105"/>
        <v>4.1016502638903063</v>
      </c>
      <c r="G1022">
        <f t="shared" ca="1" si="106"/>
        <v>0.51700000000000002</v>
      </c>
    </row>
    <row r="1023" spans="1:7" x14ac:dyDescent="0.3">
      <c r="A1023">
        <v>967</v>
      </c>
      <c r="B1023" s="5">
        <f t="shared" ca="1" si="102"/>
        <v>69.12335617451285</v>
      </c>
      <c r="C1023" s="5">
        <f t="shared" ca="1" si="103"/>
        <v>25.288972091495133</v>
      </c>
      <c r="D1023" s="5">
        <f t="shared" ca="1" si="104"/>
        <v>148.67395619703993</v>
      </c>
      <c r="E1023" s="5">
        <f t="shared" ca="1" si="101"/>
        <v>-2.5409824813401785</v>
      </c>
      <c r="F1023" s="5">
        <f t="shared" ca="1" si="105"/>
        <v>14.579128075803306</v>
      </c>
      <c r="G1023">
        <f t="shared" ca="1" si="106"/>
        <v>0.83599999999999997</v>
      </c>
    </row>
    <row r="1024" spans="1:7" x14ac:dyDescent="0.3">
      <c r="A1024">
        <v>968</v>
      </c>
      <c r="B1024" s="5">
        <f t="shared" ca="1" si="102"/>
        <v>65.446380225209296</v>
      </c>
      <c r="C1024" s="5">
        <f t="shared" ca="1" si="103"/>
        <v>27.216657749605602</v>
      </c>
      <c r="D1024" s="5">
        <f t="shared" ca="1" si="104"/>
        <v>155.23194026561848</v>
      </c>
      <c r="E1024" s="5">
        <f t="shared" ca="1" si="101"/>
        <v>-21.728620030863166</v>
      </c>
      <c r="F1024" s="5">
        <f t="shared" ca="1" si="105"/>
        <v>-4.6085094737196819</v>
      </c>
      <c r="G1024">
        <f t="shared" ca="1" si="106"/>
        <v>0.25900000000000001</v>
      </c>
    </row>
    <row r="1025" spans="1:7" x14ac:dyDescent="0.3">
      <c r="A1025">
        <v>969</v>
      </c>
      <c r="B1025" s="5">
        <f t="shared" ca="1" si="102"/>
        <v>66.285874099805483</v>
      </c>
      <c r="C1025" s="5">
        <f t="shared" ca="1" si="103"/>
        <v>30.067380735092144</v>
      </c>
      <c r="D1025" s="5">
        <f t="shared" ca="1" si="104"/>
        <v>151.89531737978743</v>
      </c>
      <c r="E1025" s="5">
        <f t="shared" ca="1" si="101"/>
        <v>-25.547946583160851</v>
      </c>
      <c r="F1025" s="5">
        <f t="shared" ca="1" si="105"/>
        <v>-8.427836026017367</v>
      </c>
      <c r="G1025">
        <f t="shared" ca="1" si="106"/>
        <v>0.161</v>
      </c>
    </row>
    <row r="1026" spans="1:7" x14ac:dyDescent="0.3">
      <c r="A1026">
        <v>970</v>
      </c>
      <c r="B1026" s="5">
        <f t="shared" ca="1" si="102"/>
        <v>70.529105684017793</v>
      </c>
      <c r="C1026" s="5">
        <f t="shared" ca="1" si="103"/>
        <v>32.248679165110623</v>
      </c>
      <c r="D1026" s="5">
        <f t="shared" ca="1" si="104"/>
        <v>141.44905534159997</v>
      </c>
      <c r="E1026" s="5">
        <f t="shared" ca="1" si="101"/>
        <v>-14.159819924218045</v>
      </c>
      <c r="F1026" s="5">
        <f t="shared" ca="1" si="105"/>
        <v>2.9602906329254388</v>
      </c>
      <c r="G1026">
        <f t="shared" ca="1" si="106"/>
        <v>0.47699999999999998</v>
      </c>
    </row>
    <row r="1027" spans="1:7" x14ac:dyDescent="0.3">
      <c r="A1027">
        <v>971</v>
      </c>
      <c r="B1027" s="5">
        <f t="shared" ca="1" si="102"/>
        <v>71.177758730602974</v>
      </c>
      <c r="C1027" s="5">
        <f t="shared" ca="1" si="103"/>
        <v>30.150893253122526</v>
      </c>
      <c r="D1027" s="5">
        <f t="shared" ca="1" si="104"/>
        <v>153.21808436242139</v>
      </c>
      <c r="E1027" s="5">
        <f t="shared" ca="1" si="101"/>
        <v>-12.831034732839434</v>
      </c>
      <c r="F1027" s="5">
        <f t="shared" ca="1" si="105"/>
        <v>4.2890758243040494</v>
      </c>
      <c r="G1027">
        <f t="shared" ca="1" si="106"/>
        <v>0.52</v>
      </c>
    </row>
    <row r="1028" spans="1:7" x14ac:dyDescent="0.3">
      <c r="A1028">
        <v>972</v>
      </c>
      <c r="B1028" s="5">
        <f t="shared" ca="1" si="102"/>
        <v>73.407602451712677</v>
      </c>
      <c r="C1028" s="5">
        <f t="shared" ca="1" si="103"/>
        <v>26.36915806357613</v>
      </c>
      <c r="D1028" s="5">
        <f t="shared" ca="1" si="104"/>
        <v>154.53953520816188</v>
      </c>
      <c r="E1028" s="5">
        <f t="shared" ca="1" si="101"/>
        <v>3.2471249405041918</v>
      </c>
      <c r="F1028" s="5">
        <f t="shared" ca="1" si="105"/>
        <v>20.367235497647677</v>
      </c>
      <c r="G1028">
        <f t="shared" ca="1" si="106"/>
        <v>0.92200000000000004</v>
      </c>
    </row>
    <row r="1029" spans="1:7" x14ac:dyDescent="0.3">
      <c r="A1029">
        <v>973</v>
      </c>
      <c r="B1029" s="5">
        <f t="shared" ca="1" si="102"/>
        <v>68.351898378923593</v>
      </c>
      <c r="C1029" s="5">
        <f t="shared" ca="1" si="103"/>
        <v>31.499242600721221</v>
      </c>
      <c r="D1029" s="5">
        <f t="shared" ca="1" si="104"/>
        <v>151.49872011031772</v>
      </c>
      <c r="E1029" s="5">
        <f t="shared" ca="1" si="101"/>
        <v>-23.563026037028099</v>
      </c>
      <c r="F1029" s="5">
        <f t="shared" ca="1" si="105"/>
        <v>-6.4429154798846149</v>
      </c>
      <c r="G1029">
        <f t="shared" ca="1" si="106"/>
        <v>0.20799999999999999</v>
      </c>
    </row>
    <row r="1030" spans="1:7" x14ac:dyDescent="0.3">
      <c r="A1030">
        <v>974</v>
      </c>
      <c r="B1030" s="5">
        <f t="shared" ca="1" si="102"/>
        <v>69.430070943102933</v>
      </c>
      <c r="C1030" s="5">
        <f t="shared" ca="1" si="103"/>
        <v>30.210163042688382</v>
      </c>
      <c r="D1030" s="5">
        <f t="shared" ca="1" si="104"/>
        <v>158.44742877687449</v>
      </c>
      <c r="E1030" s="5">
        <f t="shared" ref="E1030:E1056" ca="1" si="107">$J$46*(B1030-$B$46)+$J$47*(C1030-$B$47)+$J$48*(D1030-$B$48)</f>
        <v>-20.695777535574734</v>
      </c>
      <c r="F1030" s="5">
        <f t="shared" ca="1" si="105"/>
        <v>-3.5756669784312507</v>
      </c>
      <c r="G1030">
        <f t="shared" ca="1" si="106"/>
        <v>0.29399999999999998</v>
      </c>
    </row>
    <row r="1031" spans="1:7" x14ac:dyDescent="0.3">
      <c r="A1031">
        <v>975</v>
      </c>
      <c r="B1031" s="5">
        <f t="shared" ca="1" si="102"/>
        <v>70.921228077792534</v>
      </c>
      <c r="C1031" s="5">
        <f t="shared" ca="1" si="103"/>
        <v>33.480028563476132</v>
      </c>
      <c r="D1031" s="5">
        <f t="shared" ca="1" si="104"/>
        <v>145.13349539009283</v>
      </c>
      <c r="E1031" s="5">
        <f t="shared" ca="1" si="107"/>
        <v>-18.489202949138388</v>
      </c>
      <c r="F1031" s="5">
        <f t="shared" ca="1" si="105"/>
        <v>-1.3690923919949043</v>
      </c>
      <c r="G1031">
        <f t="shared" ca="1" si="106"/>
        <v>0.35</v>
      </c>
    </row>
    <row r="1032" spans="1:7" x14ac:dyDescent="0.3">
      <c r="A1032">
        <v>976</v>
      </c>
      <c r="B1032" s="5">
        <f t="shared" ca="1" si="102"/>
        <v>65.533893205545752</v>
      </c>
      <c r="C1032" s="5">
        <f t="shared" ca="1" si="103"/>
        <v>26.070017546090078</v>
      </c>
      <c r="D1032" s="5">
        <f t="shared" ca="1" si="104"/>
        <v>143.62327838224189</v>
      </c>
      <c r="E1032" s="5">
        <f t="shared" ca="1" si="107"/>
        <v>-12.026087940236835</v>
      </c>
      <c r="F1032" s="5">
        <f t="shared" ca="1" si="105"/>
        <v>5.0940226169066491</v>
      </c>
      <c r="G1032">
        <f t="shared" ca="1" si="106"/>
        <v>0.54200000000000004</v>
      </c>
    </row>
    <row r="1033" spans="1:7" x14ac:dyDescent="0.3">
      <c r="A1033">
        <v>977</v>
      </c>
      <c r="B1033" s="5">
        <f t="shared" ca="1" si="102"/>
        <v>74.541000334708684</v>
      </c>
      <c r="C1033" s="5">
        <f t="shared" ca="1" si="103"/>
        <v>34.026578569418668</v>
      </c>
      <c r="D1033" s="5">
        <f t="shared" ca="1" si="104"/>
        <v>126.14345602258888</v>
      </c>
      <c r="E1033" s="5">
        <f t="shared" ca="1" si="107"/>
        <v>0.3274251148101186</v>
      </c>
      <c r="F1033" s="5">
        <f t="shared" ca="1" si="105"/>
        <v>17.447535671953602</v>
      </c>
      <c r="G1033">
        <f t="shared" ca="1" si="106"/>
        <v>0.88</v>
      </c>
    </row>
    <row r="1034" spans="1:7" x14ac:dyDescent="0.3">
      <c r="A1034">
        <v>978</v>
      </c>
      <c r="B1034" s="5">
        <f t="shared" ca="1" si="102"/>
        <v>74.12336245708282</v>
      </c>
      <c r="C1034" s="5">
        <f t="shared" ca="1" si="103"/>
        <v>29.741028819684949</v>
      </c>
      <c r="D1034" s="5">
        <f t="shared" ca="1" si="104"/>
        <v>152.30154345020023</v>
      </c>
      <c r="E1034" s="5">
        <f t="shared" ca="1" si="107"/>
        <v>-2.9653658469812036</v>
      </c>
      <c r="F1034" s="5">
        <f t="shared" ca="1" si="105"/>
        <v>14.15474471016228</v>
      </c>
      <c r="G1034">
        <f t="shared" ca="1" si="106"/>
        <v>0.82799999999999996</v>
      </c>
    </row>
    <row r="1035" spans="1:7" x14ac:dyDescent="0.3">
      <c r="A1035">
        <v>979</v>
      </c>
      <c r="B1035" s="5">
        <f t="shared" ca="1" si="102"/>
        <v>75.04822394494802</v>
      </c>
      <c r="C1035" s="5">
        <f t="shared" ca="1" si="103"/>
        <v>32.112791249238441</v>
      </c>
      <c r="D1035" s="5">
        <f t="shared" ca="1" si="104"/>
        <v>146.34469302099211</v>
      </c>
      <c r="E1035" s="5">
        <f t="shared" ca="1" si="107"/>
        <v>-3.7965700022340814</v>
      </c>
      <c r="F1035" s="5">
        <f t="shared" ca="1" si="105"/>
        <v>13.323540554909403</v>
      </c>
      <c r="G1035">
        <f t="shared" ca="1" si="106"/>
        <v>0.8</v>
      </c>
    </row>
    <row r="1036" spans="1:7" x14ac:dyDescent="0.3">
      <c r="A1036">
        <v>980</v>
      </c>
      <c r="B1036" s="5">
        <f t="shared" ca="1" si="102"/>
        <v>73.225303858612591</v>
      </c>
      <c r="C1036" s="5">
        <f t="shared" ca="1" si="103"/>
        <v>33.455229271875226</v>
      </c>
      <c r="D1036" s="5">
        <f t="shared" ca="1" si="104"/>
        <v>147.25934218544032</v>
      </c>
      <c r="E1036" s="5">
        <f t="shared" ca="1" si="107"/>
        <v>-13.130244952021579</v>
      </c>
      <c r="F1036" s="5">
        <f t="shared" ca="1" si="105"/>
        <v>3.9898656051219046</v>
      </c>
      <c r="G1036">
        <f t="shared" ca="1" si="106"/>
        <v>0.51100000000000001</v>
      </c>
    </row>
    <row r="1037" spans="1:7" x14ac:dyDescent="0.3">
      <c r="A1037">
        <v>981</v>
      </c>
      <c r="B1037" s="5">
        <f t="shared" ca="1" si="102"/>
        <v>69.799813518244093</v>
      </c>
      <c r="C1037" s="5">
        <f t="shared" ca="1" si="103"/>
        <v>33.397557538836089</v>
      </c>
      <c r="D1037" s="5">
        <f t="shared" ca="1" si="104"/>
        <v>144.7845201272693</v>
      </c>
      <c r="E1037" s="5">
        <f t="shared" ca="1" si="107"/>
        <v>-21.202904375798557</v>
      </c>
      <c r="F1037" s="5">
        <f t="shared" ca="1" si="105"/>
        <v>-4.0827938186550732</v>
      </c>
      <c r="G1037">
        <f t="shared" ca="1" si="106"/>
        <v>0.28000000000000003</v>
      </c>
    </row>
    <row r="1038" spans="1:7" x14ac:dyDescent="0.3">
      <c r="A1038">
        <v>982</v>
      </c>
      <c r="B1038" s="5">
        <f t="shared" ca="1" si="102"/>
        <v>67.562320022017133</v>
      </c>
      <c r="C1038" s="5">
        <f t="shared" ca="1" si="103"/>
        <v>30.87638274782169</v>
      </c>
      <c r="D1038" s="5">
        <f t="shared" ca="1" si="104"/>
        <v>139.38031939399917</v>
      </c>
      <c r="E1038" s="5">
        <f t="shared" ca="1" si="107"/>
        <v>-17.498424612844303</v>
      </c>
      <c r="F1038" s="5">
        <f t="shared" ca="1" si="105"/>
        <v>-0.37831405570081955</v>
      </c>
      <c r="G1038">
        <f t="shared" ca="1" si="106"/>
        <v>0.38200000000000001</v>
      </c>
    </row>
    <row r="1039" spans="1:7" x14ac:dyDescent="0.3">
      <c r="A1039">
        <v>983</v>
      </c>
      <c r="B1039" s="5">
        <f t="shared" ca="1" si="102"/>
        <v>69.337726518454488</v>
      </c>
      <c r="C1039" s="5">
        <f t="shared" ca="1" si="103"/>
        <v>26.067566156400286</v>
      </c>
      <c r="D1039" s="5">
        <f t="shared" ca="1" si="104"/>
        <v>157.44002077442818</v>
      </c>
      <c r="E1039" s="5">
        <f t="shared" ca="1" si="107"/>
        <v>-8.8406209260874409</v>
      </c>
      <c r="F1039" s="5">
        <f t="shared" ca="1" si="105"/>
        <v>8.2794896310560429</v>
      </c>
      <c r="G1039">
        <f t="shared" ca="1" si="106"/>
        <v>0.65600000000000003</v>
      </c>
    </row>
    <row r="1040" spans="1:7" x14ac:dyDescent="0.3">
      <c r="A1040">
        <v>984</v>
      </c>
      <c r="B1040" s="5">
        <f t="shared" ca="1" si="102"/>
        <v>66.917827507741706</v>
      </c>
      <c r="C1040" s="5">
        <f t="shared" ca="1" si="103"/>
        <v>30.085540367344947</v>
      </c>
      <c r="D1040" s="5">
        <f t="shared" ca="1" si="104"/>
        <v>158.60647757051112</v>
      </c>
      <c r="E1040" s="5">
        <f t="shared" ca="1" si="107"/>
        <v>-27.45007325682732</v>
      </c>
      <c r="F1040" s="5">
        <f t="shared" ca="1" si="105"/>
        <v>-10.329962699683836</v>
      </c>
      <c r="G1040">
        <f t="shared" ca="1" si="106"/>
        <v>0.13300000000000001</v>
      </c>
    </row>
    <row r="1041" spans="1:7" x14ac:dyDescent="0.3">
      <c r="A1041">
        <v>985</v>
      </c>
      <c r="B1041" s="5">
        <f t="shared" ca="1" si="102"/>
        <v>68.518141171899643</v>
      </c>
      <c r="C1041" s="5">
        <f t="shared" ca="1" si="103"/>
        <v>28.762485352212785</v>
      </c>
      <c r="D1041" s="5">
        <f t="shared" ca="1" si="104"/>
        <v>139.33086715023023</v>
      </c>
      <c r="E1041" s="5">
        <f t="shared" ca="1" si="107"/>
        <v>-8.8980982784058611</v>
      </c>
      <c r="F1041" s="5">
        <f t="shared" ca="1" si="105"/>
        <v>8.2220122787376226</v>
      </c>
      <c r="G1041">
        <f t="shared" ca="1" si="106"/>
        <v>0.65200000000000002</v>
      </c>
    </row>
    <row r="1042" spans="1:7" x14ac:dyDescent="0.3">
      <c r="A1042">
        <v>986</v>
      </c>
      <c r="B1042" s="5">
        <f t="shared" ca="1" si="102"/>
        <v>73.046270542952513</v>
      </c>
      <c r="C1042" s="5">
        <f t="shared" ca="1" si="103"/>
        <v>27.960061740671279</v>
      </c>
      <c r="D1042" s="5">
        <f t="shared" ca="1" si="104"/>
        <v>149.80764903878458</v>
      </c>
      <c r="E1042" s="5">
        <f t="shared" ca="1" si="107"/>
        <v>0.3444320760147136</v>
      </c>
      <c r="F1042" s="5">
        <f t="shared" ca="1" si="105"/>
        <v>17.464542633158196</v>
      </c>
      <c r="G1042">
        <f t="shared" ca="1" si="106"/>
        <v>0.88100000000000001</v>
      </c>
    </row>
    <row r="1043" spans="1:7" x14ac:dyDescent="0.3">
      <c r="A1043">
        <v>987</v>
      </c>
      <c r="B1043" s="5">
        <f t="shared" ca="1" si="102"/>
        <v>69.634805585316613</v>
      </c>
      <c r="C1043" s="5">
        <f t="shared" ca="1" si="103"/>
        <v>26.135348717130267</v>
      </c>
      <c r="D1043" s="5">
        <f t="shared" ca="1" si="104"/>
        <v>165.35411905052396</v>
      </c>
      <c r="E1043" s="5">
        <f t="shared" ca="1" si="107"/>
        <v>-12.464870081778692</v>
      </c>
      <c r="F1043" s="5">
        <f t="shared" ca="1" si="105"/>
        <v>4.655240475364792</v>
      </c>
      <c r="G1043">
        <f t="shared" ca="1" si="106"/>
        <v>0.53</v>
      </c>
    </row>
    <row r="1044" spans="1:7" x14ac:dyDescent="0.3">
      <c r="A1044">
        <v>988</v>
      </c>
      <c r="B1044" s="5">
        <f t="shared" ca="1" si="102"/>
        <v>66.714026107795291</v>
      </c>
      <c r="C1044" s="5">
        <f t="shared" ca="1" si="103"/>
        <v>28.913330183400127</v>
      </c>
      <c r="D1044" s="5">
        <f t="shared" ca="1" si="104"/>
        <v>155.39914183722061</v>
      </c>
      <c r="E1044" s="5">
        <f t="shared" ca="1" si="107"/>
        <v>-23.016984699933801</v>
      </c>
      <c r="F1044" s="5">
        <f t="shared" ca="1" si="105"/>
        <v>-5.8968741427903169</v>
      </c>
      <c r="G1044">
        <f t="shared" ca="1" si="106"/>
        <v>0.22500000000000001</v>
      </c>
    </row>
    <row r="1045" spans="1:7" x14ac:dyDescent="0.3">
      <c r="A1045">
        <v>989</v>
      </c>
      <c r="B1045" s="5">
        <f t="shared" ca="1" si="102"/>
        <v>69.36207232663601</v>
      </c>
      <c r="C1045" s="5">
        <f t="shared" ca="1" si="103"/>
        <v>25.531681778422211</v>
      </c>
      <c r="D1045" s="5">
        <f t="shared" ca="1" si="104"/>
        <v>144.28814331177372</v>
      </c>
      <c r="E1045" s="5">
        <f t="shared" ca="1" si="107"/>
        <v>-0.18875296983356327</v>
      </c>
      <c r="F1045" s="5">
        <f t="shared" ca="1" si="105"/>
        <v>16.931357587309922</v>
      </c>
      <c r="G1045">
        <f t="shared" ca="1" si="106"/>
        <v>0.86799999999999999</v>
      </c>
    </row>
    <row r="1046" spans="1:7" x14ac:dyDescent="0.3">
      <c r="A1046">
        <v>990</v>
      </c>
      <c r="B1046" s="5">
        <f t="shared" ca="1" si="102"/>
        <v>67.037429212478997</v>
      </c>
      <c r="C1046" s="5">
        <f t="shared" ca="1" si="103"/>
        <v>25.619148638052835</v>
      </c>
      <c r="D1046" s="5">
        <f t="shared" ca="1" si="104"/>
        <v>150.61867399214324</v>
      </c>
      <c r="E1046" s="5">
        <f t="shared" ca="1" si="107"/>
        <v>-10.337073713209184</v>
      </c>
      <c r="F1046" s="5">
        <f t="shared" ca="1" si="105"/>
        <v>6.7830368439342994</v>
      </c>
      <c r="G1046">
        <f t="shared" ca="1" si="106"/>
        <v>0.59799999999999998</v>
      </c>
    </row>
    <row r="1047" spans="1:7" x14ac:dyDescent="0.3">
      <c r="A1047">
        <v>991</v>
      </c>
      <c r="B1047" s="5">
        <f t="shared" ca="1" si="102"/>
        <v>67.957368029571526</v>
      </c>
      <c r="C1047" s="5">
        <f t="shared" ca="1" si="103"/>
        <v>24.257102204149668</v>
      </c>
      <c r="D1047" s="5">
        <f t="shared" ca="1" si="104"/>
        <v>131.75661316734011</v>
      </c>
      <c r="E1047" s="5">
        <f t="shared" ca="1" si="107"/>
        <v>6.200677431215059</v>
      </c>
      <c r="F1047" s="5">
        <f t="shared" ca="1" si="105"/>
        <v>23.320787988358543</v>
      </c>
      <c r="G1047">
        <f t="shared" ca="1" si="106"/>
        <v>0.95499999999999996</v>
      </c>
    </row>
    <row r="1048" spans="1:7" x14ac:dyDescent="0.3">
      <c r="A1048">
        <v>992</v>
      </c>
      <c r="B1048" s="5">
        <f t="shared" ca="1" si="102"/>
        <v>74.08569430315535</v>
      </c>
      <c r="C1048" s="5">
        <f t="shared" ca="1" si="103"/>
        <v>33.337517808133128</v>
      </c>
      <c r="D1048" s="5">
        <f t="shared" ca="1" si="104"/>
        <v>149.1450687592033</v>
      </c>
      <c r="E1048" s="5">
        <f t="shared" ca="1" si="107"/>
        <v>-11.41458259966115</v>
      </c>
      <c r="F1048" s="5">
        <f t="shared" ca="1" si="105"/>
        <v>5.7055279574823334</v>
      </c>
      <c r="G1048">
        <f t="shared" ca="1" si="106"/>
        <v>0.56899999999999995</v>
      </c>
    </row>
    <row r="1049" spans="1:7" x14ac:dyDescent="0.3">
      <c r="A1049">
        <v>993</v>
      </c>
      <c r="B1049" s="5">
        <f t="shared" ca="1" si="102"/>
        <v>68.484588549643519</v>
      </c>
      <c r="C1049" s="5">
        <f t="shared" ca="1" si="103"/>
        <v>27.58214605640535</v>
      </c>
      <c r="D1049" s="5">
        <f t="shared" ca="1" si="104"/>
        <v>145.88790174393395</v>
      </c>
      <c r="E1049" s="5">
        <f t="shared" ca="1" si="107"/>
        <v>-9.2285300829125489</v>
      </c>
      <c r="F1049" s="5">
        <f t="shared" ca="1" si="105"/>
        <v>7.8915804742309348</v>
      </c>
      <c r="G1049">
        <f t="shared" ca="1" si="106"/>
        <v>0.64200000000000002</v>
      </c>
    </row>
    <row r="1050" spans="1:7" x14ac:dyDescent="0.3">
      <c r="A1050">
        <v>994</v>
      </c>
      <c r="B1050" s="5">
        <f t="shared" ca="1" si="102"/>
        <v>70.022209412503742</v>
      </c>
      <c r="C1050" s="5">
        <f t="shared" ca="1" si="103"/>
        <v>28.776530867234069</v>
      </c>
      <c r="D1050" s="5">
        <f t="shared" ca="1" si="104"/>
        <v>149.40676154968693</v>
      </c>
      <c r="E1050" s="5">
        <f t="shared" ca="1" si="107"/>
        <v>-10.166085230122</v>
      </c>
      <c r="F1050" s="5">
        <f t="shared" ca="1" si="105"/>
        <v>6.9540253270214833</v>
      </c>
      <c r="G1050">
        <f t="shared" ca="1" si="106"/>
        <v>0.60299999999999998</v>
      </c>
    </row>
    <row r="1051" spans="1:7" x14ac:dyDescent="0.3">
      <c r="A1051">
        <v>995</v>
      </c>
      <c r="B1051" s="5">
        <f t="shared" ca="1" si="102"/>
        <v>67.369410220918056</v>
      </c>
      <c r="C1051" s="5">
        <f t="shared" ca="1" si="103"/>
        <v>31.579227661603511</v>
      </c>
      <c r="D1051" s="5">
        <f t="shared" ca="1" si="104"/>
        <v>150.32063260813371</v>
      </c>
      <c r="E1051" s="5">
        <f t="shared" ca="1" si="107"/>
        <v>-25.895661730237357</v>
      </c>
      <c r="F1051" s="5">
        <f t="shared" ca="1" si="105"/>
        <v>-8.7755511730938736</v>
      </c>
      <c r="G1051">
        <f t="shared" ca="1" si="106"/>
        <v>0.153</v>
      </c>
    </row>
    <row r="1052" spans="1:7" x14ac:dyDescent="0.3">
      <c r="A1052">
        <v>996</v>
      </c>
      <c r="B1052" s="5">
        <f t="shared" ca="1" si="102"/>
        <v>73.010220895458801</v>
      </c>
      <c r="C1052" s="5">
        <f t="shared" ca="1" si="103"/>
        <v>28.595196995740899</v>
      </c>
      <c r="D1052" s="5">
        <f t="shared" ca="1" si="104"/>
        <v>165.17878387526176</v>
      </c>
      <c r="E1052" s="5">
        <f t="shared" ca="1" si="107"/>
        <v>-9.8132221701401523</v>
      </c>
      <c r="F1052" s="5">
        <f t="shared" ca="1" si="105"/>
        <v>7.3068883870033314</v>
      </c>
      <c r="G1052">
        <f t="shared" ca="1" si="106"/>
        <v>0.62</v>
      </c>
    </row>
    <row r="1053" spans="1:7" x14ac:dyDescent="0.3">
      <c r="A1053">
        <v>997</v>
      </c>
      <c r="B1053" s="5">
        <f t="shared" ca="1" si="102"/>
        <v>69.803417011373924</v>
      </c>
      <c r="C1053" s="5">
        <f t="shared" ca="1" si="103"/>
        <v>25.967831283389295</v>
      </c>
      <c r="D1053" s="5">
        <f t="shared" ca="1" si="104"/>
        <v>140.7026069140546</v>
      </c>
      <c r="E1053" s="5">
        <f t="shared" ca="1" si="107"/>
        <v>1.7578954193429901</v>
      </c>
      <c r="F1053" s="5">
        <f t="shared" ca="1" si="105"/>
        <v>18.878005976486474</v>
      </c>
      <c r="G1053">
        <f t="shared" ca="1" si="106"/>
        <v>0.89600000000000002</v>
      </c>
    </row>
    <row r="1054" spans="1:7" x14ac:dyDescent="0.3">
      <c r="A1054">
        <v>998</v>
      </c>
      <c r="B1054" s="5">
        <f t="shared" ca="1" si="102"/>
        <v>72.734719200677603</v>
      </c>
      <c r="C1054" s="5">
        <f t="shared" ca="1" si="103"/>
        <v>26.245660043830704</v>
      </c>
      <c r="D1054" s="5">
        <f t="shared" ca="1" si="104"/>
        <v>157.86977103068926</v>
      </c>
      <c r="E1054" s="5">
        <f t="shared" ca="1" si="107"/>
        <v>-8.1864281330692457E-2</v>
      </c>
      <c r="F1054" s="5">
        <f t="shared" ca="1" si="105"/>
        <v>17.038246275812792</v>
      </c>
      <c r="G1054">
        <f t="shared" ca="1" si="106"/>
        <v>0.871</v>
      </c>
    </row>
    <row r="1055" spans="1:7" x14ac:dyDescent="0.3">
      <c r="A1055">
        <v>999</v>
      </c>
      <c r="B1055" s="5">
        <f t="shared" ca="1" si="102"/>
        <v>64.828411372308551</v>
      </c>
      <c r="C1055" s="5">
        <f t="shared" ca="1" si="103"/>
        <v>35.274096524948895</v>
      </c>
      <c r="D1055" s="5">
        <f t="shared" ca="1" si="104"/>
        <v>141.1161636195329</v>
      </c>
      <c r="E1055" s="5">
        <f t="shared" ca="1" si="107"/>
        <v>-38.35233395743191</v>
      </c>
      <c r="F1055" s="5">
        <f t="shared" ca="1" si="105"/>
        <v>-21.232223400288426</v>
      </c>
      <c r="G1055">
        <f t="shared" ca="1" si="106"/>
        <v>2.5000000000000001E-2</v>
      </c>
    </row>
    <row r="1056" spans="1:7" x14ac:dyDescent="0.3">
      <c r="A1056">
        <v>1000</v>
      </c>
      <c r="B1056" s="5">
        <f t="shared" ca="1" si="102"/>
        <v>69.862941249303191</v>
      </c>
      <c r="C1056" s="5">
        <f t="shared" ca="1" si="103"/>
        <v>29.408403705640442</v>
      </c>
      <c r="D1056" s="5">
        <f t="shared" ca="1" si="104"/>
        <v>155.81842688363878</v>
      </c>
      <c r="E1056" s="5">
        <f t="shared" ca="1" si="107"/>
        <v>-15.830784909116197</v>
      </c>
      <c r="F1056" s="5">
        <f t="shared" ca="1" si="105"/>
        <v>1.2893256480272868</v>
      </c>
      <c r="G1056">
        <f t="shared" ca="1" si="106"/>
        <v>0.42499999999999999</v>
      </c>
    </row>
    <row r="1057" spans="2:6" x14ac:dyDescent="0.3">
      <c r="B1057" s="5"/>
      <c r="C1057" s="5"/>
      <c r="D1057" s="5"/>
      <c r="E1057" s="5"/>
      <c r="F1057" s="5"/>
    </row>
    <row r="1058" spans="2:6" x14ac:dyDescent="0.3">
      <c r="B1058" s="5"/>
      <c r="C1058" s="5"/>
      <c r="D1058" s="5"/>
      <c r="E1058" s="5"/>
      <c r="F1058" s="5"/>
    </row>
    <row r="1059" spans="2:6" x14ac:dyDescent="0.3">
      <c r="B1059" s="5"/>
      <c r="C1059" s="5"/>
      <c r="D1059" s="5"/>
      <c r="E1059" s="5"/>
      <c r="F1059" s="5"/>
    </row>
    <row r="1060" spans="2:6" x14ac:dyDescent="0.3">
      <c r="B1060" s="5"/>
      <c r="C1060" s="5"/>
      <c r="D1060" s="5"/>
      <c r="E1060" s="5"/>
      <c r="F1060" s="5"/>
    </row>
    <row r="1061" spans="2:6" x14ac:dyDescent="0.3">
      <c r="B1061" s="5"/>
      <c r="C1061" s="5"/>
      <c r="D1061" s="5"/>
      <c r="E1061" s="5"/>
      <c r="F1061" s="5"/>
    </row>
    <row r="1062" spans="2:6" x14ac:dyDescent="0.3">
      <c r="B1062" s="5"/>
      <c r="C1062" s="5"/>
      <c r="D1062" s="5"/>
      <c r="E1062" s="5"/>
      <c r="F1062" s="5"/>
    </row>
    <row r="1063" spans="2:6" x14ac:dyDescent="0.3">
      <c r="B1063" s="5"/>
      <c r="C1063" s="5"/>
      <c r="D1063" s="5"/>
      <c r="E1063" s="5"/>
      <c r="F1063" s="5"/>
    </row>
    <row r="1064" spans="2:6" x14ac:dyDescent="0.3">
      <c r="B1064" s="5"/>
      <c r="C1064" s="5"/>
      <c r="D1064" s="5"/>
      <c r="E1064" s="5"/>
      <c r="F1064" s="5"/>
    </row>
    <row r="1065" spans="2:6" x14ac:dyDescent="0.3">
      <c r="B1065" s="5"/>
      <c r="C1065" s="5"/>
      <c r="D1065" s="5"/>
      <c r="E1065" s="5"/>
      <c r="F1065" s="5"/>
    </row>
    <row r="1066" spans="2:6" x14ac:dyDescent="0.3">
      <c r="B1066" s="5"/>
      <c r="C1066" s="5"/>
      <c r="D1066" s="5"/>
      <c r="E1066" s="5"/>
      <c r="F1066" s="5"/>
    </row>
    <row r="1067" spans="2:6" x14ac:dyDescent="0.3">
      <c r="B1067" s="5"/>
      <c r="C1067" s="5"/>
      <c r="D1067" s="5"/>
      <c r="E1067" s="5"/>
      <c r="F1067" s="5"/>
    </row>
    <row r="1068" spans="2:6" x14ac:dyDescent="0.3">
      <c r="B1068" s="5"/>
      <c r="C1068" s="5"/>
      <c r="D1068" s="5"/>
      <c r="E1068" s="5"/>
      <c r="F1068" s="5"/>
    </row>
    <row r="1069" spans="2:6" x14ac:dyDescent="0.3">
      <c r="B1069" s="5"/>
      <c r="C1069" s="5"/>
      <c r="D1069" s="5"/>
      <c r="E1069" s="5"/>
      <c r="F1069" s="5"/>
    </row>
    <row r="1070" spans="2:6" x14ac:dyDescent="0.3">
      <c r="B1070" s="5"/>
      <c r="C1070" s="5"/>
      <c r="D1070" s="5"/>
      <c r="E1070" s="5"/>
      <c r="F107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 Non-discounted Crt</vt:lpstr>
      <vt:lpstr>Ex Discounted Crt</vt:lpstr>
      <vt:lpstr>Comparison of Projects</vt:lpstr>
      <vt:lpstr>Capitalized Cost Method</vt:lpstr>
      <vt:lpstr>Retrofitting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Curtis</dc:creator>
  <cp:lastModifiedBy>andrew kullman</cp:lastModifiedBy>
  <dcterms:created xsi:type="dcterms:W3CDTF">2019-10-15T19:09:07Z</dcterms:created>
  <dcterms:modified xsi:type="dcterms:W3CDTF">2020-03-17T20:33:43Z</dcterms:modified>
</cp:coreProperties>
</file>