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2919248295de1/Documents/College/CHEME_485/TeamA6/"/>
    </mc:Choice>
  </mc:AlternateContent>
  <xr:revisionPtr revIDLastSave="0" documentId="8_{E94000A3-ED91-48A6-8D9E-B9F2C963BA4E}" xr6:coauthVersionLast="45" xr6:coauthVersionMax="45" xr10:uidLastSave="{00000000-0000-0000-0000-000000000000}"/>
  <bookViews>
    <workbookView xWindow="13065" yWindow="3885" windowWidth="13020" windowHeight="11385" activeTab="1" xr2:uid="{627F8701-85BA-46DC-BC65-458E2912990F}"/>
  </bookViews>
  <sheets>
    <sheet name="Ex Non-discounted Crt" sheetId="1" r:id="rId1"/>
    <sheet name="Ex Discounted Crt" sheetId="2" r:id="rId2"/>
    <sheet name="Comparison of Projects" sheetId="3" r:id="rId3"/>
    <sheet name="Capitalized Cost Method" sheetId="4" r:id="rId4"/>
    <sheet name="Retrofitting" sheetId="5" r:id="rId5"/>
    <sheet name="Sensitivity Analysis" sheetId="6" r:id="rId6"/>
  </sheets>
  <definedNames>
    <definedName name="solver_adj" localSheetId="2" hidden="1">'Comparison of Projects'!$B$10</definedName>
    <definedName name="solver_adj" localSheetId="1" hidden="1">'Ex Discounted Crt'!$C$15</definedName>
    <definedName name="solver_adj" localSheetId="5" hidden="1">'Sensitivity Analysis'!$C$15</definedName>
    <definedName name="solver_cvg" localSheetId="2" hidden="1">0.0001</definedName>
    <definedName name="solver_cvg" localSheetId="1" hidden="1">0.0001</definedName>
    <definedName name="solver_cvg" localSheetId="5" hidden="1">0.0001</definedName>
    <definedName name="solver_drv" localSheetId="2" hidden="1">1</definedName>
    <definedName name="solver_drv" localSheetId="1" hidden="1">1</definedName>
    <definedName name="solver_drv" localSheetId="5" hidden="1">1</definedName>
    <definedName name="solver_eng" localSheetId="2" hidden="1">1</definedName>
    <definedName name="solver_eng" localSheetId="1" hidden="1">1</definedName>
    <definedName name="solver_eng" localSheetId="5" hidden="1">1</definedName>
    <definedName name="solver_est" localSheetId="2" hidden="1">1</definedName>
    <definedName name="solver_est" localSheetId="1" hidden="1">1</definedName>
    <definedName name="solver_est" localSheetId="5" hidden="1">1</definedName>
    <definedName name="solver_itr" localSheetId="2" hidden="1">2147483647</definedName>
    <definedName name="solver_itr" localSheetId="1" hidden="1">2147483647</definedName>
    <definedName name="solver_itr" localSheetId="5" hidden="1">2147483647</definedName>
    <definedName name="solver_mip" localSheetId="2" hidden="1">2147483647</definedName>
    <definedName name="solver_mip" localSheetId="1" hidden="1">2147483647</definedName>
    <definedName name="solver_mip" localSheetId="5" hidden="1">2147483647</definedName>
    <definedName name="solver_mni" localSheetId="2" hidden="1">30</definedName>
    <definedName name="solver_mni" localSheetId="1" hidden="1">30</definedName>
    <definedName name="solver_mni" localSheetId="5" hidden="1">30</definedName>
    <definedName name="solver_mrt" localSheetId="2" hidden="1">0.075</definedName>
    <definedName name="solver_mrt" localSheetId="1" hidden="1">0.075</definedName>
    <definedName name="solver_mrt" localSheetId="5" hidden="1">0.075</definedName>
    <definedName name="solver_msl" localSheetId="2" hidden="1">2</definedName>
    <definedName name="solver_msl" localSheetId="1" hidden="1">2</definedName>
    <definedName name="solver_msl" localSheetId="5" hidden="1">2</definedName>
    <definedName name="solver_neg" localSheetId="2" hidden="1">1</definedName>
    <definedName name="solver_neg" localSheetId="1" hidden="1">1</definedName>
    <definedName name="solver_neg" localSheetId="5" hidden="1">1</definedName>
    <definedName name="solver_nod" localSheetId="2" hidden="1">2147483647</definedName>
    <definedName name="solver_nod" localSheetId="1" hidden="1">2147483647</definedName>
    <definedName name="solver_nod" localSheetId="5" hidden="1">2147483647</definedName>
    <definedName name="solver_num" localSheetId="2" hidden="1">0</definedName>
    <definedName name="solver_num" localSheetId="1" hidden="1">0</definedName>
    <definedName name="solver_num" localSheetId="5" hidden="1">0</definedName>
    <definedName name="solver_nwt" localSheetId="2" hidden="1">1</definedName>
    <definedName name="solver_nwt" localSheetId="1" hidden="1">1</definedName>
    <definedName name="solver_nwt" localSheetId="5" hidden="1">1</definedName>
    <definedName name="solver_opt" localSheetId="2" hidden="1">'Comparison of Projects'!$K$7</definedName>
    <definedName name="solver_opt" localSheetId="1" hidden="1">'Ex Discounted Crt'!$C$40</definedName>
    <definedName name="solver_opt" localSheetId="5" hidden="1">'Sensitivity Analysis'!$C$38</definedName>
    <definedName name="solver_pre" localSheetId="2" hidden="1">0.000001</definedName>
    <definedName name="solver_pre" localSheetId="1" hidden="1">0.000001</definedName>
    <definedName name="solver_pre" localSheetId="5" hidden="1">0.000001</definedName>
    <definedName name="solver_rbv" localSheetId="2" hidden="1">1</definedName>
    <definedName name="solver_rbv" localSheetId="1" hidden="1">1</definedName>
    <definedName name="solver_rbv" localSheetId="5" hidden="1">1</definedName>
    <definedName name="solver_rlx" localSheetId="2" hidden="1">2</definedName>
    <definedName name="solver_rlx" localSheetId="1" hidden="1">2</definedName>
    <definedName name="solver_rlx" localSheetId="5" hidden="1">2</definedName>
    <definedName name="solver_rsd" localSheetId="2" hidden="1">0</definedName>
    <definedName name="solver_rsd" localSheetId="1" hidden="1">0</definedName>
    <definedName name="solver_rsd" localSheetId="5" hidden="1">0</definedName>
    <definedName name="solver_scl" localSheetId="2" hidden="1">1</definedName>
    <definedName name="solver_scl" localSheetId="1" hidden="1">1</definedName>
    <definedName name="solver_scl" localSheetId="5" hidden="1">1</definedName>
    <definedName name="solver_sho" localSheetId="2" hidden="1">2</definedName>
    <definedName name="solver_sho" localSheetId="1" hidden="1">2</definedName>
    <definedName name="solver_sho" localSheetId="5" hidden="1">2</definedName>
    <definedName name="solver_ssz" localSheetId="2" hidden="1">100</definedName>
    <definedName name="solver_ssz" localSheetId="1" hidden="1">100</definedName>
    <definedName name="solver_ssz" localSheetId="5" hidden="1">100</definedName>
    <definedName name="solver_tim" localSheetId="2" hidden="1">2147483647</definedName>
    <definedName name="solver_tim" localSheetId="1" hidden="1">2147483647</definedName>
    <definedName name="solver_tim" localSheetId="5" hidden="1">2147483647</definedName>
    <definedName name="solver_tol" localSheetId="2" hidden="1">0.01</definedName>
    <definedName name="solver_tol" localSheetId="1" hidden="1">0.01</definedName>
    <definedName name="solver_tol" localSheetId="5" hidden="1">0.01</definedName>
    <definedName name="solver_typ" localSheetId="2" hidden="1">3</definedName>
    <definedName name="solver_typ" localSheetId="1" hidden="1">3</definedName>
    <definedName name="solver_typ" localSheetId="5" hidden="1">3</definedName>
    <definedName name="solver_val" localSheetId="2" hidden="1">0</definedName>
    <definedName name="solver_val" localSheetId="1" hidden="1">0</definedName>
    <definedName name="solver_val" localSheetId="5" hidden="1">0</definedName>
    <definedName name="solver_ver" localSheetId="2" hidden="1">3</definedName>
    <definedName name="solver_ver" localSheetId="1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3" i="2" l="1"/>
  <c r="Q34" i="2"/>
  <c r="Q35" i="2"/>
  <c r="P34" i="2"/>
  <c r="P35" i="2"/>
  <c r="P33" i="2"/>
  <c r="P32" i="2"/>
  <c r="J31" i="2"/>
  <c r="K31" i="2" s="1"/>
  <c r="L31" i="2" s="1"/>
  <c r="J32" i="2"/>
  <c r="K32" i="2" s="1"/>
  <c r="L32" i="2" s="1"/>
  <c r="J33" i="2"/>
  <c r="K33" i="2" s="1"/>
  <c r="L33" i="2" s="1"/>
  <c r="I33" i="2"/>
  <c r="I32" i="2"/>
  <c r="I31" i="2"/>
  <c r="I30" i="2"/>
  <c r="G31" i="2"/>
  <c r="G32" i="2"/>
  <c r="G33" i="2"/>
  <c r="E33" i="2"/>
  <c r="B9" i="4" l="1"/>
  <c r="B10" i="4"/>
  <c r="B11" i="4"/>
  <c r="B12" i="4"/>
  <c r="H6" i="3"/>
  <c r="H7" i="3"/>
  <c r="K6" i="3"/>
  <c r="J6" i="3"/>
  <c r="I6" i="3"/>
  <c r="C38" i="1"/>
  <c r="C37" i="1"/>
  <c r="E19" i="1"/>
  <c r="L19" i="1"/>
  <c r="H20" i="1"/>
  <c r="J22" i="1"/>
  <c r="H21" i="1"/>
  <c r="H23" i="1"/>
  <c r="C33" i="1"/>
  <c r="E17" i="1"/>
  <c r="B12" i="3" l="1"/>
  <c r="B16" i="3"/>
  <c r="D61" i="6" l="1"/>
  <c r="C61" i="6"/>
  <c r="B61" i="6"/>
  <c r="B66" i="6"/>
  <c r="C66" i="6"/>
  <c r="D66" i="6"/>
  <c r="B67" i="6"/>
  <c r="C67" i="6"/>
  <c r="D67" i="6"/>
  <c r="B68" i="6"/>
  <c r="C68" i="6"/>
  <c r="D68" i="6"/>
  <c r="B69" i="6"/>
  <c r="C69" i="6"/>
  <c r="D69" i="6"/>
  <c r="B70" i="6"/>
  <c r="C70" i="6"/>
  <c r="D70" i="6"/>
  <c r="B71" i="6"/>
  <c r="C71" i="6"/>
  <c r="D71" i="6"/>
  <c r="B72" i="6"/>
  <c r="C72" i="6"/>
  <c r="D72" i="6"/>
  <c r="B73" i="6"/>
  <c r="C73" i="6"/>
  <c r="D73" i="6"/>
  <c r="B74" i="6"/>
  <c r="C74" i="6"/>
  <c r="D74" i="6"/>
  <c r="B75" i="6"/>
  <c r="C75" i="6"/>
  <c r="D75" i="6"/>
  <c r="B76" i="6"/>
  <c r="C76" i="6"/>
  <c r="D76" i="6"/>
  <c r="B77" i="6"/>
  <c r="C77" i="6"/>
  <c r="D77" i="6"/>
  <c r="B78" i="6"/>
  <c r="C78" i="6"/>
  <c r="D78" i="6"/>
  <c r="B79" i="6"/>
  <c r="C79" i="6"/>
  <c r="D79" i="6"/>
  <c r="B80" i="6"/>
  <c r="C80" i="6"/>
  <c r="D80" i="6"/>
  <c r="B81" i="6"/>
  <c r="C81" i="6"/>
  <c r="D81" i="6"/>
  <c r="B82" i="6"/>
  <c r="C82" i="6"/>
  <c r="D82" i="6"/>
  <c r="B83" i="6"/>
  <c r="C83" i="6"/>
  <c r="D83" i="6"/>
  <c r="B84" i="6"/>
  <c r="C84" i="6"/>
  <c r="D84" i="6"/>
  <c r="B85" i="6"/>
  <c r="C85" i="6"/>
  <c r="D85" i="6"/>
  <c r="B86" i="6"/>
  <c r="C86" i="6"/>
  <c r="D86" i="6"/>
  <c r="B87" i="6"/>
  <c r="C87" i="6"/>
  <c r="D87" i="6"/>
  <c r="B88" i="6"/>
  <c r="C88" i="6"/>
  <c r="D88" i="6"/>
  <c r="B89" i="6"/>
  <c r="C89" i="6"/>
  <c r="D89" i="6"/>
  <c r="B90" i="6"/>
  <c r="C90" i="6"/>
  <c r="D90" i="6"/>
  <c r="B91" i="6"/>
  <c r="C91" i="6"/>
  <c r="D91" i="6"/>
  <c r="B92" i="6"/>
  <c r="C92" i="6"/>
  <c r="D92" i="6"/>
  <c r="B93" i="6"/>
  <c r="C93" i="6"/>
  <c r="D93" i="6"/>
  <c r="B94" i="6"/>
  <c r="C94" i="6"/>
  <c r="D94" i="6"/>
  <c r="B95" i="6"/>
  <c r="C95" i="6"/>
  <c r="D95" i="6"/>
  <c r="B96" i="6"/>
  <c r="C96" i="6"/>
  <c r="D96" i="6"/>
  <c r="B97" i="6"/>
  <c r="C97" i="6"/>
  <c r="D97" i="6"/>
  <c r="B98" i="6"/>
  <c r="C98" i="6"/>
  <c r="D98" i="6"/>
  <c r="B99" i="6"/>
  <c r="C99" i="6"/>
  <c r="D99" i="6"/>
  <c r="B100" i="6"/>
  <c r="C100" i="6"/>
  <c r="D100" i="6"/>
  <c r="B101" i="6"/>
  <c r="C101" i="6"/>
  <c r="D101" i="6"/>
  <c r="B102" i="6"/>
  <c r="C102" i="6"/>
  <c r="D102" i="6"/>
  <c r="B103" i="6"/>
  <c r="C103" i="6"/>
  <c r="D103" i="6"/>
  <c r="B104" i="6"/>
  <c r="C104" i="6"/>
  <c r="D104" i="6"/>
  <c r="B105" i="6"/>
  <c r="C105" i="6"/>
  <c r="D105" i="6"/>
  <c r="B106" i="6"/>
  <c r="C106" i="6"/>
  <c r="D106" i="6"/>
  <c r="B107" i="6"/>
  <c r="C107" i="6"/>
  <c r="D107" i="6"/>
  <c r="B108" i="6"/>
  <c r="C108" i="6"/>
  <c r="D108" i="6"/>
  <c r="B109" i="6"/>
  <c r="C109" i="6"/>
  <c r="D109" i="6"/>
  <c r="B110" i="6"/>
  <c r="C110" i="6"/>
  <c r="D110" i="6"/>
  <c r="B111" i="6"/>
  <c r="C111" i="6"/>
  <c r="D111" i="6"/>
  <c r="B112" i="6"/>
  <c r="C112" i="6"/>
  <c r="D112" i="6"/>
  <c r="B113" i="6"/>
  <c r="C113" i="6"/>
  <c r="D113" i="6"/>
  <c r="B114" i="6"/>
  <c r="C114" i="6"/>
  <c r="D114" i="6"/>
  <c r="B115" i="6"/>
  <c r="C115" i="6"/>
  <c r="D115" i="6"/>
  <c r="B116" i="6"/>
  <c r="C116" i="6"/>
  <c r="D116" i="6"/>
  <c r="B117" i="6"/>
  <c r="C117" i="6"/>
  <c r="D117" i="6"/>
  <c r="B118" i="6"/>
  <c r="C118" i="6"/>
  <c r="D118" i="6"/>
  <c r="B119" i="6"/>
  <c r="C119" i="6"/>
  <c r="D119" i="6"/>
  <c r="B120" i="6"/>
  <c r="C120" i="6"/>
  <c r="D120" i="6"/>
  <c r="B121" i="6"/>
  <c r="C121" i="6"/>
  <c r="D121" i="6"/>
  <c r="B122" i="6"/>
  <c r="C122" i="6"/>
  <c r="D122" i="6"/>
  <c r="B123" i="6"/>
  <c r="C123" i="6"/>
  <c r="D123" i="6"/>
  <c r="B124" i="6"/>
  <c r="C124" i="6"/>
  <c r="D124" i="6"/>
  <c r="B125" i="6"/>
  <c r="C125" i="6"/>
  <c r="D125" i="6"/>
  <c r="B126" i="6"/>
  <c r="C126" i="6"/>
  <c r="D126" i="6"/>
  <c r="B127" i="6"/>
  <c r="C127" i="6"/>
  <c r="D127" i="6"/>
  <c r="B128" i="6"/>
  <c r="C128" i="6"/>
  <c r="D128" i="6"/>
  <c r="B129" i="6"/>
  <c r="C129" i="6"/>
  <c r="D129" i="6"/>
  <c r="B130" i="6"/>
  <c r="C130" i="6"/>
  <c r="D130" i="6"/>
  <c r="B131" i="6"/>
  <c r="C131" i="6"/>
  <c r="D131" i="6"/>
  <c r="B132" i="6"/>
  <c r="C132" i="6"/>
  <c r="D132" i="6"/>
  <c r="B133" i="6"/>
  <c r="C133" i="6"/>
  <c r="D133" i="6"/>
  <c r="B134" i="6"/>
  <c r="C134" i="6"/>
  <c r="D134" i="6"/>
  <c r="B135" i="6"/>
  <c r="C135" i="6"/>
  <c r="D135" i="6"/>
  <c r="B136" i="6"/>
  <c r="C136" i="6"/>
  <c r="D136" i="6"/>
  <c r="B137" i="6"/>
  <c r="C137" i="6"/>
  <c r="D137" i="6"/>
  <c r="B138" i="6"/>
  <c r="C138" i="6"/>
  <c r="D138" i="6"/>
  <c r="B139" i="6"/>
  <c r="C139" i="6"/>
  <c r="D139" i="6"/>
  <c r="B140" i="6"/>
  <c r="C140" i="6"/>
  <c r="D140" i="6"/>
  <c r="B141" i="6"/>
  <c r="C141" i="6"/>
  <c r="D141" i="6"/>
  <c r="B142" i="6"/>
  <c r="C142" i="6"/>
  <c r="D142" i="6"/>
  <c r="B143" i="6"/>
  <c r="C143" i="6"/>
  <c r="D143" i="6"/>
  <c r="B144" i="6"/>
  <c r="C144" i="6"/>
  <c r="D144" i="6"/>
  <c r="B145" i="6"/>
  <c r="C145" i="6"/>
  <c r="D145" i="6"/>
  <c r="B146" i="6"/>
  <c r="C146" i="6"/>
  <c r="D146" i="6"/>
  <c r="B147" i="6"/>
  <c r="C147" i="6"/>
  <c r="D147" i="6"/>
  <c r="B148" i="6"/>
  <c r="C148" i="6"/>
  <c r="D148" i="6"/>
  <c r="B149" i="6"/>
  <c r="C149" i="6"/>
  <c r="D149" i="6"/>
  <c r="B150" i="6"/>
  <c r="C150" i="6"/>
  <c r="D150" i="6"/>
  <c r="B151" i="6"/>
  <c r="C151" i="6"/>
  <c r="D151" i="6"/>
  <c r="B152" i="6"/>
  <c r="C152" i="6"/>
  <c r="D152" i="6"/>
  <c r="B153" i="6"/>
  <c r="C153" i="6"/>
  <c r="D153" i="6"/>
  <c r="B154" i="6"/>
  <c r="C154" i="6"/>
  <c r="D154" i="6"/>
  <c r="B155" i="6"/>
  <c r="C155" i="6"/>
  <c r="D155" i="6"/>
  <c r="B156" i="6"/>
  <c r="C156" i="6"/>
  <c r="D156" i="6"/>
  <c r="B157" i="6"/>
  <c r="C157" i="6"/>
  <c r="D157" i="6"/>
  <c r="B158" i="6"/>
  <c r="C158" i="6"/>
  <c r="D158" i="6"/>
  <c r="B159" i="6"/>
  <c r="C159" i="6"/>
  <c r="D159" i="6"/>
  <c r="B160" i="6"/>
  <c r="C160" i="6"/>
  <c r="D160" i="6"/>
  <c r="B161" i="6"/>
  <c r="C161" i="6"/>
  <c r="D161" i="6"/>
  <c r="B162" i="6"/>
  <c r="C162" i="6"/>
  <c r="D162" i="6"/>
  <c r="B163" i="6"/>
  <c r="C163" i="6"/>
  <c r="D163" i="6"/>
  <c r="B164" i="6"/>
  <c r="C164" i="6"/>
  <c r="D164" i="6"/>
  <c r="B165" i="6"/>
  <c r="C165" i="6"/>
  <c r="D165" i="6"/>
  <c r="B166" i="6"/>
  <c r="C166" i="6"/>
  <c r="D166" i="6"/>
  <c r="B167" i="6"/>
  <c r="C167" i="6"/>
  <c r="D167" i="6"/>
  <c r="B168" i="6"/>
  <c r="C168" i="6"/>
  <c r="D168" i="6"/>
  <c r="B169" i="6"/>
  <c r="C169" i="6"/>
  <c r="D169" i="6"/>
  <c r="B170" i="6"/>
  <c r="C170" i="6"/>
  <c r="D170" i="6"/>
  <c r="B171" i="6"/>
  <c r="C171" i="6"/>
  <c r="D171" i="6"/>
  <c r="B172" i="6"/>
  <c r="C172" i="6"/>
  <c r="D172" i="6"/>
  <c r="B173" i="6"/>
  <c r="C173" i="6"/>
  <c r="D173" i="6"/>
  <c r="B174" i="6"/>
  <c r="C174" i="6"/>
  <c r="D174" i="6"/>
  <c r="B175" i="6"/>
  <c r="C175" i="6"/>
  <c r="D175" i="6"/>
  <c r="B176" i="6"/>
  <c r="C176" i="6"/>
  <c r="D176" i="6"/>
  <c r="B177" i="6"/>
  <c r="C177" i="6"/>
  <c r="D177" i="6"/>
  <c r="B178" i="6"/>
  <c r="C178" i="6"/>
  <c r="D178" i="6"/>
  <c r="B179" i="6"/>
  <c r="C179" i="6"/>
  <c r="D179" i="6"/>
  <c r="B180" i="6"/>
  <c r="C180" i="6"/>
  <c r="D180" i="6"/>
  <c r="B181" i="6"/>
  <c r="C181" i="6"/>
  <c r="D181" i="6"/>
  <c r="B182" i="6"/>
  <c r="C182" i="6"/>
  <c r="D182" i="6"/>
  <c r="B183" i="6"/>
  <c r="C183" i="6"/>
  <c r="D183" i="6"/>
  <c r="B184" i="6"/>
  <c r="C184" i="6"/>
  <c r="D184" i="6"/>
  <c r="B185" i="6"/>
  <c r="C185" i="6"/>
  <c r="D185" i="6"/>
  <c r="B186" i="6"/>
  <c r="C186" i="6"/>
  <c r="D186" i="6"/>
  <c r="B187" i="6"/>
  <c r="C187" i="6"/>
  <c r="D187" i="6"/>
  <c r="B188" i="6"/>
  <c r="C188" i="6"/>
  <c r="D188" i="6"/>
  <c r="B189" i="6"/>
  <c r="C189" i="6"/>
  <c r="D189" i="6"/>
  <c r="B190" i="6"/>
  <c r="C190" i="6"/>
  <c r="D190" i="6"/>
  <c r="B191" i="6"/>
  <c r="C191" i="6"/>
  <c r="D191" i="6"/>
  <c r="B192" i="6"/>
  <c r="C192" i="6"/>
  <c r="D192" i="6"/>
  <c r="B193" i="6"/>
  <c r="C193" i="6"/>
  <c r="D193" i="6"/>
  <c r="B194" i="6"/>
  <c r="C194" i="6"/>
  <c r="D194" i="6"/>
  <c r="B195" i="6"/>
  <c r="C195" i="6"/>
  <c r="D195" i="6"/>
  <c r="B196" i="6"/>
  <c r="C196" i="6"/>
  <c r="D196" i="6"/>
  <c r="B197" i="6"/>
  <c r="C197" i="6"/>
  <c r="D197" i="6"/>
  <c r="B198" i="6"/>
  <c r="C198" i="6"/>
  <c r="D198" i="6"/>
  <c r="B199" i="6"/>
  <c r="C199" i="6"/>
  <c r="D199" i="6"/>
  <c r="B200" i="6"/>
  <c r="C200" i="6"/>
  <c r="D200" i="6"/>
  <c r="B201" i="6"/>
  <c r="C201" i="6"/>
  <c r="D201" i="6"/>
  <c r="B202" i="6"/>
  <c r="C202" i="6"/>
  <c r="D202" i="6"/>
  <c r="B203" i="6"/>
  <c r="C203" i="6"/>
  <c r="D203" i="6"/>
  <c r="B204" i="6"/>
  <c r="C204" i="6"/>
  <c r="D204" i="6"/>
  <c r="B205" i="6"/>
  <c r="C205" i="6"/>
  <c r="D205" i="6"/>
  <c r="B206" i="6"/>
  <c r="C206" i="6"/>
  <c r="D206" i="6"/>
  <c r="B207" i="6"/>
  <c r="C207" i="6"/>
  <c r="D207" i="6"/>
  <c r="B208" i="6"/>
  <c r="C208" i="6"/>
  <c r="D208" i="6"/>
  <c r="B209" i="6"/>
  <c r="C209" i="6"/>
  <c r="D209" i="6"/>
  <c r="B210" i="6"/>
  <c r="C210" i="6"/>
  <c r="D210" i="6"/>
  <c r="B211" i="6"/>
  <c r="C211" i="6"/>
  <c r="D211" i="6"/>
  <c r="B212" i="6"/>
  <c r="C212" i="6"/>
  <c r="D212" i="6"/>
  <c r="B213" i="6"/>
  <c r="C213" i="6"/>
  <c r="D213" i="6"/>
  <c r="B214" i="6"/>
  <c r="C214" i="6"/>
  <c r="D214" i="6"/>
  <c r="B215" i="6"/>
  <c r="C215" i="6"/>
  <c r="D215" i="6"/>
  <c r="B216" i="6"/>
  <c r="C216" i="6"/>
  <c r="D216" i="6"/>
  <c r="B217" i="6"/>
  <c r="C217" i="6"/>
  <c r="D217" i="6"/>
  <c r="B218" i="6"/>
  <c r="C218" i="6"/>
  <c r="D218" i="6"/>
  <c r="B219" i="6"/>
  <c r="C219" i="6"/>
  <c r="D219" i="6"/>
  <c r="B220" i="6"/>
  <c r="C220" i="6"/>
  <c r="D220" i="6"/>
  <c r="B221" i="6"/>
  <c r="C221" i="6"/>
  <c r="D221" i="6"/>
  <c r="B222" i="6"/>
  <c r="C222" i="6"/>
  <c r="D222" i="6"/>
  <c r="B223" i="6"/>
  <c r="C223" i="6"/>
  <c r="D223" i="6"/>
  <c r="B224" i="6"/>
  <c r="C224" i="6"/>
  <c r="D224" i="6"/>
  <c r="B225" i="6"/>
  <c r="C225" i="6"/>
  <c r="D225" i="6"/>
  <c r="B226" i="6"/>
  <c r="C226" i="6"/>
  <c r="D226" i="6"/>
  <c r="B227" i="6"/>
  <c r="C227" i="6"/>
  <c r="D227" i="6"/>
  <c r="B228" i="6"/>
  <c r="C228" i="6"/>
  <c r="D228" i="6"/>
  <c r="B229" i="6"/>
  <c r="C229" i="6"/>
  <c r="D229" i="6"/>
  <c r="B230" i="6"/>
  <c r="C230" i="6"/>
  <c r="D230" i="6"/>
  <c r="B231" i="6"/>
  <c r="C231" i="6"/>
  <c r="D231" i="6"/>
  <c r="B232" i="6"/>
  <c r="C232" i="6"/>
  <c r="D232" i="6"/>
  <c r="B233" i="6"/>
  <c r="C233" i="6"/>
  <c r="D233" i="6"/>
  <c r="B234" i="6"/>
  <c r="C234" i="6"/>
  <c r="D234" i="6"/>
  <c r="B235" i="6"/>
  <c r="C235" i="6"/>
  <c r="D235" i="6"/>
  <c r="B236" i="6"/>
  <c r="C236" i="6"/>
  <c r="D236" i="6"/>
  <c r="B237" i="6"/>
  <c r="C237" i="6"/>
  <c r="D237" i="6"/>
  <c r="B238" i="6"/>
  <c r="C238" i="6"/>
  <c r="D238" i="6"/>
  <c r="B239" i="6"/>
  <c r="C239" i="6"/>
  <c r="D239" i="6"/>
  <c r="B240" i="6"/>
  <c r="C240" i="6"/>
  <c r="D240" i="6"/>
  <c r="B241" i="6"/>
  <c r="C241" i="6"/>
  <c r="D241" i="6"/>
  <c r="B242" i="6"/>
  <c r="C242" i="6"/>
  <c r="D242" i="6"/>
  <c r="B243" i="6"/>
  <c r="C243" i="6"/>
  <c r="D243" i="6"/>
  <c r="B244" i="6"/>
  <c r="C244" i="6"/>
  <c r="D244" i="6"/>
  <c r="B245" i="6"/>
  <c r="C245" i="6"/>
  <c r="D245" i="6"/>
  <c r="B246" i="6"/>
  <c r="C246" i="6"/>
  <c r="D246" i="6"/>
  <c r="B247" i="6"/>
  <c r="C247" i="6"/>
  <c r="D247" i="6"/>
  <c r="B248" i="6"/>
  <c r="C248" i="6"/>
  <c r="D248" i="6"/>
  <c r="B249" i="6"/>
  <c r="C249" i="6"/>
  <c r="D249" i="6"/>
  <c r="B250" i="6"/>
  <c r="C250" i="6"/>
  <c r="D250" i="6"/>
  <c r="B251" i="6"/>
  <c r="C251" i="6"/>
  <c r="D251" i="6"/>
  <c r="B252" i="6"/>
  <c r="C252" i="6"/>
  <c r="D252" i="6"/>
  <c r="B253" i="6"/>
  <c r="C253" i="6"/>
  <c r="D253" i="6"/>
  <c r="B254" i="6"/>
  <c r="C254" i="6"/>
  <c r="D254" i="6"/>
  <c r="B255" i="6"/>
  <c r="C255" i="6"/>
  <c r="D255" i="6"/>
  <c r="B256" i="6"/>
  <c r="C256" i="6"/>
  <c r="D256" i="6"/>
  <c r="B257" i="6"/>
  <c r="C257" i="6"/>
  <c r="D257" i="6"/>
  <c r="B258" i="6"/>
  <c r="C258" i="6"/>
  <c r="D258" i="6"/>
  <c r="B259" i="6"/>
  <c r="C259" i="6"/>
  <c r="D259" i="6"/>
  <c r="B260" i="6"/>
  <c r="C260" i="6"/>
  <c r="D260" i="6"/>
  <c r="B261" i="6"/>
  <c r="C261" i="6"/>
  <c r="D261" i="6"/>
  <c r="B262" i="6"/>
  <c r="C262" i="6"/>
  <c r="D262" i="6"/>
  <c r="B263" i="6"/>
  <c r="C263" i="6"/>
  <c r="D263" i="6"/>
  <c r="B264" i="6"/>
  <c r="C264" i="6"/>
  <c r="D264" i="6"/>
  <c r="B265" i="6"/>
  <c r="C265" i="6"/>
  <c r="D265" i="6"/>
  <c r="B266" i="6"/>
  <c r="C266" i="6"/>
  <c r="D266" i="6"/>
  <c r="B267" i="6"/>
  <c r="C267" i="6"/>
  <c r="D267" i="6"/>
  <c r="B268" i="6"/>
  <c r="C268" i="6"/>
  <c r="D268" i="6"/>
  <c r="B269" i="6"/>
  <c r="C269" i="6"/>
  <c r="D269" i="6"/>
  <c r="B270" i="6"/>
  <c r="C270" i="6"/>
  <c r="D270" i="6"/>
  <c r="B271" i="6"/>
  <c r="C271" i="6"/>
  <c r="D271" i="6"/>
  <c r="B272" i="6"/>
  <c r="C272" i="6"/>
  <c r="D272" i="6"/>
  <c r="B273" i="6"/>
  <c r="C273" i="6"/>
  <c r="D273" i="6"/>
  <c r="B274" i="6"/>
  <c r="C274" i="6"/>
  <c r="D274" i="6"/>
  <c r="B275" i="6"/>
  <c r="C275" i="6"/>
  <c r="D275" i="6"/>
  <c r="B276" i="6"/>
  <c r="C276" i="6"/>
  <c r="D276" i="6"/>
  <c r="B277" i="6"/>
  <c r="C277" i="6"/>
  <c r="D277" i="6"/>
  <c r="B278" i="6"/>
  <c r="C278" i="6"/>
  <c r="D278" i="6"/>
  <c r="B279" i="6"/>
  <c r="C279" i="6"/>
  <c r="D279" i="6"/>
  <c r="B280" i="6"/>
  <c r="C280" i="6"/>
  <c r="D280" i="6"/>
  <c r="B281" i="6"/>
  <c r="C281" i="6"/>
  <c r="D281" i="6"/>
  <c r="B282" i="6"/>
  <c r="C282" i="6"/>
  <c r="D282" i="6"/>
  <c r="B283" i="6"/>
  <c r="C283" i="6"/>
  <c r="D283" i="6"/>
  <c r="B284" i="6"/>
  <c r="C284" i="6"/>
  <c r="D284" i="6"/>
  <c r="B285" i="6"/>
  <c r="C285" i="6"/>
  <c r="D285" i="6"/>
  <c r="B286" i="6"/>
  <c r="C286" i="6"/>
  <c r="D286" i="6"/>
  <c r="B287" i="6"/>
  <c r="C287" i="6"/>
  <c r="D287" i="6"/>
  <c r="B288" i="6"/>
  <c r="C288" i="6"/>
  <c r="D288" i="6"/>
  <c r="B289" i="6"/>
  <c r="C289" i="6"/>
  <c r="D289" i="6"/>
  <c r="B290" i="6"/>
  <c r="C290" i="6"/>
  <c r="D290" i="6"/>
  <c r="B291" i="6"/>
  <c r="C291" i="6"/>
  <c r="D291" i="6"/>
  <c r="B292" i="6"/>
  <c r="C292" i="6"/>
  <c r="D292" i="6"/>
  <c r="B293" i="6"/>
  <c r="C293" i="6"/>
  <c r="D293" i="6"/>
  <c r="B294" i="6"/>
  <c r="C294" i="6"/>
  <c r="D294" i="6"/>
  <c r="B295" i="6"/>
  <c r="C295" i="6"/>
  <c r="D295" i="6"/>
  <c r="B296" i="6"/>
  <c r="C296" i="6"/>
  <c r="D296" i="6"/>
  <c r="B297" i="6"/>
  <c r="C297" i="6"/>
  <c r="D297" i="6"/>
  <c r="B298" i="6"/>
  <c r="C298" i="6"/>
  <c r="D298" i="6"/>
  <c r="B299" i="6"/>
  <c r="C299" i="6"/>
  <c r="D299" i="6"/>
  <c r="B300" i="6"/>
  <c r="C300" i="6"/>
  <c r="D300" i="6"/>
  <c r="B301" i="6"/>
  <c r="C301" i="6"/>
  <c r="D301" i="6"/>
  <c r="B302" i="6"/>
  <c r="C302" i="6"/>
  <c r="D302" i="6"/>
  <c r="B303" i="6"/>
  <c r="C303" i="6"/>
  <c r="D303" i="6"/>
  <c r="B304" i="6"/>
  <c r="C304" i="6"/>
  <c r="D304" i="6"/>
  <c r="B305" i="6"/>
  <c r="C305" i="6"/>
  <c r="D305" i="6"/>
  <c r="B306" i="6"/>
  <c r="C306" i="6"/>
  <c r="D306" i="6"/>
  <c r="B307" i="6"/>
  <c r="C307" i="6"/>
  <c r="D307" i="6"/>
  <c r="B308" i="6"/>
  <c r="C308" i="6"/>
  <c r="D308" i="6"/>
  <c r="B309" i="6"/>
  <c r="C309" i="6"/>
  <c r="D309" i="6"/>
  <c r="B310" i="6"/>
  <c r="C310" i="6"/>
  <c r="D310" i="6"/>
  <c r="B311" i="6"/>
  <c r="C311" i="6"/>
  <c r="D311" i="6"/>
  <c r="B312" i="6"/>
  <c r="C312" i="6"/>
  <c r="D312" i="6"/>
  <c r="B313" i="6"/>
  <c r="C313" i="6"/>
  <c r="D313" i="6"/>
  <c r="B314" i="6"/>
  <c r="C314" i="6"/>
  <c r="D314" i="6"/>
  <c r="B315" i="6"/>
  <c r="C315" i="6"/>
  <c r="D315" i="6"/>
  <c r="B316" i="6"/>
  <c r="C316" i="6"/>
  <c r="D316" i="6"/>
  <c r="B317" i="6"/>
  <c r="C317" i="6"/>
  <c r="D317" i="6"/>
  <c r="B318" i="6"/>
  <c r="C318" i="6"/>
  <c r="D318" i="6"/>
  <c r="B319" i="6"/>
  <c r="C319" i="6"/>
  <c r="D319" i="6"/>
  <c r="B320" i="6"/>
  <c r="C320" i="6"/>
  <c r="D320" i="6"/>
  <c r="B321" i="6"/>
  <c r="C321" i="6"/>
  <c r="D321" i="6"/>
  <c r="B322" i="6"/>
  <c r="C322" i="6"/>
  <c r="D322" i="6"/>
  <c r="B323" i="6"/>
  <c r="C323" i="6"/>
  <c r="D323" i="6"/>
  <c r="B324" i="6"/>
  <c r="C324" i="6"/>
  <c r="D324" i="6"/>
  <c r="B325" i="6"/>
  <c r="C325" i="6"/>
  <c r="D325" i="6"/>
  <c r="B326" i="6"/>
  <c r="C326" i="6"/>
  <c r="D326" i="6"/>
  <c r="B327" i="6"/>
  <c r="C327" i="6"/>
  <c r="D327" i="6"/>
  <c r="B328" i="6"/>
  <c r="C328" i="6"/>
  <c r="D328" i="6"/>
  <c r="B329" i="6"/>
  <c r="C329" i="6"/>
  <c r="D329" i="6"/>
  <c r="B330" i="6"/>
  <c r="C330" i="6"/>
  <c r="D330" i="6"/>
  <c r="B331" i="6"/>
  <c r="C331" i="6"/>
  <c r="D331" i="6"/>
  <c r="B332" i="6"/>
  <c r="C332" i="6"/>
  <c r="D332" i="6"/>
  <c r="B333" i="6"/>
  <c r="C333" i="6"/>
  <c r="D333" i="6"/>
  <c r="B334" i="6"/>
  <c r="C334" i="6"/>
  <c r="D334" i="6"/>
  <c r="B335" i="6"/>
  <c r="C335" i="6"/>
  <c r="D335" i="6"/>
  <c r="B336" i="6"/>
  <c r="C336" i="6"/>
  <c r="D336" i="6"/>
  <c r="B337" i="6"/>
  <c r="C337" i="6"/>
  <c r="D337" i="6"/>
  <c r="B338" i="6"/>
  <c r="C338" i="6"/>
  <c r="D338" i="6"/>
  <c r="B339" i="6"/>
  <c r="C339" i="6"/>
  <c r="D339" i="6"/>
  <c r="B340" i="6"/>
  <c r="C340" i="6"/>
  <c r="D340" i="6"/>
  <c r="B341" i="6"/>
  <c r="C341" i="6"/>
  <c r="D341" i="6"/>
  <c r="B342" i="6"/>
  <c r="C342" i="6"/>
  <c r="D342" i="6"/>
  <c r="B343" i="6"/>
  <c r="C343" i="6"/>
  <c r="D343" i="6"/>
  <c r="B344" i="6"/>
  <c r="C344" i="6"/>
  <c r="D344" i="6"/>
  <c r="B345" i="6"/>
  <c r="C345" i="6"/>
  <c r="D345" i="6"/>
  <c r="B346" i="6"/>
  <c r="C346" i="6"/>
  <c r="D346" i="6"/>
  <c r="B347" i="6"/>
  <c r="C347" i="6"/>
  <c r="D347" i="6"/>
  <c r="B348" i="6"/>
  <c r="C348" i="6"/>
  <c r="D348" i="6"/>
  <c r="B349" i="6"/>
  <c r="C349" i="6"/>
  <c r="D349" i="6"/>
  <c r="B350" i="6"/>
  <c r="C350" i="6"/>
  <c r="D350" i="6"/>
  <c r="B351" i="6"/>
  <c r="C351" i="6"/>
  <c r="D351" i="6"/>
  <c r="B352" i="6"/>
  <c r="C352" i="6"/>
  <c r="D352" i="6"/>
  <c r="B353" i="6"/>
  <c r="C353" i="6"/>
  <c r="D353" i="6"/>
  <c r="B354" i="6"/>
  <c r="C354" i="6"/>
  <c r="D354" i="6"/>
  <c r="B355" i="6"/>
  <c r="C355" i="6"/>
  <c r="D355" i="6"/>
  <c r="B356" i="6"/>
  <c r="C356" i="6"/>
  <c r="D356" i="6"/>
  <c r="B357" i="6"/>
  <c r="C357" i="6"/>
  <c r="D357" i="6"/>
  <c r="B358" i="6"/>
  <c r="C358" i="6"/>
  <c r="D358" i="6"/>
  <c r="B359" i="6"/>
  <c r="C359" i="6"/>
  <c r="D359" i="6"/>
  <c r="B360" i="6"/>
  <c r="C360" i="6"/>
  <c r="D360" i="6"/>
  <c r="B361" i="6"/>
  <c r="C361" i="6"/>
  <c r="D361" i="6"/>
  <c r="B362" i="6"/>
  <c r="C362" i="6"/>
  <c r="D362" i="6"/>
  <c r="B363" i="6"/>
  <c r="C363" i="6"/>
  <c r="D363" i="6"/>
  <c r="B364" i="6"/>
  <c r="C364" i="6"/>
  <c r="D364" i="6"/>
  <c r="B365" i="6"/>
  <c r="C365" i="6"/>
  <c r="D365" i="6"/>
  <c r="B366" i="6"/>
  <c r="C366" i="6"/>
  <c r="D366" i="6"/>
  <c r="B367" i="6"/>
  <c r="C367" i="6"/>
  <c r="D367" i="6"/>
  <c r="B368" i="6"/>
  <c r="C368" i="6"/>
  <c r="D368" i="6"/>
  <c r="B369" i="6"/>
  <c r="C369" i="6"/>
  <c r="D369" i="6"/>
  <c r="B370" i="6"/>
  <c r="C370" i="6"/>
  <c r="D370" i="6"/>
  <c r="B371" i="6"/>
  <c r="C371" i="6"/>
  <c r="D371" i="6"/>
  <c r="B372" i="6"/>
  <c r="C372" i="6"/>
  <c r="D372" i="6"/>
  <c r="B373" i="6"/>
  <c r="C373" i="6"/>
  <c r="D373" i="6"/>
  <c r="B374" i="6"/>
  <c r="C374" i="6"/>
  <c r="D374" i="6"/>
  <c r="B375" i="6"/>
  <c r="C375" i="6"/>
  <c r="D375" i="6"/>
  <c r="B376" i="6"/>
  <c r="C376" i="6"/>
  <c r="D376" i="6"/>
  <c r="B377" i="6"/>
  <c r="C377" i="6"/>
  <c r="D377" i="6"/>
  <c r="B378" i="6"/>
  <c r="C378" i="6"/>
  <c r="D378" i="6"/>
  <c r="B379" i="6"/>
  <c r="C379" i="6"/>
  <c r="D379" i="6"/>
  <c r="B380" i="6"/>
  <c r="C380" i="6"/>
  <c r="D380" i="6"/>
  <c r="B381" i="6"/>
  <c r="C381" i="6"/>
  <c r="D381" i="6"/>
  <c r="B382" i="6"/>
  <c r="C382" i="6"/>
  <c r="D382" i="6"/>
  <c r="B383" i="6"/>
  <c r="C383" i="6"/>
  <c r="D383" i="6"/>
  <c r="B384" i="6"/>
  <c r="C384" i="6"/>
  <c r="D384" i="6"/>
  <c r="B385" i="6"/>
  <c r="C385" i="6"/>
  <c r="D385" i="6"/>
  <c r="B386" i="6"/>
  <c r="C386" i="6"/>
  <c r="D386" i="6"/>
  <c r="B387" i="6"/>
  <c r="C387" i="6"/>
  <c r="D387" i="6"/>
  <c r="B388" i="6"/>
  <c r="C388" i="6"/>
  <c r="D388" i="6"/>
  <c r="B389" i="6"/>
  <c r="C389" i="6"/>
  <c r="D389" i="6"/>
  <c r="B390" i="6"/>
  <c r="C390" i="6"/>
  <c r="D390" i="6"/>
  <c r="B391" i="6"/>
  <c r="C391" i="6"/>
  <c r="D391" i="6"/>
  <c r="B392" i="6"/>
  <c r="C392" i="6"/>
  <c r="D392" i="6"/>
  <c r="B393" i="6"/>
  <c r="C393" i="6"/>
  <c r="D393" i="6"/>
  <c r="B394" i="6"/>
  <c r="C394" i="6"/>
  <c r="D394" i="6"/>
  <c r="B395" i="6"/>
  <c r="C395" i="6"/>
  <c r="D395" i="6"/>
  <c r="B396" i="6"/>
  <c r="C396" i="6"/>
  <c r="D396" i="6"/>
  <c r="B397" i="6"/>
  <c r="C397" i="6"/>
  <c r="D397" i="6"/>
  <c r="B398" i="6"/>
  <c r="C398" i="6"/>
  <c r="D398" i="6"/>
  <c r="B399" i="6"/>
  <c r="C399" i="6"/>
  <c r="D399" i="6"/>
  <c r="B400" i="6"/>
  <c r="C400" i="6"/>
  <c r="D400" i="6"/>
  <c r="B401" i="6"/>
  <c r="C401" i="6"/>
  <c r="D401" i="6"/>
  <c r="B402" i="6"/>
  <c r="C402" i="6"/>
  <c r="D402" i="6"/>
  <c r="B403" i="6"/>
  <c r="C403" i="6"/>
  <c r="D403" i="6"/>
  <c r="B404" i="6"/>
  <c r="C404" i="6"/>
  <c r="D404" i="6"/>
  <c r="B405" i="6"/>
  <c r="C405" i="6"/>
  <c r="D405" i="6"/>
  <c r="B406" i="6"/>
  <c r="C406" i="6"/>
  <c r="D406" i="6"/>
  <c r="B407" i="6"/>
  <c r="C407" i="6"/>
  <c r="D407" i="6"/>
  <c r="B408" i="6"/>
  <c r="C408" i="6"/>
  <c r="D408" i="6"/>
  <c r="B409" i="6"/>
  <c r="C409" i="6"/>
  <c r="D409" i="6"/>
  <c r="B410" i="6"/>
  <c r="C410" i="6"/>
  <c r="D410" i="6"/>
  <c r="B411" i="6"/>
  <c r="C411" i="6"/>
  <c r="D411" i="6"/>
  <c r="B412" i="6"/>
  <c r="C412" i="6"/>
  <c r="D412" i="6"/>
  <c r="B413" i="6"/>
  <c r="C413" i="6"/>
  <c r="D413" i="6"/>
  <c r="B414" i="6"/>
  <c r="C414" i="6"/>
  <c r="D414" i="6"/>
  <c r="B415" i="6"/>
  <c r="C415" i="6"/>
  <c r="D415" i="6"/>
  <c r="B416" i="6"/>
  <c r="C416" i="6"/>
  <c r="D416" i="6"/>
  <c r="B417" i="6"/>
  <c r="C417" i="6"/>
  <c r="D417" i="6"/>
  <c r="B418" i="6"/>
  <c r="C418" i="6"/>
  <c r="D418" i="6"/>
  <c r="B419" i="6"/>
  <c r="C419" i="6"/>
  <c r="D419" i="6"/>
  <c r="B420" i="6"/>
  <c r="C420" i="6"/>
  <c r="D420" i="6"/>
  <c r="B421" i="6"/>
  <c r="C421" i="6"/>
  <c r="D421" i="6"/>
  <c r="B422" i="6"/>
  <c r="C422" i="6"/>
  <c r="D422" i="6"/>
  <c r="B423" i="6"/>
  <c r="C423" i="6"/>
  <c r="D423" i="6"/>
  <c r="B424" i="6"/>
  <c r="C424" i="6"/>
  <c r="D424" i="6"/>
  <c r="B425" i="6"/>
  <c r="C425" i="6"/>
  <c r="D425" i="6"/>
  <c r="B426" i="6"/>
  <c r="C426" i="6"/>
  <c r="D426" i="6"/>
  <c r="B427" i="6"/>
  <c r="C427" i="6"/>
  <c r="D427" i="6"/>
  <c r="B428" i="6"/>
  <c r="C428" i="6"/>
  <c r="D428" i="6"/>
  <c r="B429" i="6"/>
  <c r="C429" i="6"/>
  <c r="D429" i="6"/>
  <c r="B430" i="6"/>
  <c r="C430" i="6"/>
  <c r="D430" i="6"/>
  <c r="B431" i="6"/>
  <c r="C431" i="6"/>
  <c r="D431" i="6"/>
  <c r="B432" i="6"/>
  <c r="C432" i="6"/>
  <c r="D432" i="6"/>
  <c r="B433" i="6"/>
  <c r="C433" i="6"/>
  <c r="D433" i="6"/>
  <c r="B434" i="6"/>
  <c r="C434" i="6"/>
  <c r="D434" i="6"/>
  <c r="B435" i="6"/>
  <c r="C435" i="6"/>
  <c r="D435" i="6"/>
  <c r="B436" i="6"/>
  <c r="C436" i="6"/>
  <c r="D436" i="6"/>
  <c r="B437" i="6"/>
  <c r="C437" i="6"/>
  <c r="D437" i="6"/>
  <c r="B438" i="6"/>
  <c r="C438" i="6"/>
  <c r="D438" i="6"/>
  <c r="B439" i="6"/>
  <c r="C439" i="6"/>
  <c r="D439" i="6"/>
  <c r="B440" i="6"/>
  <c r="C440" i="6"/>
  <c r="D440" i="6"/>
  <c r="B441" i="6"/>
  <c r="C441" i="6"/>
  <c r="D441" i="6"/>
  <c r="B442" i="6"/>
  <c r="C442" i="6"/>
  <c r="D442" i="6"/>
  <c r="B443" i="6"/>
  <c r="C443" i="6"/>
  <c r="D443" i="6"/>
  <c r="B444" i="6"/>
  <c r="C444" i="6"/>
  <c r="D444" i="6"/>
  <c r="B445" i="6"/>
  <c r="C445" i="6"/>
  <c r="D445" i="6"/>
  <c r="B446" i="6"/>
  <c r="C446" i="6"/>
  <c r="D446" i="6"/>
  <c r="B447" i="6"/>
  <c r="C447" i="6"/>
  <c r="D447" i="6"/>
  <c r="B448" i="6"/>
  <c r="C448" i="6"/>
  <c r="D448" i="6"/>
  <c r="B449" i="6"/>
  <c r="C449" i="6"/>
  <c r="D449" i="6"/>
  <c r="B450" i="6"/>
  <c r="C450" i="6"/>
  <c r="D450" i="6"/>
  <c r="B451" i="6"/>
  <c r="C451" i="6"/>
  <c r="D451" i="6"/>
  <c r="B452" i="6"/>
  <c r="C452" i="6"/>
  <c r="D452" i="6"/>
  <c r="B453" i="6"/>
  <c r="C453" i="6"/>
  <c r="D453" i="6"/>
  <c r="B454" i="6"/>
  <c r="C454" i="6"/>
  <c r="D454" i="6"/>
  <c r="B455" i="6"/>
  <c r="C455" i="6"/>
  <c r="D455" i="6"/>
  <c r="B456" i="6"/>
  <c r="C456" i="6"/>
  <c r="D456" i="6"/>
  <c r="B457" i="6"/>
  <c r="C457" i="6"/>
  <c r="D457" i="6"/>
  <c r="B458" i="6"/>
  <c r="C458" i="6"/>
  <c r="D458" i="6"/>
  <c r="B459" i="6"/>
  <c r="C459" i="6"/>
  <c r="D459" i="6"/>
  <c r="B460" i="6"/>
  <c r="C460" i="6"/>
  <c r="D460" i="6"/>
  <c r="B461" i="6"/>
  <c r="C461" i="6"/>
  <c r="D461" i="6"/>
  <c r="B462" i="6"/>
  <c r="C462" i="6"/>
  <c r="D462" i="6"/>
  <c r="B463" i="6"/>
  <c r="C463" i="6"/>
  <c r="D463" i="6"/>
  <c r="B464" i="6"/>
  <c r="C464" i="6"/>
  <c r="D464" i="6"/>
  <c r="B465" i="6"/>
  <c r="C465" i="6"/>
  <c r="D465" i="6"/>
  <c r="B466" i="6"/>
  <c r="C466" i="6"/>
  <c r="D466" i="6"/>
  <c r="B467" i="6"/>
  <c r="C467" i="6"/>
  <c r="D467" i="6"/>
  <c r="B468" i="6"/>
  <c r="C468" i="6"/>
  <c r="D468" i="6"/>
  <c r="B469" i="6"/>
  <c r="C469" i="6"/>
  <c r="D469" i="6"/>
  <c r="B470" i="6"/>
  <c r="C470" i="6"/>
  <c r="D470" i="6"/>
  <c r="B471" i="6"/>
  <c r="C471" i="6"/>
  <c r="D471" i="6"/>
  <c r="B472" i="6"/>
  <c r="C472" i="6"/>
  <c r="D472" i="6"/>
  <c r="B473" i="6"/>
  <c r="C473" i="6"/>
  <c r="D473" i="6"/>
  <c r="B474" i="6"/>
  <c r="C474" i="6"/>
  <c r="D474" i="6"/>
  <c r="B475" i="6"/>
  <c r="C475" i="6"/>
  <c r="D475" i="6"/>
  <c r="B476" i="6"/>
  <c r="C476" i="6"/>
  <c r="D476" i="6"/>
  <c r="B477" i="6"/>
  <c r="C477" i="6"/>
  <c r="D477" i="6"/>
  <c r="B478" i="6"/>
  <c r="C478" i="6"/>
  <c r="D478" i="6"/>
  <c r="B479" i="6"/>
  <c r="C479" i="6"/>
  <c r="D479" i="6"/>
  <c r="B480" i="6"/>
  <c r="C480" i="6"/>
  <c r="D480" i="6"/>
  <c r="B481" i="6"/>
  <c r="C481" i="6"/>
  <c r="D481" i="6"/>
  <c r="B482" i="6"/>
  <c r="C482" i="6"/>
  <c r="D482" i="6"/>
  <c r="B483" i="6"/>
  <c r="C483" i="6"/>
  <c r="D483" i="6"/>
  <c r="B484" i="6"/>
  <c r="C484" i="6"/>
  <c r="D484" i="6"/>
  <c r="B485" i="6"/>
  <c r="C485" i="6"/>
  <c r="D485" i="6"/>
  <c r="B486" i="6"/>
  <c r="C486" i="6"/>
  <c r="D486" i="6"/>
  <c r="B487" i="6"/>
  <c r="C487" i="6"/>
  <c r="D487" i="6"/>
  <c r="B488" i="6"/>
  <c r="C488" i="6"/>
  <c r="D488" i="6"/>
  <c r="B489" i="6"/>
  <c r="C489" i="6"/>
  <c r="D489" i="6"/>
  <c r="B490" i="6"/>
  <c r="C490" i="6"/>
  <c r="D490" i="6"/>
  <c r="B491" i="6"/>
  <c r="C491" i="6"/>
  <c r="D491" i="6"/>
  <c r="B492" i="6"/>
  <c r="C492" i="6"/>
  <c r="D492" i="6"/>
  <c r="B493" i="6"/>
  <c r="C493" i="6"/>
  <c r="D493" i="6"/>
  <c r="B494" i="6"/>
  <c r="C494" i="6"/>
  <c r="D494" i="6"/>
  <c r="B495" i="6"/>
  <c r="C495" i="6"/>
  <c r="D495" i="6"/>
  <c r="B496" i="6"/>
  <c r="C496" i="6"/>
  <c r="D496" i="6"/>
  <c r="B497" i="6"/>
  <c r="C497" i="6"/>
  <c r="D497" i="6"/>
  <c r="B498" i="6"/>
  <c r="C498" i="6"/>
  <c r="D498" i="6"/>
  <c r="B499" i="6"/>
  <c r="C499" i="6"/>
  <c r="D499" i="6"/>
  <c r="B500" i="6"/>
  <c r="C500" i="6"/>
  <c r="D500" i="6"/>
  <c r="B501" i="6"/>
  <c r="C501" i="6"/>
  <c r="D501" i="6"/>
  <c r="B502" i="6"/>
  <c r="C502" i="6"/>
  <c r="D502" i="6"/>
  <c r="B503" i="6"/>
  <c r="C503" i="6"/>
  <c r="D503" i="6"/>
  <c r="B504" i="6"/>
  <c r="C504" i="6"/>
  <c r="D504" i="6"/>
  <c r="B505" i="6"/>
  <c r="C505" i="6"/>
  <c r="D505" i="6"/>
  <c r="B506" i="6"/>
  <c r="C506" i="6"/>
  <c r="D506" i="6"/>
  <c r="B507" i="6"/>
  <c r="C507" i="6"/>
  <c r="D507" i="6"/>
  <c r="B508" i="6"/>
  <c r="C508" i="6"/>
  <c r="D508" i="6"/>
  <c r="B509" i="6"/>
  <c r="C509" i="6"/>
  <c r="D509" i="6"/>
  <c r="B510" i="6"/>
  <c r="C510" i="6"/>
  <c r="D510" i="6"/>
  <c r="B511" i="6"/>
  <c r="C511" i="6"/>
  <c r="D511" i="6"/>
  <c r="B512" i="6"/>
  <c r="C512" i="6"/>
  <c r="D512" i="6"/>
  <c r="B513" i="6"/>
  <c r="C513" i="6"/>
  <c r="D513" i="6"/>
  <c r="B514" i="6"/>
  <c r="C514" i="6"/>
  <c r="D514" i="6"/>
  <c r="B515" i="6"/>
  <c r="C515" i="6"/>
  <c r="D515" i="6"/>
  <c r="B516" i="6"/>
  <c r="C516" i="6"/>
  <c r="D516" i="6"/>
  <c r="B517" i="6"/>
  <c r="C517" i="6"/>
  <c r="D517" i="6"/>
  <c r="B518" i="6"/>
  <c r="C518" i="6"/>
  <c r="D518" i="6"/>
  <c r="B519" i="6"/>
  <c r="C519" i="6"/>
  <c r="D519" i="6"/>
  <c r="B520" i="6"/>
  <c r="C520" i="6"/>
  <c r="D520" i="6"/>
  <c r="B521" i="6"/>
  <c r="C521" i="6"/>
  <c r="D521" i="6"/>
  <c r="B522" i="6"/>
  <c r="C522" i="6"/>
  <c r="D522" i="6"/>
  <c r="B523" i="6"/>
  <c r="C523" i="6"/>
  <c r="D523" i="6"/>
  <c r="B524" i="6"/>
  <c r="C524" i="6"/>
  <c r="D524" i="6"/>
  <c r="B525" i="6"/>
  <c r="C525" i="6"/>
  <c r="D525" i="6"/>
  <c r="B526" i="6"/>
  <c r="C526" i="6"/>
  <c r="D526" i="6"/>
  <c r="B527" i="6"/>
  <c r="C527" i="6"/>
  <c r="D527" i="6"/>
  <c r="B528" i="6"/>
  <c r="C528" i="6"/>
  <c r="D528" i="6"/>
  <c r="B529" i="6"/>
  <c r="C529" i="6"/>
  <c r="D529" i="6"/>
  <c r="B530" i="6"/>
  <c r="C530" i="6"/>
  <c r="D530" i="6"/>
  <c r="B531" i="6"/>
  <c r="C531" i="6"/>
  <c r="D531" i="6"/>
  <c r="B532" i="6"/>
  <c r="C532" i="6"/>
  <c r="D532" i="6"/>
  <c r="B533" i="6"/>
  <c r="C533" i="6"/>
  <c r="D533" i="6"/>
  <c r="B534" i="6"/>
  <c r="C534" i="6"/>
  <c r="D534" i="6"/>
  <c r="B535" i="6"/>
  <c r="C535" i="6"/>
  <c r="D535" i="6"/>
  <c r="B536" i="6"/>
  <c r="C536" i="6"/>
  <c r="D536" i="6"/>
  <c r="B537" i="6"/>
  <c r="C537" i="6"/>
  <c r="D537" i="6"/>
  <c r="B538" i="6"/>
  <c r="C538" i="6"/>
  <c r="D538" i="6"/>
  <c r="B539" i="6"/>
  <c r="C539" i="6"/>
  <c r="D539" i="6"/>
  <c r="B540" i="6"/>
  <c r="C540" i="6"/>
  <c r="D540" i="6"/>
  <c r="B541" i="6"/>
  <c r="C541" i="6"/>
  <c r="D541" i="6"/>
  <c r="B542" i="6"/>
  <c r="C542" i="6"/>
  <c r="D542" i="6"/>
  <c r="B543" i="6"/>
  <c r="C543" i="6"/>
  <c r="D543" i="6"/>
  <c r="B544" i="6"/>
  <c r="C544" i="6"/>
  <c r="D544" i="6"/>
  <c r="B545" i="6"/>
  <c r="C545" i="6"/>
  <c r="D545" i="6"/>
  <c r="B546" i="6"/>
  <c r="C546" i="6"/>
  <c r="D546" i="6"/>
  <c r="B547" i="6"/>
  <c r="C547" i="6"/>
  <c r="D547" i="6"/>
  <c r="B548" i="6"/>
  <c r="C548" i="6"/>
  <c r="D548" i="6"/>
  <c r="B549" i="6"/>
  <c r="C549" i="6"/>
  <c r="D549" i="6"/>
  <c r="B550" i="6"/>
  <c r="C550" i="6"/>
  <c r="D550" i="6"/>
  <c r="B551" i="6"/>
  <c r="C551" i="6"/>
  <c r="D551" i="6"/>
  <c r="B552" i="6"/>
  <c r="C552" i="6"/>
  <c r="D552" i="6"/>
  <c r="B553" i="6"/>
  <c r="C553" i="6"/>
  <c r="D553" i="6"/>
  <c r="B554" i="6"/>
  <c r="C554" i="6"/>
  <c r="D554" i="6"/>
  <c r="B555" i="6"/>
  <c r="C555" i="6"/>
  <c r="D555" i="6"/>
  <c r="B556" i="6"/>
  <c r="C556" i="6"/>
  <c r="D556" i="6"/>
  <c r="B557" i="6"/>
  <c r="C557" i="6"/>
  <c r="D557" i="6"/>
  <c r="B558" i="6"/>
  <c r="C558" i="6"/>
  <c r="D558" i="6"/>
  <c r="B559" i="6"/>
  <c r="C559" i="6"/>
  <c r="D559" i="6"/>
  <c r="B560" i="6"/>
  <c r="C560" i="6"/>
  <c r="D560" i="6"/>
  <c r="B561" i="6"/>
  <c r="C561" i="6"/>
  <c r="D561" i="6"/>
  <c r="B562" i="6"/>
  <c r="C562" i="6"/>
  <c r="D562" i="6"/>
  <c r="B563" i="6"/>
  <c r="C563" i="6"/>
  <c r="D563" i="6"/>
  <c r="B564" i="6"/>
  <c r="C564" i="6"/>
  <c r="D564" i="6"/>
  <c r="B565" i="6"/>
  <c r="C565" i="6"/>
  <c r="D565" i="6"/>
  <c r="B566" i="6"/>
  <c r="C566" i="6"/>
  <c r="D566" i="6"/>
  <c r="B567" i="6"/>
  <c r="C567" i="6"/>
  <c r="D567" i="6"/>
  <c r="B568" i="6"/>
  <c r="C568" i="6"/>
  <c r="D568" i="6"/>
  <c r="B569" i="6"/>
  <c r="C569" i="6"/>
  <c r="D569" i="6"/>
  <c r="B570" i="6"/>
  <c r="C570" i="6"/>
  <c r="D570" i="6"/>
  <c r="B571" i="6"/>
  <c r="C571" i="6"/>
  <c r="D571" i="6"/>
  <c r="B572" i="6"/>
  <c r="C572" i="6"/>
  <c r="D572" i="6"/>
  <c r="B573" i="6"/>
  <c r="C573" i="6"/>
  <c r="D573" i="6"/>
  <c r="B574" i="6"/>
  <c r="C574" i="6"/>
  <c r="D574" i="6"/>
  <c r="B575" i="6"/>
  <c r="C575" i="6"/>
  <c r="D575" i="6"/>
  <c r="B576" i="6"/>
  <c r="C576" i="6"/>
  <c r="D576" i="6"/>
  <c r="B577" i="6"/>
  <c r="C577" i="6"/>
  <c r="D577" i="6"/>
  <c r="B578" i="6"/>
  <c r="C578" i="6"/>
  <c r="D578" i="6"/>
  <c r="B579" i="6"/>
  <c r="C579" i="6"/>
  <c r="D579" i="6"/>
  <c r="B580" i="6"/>
  <c r="C580" i="6"/>
  <c r="D580" i="6"/>
  <c r="B581" i="6"/>
  <c r="C581" i="6"/>
  <c r="D581" i="6"/>
  <c r="B582" i="6"/>
  <c r="C582" i="6"/>
  <c r="D582" i="6"/>
  <c r="B583" i="6"/>
  <c r="C583" i="6"/>
  <c r="D583" i="6"/>
  <c r="B584" i="6"/>
  <c r="C584" i="6"/>
  <c r="D584" i="6"/>
  <c r="B585" i="6"/>
  <c r="C585" i="6"/>
  <c r="D585" i="6"/>
  <c r="B586" i="6"/>
  <c r="C586" i="6"/>
  <c r="D586" i="6"/>
  <c r="B587" i="6"/>
  <c r="C587" i="6"/>
  <c r="D587" i="6"/>
  <c r="B588" i="6"/>
  <c r="C588" i="6"/>
  <c r="D588" i="6"/>
  <c r="B589" i="6"/>
  <c r="C589" i="6"/>
  <c r="D589" i="6"/>
  <c r="B590" i="6"/>
  <c r="C590" i="6"/>
  <c r="D590" i="6"/>
  <c r="B591" i="6"/>
  <c r="C591" i="6"/>
  <c r="D591" i="6"/>
  <c r="B592" i="6"/>
  <c r="C592" i="6"/>
  <c r="D592" i="6"/>
  <c r="B593" i="6"/>
  <c r="C593" i="6"/>
  <c r="D593" i="6"/>
  <c r="B594" i="6"/>
  <c r="C594" i="6"/>
  <c r="D594" i="6"/>
  <c r="B595" i="6"/>
  <c r="C595" i="6"/>
  <c r="D595" i="6"/>
  <c r="B596" i="6"/>
  <c r="C596" i="6"/>
  <c r="D596" i="6"/>
  <c r="B597" i="6"/>
  <c r="C597" i="6"/>
  <c r="D597" i="6"/>
  <c r="B598" i="6"/>
  <c r="C598" i="6"/>
  <c r="D598" i="6"/>
  <c r="B599" i="6"/>
  <c r="C599" i="6"/>
  <c r="D599" i="6"/>
  <c r="B600" i="6"/>
  <c r="C600" i="6"/>
  <c r="D600" i="6"/>
  <c r="B601" i="6"/>
  <c r="C601" i="6"/>
  <c r="D601" i="6"/>
  <c r="B602" i="6"/>
  <c r="C602" i="6"/>
  <c r="D602" i="6"/>
  <c r="B603" i="6"/>
  <c r="C603" i="6"/>
  <c r="D603" i="6"/>
  <c r="B604" i="6"/>
  <c r="C604" i="6"/>
  <c r="D604" i="6"/>
  <c r="B605" i="6"/>
  <c r="C605" i="6"/>
  <c r="D605" i="6"/>
  <c r="B606" i="6"/>
  <c r="C606" i="6"/>
  <c r="D606" i="6"/>
  <c r="B607" i="6"/>
  <c r="C607" i="6"/>
  <c r="D607" i="6"/>
  <c r="B608" i="6"/>
  <c r="C608" i="6"/>
  <c r="D608" i="6"/>
  <c r="B609" i="6"/>
  <c r="C609" i="6"/>
  <c r="D609" i="6"/>
  <c r="B610" i="6"/>
  <c r="C610" i="6"/>
  <c r="D610" i="6"/>
  <c r="B611" i="6"/>
  <c r="C611" i="6"/>
  <c r="D611" i="6"/>
  <c r="B612" i="6"/>
  <c r="C612" i="6"/>
  <c r="D612" i="6"/>
  <c r="B613" i="6"/>
  <c r="C613" i="6"/>
  <c r="D613" i="6"/>
  <c r="B614" i="6"/>
  <c r="C614" i="6"/>
  <c r="D614" i="6"/>
  <c r="B615" i="6"/>
  <c r="C615" i="6"/>
  <c r="D615" i="6"/>
  <c r="B616" i="6"/>
  <c r="C616" i="6"/>
  <c r="D616" i="6"/>
  <c r="B617" i="6"/>
  <c r="C617" i="6"/>
  <c r="D617" i="6"/>
  <c r="B618" i="6"/>
  <c r="C618" i="6"/>
  <c r="D618" i="6"/>
  <c r="B619" i="6"/>
  <c r="C619" i="6"/>
  <c r="D619" i="6"/>
  <c r="B620" i="6"/>
  <c r="C620" i="6"/>
  <c r="D620" i="6"/>
  <c r="B621" i="6"/>
  <c r="C621" i="6"/>
  <c r="D621" i="6"/>
  <c r="B622" i="6"/>
  <c r="C622" i="6"/>
  <c r="D622" i="6"/>
  <c r="B623" i="6"/>
  <c r="C623" i="6"/>
  <c r="D623" i="6"/>
  <c r="B624" i="6"/>
  <c r="C624" i="6"/>
  <c r="D624" i="6"/>
  <c r="B625" i="6"/>
  <c r="C625" i="6"/>
  <c r="D625" i="6"/>
  <c r="B626" i="6"/>
  <c r="C626" i="6"/>
  <c r="D626" i="6"/>
  <c r="B627" i="6"/>
  <c r="C627" i="6"/>
  <c r="D627" i="6"/>
  <c r="B628" i="6"/>
  <c r="C628" i="6"/>
  <c r="D628" i="6"/>
  <c r="B629" i="6"/>
  <c r="C629" i="6"/>
  <c r="D629" i="6"/>
  <c r="B630" i="6"/>
  <c r="C630" i="6"/>
  <c r="D630" i="6"/>
  <c r="B631" i="6"/>
  <c r="C631" i="6"/>
  <c r="D631" i="6"/>
  <c r="B632" i="6"/>
  <c r="C632" i="6"/>
  <c r="D632" i="6"/>
  <c r="B633" i="6"/>
  <c r="C633" i="6"/>
  <c r="D633" i="6"/>
  <c r="B634" i="6"/>
  <c r="C634" i="6"/>
  <c r="D634" i="6"/>
  <c r="B635" i="6"/>
  <c r="C635" i="6"/>
  <c r="D635" i="6"/>
  <c r="B636" i="6"/>
  <c r="C636" i="6"/>
  <c r="D636" i="6"/>
  <c r="B637" i="6"/>
  <c r="C637" i="6"/>
  <c r="D637" i="6"/>
  <c r="B638" i="6"/>
  <c r="C638" i="6"/>
  <c r="D638" i="6"/>
  <c r="B639" i="6"/>
  <c r="C639" i="6"/>
  <c r="D639" i="6"/>
  <c r="B640" i="6"/>
  <c r="C640" i="6"/>
  <c r="D640" i="6"/>
  <c r="B641" i="6"/>
  <c r="C641" i="6"/>
  <c r="D641" i="6"/>
  <c r="B642" i="6"/>
  <c r="C642" i="6"/>
  <c r="D642" i="6"/>
  <c r="B643" i="6"/>
  <c r="C643" i="6"/>
  <c r="D643" i="6"/>
  <c r="B644" i="6"/>
  <c r="C644" i="6"/>
  <c r="D644" i="6"/>
  <c r="B645" i="6"/>
  <c r="C645" i="6"/>
  <c r="D645" i="6"/>
  <c r="B646" i="6"/>
  <c r="C646" i="6"/>
  <c r="D646" i="6"/>
  <c r="B647" i="6"/>
  <c r="C647" i="6"/>
  <c r="D647" i="6"/>
  <c r="B648" i="6"/>
  <c r="C648" i="6"/>
  <c r="D648" i="6"/>
  <c r="B649" i="6"/>
  <c r="C649" i="6"/>
  <c r="D649" i="6"/>
  <c r="B650" i="6"/>
  <c r="C650" i="6"/>
  <c r="D650" i="6"/>
  <c r="B651" i="6"/>
  <c r="C651" i="6"/>
  <c r="D651" i="6"/>
  <c r="B652" i="6"/>
  <c r="C652" i="6"/>
  <c r="D652" i="6"/>
  <c r="B653" i="6"/>
  <c r="C653" i="6"/>
  <c r="D653" i="6"/>
  <c r="B654" i="6"/>
  <c r="C654" i="6"/>
  <c r="D654" i="6"/>
  <c r="B655" i="6"/>
  <c r="C655" i="6"/>
  <c r="D655" i="6"/>
  <c r="B656" i="6"/>
  <c r="C656" i="6"/>
  <c r="D656" i="6"/>
  <c r="B657" i="6"/>
  <c r="C657" i="6"/>
  <c r="D657" i="6"/>
  <c r="B658" i="6"/>
  <c r="C658" i="6"/>
  <c r="D658" i="6"/>
  <c r="B659" i="6"/>
  <c r="C659" i="6"/>
  <c r="D659" i="6"/>
  <c r="B660" i="6"/>
  <c r="C660" i="6"/>
  <c r="D660" i="6"/>
  <c r="B661" i="6"/>
  <c r="C661" i="6"/>
  <c r="D661" i="6"/>
  <c r="B662" i="6"/>
  <c r="C662" i="6"/>
  <c r="D662" i="6"/>
  <c r="B663" i="6"/>
  <c r="C663" i="6"/>
  <c r="D663" i="6"/>
  <c r="B664" i="6"/>
  <c r="C664" i="6"/>
  <c r="D664" i="6"/>
  <c r="B665" i="6"/>
  <c r="C665" i="6"/>
  <c r="D665" i="6"/>
  <c r="B666" i="6"/>
  <c r="C666" i="6"/>
  <c r="D666" i="6"/>
  <c r="B667" i="6"/>
  <c r="C667" i="6"/>
  <c r="D667" i="6"/>
  <c r="B668" i="6"/>
  <c r="C668" i="6"/>
  <c r="D668" i="6"/>
  <c r="B669" i="6"/>
  <c r="C669" i="6"/>
  <c r="D669" i="6"/>
  <c r="B670" i="6"/>
  <c r="C670" i="6"/>
  <c r="D670" i="6"/>
  <c r="B671" i="6"/>
  <c r="C671" i="6"/>
  <c r="D671" i="6"/>
  <c r="B672" i="6"/>
  <c r="C672" i="6"/>
  <c r="D672" i="6"/>
  <c r="B673" i="6"/>
  <c r="C673" i="6"/>
  <c r="D673" i="6"/>
  <c r="B674" i="6"/>
  <c r="C674" i="6"/>
  <c r="D674" i="6"/>
  <c r="B675" i="6"/>
  <c r="C675" i="6"/>
  <c r="D675" i="6"/>
  <c r="B676" i="6"/>
  <c r="C676" i="6"/>
  <c r="D676" i="6"/>
  <c r="B677" i="6"/>
  <c r="C677" i="6"/>
  <c r="D677" i="6"/>
  <c r="B678" i="6"/>
  <c r="C678" i="6"/>
  <c r="D678" i="6"/>
  <c r="B679" i="6"/>
  <c r="C679" i="6"/>
  <c r="D679" i="6"/>
  <c r="B680" i="6"/>
  <c r="C680" i="6"/>
  <c r="D680" i="6"/>
  <c r="B681" i="6"/>
  <c r="C681" i="6"/>
  <c r="D681" i="6"/>
  <c r="B682" i="6"/>
  <c r="C682" i="6"/>
  <c r="D682" i="6"/>
  <c r="B683" i="6"/>
  <c r="C683" i="6"/>
  <c r="D683" i="6"/>
  <c r="B684" i="6"/>
  <c r="C684" i="6"/>
  <c r="D684" i="6"/>
  <c r="B685" i="6"/>
  <c r="C685" i="6"/>
  <c r="D685" i="6"/>
  <c r="B686" i="6"/>
  <c r="C686" i="6"/>
  <c r="D686" i="6"/>
  <c r="B687" i="6"/>
  <c r="C687" i="6"/>
  <c r="D687" i="6"/>
  <c r="B688" i="6"/>
  <c r="C688" i="6"/>
  <c r="D688" i="6"/>
  <c r="B689" i="6"/>
  <c r="C689" i="6"/>
  <c r="D689" i="6"/>
  <c r="B690" i="6"/>
  <c r="C690" i="6"/>
  <c r="D690" i="6"/>
  <c r="B691" i="6"/>
  <c r="C691" i="6"/>
  <c r="D691" i="6"/>
  <c r="B692" i="6"/>
  <c r="C692" i="6"/>
  <c r="D692" i="6"/>
  <c r="B693" i="6"/>
  <c r="C693" i="6"/>
  <c r="D693" i="6"/>
  <c r="B694" i="6"/>
  <c r="C694" i="6"/>
  <c r="D694" i="6"/>
  <c r="B695" i="6"/>
  <c r="C695" i="6"/>
  <c r="D695" i="6"/>
  <c r="B696" i="6"/>
  <c r="C696" i="6"/>
  <c r="D696" i="6"/>
  <c r="B697" i="6"/>
  <c r="C697" i="6"/>
  <c r="D697" i="6"/>
  <c r="B698" i="6"/>
  <c r="C698" i="6"/>
  <c r="D698" i="6"/>
  <c r="B699" i="6"/>
  <c r="C699" i="6"/>
  <c r="D699" i="6"/>
  <c r="B700" i="6"/>
  <c r="C700" i="6"/>
  <c r="D700" i="6"/>
  <c r="B701" i="6"/>
  <c r="C701" i="6"/>
  <c r="D701" i="6"/>
  <c r="B702" i="6"/>
  <c r="C702" i="6"/>
  <c r="D702" i="6"/>
  <c r="B703" i="6"/>
  <c r="C703" i="6"/>
  <c r="D703" i="6"/>
  <c r="B704" i="6"/>
  <c r="C704" i="6"/>
  <c r="D704" i="6"/>
  <c r="B705" i="6"/>
  <c r="C705" i="6"/>
  <c r="D705" i="6"/>
  <c r="B706" i="6"/>
  <c r="C706" i="6"/>
  <c r="D706" i="6"/>
  <c r="B707" i="6"/>
  <c r="C707" i="6"/>
  <c r="D707" i="6"/>
  <c r="B708" i="6"/>
  <c r="C708" i="6"/>
  <c r="D708" i="6"/>
  <c r="B709" i="6"/>
  <c r="C709" i="6"/>
  <c r="D709" i="6"/>
  <c r="B710" i="6"/>
  <c r="C710" i="6"/>
  <c r="D710" i="6"/>
  <c r="B711" i="6"/>
  <c r="C711" i="6"/>
  <c r="D711" i="6"/>
  <c r="B712" i="6"/>
  <c r="C712" i="6"/>
  <c r="D712" i="6"/>
  <c r="B713" i="6"/>
  <c r="C713" i="6"/>
  <c r="D713" i="6"/>
  <c r="B714" i="6"/>
  <c r="C714" i="6"/>
  <c r="D714" i="6"/>
  <c r="B715" i="6"/>
  <c r="C715" i="6"/>
  <c r="D715" i="6"/>
  <c r="B716" i="6"/>
  <c r="C716" i="6"/>
  <c r="D716" i="6"/>
  <c r="B717" i="6"/>
  <c r="C717" i="6"/>
  <c r="D717" i="6"/>
  <c r="B718" i="6"/>
  <c r="C718" i="6"/>
  <c r="D718" i="6"/>
  <c r="B719" i="6"/>
  <c r="C719" i="6"/>
  <c r="D719" i="6"/>
  <c r="B720" i="6"/>
  <c r="C720" i="6"/>
  <c r="D720" i="6"/>
  <c r="B721" i="6"/>
  <c r="C721" i="6"/>
  <c r="D721" i="6"/>
  <c r="B722" i="6"/>
  <c r="C722" i="6"/>
  <c r="D722" i="6"/>
  <c r="B723" i="6"/>
  <c r="C723" i="6"/>
  <c r="D723" i="6"/>
  <c r="B724" i="6"/>
  <c r="C724" i="6"/>
  <c r="D724" i="6"/>
  <c r="B725" i="6"/>
  <c r="C725" i="6"/>
  <c r="D725" i="6"/>
  <c r="B726" i="6"/>
  <c r="C726" i="6"/>
  <c r="D726" i="6"/>
  <c r="B727" i="6"/>
  <c r="C727" i="6"/>
  <c r="D727" i="6"/>
  <c r="B728" i="6"/>
  <c r="C728" i="6"/>
  <c r="D728" i="6"/>
  <c r="B729" i="6"/>
  <c r="C729" i="6"/>
  <c r="D729" i="6"/>
  <c r="B730" i="6"/>
  <c r="C730" i="6"/>
  <c r="D730" i="6"/>
  <c r="B731" i="6"/>
  <c r="C731" i="6"/>
  <c r="D731" i="6"/>
  <c r="B732" i="6"/>
  <c r="C732" i="6"/>
  <c r="D732" i="6"/>
  <c r="B733" i="6"/>
  <c r="C733" i="6"/>
  <c r="D733" i="6"/>
  <c r="B734" i="6"/>
  <c r="C734" i="6"/>
  <c r="D734" i="6"/>
  <c r="B735" i="6"/>
  <c r="C735" i="6"/>
  <c r="D735" i="6"/>
  <c r="B736" i="6"/>
  <c r="C736" i="6"/>
  <c r="D736" i="6"/>
  <c r="B737" i="6"/>
  <c r="C737" i="6"/>
  <c r="D737" i="6"/>
  <c r="B738" i="6"/>
  <c r="C738" i="6"/>
  <c r="D738" i="6"/>
  <c r="B739" i="6"/>
  <c r="C739" i="6"/>
  <c r="D739" i="6"/>
  <c r="B740" i="6"/>
  <c r="C740" i="6"/>
  <c r="D740" i="6"/>
  <c r="B741" i="6"/>
  <c r="C741" i="6"/>
  <c r="D741" i="6"/>
  <c r="B742" i="6"/>
  <c r="C742" i="6"/>
  <c r="D742" i="6"/>
  <c r="B743" i="6"/>
  <c r="C743" i="6"/>
  <c r="D743" i="6"/>
  <c r="B744" i="6"/>
  <c r="C744" i="6"/>
  <c r="D744" i="6"/>
  <c r="B745" i="6"/>
  <c r="C745" i="6"/>
  <c r="D745" i="6"/>
  <c r="B746" i="6"/>
  <c r="C746" i="6"/>
  <c r="D746" i="6"/>
  <c r="B747" i="6"/>
  <c r="C747" i="6"/>
  <c r="D747" i="6"/>
  <c r="B748" i="6"/>
  <c r="C748" i="6"/>
  <c r="D748" i="6"/>
  <c r="B749" i="6"/>
  <c r="C749" i="6"/>
  <c r="D749" i="6"/>
  <c r="B750" i="6"/>
  <c r="C750" i="6"/>
  <c r="D750" i="6"/>
  <c r="B751" i="6"/>
  <c r="C751" i="6"/>
  <c r="D751" i="6"/>
  <c r="B752" i="6"/>
  <c r="C752" i="6"/>
  <c r="D752" i="6"/>
  <c r="B753" i="6"/>
  <c r="C753" i="6"/>
  <c r="D753" i="6"/>
  <c r="B754" i="6"/>
  <c r="C754" i="6"/>
  <c r="D754" i="6"/>
  <c r="B755" i="6"/>
  <c r="C755" i="6"/>
  <c r="D755" i="6"/>
  <c r="B756" i="6"/>
  <c r="C756" i="6"/>
  <c r="D756" i="6"/>
  <c r="B757" i="6"/>
  <c r="C757" i="6"/>
  <c r="D757" i="6"/>
  <c r="B758" i="6"/>
  <c r="C758" i="6"/>
  <c r="D758" i="6"/>
  <c r="B759" i="6"/>
  <c r="C759" i="6"/>
  <c r="D759" i="6"/>
  <c r="B760" i="6"/>
  <c r="C760" i="6"/>
  <c r="D760" i="6"/>
  <c r="B761" i="6"/>
  <c r="C761" i="6"/>
  <c r="D761" i="6"/>
  <c r="B762" i="6"/>
  <c r="C762" i="6"/>
  <c r="D762" i="6"/>
  <c r="B763" i="6"/>
  <c r="C763" i="6"/>
  <c r="D763" i="6"/>
  <c r="B764" i="6"/>
  <c r="C764" i="6"/>
  <c r="D764" i="6"/>
  <c r="B765" i="6"/>
  <c r="C765" i="6"/>
  <c r="D765" i="6"/>
  <c r="B766" i="6"/>
  <c r="C766" i="6"/>
  <c r="D766" i="6"/>
  <c r="B767" i="6"/>
  <c r="C767" i="6"/>
  <c r="D767" i="6"/>
  <c r="B768" i="6"/>
  <c r="C768" i="6"/>
  <c r="D768" i="6"/>
  <c r="B769" i="6"/>
  <c r="C769" i="6"/>
  <c r="D769" i="6"/>
  <c r="B770" i="6"/>
  <c r="C770" i="6"/>
  <c r="D770" i="6"/>
  <c r="B771" i="6"/>
  <c r="C771" i="6"/>
  <c r="D771" i="6"/>
  <c r="B772" i="6"/>
  <c r="C772" i="6"/>
  <c r="D772" i="6"/>
  <c r="B773" i="6"/>
  <c r="C773" i="6"/>
  <c r="D773" i="6"/>
  <c r="B774" i="6"/>
  <c r="C774" i="6"/>
  <c r="D774" i="6"/>
  <c r="B775" i="6"/>
  <c r="C775" i="6"/>
  <c r="D775" i="6"/>
  <c r="B776" i="6"/>
  <c r="C776" i="6"/>
  <c r="D776" i="6"/>
  <c r="B777" i="6"/>
  <c r="C777" i="6"/>
  <c r="D777" i="6"/>
  <c r="B778" i="6"/>
  <c r="C778" i="6"/>
  <c r="D778" i="6"/>
  <c r="B779" i="6"/>
  <c r="C779" i="6"/>
  <c r="D779" i="6"/>
  <c r="B780" i="6"/>
  <c r="C780" i="6"/>
  <c r="D780" i="6"/>
  <c r="B781" i="6"/>
  <c r="C781" i="6"/>
  <c r="D781" i="6"/>
  <c r="B782" i="6"/>
  <c r="C782" i="6"/>
  <c r="D782" i="6"/>
  <c r="B783" i="6"/>
  <c r="C783" i="6"/>
  <c r="D783" i="6"/>
  <c r="B784" i="6"/>
  <c r="C784" i="6"/>
  <c r="D784" i="6"/>
  <c r="B785" i="6"/>
  <c r="C785" i="6"/>
  <c r="D785" i="6"/>
  <c r="B786" i="6"/>
  <c r="C786" i="6"/>
  <c r="D786" i="6"/>
  <c r="B787" i="6"/>
  <c r="C787" i="6"/>
  <c r="D787" i="6"/>
  <c r="B788" i="6"/>
  <c r="C788" i="6"/>
  <c r="D788" i="6"/>
  <c r="B789" i="6"/>
  <c r="C789" i="6"/>
  <c r="D789" i="6"/>
  <c r="B790" i="6"/>
  <c r="C790" i="6"/>
  <c r="D790" i="6"/>
  <c r="B791" i="6"/>
  <c r="C791" i="6"/>
  <c r="D791" i="6"/>
  <c r="B792" i="6"/>
  <c r="C792" i="6"/>
  <c r="D792" i="6"/>
  <c r="B793" i="6"/>
  <c r="C793" i="6"/>
  <c r="D793" i="6"/>
  <c r="B794" i="6"/>
  <c r="C794" i="6"/>
  <c r="D794" i="6"/>
  <c r="B795" i="6"/>
  <c r="C795" i="6"/>
  <c r="D795" i="6"/>
  <c r="B796" i="6"/>
  <c r="C796" i="6"/>
  <c r="D796" i="6"/>
  <c r="B797" i="6"/>
  <c r="C797" i="6"/>
  <c r="D797" i="6"/>
  <c r="B798" i="6"/>
  <c r="C798" i="6"/>
  <c r="D798" i="6"/>
  <c r="B799" i="6"/>
  <c r="C799" i="6"/>
  <c r="D799" i="6"/>
  <c r="B800" i="6"/>
  <c r="C800" i="6"/>
  <c r="D800" i="6"/>
  <c r="B801" i="6"/>
  <c r="C801" i="6"/>
  <c r="D801" i="6"/>
  <c r="B802" i="6"/>
  <c r="C802" i="6"/>
  <c r="D802" i="6"/>
  <c r="B803" i="6"/>
  <c r="C803" i="6"/>
  <c r="D803" i="6"/>
  <c r="B804" i="6"/>
  <c r="C804" i="6"/>
  <c r="D804" i="6"/>
  <c r="B805" i="6"/>
  <c r="C805" i="6"/>
  <c r="D805" i="6"/>
  <c r="B806" i="6"/>
  <c r="C806" i="6"/>
  <c r="D806" i="6"/>
  <c r="B807" i="6"/>
  <c r="C807" i="6"/>
  <c r="D807" i="6"/>
  <c r="B808" i="6"/>
  <c r="C808" i="6"/>
  <c r="D808" i="6"/>
  <c r="B809" i="6"/>
  <c r="C809" i="6"/>
  <c r="D809" i="6"/>
  <c r="B810" i="6"/>
  <c r="C810" i="6"/>
  <c r="D810" i="6"/>
  <c r="B811" i="6"/>
  <c r="C811" i="6"/>
  <c r="D811" i="6"/>
  <c r="B812" i="6"/>
  <c r="C812" i="6"/>
  <c r="D812" i="6"/>
  <c r="B813" i="6"/>
  <c r="C813" i="6"/>
  <c r="D813" i="6"/>
  <c r="B814" i="6"/>
  <c r="C814" i="6"/>
  <c r="D814" i="6"/>
  <c r="B815" i="6"/>
  <c r="C815" i="6"/>
  <c r="D815" i="6"/>
  <c r="B816" i="6"/>
  <c r="C816" i="6"/>
  <c r="D816" i="6"/>
  <c r="B817" i="6"/>
  <c r="C817" i="6"/>
  <c r="D817" i="6"/>
  <c r="B818" i="6"/>
  <c r="C818" i="6"/>
  <c r="D818" i="6"/>
  <c r="B819" i="6"/>
  <c r="C819" i="6"/>
  <c r="D819" i="6"/>
  <c r="B820" i="6"/>
  <c r="C820" i="6"/>
  <c r="D820" i="6"/>
  <c r="B821" i="6"/>
  <c r="C821" i="6"/>
  <c r="D821" i="6"/>
  <c r="B822" i="6"/>
  <c r="C822" i="6"/>
  <c r="D822" i="6"/>
  <c r="B823" i="6"/>
  <c r="C823" i="6"/>
  <c r="D823" i="6"/>
  <c r="B824" i="6"/>
  <c r="C824" i="6"/>
  <c r="D824" i="6"/>
  <c r="B825" i="6"/>
  <c r="C825" i="6"/>
  <c r="D825" i="6"/>
  <c r="B826" i="6"/>
  <c r="C826" i="6"/>
  <c r="D826" i="6"/>
  <c r="B827" i="6"/>
  <c r="C827" i="6"/>
  <c r="D827" i="6"/>
  <c r="B828" i="6"/>
  <c r="C828" i="6"/>
  <c r="D828" i="6"/>
  <c r="B829" i="6"/>
  <c r="C829" i="6"/>
  <c r="D829" i="6"/>
  <c r="B830" i="6"/>
  <c r="C830" i="6"/>
  <c r="D830" i="6"/>
  <c r="B831" i="6"/>
  <c r="C831" i="6"/>
  <c r="D831" i="6"/>
  <c r="B832" i="6"/>
  <c r="C832" i="6"/>
  <c r="D832" i="6"/>
  <c r="B833" i="6"/>
  <c r="C833" i="6"/>
  <c r="D833" i="6"/>
  <c r="B834" i="6"/>
  <c r="C834" i="6"/>
  <c r="D834" i="6"/>
  <c r="B835" i="6"/>
  <c r="C835" i="6"/>
  <c r="D835" i="6"/>
  <c r="B836" i="6"/>
  <c r="C836" i="6"/>
  <c r="D836" i="6"/>
  <c r="B837" i="6"/>
  <c r="C837" i="6"/>
  <c r="D837" i="6"/>
  <c r="B838" i="6"/>
  <c r="C838" i="6"/>
  <c r="D838" i="6"/>
  <c r="B839" i="6"/>
  <c r="C839" i="6"/>
  <c r="D839" i="6"/>
  <c r="B840" i="6"/>
  <c r="C840" i="6"/>
  <c r="D840" i="6"/>
  <c r="B841" i="6"/>
  <c r="C841" i="6"/>
  <c r="D841" i="6"/>
  <c r="B842" i="6"/>
  <c r="C842" i="6"/>
  <c r="D842" i="6"/>
  <c r="B843" i="6"/>
  <c r="C843" i="6"/>
  <c r="D843" i="6"/>
  <c r="B844" i="6"/>
  <c r="C844" i="6"/>
  <c r="D844" i="6"/>
  <c r="B845" i="6"/>
  <c r="C845" i="6"/>
  <c r="D845" i="6"/>
  <c r="B846" i="6"/>
  <c r="C846" i="6"/>
  <c r="D846" i="6"/>
  <c r="B847" i="6"/>
  <c r="C847" i="6"/>
  <c r="D847" i="6"/>
  <c r="B848" i="6"/>
  <c r="C848" i="6"/>
  <c r="D848" i="6"/>
  <c r="B849" i="6"/>
  <c r="C849" i="6"/>
  <c r="D849" i="6"/>
  <c r="B850" i="6"/>
  <c r="C850" i="6"/>
  <c r="D850" i="6"/>
  <c r="B851" i="6"/>
  <c r="C851" i="6"/>
  <c r="D851" i="6"/>
  <c r="B852" i="6"/>
  <c r="C852" i="6"/>
  <c r="D852" i="6"/>
  <c r="B853" i="6"/>
  <c r="C853" i="6"/>
  <c r="D853" i="6"/>
  <c r="B854" i="6"/>
  <c r="C854" i="6"/>
  <c r="D854" i="6"/>
  <c r="B855" i="6"/>
  <c r="C855" i="6"/>
  <c r="D855" i="6"/>
  <c r="B856" i="6"/>
  <c r="C856" i="6"/>
  <c r="D856" i="6"/>
  <c r="B857" i="6"/>
  <c r="C857" i="6"/>
  <c r="D857" i="6"/>
  <c r="B858" i="6"/>
  <c r="C858" i="6"/>
  <c r="D858" i="6"/>
  <c r="B859" i="6"/>
  <c r="C859" i="6"/>
  <c r="D859" i="6"/>
  <c r="B860" i="6"/>
  <c r="C860" i="6"/>
  <c r="D860" i="6"/>
  <c r="B861" i="6"/>
  <c r="C861" i="6"/>
  <c r="D861" i="6"/>
  <c r="B862" i="6"/>
  <c r="C862" i="6"/>
  <c r="D862" i="6"/>
  <c r="B863" i="6"/>
  <c r="C863" i="6"/>
  <c r="D863" i="6"/>
  <c r="B864" i="6"/>
  <c r="C864" i="6"/>
  <c r="D864" i="6"/>
  <c r="B865" i="6"/>
  <c r="C865" i="6"/>
  <c r="D865" i="6"/>
  <c r="B866" i="6"/>
  <c r="C866" i="6"/>
  <c r="D866" i="6"/>
  <c r="B867" i="6"/>
  <c r="C867" i="6"/>
  <c r="D867" i="6"/>
  <c r="B868" i="6"/>
  <c r="C868" i="6"/>
  <c r="D868" i="6"/>
  <c r="B869" i="6"/>
  <c r="C869" i="6"/>
  <c r="D869" i="6"/>
  <c r="B870" i="6"/>
  <c r="C870" i="6"/>
  <c r="D870" i="6"/>
  <c r="B871" i="6"/>
  <c r="C871" i="6"/>
  <c r="D871" i="6"/>
  <c r="B872" i="6"/>
  <c r="C872" i="6"/>
  <c r="D872" i="6"/>
  <c r="B873" i="6"/>
  <c r="C873" i="6"/>
  <c r="D873" i="6"/>
  <c r="B874" i="6"/>
  <c r="C874" i="6"/>
  <c r="D874" i="6"/>
  <c r="B875" i="6"/>
  <c r="C875" i="6"/>
  <c r="D875" i="6"/>
  <c r="B876" i="6"/>
  <c r="C876" i="6"/>
  <c r="D876" i="6"/>
  <c r="B877" i="6"/>
  <c r="C877" i="6"/>
  <c r="D877" i="6"/>
  <c r="B878" i="6"/>
  <c r="C878" i="6"/>
  <c r="D878" i="6"/>
  <c r="B879" i="6"/>
  <c r="C879" i="6"/>
  <c r="D879" i="6"/>
  <c r="B880" i="6"/>
  <c r="C880" i="6"/>
  <c r="D880" i="6"/>
  <c r="B881" i="6"/>
  <c r="C881" i="6"/>
  <c r="D881" i="6"/>
  <c r="B882" i="6"/>
  <c r="C882" i="6"/>
  <c r="D882" i="6"/>
  <c r="B883" i="6"/>
  <c r="C883" i="6"/>
  <c r="D883" i="6"/>
  <c r="B884" i="6"/>
  <c r="C884" i="6"/>
  <c r="D884" i="6"/>
  <c r="B885" i="6"/>
  <c r="C885" i="6"/>
  <c r="D885" i="6"/>
  <c r="B886" i="6"/>
  <c r="C886" i="6"/>
  <c r="D886" i="6"/>
  <c r="B887" i="6"/>
  <c r="C887" i="6"/>
  <c r="D887" i="6"/>
  <c r="B888" i="6"/>
  <c r="C888" i="6"/>
  <c r="D888" i="6"/>
  <c r="B889" i="6"/>
  <c r="C889" i="6"/>
  <c r="D889" i="6"/>
  <c r="B890" i="6"/>
  <c r="C890" i="6"/>
  <c r="D890" i="6"/>
  <c r="B891" i="6"/>
  <c r="C891" i="6"/>
  <c r="D891" i="6"/>
  <c r="B892" i="6"/>
  <c r="C892" i="6"/>
  <c r="D892" i="6"/>
  <c r="B893" i="6"/>
  <c r="C893" i="6"/>
  <c r="D893" i="6"/>
  <c r="B894" i="6"/>
  <c r="C894" i="6"/>
  <c r="D894" i="6"/>
  <c r="B895" i="6"/>
  <c r="C895" i="6"/>
  <c r="D895" i="6"/>
  <c r="B896" i="6"/>
  <c r="C896" i="6"/>
  <c r="D896" i="6"/>
  <c r="B897" i="6"/>
  <c r="C897" i="6"/>
  <c r="D897" i="6"/>
  <c r="B898" i="6"/>
  <c r="C898" i="6"/>
  <c r="D898" i="6"/>
  <c r="B899" i="6"/>
  <c r="C899" i="6"/>
  <c r="D899" i="6"/>
  <c r="B900" i="6"/>
  <c r="C900" i="6"/>
  <c r="D900" i="6"/>
  <c r="B901" i="6"/>
  <c r="C901" i="6"/>
  <c r="D901" i="6"/>
  <c r="B902" i="6"/>
  <c r="C902" i="6"/>
  <c r="D902" i="6"/>
  <c r="B903" i="6"/>
  <c r="C903" i="6"/>
  <c r="D903" i="6"/>
  <c r="B904" i="6"/>
  <c r="C904" i="6"/>
  <c r="D904" i="6"/>
  <c r="B905" i="6"/>
  <c r="C905" i="6"/>
  <c r="D905" i="6"/>
  <c r="B906" i="6"/>
  <c r="C906" i="6"/>
  <c r="D906" i="6"/>
  <c r="B907" i="6"/>
  <c r="C907" i="6"/>
  <c r="D907" i="6"/>
  <c r="B908" i="6"/>
  <c r="C908" i="6"/>
  <c r="D908" i="6"/>
  <c r="B909" i="6"/>
  <c r="C909" i="6"/>
  <c r="D909" i="6"/>
  <c r="B910" i="6"/>
  <c r="C910" i="6"/>
  <c r="D910" i="6"/>
  <c r="B911" i="6"/>
  <c r="C911" i="6"/>
  <c r="D911" i="6"/>
  <c r="B912" i="6"/>
  <c r="C912" i="6"/>
  <c r="D912" i="6"/>
  <c r="B913" i="6"/>
  <c r="C913" i="6"/>
  <c r="D913" i="6"/>
  <c r="B914" i="6"/>
  <c r="C914" i="6"/>
  <c r="D914" i="6"/>
  <c r="B915" i="6"/>
  <c r="C915" i="6"/>
  <c r="D915" i="6"/>
  <c r="B916" i="6"/>
  <c r="C916" i="6"/>
  <c r="D916" i="6"/>
  <c r="B917" i="6"/>
  <c r="C917" i="6"/>
  <c r="D917" i="6"/>
  <c r="B918" i="6"/>
  <c r="C918" i="6"/>
  <c r="D918" i="6"/>
  <c r="B919" i="6"/>
  <c r="C919" i="6"/>
  <c r="D919" i="6"/>
  <c r="B920" i="6"/>
  <c r="C920" i="6"/>
  <c r="D920" i="6"/>
  <c r="B921" i="6"/>
  <c r="C921" i="6"/>
  <c r="D921" i="6"/>
  <c r="B922" i="6"/>
  <c r="C922" i="6"/>
  <c r="D922" i="6"/>
  <c r="B923" i="6"/>
  <c r="C923" i="6"/>
  <c r="D923" i="6"/>
  <c r="B924" i="6"/>
  <c r="C924" i="6"/>
  <c r="D924" i="6"/>
  <c r="B925" i="6"/>
  <c r="C925" i="6"/>
  <c r="D925" i="6"/>
  <c r="B926" i="6"/>
  <c r="C926" i="6"/>
  <c r="D926" i="6"/>
  <c r="B927" i="6"/>
  <c r="C927" i="6"/>
  <c r="D927" i="6"/>
  <c r="B928" i="6"/>
  <c r="C928" i="6"/>
  <c r="D928" i="6"/>
  <c r="B929" i="6"/>
  <c r="C929" i="6"/>
  <c r="D929" i="6"/>
  <c r="B930" i="6"/>
  <c r="C930" i="6"/>
  <c r="D930" i="6"/>
  <c r="B931" i="6"/>
  <c r="C931" i="6"/>
  <c r="D931" i="6"/>
  <c r="B932" i="6"/>
  <c r="C932" i="6"/>
  <c r="D932" i="6"/>
  <c r="B933" i="6"/>
  <c r="C933" i="6"/>
  <c r="D933" i="6"/>
  <c r="B934" i="6"/>
  <c r="C934" i="6"/>
  <c r="D934" i="6"/>
  <c r="B935" i="6"/>
  <c r="C935" i="6"/>
  <c r="D935" i="6"/>
  <c r="B936" i="6"/>
  <c r="C936" i="6"/>
  <c r="D936" i="6"/>
  <c r="B937" i="6"/>
  <c r="C937" i="6"/>
  <c r="D937" i="6"/>
  <c r="B938" i="6"/>
  <c r="C938" i="6"/>
  <c r="D938" i="6"/>
  <c r="B939" i="6"/>
  <c r="C939" i="6"/>
  <c r="D939" i="6"/>
  <c r="B940" i="6"/>
  <c r="C940" i="6"/>
  <c r="D940" i="6"/>
  <c r="B941" i="6"/>
  <c r="C941" i="6"/>
  <c r="D941" i="6"/>
  <c r="B942" i="6"/>
  <c r="C942" i="6"/>
  <c r="D942" i="6"/>
  <c r="B943" i="6"/>
  <c r="C943" i="6"/>
  <c r="D943" i="6"/>
  <c r="B944" i="6"/>
  <c r="C944" i="6"/>
  <c r="D944" i="6"/>
  <c r="B945" i="6"/>
  <c r="C945" i="6"/>
  <c r="D945" i="6"/>
  <c r="B946" i="6"/>
  <c r="C946" i="6"/>
  <c r="D946" i="6"/>
  <c r="B947" i="6"/>
  <c r="C947" i="6"/>
  <c r="D947" i="6"/>
  <c r="B948" i="6"/>
  <c r="C948" i="6"/>
  <c r="D948" i="6"/>
  <c r="B949" i="6"/>
  <c r="C949" i="6"/>
  <c r="D949" i="6"/>
  <c r="B950" i="6"/>
  <c r="C950" i="6"/>
  <c r="D950" i="6"/>
  <c r="B951" i="6"/>
  <c r="C951" i="6"/>
  <c r="D951" i="6"/>
  <c r="B952" i="6"/>
  <c r="C952" i="6"/>
  <c r="D952" i="6"/>
  <c r="B953" i="6"/>
  <c r="C953" i="6"/>
  <c r="D953" i="6"/>
  <c r="B954" i="6"/>
  <c r="C954" i="6"/>
  <c r="D954" i="6"/>
  <c r="B955" i="6"/>
  <c r="C955" i="6"/>
  <c r="D955" i="6"/>
  <c r="B956" i="6"/>
  <c r="C956" i="6"/>
  <c r="D956" i="6"/>
  <c r="B957" i="6"/>
  <c r="C957" i="6"/>
  <c r="D957" i="6"/>
  <c r="B958" i="6"/>
  <c r="C958" i="6"/>
  <c r="D958" i="6"/>
  <c r="B959" i="6"/>
  <c r="C959" i="6"/>
  <c r="D959" i="6"/>
  <c r="B960" i="6"/>
  <c r="C960" i="6"/>
  <c r="D960" i="6"/>
  <c r="B961" i="6"/>
  <c r="C961" i="6"/>
  <c r="D961" i="6"/>
  <c r="B962" i="6"/>
  <c r="C962" i="6"/>
  <c r="D962" i="6"/>
  <c r="B963" i="6"/>
  <c r="C963" i="6"/>
  <c r="D963" i="6"/>
  <c r="B964" i="6"/>
  <c r="C964" i="6"/>
  <c r="D964" i="6"/>
  <c r="B965" i="6"/>
  <c r="C965" i="6"/>
  <c r="D965" i="6"/>
  <c r="B966" i="6"/>
  <c r="C966" i="6"/>
  <c r="D966" i="6"/>
  <c r="B967" i="6"/>
  <c r="C967" i="6"/>
  <c r="D967" i="6"/>
  <c r="B968" i="6"/>
  <c r="C968" i="6"/>
  <c r="D968" i="6"/>
  <c r="B969" i="6"/>
  <c r="C969" i="6"/>
  <c r="D969" i="6"/>
  <c r="B970" i="6"/>
  <c r="C970" i="6"/>
  <c r="D970" i="6"/>
  <c r="B971" i="6"/>
  <c r="C971" i="6"/>
  <c r="D971" i="6"/>
  <c r="B972" i="6"/>
  <c r="C972" i="6"/>
  <c r="D972" i="6"/>
  <c r="B973" i="6"/>
  <c r="C973" i="6"/>
  <c r="D973" i="6"/>
  <c r="B974" i="6"/>
  <c r="C974" i="6"/>
  <c r="D974" i="6"/>
  <c r="B975" i="6"/>
  <c r="C975" i="6"/>
  <c r="D975" i="6"/>
  <c r="B976" i="6"/>
  <c r="C976" i="6"/>
  <c r="D976" i="6"/>
  <c r="B977" i="6"/>
  <c r="C977" i="6"/>
  <c r="D977" i="6"/>
  <c r="B978" i="6"/>
  <c r="C978" i="6"/>
  <c r="D978" i="6"/>
  <c r="B979" i="6"/>
  <c r="C979" i="6"/>
  <c r="D979" i="6"/>
  <c r="B980" i="6"/>
  <c r="C980" i="6"/>
  <c r="D980" i="6"/>
  <c r="B981" i="6"/>
  <c r="C981" i="6"/>
  <c r="D981" i="6"/>
  <c r="B982" i="6"/>
  <c r="C982" i="6"/>
  <c r="D982" i="6"/>
  <c r="B983" i="6"/>
  <c r="C983" i="6"/>
  <c r="D983" i="6"/>
  <c r="B984" i="6"/>
  <c r="C984" i="6"/>
  <c r="D984" i="6"/>
  <c r="B985" i="6"/>
  <c r="C985" i="6"/>
  <c r="D985" i="6"/>
  <c r="B986" i="6"/>
  <c r="C986" i="6"/>
  <c r="D986" i="6"/>
  <c r="B987" i="6"/>
  <c r="C987" i="6"/>
  <c r="D987" i="6"/>
  <c r="B988" i="6"/>
  <c r="C988" i="6"/>
  <c r="D988" i="6"/>
  <c r="B989" i="6"/>
  <c r="C989" i="6"/>
  <c r="D989" i="6"/>
  <c r="B990" i="6"/>
  <c r="C990" i="6"/>
  <c r="D990" i="6"/>
  <c r="B991" i="6"/>
  <c r="C991" i="6"/>
  <c r="D991" i="6"/>
  <c r="B992" i="6"/>
  <c r="C992" i="6"/>
  <c r="D992" i="6"/>
  <c r="B993" i="6"/>
  <c r="C993" i="6"/>
  <c r="D993" i="6"/>
  <c r="B994" i="6"/>
  <c r="C994" i="6"/>
  <c r="D994" i="6"/>
  <c r="B995" i="6"/>
  <c r="C995" i="6"/>
  <c r="D995" i="6"/>
  <c r="B996" i="6"/>
  <c r="C996" i="6"/>
  <c r="D996" i="6"/>
  <c r="B997" i="6"/>
  <c r="C997" i="6"/>
  <c r="D997" i="6"/>
  <c r="B998" i="6"/>
  <c r="C998" i="6"/>
  <c r="D998" i="6"/>
  <c r="B999" i="6"/>
  <c r="C999" i="6"/>
  <c r="D999" i="6"/>
  <c r="B1000" i="6"/>
  <c r="C1000" i="6"/>
  <c r="D1000" i="6"/>
  <c r="B1001" i="6"/>
  <c r="C1001" i="6"/>
  <c r="D1001" i="6"/>
  <c r="B1002" i="6"/>
  <c r="C1002" i="6"/>
  <c r="D1002" i="6"/>
  <c r="B1003" i="6"/>
  <c r="C1003" i="6"/>
  <c r="D1003" i="6"/>
  <c r="B1004" i="6"/>
  <c r="C1004" i="6"/>
  <c r="D1004" i="6"/>
  <c r="B1005" i="6"/>
  <c r="C1005" i="6"/>
  <c r="D1005" i="6"/>
  <c r="B1006" i="6"/>
  <c r="C1006" i="6"/>
  <c r="D1006" i="6"/>
  <c r="B1007" i="6"/>
  <c r="C1007" i="6"/>
  <c r="D1007" i="6"/>
  <c r="B1008" i="6"/>
  <c r="C1008" i="6"/>
  <c r="D1008" i="6"/>
  <c r="B1009" i="6"/>
  <c r="C1009" i="6"/>
  <c r="D1009" i="6"/>
  <c r="B1010" i="6"/>
  <c r="C1010" i="6"/>
  <c r="D1010" i="6"/>
  <c r="B1011" i="6"/>
  <c r="C1011" i="6"/>
  <c r="D1011" i="6"/>
  <c r="B1012" i="6"/>
  <c r="C1012" i="6"/>
  <c r="D1012" i="6"/>
  <c r="B1013" i="6"/>
  <c r="C1013" i="6"/>
  <c r="D1013" i="6"/>
  <c r="B1014" i="6"/>
  <c r="C1014" i="6"/>
  <c r="D1014" i="6"/>
  <c r="B1015" i="6"/>
  <c r="C1015" i="6"/>
  <c r="D1015" i="6"/>
  <c r="B1016" i="6"/>
  <c r="C1016" i="6"/>
  <c r="D1016" i="6"/>
  <c r="B1017" i="6"/>
  <c r="C1017" i="6"/>
  <c r="D1017" i="6"/>
  <c r="B1018" i="6"/>
  <c r="C1018" i="6"/>
  <c r="D1018" i="6"/>
  <c r="B1019" i="6"/>
  <c r="C1019" i="6"/>
  <c r="D1019" i="6"/>
  <c r="B1020" i="6"/>
  <c r="C1020" i="6"/>
  <c r="D1020" i="6"/>
  <c r="B1021" i="6"/>
  <c r="C1021" i="6"/>
  <c r="D1021" i="6"/>
  <c r="B1022" i="6"/>
  <c r="C1022" i="6"/>
  <c r="D1022" i="6"/>
  <c r="B1023" i="6"/>
  <c r="C1023" i="6"/>
  <c r="D1023" i="6"/>
  <c r="B1024" i="6"/>
  <c r="C1024" i="6"/>
  <c r="D1024" i="6"/>
  <c r="B1025" i="6"/>
  <c r="C1025" i="6"/>
  <c r="D1025" i="6"/>
  <c r="B1026" i="6"/>
  <c r="C1026" i="6"/>
  <c r="D1026" i="6"/>
  <c r="B1027" i="6"/>
  <c r="C1027" i="6"/>
  <c r="D1027" i="6"/>
  <c r="B1028" i="6"/>
  <c r="C1028" i="6"/>
  <c r="D1028" i="6"/>
  <c r="B1029" i="6"/>
  <c r="C1029" i="6"/>
  <c r="D1029" i="6"/>
  <c r="B1030" i="6"/>
  <c r="C1030" i="6"/>
  <c r="D1030" i="6"/>
  <c r="B1031" i="6"/>
  <c r="C1031" i="6"/>
  <c r="D1031" i="6"/>
  <c r="B1032" i="6"/>
  <c r="C1032" i="6"/>
  <c r="D1032" i="6"/>
  <c r="B1033" i="6"/>
  <c r="C1033" i="6"/>
  <c r="D1033" i="6"/>
  <c r="B1034" i="6"/>
  <c r="C1034" i="6"/>
  <c r="D1034" i="6"/>
  <c r="B1035" i="6"/>
  <c r="C1035" i="6"/>
  <c r="D1035" i="6"/>
  <c r="B1036" i="6"/>
  <c r="C1036" i="6"/>
  <c r="D1036" i="6"/>
  <c r="B1037" i="6"/>
  <c r="C1037" i="6"/>
  <c r="D1037" i="6"/>
  <c r="B1038" i="6"/>
  <c r="C1038" i="6"/>
  <c r="D1038" i="6"/>
  <c r="B1039" i="6"/>
  <c r="C1039" i="6"/>
  <c r="D1039" i="6"/>
  <c r="B1040" i="6"/>
  <c r="C1040" i="6"/>
  <c r="D1040" i="6"/>
  <c r="B1041" i="6"/>
  <c r="C1041" i="6"/>
  <c r="D1041" i="6"/>
  <c r="B1042" i="6"/>
  <c r="C1042" i="6"/>
  <c r="D1042" i="6"/>
  <c r="B1043" i="6"/>
  <c r="C1043" i="6"/>
  <c r="D1043" i="6"/>
  <c r="B1044" i="6"/>
  <c r="C1044" i="6"/>
  <c r="D1044" i="6"/>
  <c r="B1045" i="6"/>
  <c r="C1045" i="6"/>
  <c r="D1045" i="6"/>
  <c r="B1046" i="6"/>
  <c r="C1046" i="6"/>
  <c r="D1046" i="6"/>
  <c r="B1047" i="6"/>
  <c r="C1047" i="6"/>
  <c r="D1047" i="6"/>
  <c r="B1048" i="6"/>
  <c r="C1048" i="6"/>
  <c r="D1048" i="6"/>
  <c r="B1049" i="6"/>
  <c r="C1049" i="6"/>
  <c r="D1049" i="6"/>
  <c r="B1050" i="6"/>
  <c r="C1050" i="6"/>
  <c r="D1050" i="6"/>
  <c r="B1051" i="6"/>
  <c r="C1051" i="6"/>
  <c r="D1051" i="6"/>
  <c r="B1052" i="6"/>
  <c r="C1052" i="6"/>
  <c r="D1052" i="6"/>
  <c r="B1053" i="6"/>
  <c r="C1053" i="6"/>
  <c r="D1053" i="6"/>
  <c r="B1054" i="6"/>
  <c r="C1054" i="6"/>
  <c r="D1054" i="6"/>
  <c r="B1055" i="6"/>
  <c r="C1055" i="6"/>
  <c r="D1055" i="6"/>
  <c r="B1056" i="6"/>
  <c r="C1056" i="6"/>
  <c r="D1056" i="6"/>
  <c r="B60" i="6"/>
  <c r="C60" i="6"/>
  <c r="D60" i="6"/>
  <c r="B62" i="6"/>
  <c r="C62" i="6"/>
  <c r="D62" i="6"/>
  <c r="B63" i="6"/>
  <c r="C63" i="6"/>
  <c r="D63" i="6"/>
  <c r="B64" i="6"/>
  <c r="C64" i="6"/>
  <c r="D64" i="6"/>
  <c r="B65" i="6"/>
  <c r="C65" i="6"/>
  <c r="D65" i="6"/>
  <c r="B58" i="6"/>
  <c r="B59" i="6"/>
  <c r="B57" i="6"/>
  <c r="C58" i="6"/>
  <c r="D58" i="6"/>
  <c r="C59" i="6"/>
  <c r="D59" i="6"/>
  <c r="C57" i="6"/>
  <c r="D57" i="6"/>
  <c r="D48" i="6"/>
  <c r="E48" i="6" s="1"/>
  <c r="J48" i="6" s="1"/>
  <c r="H48" i="6"/>
  <c r="D47" i="6"/>
  <c r="E47" i="6" s="1"/>
  <c r="H47" i="6"/>
  <c r="J47" i="6" s="1"/>
  <c r="H46" i="6"/>
  <c r="D46" i="6"/>
  <c r="E46" i="6" s="1"/>
  <c r="J46" i="6" s="1"/>
  <c r="C34" i="6"/>
  <c r="J30" i="6"/>
  <c r="I30" i="6"/>
  <c r="G30" i="6"/>
  <c r="E30" i="6"/>
  <c r="J29" i="6"/>
  <c r="I29" i="6"/>
  <c r="G29" i="6"/>
  <c r="J28" i="6"/>
  <c r="I28" i="6"/>
  <c r="G28" i="6"/>
  <c r="J27" i="6"/>
  <c r="I27" i="6"/>
  <c r="G27" i="6"/>
  <c r="J26" i="6"/>
  <c r="I26" i="6"/>
  <c r="G26" i="6"/>
  <c r="J25" i="6"/>
  <c r="I25" i="6"/>
  <c r="G25" i="6"/>
  <c r="J24" i="6"/>
  <c r="I24" i="6"/>
  <c r="G24" i="6"/>
  <c r="J23" i="6"/>
  <c r="I23" i="6"/>
  <c r="G23" i="6"/>
  <c r="J22" i="6"/>
  <c r="I22" i="6"/>
  <c r="G22" i="6"/>
  <c r="J21" i="6"/>
  <c r="I21" i="6"/>
  <c r="G21" i="6"/>
  <c r="H21" i="6" s="1"/>
  <c r="G20" i="6"/>
  <c r="G19" i="6"/>
  <c r="E19" i="6"/>
  <c r="L19" i="6" s="1"/>
  <c r="G18" i="6"/>
  <c r="E18" i="6"/>
  <c r="L18" i="6" s="1"/>
  <c r="M18" i="6" s="1"/>
  <c r="C6" i="6"/>
  <c r="E20" i="6" s="1"/>
  <c r="L20" i="6" s="1"/>
  <c r="C6" i="2"/>
  <c r="N8" i="5"/>
  <c r="B17" i="5"/>
  <c r="B16" i="5" s="1"/>
  <c r="L7" i="5"/>
  <c r="J8" i="5"/>
  <c r="J7" i="5"/>
  <c r="K7" i="5"/>
  <c r="K8" i="5"/>
  <c r="L8" i="5" s="1"/>
  <c r="H6" i="5"/>
  <c r="I6" i="5" s="1"/>
  <c r="H7" i="5"/>
  <c r="I7" i="5" s="1"/>
  <c r="H8" i="5"/>
  <c r="I8" i="5" s="1"/>
  <c r="G7" i="5"/>
  <c r="G8" i="5"/>
  <c r="G6" i="5"/>
  <c r="E6" i="5"/>
  <c r="F6" i="5" s="1"/>
  <c r="E7" i="5"/>
  <c r="F7" i="5" s="1"/>
  <c r="E8" i="5"/>
  <c r="F8" i="5" s="1"/>
  <c r="E5" i="5"/>
  <c r="F5" i="5" s="1"/>
  <c r="N7" i="5" l="1"/>
  <c r="N6" i="5"/>
  <c r="N5" i="5"/>
  <c r="E61" i="6"/>
  <c r="F61" i="6" s="1"/>
  <c r="E224" i="6"/>
  <c r="F224" i="6" s="1"/>
  <c r="E176" i="6"/>
  <c r="F176" i="6" s="1"/>
  <c r="E164" i="6"/>
  <c r="F164" i="6" s="1"/>
  <c r="E160" i="6"/>
  <c r="F160" i="6" s="1"/>
  <c r="E88" i="6"/>
  <c r="F88" i="6" s="1"/>
  <c r="E212" i="6"/>
  <c r="F212" i="6" s="1"/>
  <c r="E204" i="6"/>
  <c r="F204" i="6" s="1"/>
  <c r="E188" i="6"/>
  <c r="F188" i="6" s="1"/>
  <c r="E180" i="6"/>
  <c r="F180" i="6" s="1"/>
  <c r="E609" i="6"/>
  <c r="F609" i="6" s="1"/>
  <c r="E434" i="6"/>
  <c r="F434" i="6" s="1"/>
  <c r="E422" i="6"/>
  <c r="F422" i="6" s="1"/>
  <c r="E393" i="6"/>
  <c r="F393" i="6" s="1"/>
  <c r="E389" i="6"/>
  <c r="F389" i="6" s="1"/>
  <c r="E350" i="6"/>
  <c r="F350" i="6" s="1"/>
  <c r="E285" i="6"/>
  <c r="F285" i="6" s="1"/>
  <c r="E966" i="6"/>
  <c r="F966" i="6" s="1"/>
  <c r="E66" i="6"/>
  <c r="F66" i="6" s="1"/>
  <c r="E968" i="6"/>
  <c r="F968" i="6" s="1"/>
  <c r="E916" i="6"/>
  <c r="F916" i="6" s="1"/>
  <c r="E907" i="6"/>
  <c r="F907" i="6" s="1"/>
  <c r="E903" i="6"/>
  <c r="F903" i="6" s="1"/>
  <c r="E900" i="6"/>
  <c r="F900" i="6" s="1"/>
  <c r="E687" i="6"/>
  <c r="F687" i="6" s="1"/>
  <c r="E683" i="6"/>
  <c r="F683" i="6" s="1"/>
  <c r="E613" i="6"/>
  <c r="F613" i="6" s="1"/>
  <c r="E611" i="6"/>
  <c r="F611" i="6" s="1"/>
  <c r="E554" i="6"/>
  <c r="F554" i="6" s="1"/>
  <c r="E518" i="6"/>
  <c r="F518" i="6" s="1"/>
  <c r="E486" i="6"/>
  <c r="F486" i="6" s="1"/>
  <c r="E235" i="6"/>
  <c r="F235" i="6" s="1"/>
  <c r="E218" i="6"/>
  <c r="F218" i="6" s="1"/>
  <c r="E214" i="6"/>
  <c r="F214" i="6" s="1"/>
  <c r="E172" i="6"/>
  <c r="F172" i="6" s="1"/>
  <c r="E68" i="6"/>
  <c r="F68" i="6" s="1"/>
  <c r="E1053" i="6"/>
  <c r="F1053" i="6" s="1"/>
  <c r="E1050" i="6"/>
  <c r="F1050" i="6" s="1"/>
  <c r="E432" i="6"/>
  <c r="F432" i="6" s="1"/>
  <c r="E428" i="6"/>
  <c r="F428" i="6" s="1"/>
  <c r="E228" i="6"/>
  <c r="F228" i="6" s="1"/>
  <c r="E186" i="6"/>
  <c r="F186" i="6" s="1"/>
  <c r="E182" i="6"/>
  <c r="F182" i="6" s="1"/>
  <c r="E90" i="6"/>
  <c r="F90" i="6" s="1"/>
  <c r="E86" i="6"/>
  <c r="F86" i="6" s="1"/>
  <c r="E82" i="6"/>
  <c r="F82" i="6" s="1"/>
  <c r="E78" i="6"/>
  <c r="F78" i="6" s="1"/>
  <c r="E1030" i="6"/>
  <c r="F1030" i="6" s="1"/>
  <c r="E1007" i="6"/>
  <c r="F1007" i="6" s="1"/>
  <c r="E975" i="6"/>
  <c r="F975" i="6" s="1"/>
  <c r="E954" i="6"/>
  <c r="F954" i="6" s="1"/>
  <c r="E934" i="6"/>
  <c r="F934" i="6" s="1"/>
  <c r="E922" i="6"/>
  <c r="F922" i="6" s="1"/>
  <c r="E349" i="6"/>
  <c r="F349" i="6" s="1"/>
  <c r="E345" i="6"/>
  <c r="F345" i="6" s="1"/>
  <c r="E333" i="6"/>
  <c r="F333" i="6" s="1"/>
  <c r="E317" i="6"/>
  <c r="F317" i="6" s="1"/>
  <c r="E313" i="6"/>
  <c r="F313" i="6" s="1"/>
  <c r="E301" i="6"/>
  <c r="F301" i="6" s="1"/>
  <c r="E272" i="6"/>
  <c r="F272" i="6" s="1"/>
  <c r="E256" i="6"/>
  <c r="F256" i="6" s="1"/>
  <c r="E252" i="6"/>
  <c r="F252" i="6" s="1"/>
  <c r="E220" i="6"/>
  <c r="F220" i="6" s="1"/>
  <c r="E208" i="6"/>
  <c r="F208" i="6" s="1"/>
  <c r="E196" i="6"/>
  <c r="F196" i="6" s="1"/>
  <c r="E192" i="6"/>
  <c r="F192" i="6" s="1"/>
  <c r="E166" i="6"/>
  <c r="F166" i="6" s="1"/>
  <c r="E74" i="6"/>
  <c r="F74" i="6" s="1"/>
  <c r="E1014" i="6"/>
  <c r="F1014" i="6" s="1"/>
  <c r="E1010" i="6"/>
  <c r="F1010" i="6" s="1"/>
  <c r="E1032" i="6"/>
  <c r="F1032" i="6" s="1"/>
  <c r="E950" i="6"/>
  <c r="F950" i="6" s="1"/>
  <c r="E946" i="6"/>
  <c r="F946" i="6" s="1"/>
  <c r="E943" i="6"/>
  <c r="F943" i="6" s="1"/>
  <c r="E942" i="6"/>
  <c r="F942" i="6" s="1"/>
  <c r="E810" i="6"/>
  <c r="F810" i="6" s="1"/>
  <c r="E698" i="6"/>
  <c r="F698" i="6" s="1"/>
  <c r="E695" i="6"/>
  <c r="F695" i="6" s="1"/>
  <c r="E694" i="6"/>
  <c r="F694" i="6" s="1"/>
  <c r="E671" i="6"/>
  <c r="F671" i="6" s="1"/>
  <c r="E666" i="6"/>
  <c r="F666" i="6" s="1"/>
  <c r="E663" i="6"/>
  <c r="F663" i="6" s="1"/>
  <c r="E662" i="6"/>
  <c r="F662" i="6" s="1"/>
  <c r="E542" i="6"/>
  <c r="F542" i="6" s="1"/>
  <c r="E534" i="6"/>
  <c r="F534" i="6" s="1"/>
  <c r="E533" i="6"/>
  <c r="F533" i="6" s="1"/>
  <c r="E526" i="6"/>
  <c r="F526" i="6" s="1"/>
  <c r="E525" i="6"/>
  <c r="F525" i="6" s="1"/>
  <c r="E510" i="6"/>
  <c r="F510" i="6" s="1"/>
  <c r="E502" i="6"/>
  <c r="F502" i="6" s="1"/>
  <c r="E501" i="6"/>
  <c r="F501" i="6" s="1"/>
  <c r="E494" i="6"/>
  <c r="F494" i="6" s="1"/>
  <c r="E478" i="6"/>
  <c r="F478" i="6" s="1"/>
  <c r="E470" i="6"/>
  <c r="F470" i="6" s="1"/>
  <c r="E469" i="6"/>
  <c r="F469" i="6" s="1"/>
  <c r="E462" i="6"/>
  <c r="F462" i="6" s="1"/>
  <c r="E461" i="6"/>
  <c r="F461" i="6" s="1"/>
  <c r="E401" i="6"/>
  <c r="F401" i="6" s="1"/>
  <c r="E381" i="6"/>
  <c r="F381" i="6" s="1"/>
  <c r="E377" i="6"/>
  <c r="F377" i="6" s="1"/>
  <c r="E376" i="6"/>
  <c r="F376" i="6" s="1"/>
  <c r="E365" i="6"/>
  <c r="F365" i="6" s="1"/>
  <c r="E287" i="6"/>
  <c r="F287" i="6" s="1"/>
  <c r="E270" i="6"/>
  <c r="F270" i="6" s="1"/>
  <c r="E262" i="6"/>
  <c r="F262" i="6" s="1"/>
  <c r="E238" i="6"/>
  <c r="F238" i="6" s="1"/>
  <c r="E234" i="6"/>
  <c r="F234" i="6" s="1"/>
  <c r="E216" i="6"/>
  <c r="F216" i="6" s="1"/>
  <c r="E210" i="6"/>
  <c r="F210" i="6" s="1"/>
  <c r="E206" i="6"/>
  <c r="F206" i="6" s="1"/>
  <c r="E184" i="6"/>
  <c r="F184" i="6" s="1"/>
  <c r="E178" i="6"/>
  <c r="F178" i="6" s="1"/>
  <c r="E174" i="6"/>
  <c r="F174" i="6" s="1"/>
  <c r="E80" i="6"/>
  <c r="F80" i="6" s="1"/>
  <c r="E76" i="6"/>
  <c r="F76" i="6" s="1"/>
  <c r="E312" i="6"/>
  <c r="F312" i="6" s="1"/>
  <c r="E230" i="6"/>
  <c r="F230" i="6" s="1"/>
  <c r="E198" i="6"/>
  <c r="F198" i="6" s="1"/>
  <c r="E1046" i="6"/>
  <c r="F1046" i="6" s="1"/>
  <c r="E1039" i="6"/>
  <c r="F1039" i="6" s="1"/>
  <c r="E1018" i="6"/>
  <c r="F1018" i="6" s="1"/>
  <c r="E998" i="6"/>
  <c r="F998" i="6" s="1"/>
  <c r="E989" i="6"/>
  <c r="F989" i="6" s="1"/>
  <c r="E986" i="6"/>
  <c r="F986" i="6" s="1"/>
  <c r="E912" i="6"/>
  <c r="F912" i="6" s="1"/>
  <c r="E896" i="6"/>
  <c r="F896" i="6" s="1"/>
  <c r="E709" i="6"/>
  <c r="F709" i="6" s="1"/>
  <c r="E705" i="6"/>
  <c r="F705" i="6" s="1"/>
  <c r="E701" i="6"/>
  <c r="F701" i="6" s="1"/>
  <c r="E669" i="6"/>
  <c r="F669" i="6" s="1"/>
  <c r="E621" i="6"/>
  <c r="F621" i="6" s="1"/>
  <c r="E540" i="6"/>
  <c r="F540" i="6" s="1"/>
  <c r="E532" i="6"/>
  <c r="F532" i="6" s="1"/>
  <c r="E524" i="6"/>
  <c r="F524" i="6" s="1"/>
  <c r="E508" i="6"/>
  <c r="F508" i="6" s="1"/>
  <c r="E500" i="6"/>
  <c r="F500" i="6" s="1"/>
  <c r="E492" i="6"/>
  <c r="F492" i="6" s="1"/>
  <c r="E476" i="6"/>
  <c r="F476" i="6" s="1"/>
  <c r="E468" i="6"/>
  <c r="F468" i="6" s="1"/>
  <c r="E460" i="6"/>
  <c r="F460" i="6" s="1"/>
  <c r="E418" i="6"/>
  <c r="F418" i="6" s="1"/>
  <c r="E410" i="6"/>
  <c r="F410" i="6" s="1"/>
  <c r="E329" i="6"/>
  <c r="F329" i="6" s="1"/>
  <c r="E325" i="6"/>
  <c r="F325" i="6" s="1"/>
  <c r="E321" i="6"/>
  <c r="F321" i="6" s="1"/>
  <c r="E318" i="6"/>
  <c r="F318" i="6" s="1"/>
  <c r="E286" i="6"/>
  <c r="F286" i="6" s="1"/>
  <c r="E281" i="6"/>
  <c r="F281" i="6" s="1"/>
  <c r="E264" i="6"/>
  <c r="F264" i="6" s="1"/>
  <c r="E240" i="6"/>
  <c r="F240" i="6" s="1"/>
  <c r="E232" i="6"/>
  <c r="F232" i="6" s="1"/>
  <c r="E222" i="6"/>
  <c r="F222" i="6" s="1"/>
  <c r="E200" i="6"/>
  <c r="F200" i="6" s="1"/>
  <c r="E190" i="6"/>
  <c r="F190" i="6" s="1"/>
  <c r="E168" i="6"/>
  <c r="F168" i="6" s="1"/>
  <c r="E70" i="6"/>
  <c r="F70" i="6" s="1"/>
  <c r="E1006" i="6"/>
  <c r="F1006" i="6" s="1"/>
  <c r="E982" i="6"/>
  <c r="F982" i="6" s="1"/>
  <c r="E925" i="6"/>
  <c r="F925" i="6" s="1"/>
  <c r="E643" i="6"/>
  <c r="F643" i="6" s="1"/>
  <c r="E633" i="6"/>
  <c r="F633" i="6" s="1"/>
  <c r="E427" i="6"/>
  <c r="F427" i="6" s="1"/>
  <c r="E351" i="6"/>
  <c r="F351" i="6" s="1"/>
  <c r="E119" i="6"/>
  <c r="F119" i="6" s="1"/>
  <c r="E115" i="6"/>
  <c r="F115" i="6" s="1"/>
  <c r="E111" i="6"/>
  <c r="F111" i="6" s="1"/>
  <c r="E84" i="6"/>
  <c r="F84" i="6" s="1"/>
  <c r="E1055" i="6"/>
  <c r="F1055" i="6" s="1"/>
  <c r="E1054" i="6"/>
  <c r="F1054" i="6" s="1"/>
  <c r="E1037" i="6"/>
  <c r="F1037" i="6" s="1"/>
  <c r="E1034" i="6"/>
  <c r="F1034" i="6" s="1"/>
  <c r="E1016" i="6"/>
  <c r="F1016" i="6" s="1"/>
  <c r="E994" i="6"/>
  <c r="F994" i="6" s="1"/>
  <c r="E991" i="6"/>
  <c r="F991" i="6" s="1"/>
  <c r="E990" i="6"/>
  <c r="F990" i="6" s="1"/>
  <c r="E973" i="6"/>
  <c r="F973" i="6" s="1"/>
  <c r="E970" i="6"/>
  <c r="F970" i="6" s="1"/>
  <c r="E952" i="6"/>
  <c r="F952" i="6" s="1"/>
  <c r="E930" i="6"/>
  <c r="F930" i="6" s="1"/>
  <c r="E927" i="6"/>
  <c r="F927" i="6" s="1"/>
  <c r="E926" i="6"/>
  <c r="F926" i="6" s="1"/>
  <c r="E914" i="6"/>
  <c r="F914" i="6" s="1"/>
  <c r="E910" i="6"/>
  <c r="F910" i="6" s="1"/>
  <c r="E904" i="6"/>
  <c r="F904" i="6" s="1"/>
  <c r="E64" i="6"/>
  <c r="F64" i="6" s="1"/>
  <c r="E1038" i="6"/>
  <c r="F1038" i="6" s="1"/>
  <c r="E1021" i="6"/>
  <c r="F1021" i="6" s="1"/>
  <c r="E1000" i="6"/>
  <c r="F1000" i="6" s="1"/>
  <c r="E974" i="6"/>
  <c r="F974" i="6" s="1"/>
  <c r="E957" i="6"/>
  <c r="F957" i="6" s="1"/>
  <c r="E897" i="6"/>
  <c r="F897" i="6" s="1"/>
  <c r="E814" i="6"/>
  <c r="F814" i="6" s="1"/>
  <c r="E700" i="6"/>
  <c r="F700" i="6" s="1"/>
  <c r="E655" i="6"/>
  <c r="F655" i="6" s="1"/>
  <c r="E651" i="6"/>
  <c r="F651" i="6" s="1"/>
  <c r="E637" i="6"/>
  <c r="F637" i="6" s="1"/>
  <c r="E627" i="6"/>
  <c r="F627" i="6" s="1"/>
  <c r="E625" i="6"/>
  <c r="F625" i="6" s="1"/>
  <c r="E546" i="6"/>
  <c r="F546" i="6" s="1"/>
  <c r="E539" i="6"/>
  <c r="F539" i="6" s="1"/>
  <c r="E454" i="6"/>
  <c r="F454" i="6" s="1"/>
  <c r="E361" i="6"/>
  <c r="F361" i="6" s="1"/>
  <c r="E202" i="6"/>
  <c r="F202" i="6" s="1"/>
  <c r="E170" i="6"/>
  <c r="F170" i="6" s="1"/>
  <c r="E72" i="6"/>
  <c r="F72" i="6" s="1"/>
  <c r="E1042" i="6"/>
  <c r="F1042" i="6" s="1"/>
  <c r="E978" i="6"/>
  <c r="F978" i="6" s="1"/>
  <c r="E936" i="6"/>
  <c r="F936" i="6" s="1"/>
  <c r="E919" i="6"/>
  <c r="F919" i="6" s="1"/>
  <c r="E915" i="6"/>
  <c r="F915" i="6" s="1"/>
  <c r="E1048" i="6"/>
  <c r="F1048" i="6" s="1"/>
  <c r="E1026" i="6"/>
  <c r="F1026" i="6" s="1"/>
  <c r="E1023" i="6"/>
  <c r="F1023" i="6" s="1"/>
  <c r="E1022" i="6"/>
  <c r="F1022" i="6" s="1"/>
  <c r="E1005" i="6"/>
  <c r="F1005" i="6" s="1"/>
  <c r="E1002" i="6"/>
  <c r="F1002" i="6" s="1"/>
  <c r="E984" i="6"/>
  <c r="F984" i="6" s="1"/>
  <c r="E962" i="6"/>
  <c r="F962" i="6" s="1"/>
  <c r="E959" i="6"/>
  <c r="F959" i="6" s="1"/>
  <c r="E958" i="6"/>
  <c r="F958" i="6" s="1"/>
  <c r="E941" i="6"/>
  <c r="F941" i="6" s="1"/>
  <c r="E938" i="6"/>
  <c r="F938" i="6" s="1"/>
  <c r="E920" i="6"/>
  <c r="F920" i="6" s="1"/>
  <c r="E899" i="6"/>
  <c r="F899" i="6" s="1"/>
  <c r="E898" i="6"/>
  <c r="F898" i="6" s="1"/>
  <c r="E894" i="6"/>
  <c r="F894" i="6" s="1"/>
  <c r="E890" i="6"/>
  <c r="F890" i="6" s="1"/>
  <c r="E886" i="6"/>
  <c r="F886" i="6" s="1"/>
  <c r="E882" i="6"/>
  <c r="F882" i="6" s="1"/>
  <c r="E878" i="6"/>
  <c r="F878" i="6" s="1"/>
  <c r="E874" i="6"/>
  <c r="F874" i="6" s="1"/>
  <c r="E870" i="6"/>
  <c r="F870" i="6" s="1"/>
  <c r="E866" i="6"/>
  <c r="F866" i="6" s="1"/>
  <c r="E862" i="6"/>
  <c r="F862" i="6" s="1"/>
  <c r="E675" i="6"/>
  <c r="F675" i="6" s="1"/>
  <c r="E668" i="6"/>
  <c r="F668" i="6" s="1"/>
  <c r="E507" i="6"/>
  <c r="F507" i="6" s="1"/>
  <c r="E297" i="6"/>
  <c r="F297" i="6" s="1"/>
  <c r="E226" i="6"/>
  <c r="F226" i="6" s="1"/>
  <c r="E194" i="6"/>
  <c r="F194" i="6" s="1"/>
  <c r="E162" i="6"/>
  <c r="F162" i="6" s="1"/>
  <c r="E493" i="6"/>
  <c r="F493" i="6" s="1"/>
  <c r="E475" i="6"/>
  <c r="F475" i="6" s="1"/>
  <c r="E446" i="6"/>
  <c r="F446" i="6" s="1"/>
  <c r="E442" i="6"/>
  <c r="F442" i="6" s="1"/>
  <c r="E400" i="6"/>
  <c r="F400" i="6" s="1"/>
  <c r="E357" i="6"/>
  <c r="F357" i="6" s="1"/>
  <c r="E344" i="6"/>
  <c r="F344" i="6" s="1"/>
  <c r="E319" i="6"/>
  <c r="F319" i="6" s="1"/>
  <c r="E293" i="6"/>
  <c r="F293" i="6" s="1"/>
  <c r="E289" i="6"/>
  <c r="F289" i="6" s="1"/>
  <c r="E280" i="6"/>
  <c r="F280" i="6" s="1"/>
  <c r="E263" i="6"/>
  <c r="F263" i="6" s="1"/>
  <c r="E261" i="6"/>
  <c r="F261" i="6" s="1"/>
  <c r="E117" i="6"/>
  <c r="F117" i="6" s="1"/>
  <c r="E113" i="6"/>
  <c r="F113" i="6" s="1"/>
  <c r="E109" i="6"/>
  <c r="F109" i="6" s="1"/>
  <c r="E699" i="6"/>
  <c r="F699" i="6" s="1"/>
  <c r="E682" i="6"/>
  <c r="F682" i="6" s="1"/>
  <c r="E679" i="6"/>
  <c r="F679" i="6" s="1"/>
  <c r="E678" i="6"/>
  <c r="F678" i="6" s="1"/>
  <c r="E659" i="6"/>
  <c r="F659" i="6" s="1"/>
  <c r="E653" i="6"/>
  <c r="F653" i="6" s="1"/>
  <c r="E652" i="6"/>
  <c r="F652" i="6" s="1"/>
  <c r="E641" i="6"/>
  <c r="F641" i="6" s="1"/>
  <c r="E640" i="6"/>
  <c r="F640" i="6" s="1"/>
  <c r="E632" i="6"/>
  <c r="F632" i="6" s="1"/>
  <c r="E629" i="6"/>
  <c r="F629" i="6" s="1"/>
  <c r="E628" i="6"/>
  <c r="F628" i="6" s="1"/>
  <c r="E626" i="6"/>
  <c r="F626" i="6" s="1"/>
  <c r="E557" i="6"/>
  <c r="F557" i="6" s="1"/>
  <c r="E553" i="6"/>
  <c r="F553" i="6" s="1"/>
  <c r="E550" i="6"/>
  <c r="F550" i="6" s="1"/>
  <c r="E549" i="6"/>
  <c r="F549" i="6" s="1"/>
  <c r="E516" i="6"/>
  <c r="F516" i="6" s="1"/>
  <c r="E515" i="6"/>
  <c r="F515" i="6" s="1"/>
  <c r="E506" i="6"/>
  <c r="F506" i="6" s="1"/>
  <c r="E498" i="6"/>
  <c r="F498" i="6" s="1"/>
  <c r="E448" i="6"/>
  <c r="F448" i="6" s="1"/>
  <c r="E444" i="6"/>
  <c r="F444" i="6" s="1"/>
  <c r="E430" i="6"/>
  <c r="F430" i="6" s="1"/>
  <c r="E426" i="6"/>
  <c r="F426" i="6" s="1"/>
  <c r="E405" i="6"/>
  <c r="F405" i="6" s="1"/>
  <c r="E388" i="6"/>
  <c r="F388" i="6" s="1"/>
  <c r="E386" i="6"/>
  <c r="F386" i="6" s="1"/>
  <c r="E363" i="6"/>
  <c r="F363" i="6" s="1"/>
  <c r="E346" i="6"/>
  <c r="F346" i="6" s="1"/>
  <c r="E341" i="6"/>
  <c r="F341" i="6" s="1"/>
  <c r="E337" i="6"/>
  <c r="F337" i="6" s="1"/>
  <c r="E334" i="6"/>
  <c r="F334" i="6" s="1"/>
  <c r="E330" i="6"/>
  <c r="F330" i="6" s="1"/>
  <c r="E324" i="6"/>
  <c r="F324" i="6" s="1"/>
  <c r="E299" i="6"/>
  <c r="F299" i="6" s="1"/>
  <c r="E282" i="6"/>
  <c r="F282" i="6" s="1"/>
  <c r="E268" i="6"/>
  <c r="F268" i="6" s="1"/>
  <c r="E248" i="6"/>
  <c r="F248" i="6" s="1"/>
  <c r="E247" i="6"/>
  <c r="F247" i="6" s="1"/>
  <c r="E245" i="6"/>
  <c r="F245" i="6" s="1"/>
  <c r="E142" i="6"/>
  <c r="F142" i="6" s="1"/>
  <c r="E138" i="6"/>
  <c r="F138" i="6" s="1"/>
  <c r="E134" i="6"/>
  <c r="F134" i="6" s="1"/>
  <c r="E130" i="6"/>
  <c r="F130" i="6" s="1"/>
  <c r="E126" i="6"/>
  <c r="F126" i="6" s="1"/>
  <c r="E122" i="6"/>
  <c r="F122" i="6" s="1"/>
  <c r="E118" i="6"/>
  <c r="F118" i="6" s="1"/>
  <c r="E114" i="6"/>
  <c r="F114" i="6" s="1"/>
  <c r="E110" i="6"/>
  <c r="F110" i="6" s="1"/>
  <c r="E106" i="6"/>
  <c r="F106" i="6" s="1"/>
  <c r="E102" i="6"/>
  <c r="F102" i="6" s="1"/>
  <c r="E98" i="6"/>
  <c r="F98" i="6" s="1"/>
  <c r="E94" i="6"/>
  <c r="F94" i="6" s="1"/>
  <c r="E858" i="6"/>
  <c r="F858" i="6" s="1"/>
  <c r="E854" i="6"/>
  <c r="F854" i="6" s="1"/>
  <c r="E850" i="6"/>
  <c r="F850" i="6" s="1"/>
  <c r="E846" i="6"/>
  <c r="F846" i="6" s="1"/>
  <c r="E842" i="6"/>
  <c r="F842" i="6" s="1"/>
  <c r="E838" i="6"/>
  <c r="F838" i="6" s="1"/>
  <c r="E834" i="6"/>
  <c r="F834" i="6" s="1"/>
  <c r="E830" i="6"/>
  <c r="F830" i="6" s="1"/>
  <c r="E826" i="6"/>
  <c r="F826" i="6" s="1"/>
  <c r="E822" i="6"/>
  <c r="F822" i="6" s="1"/>
  <c r="E818" i="6"/>
  <c r="F818" i="6" s="1"/>
  <c r="E809" i="6"/>
  <c r="F809" i="6" s="1"/>
  <c r="E691" i="6"/>
  <c r="F691" i="6" s="1"/>
  <c r="E685" i="6"/>
  <c r="F685" i="6" s="1"/>
  <c r="E684" i="6"/>
  <c r="F684" i="6" s="1"/>
  <c r="E667" i="6"/>
  <c r="F667" i="6" s="1"/>
  <c r="E650" i="6"/>
  <c r="F650" i="6" s="1"/>
  <c r="E647" i="6"/>
  <c r="F647" i="6" s="1"/>
  <c r="E646" i="6"/>
  <c r="F646" i="6" s="1"/>
  <c r="E620" i="6"/>
  <c r="F620" i="6" s="1"/>
  <c r="E617" i="6"/>
  <c r="F617" i="6" s="1"/>
  <c r="E616" i="6"/>
  <c r="F616" i="6" s="1"/>
  <c r="E538" i="6"/>
  <c r="F538" i="6" s="1"/>
  <c r="E530" i="6"/>
  <c r="F530" i="6" s="1"/>
  <c r="E484" i="6"/>
  <c r="F484" i="6" s="1"/>
  <c r="E483" i="6"/>
  <c r="F483" i="6" s="1"/>
  <c r="E474" i="6"/>
  <c r="F474" i="6" s="1"/>
  <c r="E466" i="6"/>
  <c r="F466" i="6" s="1"/>
  <c r="E450" i="6"/>
  <c r="F450" i="6" s="1"/>
  <c r="E449" i="6"/>
  <c r="F449" i="6" s="1"/>
  <c r="E445" i="6"/>
  <c r="F445" i="6" s="1"/>
  <c r="E438" i="6"/>
  <c r="F438" i="6" s="1"/>
  <c r="E416" i="6"/>
  <c r="F416" i="6" s="1"/>
  <c r="E412" i="6"/>
  <c r="F412" i="6" s="1"/>
  <c r="E411" i="6"/>
  <c r="F411" i="6" s="1"/>
  <c r="E395" i="6"/>
  <c r="F395" i="6" s="1"/>
  <c r="E378" i="6"/>
  <c r="F378" i="6" s="1"/>
  <c r="E373" i="6"/>
  <c r="F373" i="6" s="1"/>
  <c r="E369" i="6"/>
  <c r="F369" i="6" s="1"/>
  <c r="E366" i="6"/>
  <c r="F366" i="6" s="1"/>
  <c r="E362" i="6"/>
  <c r="F362" i="6" s="1"/>
  <c r="E356" i="6"/>
  <c r="F356" i="6" s="1"/>
  <c r="E331" i="6"/>
  <c r="F331" i="6" s="1"/>
  <c r="E314" i="6"/>
  <c r="F314" i="6" s="1"/>
  <c r="E305" i="6"/>
  <c r="F305" i="6" s="1"/>
  <c r="E302" i="6"/>
  <c r="F302" i="6" s="1"/>
  <c r="E298" i="6"/>
  <c r="F298" i="6" s="1"/>
  <c r="E292" i="6"/>
  <c r="F292" i="6" s="1"/>
  <c r="E254" i="6"/>
  <c r="F254" i="6" s="1"/>
  <c r="E246" i="6"/>
  <c r="F246" i="6" s="1"/>
  <c r="E233" i="6"/>
  <c r="F233" i="6" s="1"/>
  <c r="E156" i="6"/>
  <c r="F156" i="6" s="1"/>
  <c r="E152" i="6"/>
  <c r="F152" i="6" s="1"/>
  <c r="E148" i="6"/>
  <c r="F148" i="6" s="1"/>
  <c r="E144" i="6"/>
  <c r="F144" i="6" s="1"/>
  <c r="E140" i="6"/>
  <c r="F140" i="6" s="1"/>
  <c r="E136" i="6"/>
  <c r="F136" i="6" s="1"/>
  <c r="E132" i="6"/>
  <c r="F132" i="6" s="1"/>
  <c r="E128" i="6"/>
  <c r="F128" i="6" s="1"/>
  <c r="E124" i="6"/>
  <c r="F124" i="6" s="1"/>
  <c r="E120" i="6"/>
  <c r="F120" i="6" s="1"/>
  <c r="E116" i="6"/>
  <c r="F116" i="6" s="1"/>
  <c r="E112" i="6"/>
  <c r="F112" i="6" s="1"/>
  <c r="E108" i="6"/>
  <c r="F108" i="6" s="1"/>
  <c r="E104" i="6"/>
  <c r="F104" i="6" s="1"/>
  <c r="E100" i="6"/>
  <c r="F100" i="6" s="1"/>
  <c r="E96" i="6"/>
  <c r="F96" i="6" s="1"/>
  <c r="E92" i="6"/>
  <c r="F92" i="6" s="1"/>
  <c r="E1051" i="6"/>
  <c r="F1051" i="6" s="1"/>
  <c r="E1035" i="6"/>
  <c r="F1035" i="6" s="1"/>
  <c r="E996" i="6"/>
  <c r="F996" i="6" s="1"/>
  <c r="E985" i="6"/>
  <c r="F985" i="6" s="1"/>
  <c r="E948" i="6"/>
  <c r="F948" i="6" s="1"/>
  <c r="E923" i="6"/>
  <c r="F923" i="6" s="1"/>
  <c r="E800" i="6"/>
  <c r="F800" i="6" s="1"/>
  <c r="E796" i="6"/>
  <c r="F796" i="6" s="1"/>
  <c r="E788" i="6"/>
  <c r="F788" i="6" s="1"/>
  <c r="E784" i="6"/>
  <c r="F784" i="6" s="1"/>
  <c r="E781" i="6"/>
  <c r="F781" i="6" s="1"/>
  <c r="E776" i="6"/>
  <c r="F776" i="6" s="1"/>
  <c r="E773" i="6"/>
  <c r="F773" i="6" s="1"/>
  <c r="E768" i="6"/>
  <c r="F768" i="6" s="1"/>
  <c r="E765" i="6"/>
  <c r="F765" i="6" s="1"/>
  <c r="E761" i="6"/>
  <c r="F761" i="6" s="1"/>
  <c r="E757" i="6"/>
  <c r="F757" i="6" s="1"/>
  <c r="E752" i="6"/>
  <c r="F752" i="6" s="1"/>
  <c r="E725" i="6"/>
  <c r="F725" i="6" s="1"/>
  <c r="E721" i="6"/>
  <c r="F721" i="6" s="1"/>
  <c r="E717" i="6"/>
  <c r="F717" i="6" s="1"/>
  <c r="E713" i="6"/>
  <c r="F713" i="6" s="1"/>
  <c r="E1028" i="6"/>
  <c r="F1028" i="6" s="1"/>
  <c r="E1019" i="6"/>
  <c r="F1019" i="6" s="1"/>
  <c r="E1001" i="6"/>
  <c r="F1001" i="6" s="1"/>
  <c r="E987" i="6"/>
  <c r="F987" i="6" s="1"/>
  <c r="E971" i="6"/>
  <c r="F971" i="6" s="1"/>
  <c r="E955" i="6"/>
  <c r="F955" i="6" s="1"/>
  <c r="E937" i="6"/>
  <c r="F937" i="6" s="1"/>
  <c r="E932" i="6"/>
  <c r="F932" i="6" s="1"/>
  <c r="E921" i="6"/>
  <c r="F921" i="6" s="1"/>
  <c r="E905" i="6"/>
  <c r="F905" i="6" s="1"/>
  <c r="E804" i="6"/>
  <c r="F804" i="6" s="1"/>
  <c r="E801" i="6"/>
  <c r="F801" i="6" s="1"/>
  <c r="E797" i="6"/>
  <c r="F797" i="6" s="1"/>
  <c r="E793" i="6"/>
  <c r="F793" i="6" s="1"/>
  <c r="E792" i="6"/>
  <c r="F792" i="6" s="1"/>
  <c r="E789" i="6"/>
  <c r="F789" i="6" s="1"/>
  <c r="E785" i="6"/>
  <c r="F785" i="6" s="1"/>
  <c r="E780" i="6"/>
  <c r="F780" i="6" s="1"/>
  <c r="E777" i="6"/>
  <c r="F777" i="6" s="1"/>
  <c r="E772" i="6"/>
  <c r="F772" i="6" s="1"/>
  <c r="E769" i="6"/>
  <c r="F769" i="6" s="1"/>
  <c r="E764" i="6"/>
  <c r="F764" i="6" s="1"/>
  <c r="E760" i="6"/>
  <c r="F760" i="6" s="1"/>
  <c r="E756" i="6"/>
  <c r="F756" i="6" s="1"/>
  <c r="E753" i="6"/>
  <c r="F753" i="6" s="1"/>
  <c r="E749" i="6"/>
  <c r="F749" i="6" s="1"/>
  <c r="E745" i="6"/>
  <c r="F745" i="6" s="1"/>
  <c r="E741" i="6"/>
  <c r="F741" i="6" s="1"/>
  <c r="E737" i="6"/>
  <c r="F737" i="6" s="1"/>
  <c r="E733" i="6"/>
  <c r="F733" i="6" s="1"/>
  <c r="E729" i="6"/>
  <c r="F729" i="6" s="1"/>
  <c r="E1056" i="6"/>
  <c r="F1056" i="6" s="1"/>
  <c r="E1047" i="6"/>
  <c r="F1047" i="6" s="1"/>
  <c r="E1045" i="6"/>
  <c r="F1045" i="6" s="1"/>
  <c r="E1040" i="6"/>
  <c r="F1040" i="6" s="1"/>
  <c r="E1031" i="6"/>
  <c r="F1031" i="6" s="1"/>
  <c r="E1029" i="6"/>
  <c r="F1029" i="6" s="1"/>
  <c r="E1024" i="6"/>
  <c r="F1024" i="6" s="1"/>
  <c r="E1015" i="6"/>
  <c r="F1015" i="6" s="1"/>
  <c r="E1013" i="6"/>
  <c r="F1013" i="6" s="1"/>
  <c r="E1008" i="6"/>
  <c r="F1008" i="6" s="1"/>
  <c r="E999" i="6"/>
  <c r="F999" i="6" s="1"/>
  <c r="E997" i="6"/>
  <c r="F997" i="6" s="1"/>
  <c r="E992" i="6"/>
  <c r="F992" i="6" s="1"/>
  <c r="E983" i="6"/>
  <c r="F983" i="6" s="1"/>
  <c r="E981" i="6"/>
  <c r="F981" i="6" s="1"/>
  <c r="E976" i="6"/>
  <c r="F976" i="6" s="1"/>
  <c r="E967" i="6"/>
  <c r="F967" i="6" s="1"/>
  <c r="E965" i="6"/>
  <c r="F965" i="6" s="1"/>
  <c r="E960" i="6"/>
  <c r="F960" i="6" s="1"/>
  <c r="E951" i="6"/>
  <c r="F951" i="6" s="1"/>
  <c r="E949" i="6"/>
  <c r="F949" i="6" s="1"/>
  <c r="E944" i="6"/>
  <c r="F944" i="6" s="1"/>
  <c r="E935" i="6"/>
  <c r="F935" i="6" s="1"/>
  <c r="E933" i="6"/>
  <c r="F933" i="6" s="1"/>
  <c r="E928" i="6"/>
  <c r="F928" i="6" s="1"/>
  <c r="E918" i="6"/>
  <c r="F918" i="6" s="1"/>
  <c r="E911" i="6"/>
  <c r="F911" i="6" s="1"/>
  <c r="E908" i="6"/>
  <c r="F908" i="6" s="1"/>
  <c r="E906" i="6"/>
  <c r="F906" i="6" s="1"/>
  <c r="E902" i="6"/>
  <c r="F902" i="6" s="1"/>
  <c r="E895" i="6"/>
  <c r="F895" i="6" s="1"/>
  <c r="E892" i="6"/>
  <c r="F892" i="6" s="1"/>
  <c r="E888" i="6"/>
  <c r="F888" i="6" s="1"/>
  <c r="E884" i="6"/>
  <c r="F884" i="6" s="1"/>
  <c r="E880" i="6"/>
  <c r="F880" i="6" s="1"/>
  <c r="E876" i="6"/>
  <c r="F876" i="6" s="1"/>
  <c r="E872" i="6"/>
  <c r="F872" i="6" s="1"/>
  <c r="E868" i="6"/>
  <c r="F868" i="6" s="1"/>
  <c r="E864" i="6"/>
  <c r="F864" i="6" s="1"/>
  <c r="E860" i="6"/>
  <c r="F860" i="6" s="1"/>
  <c r="E856" i="6"/>
  <c r="F856" i="6" s="1"/>
  <c r="E807" i="6"/>
  <c r="F807" i="6" s="1"/>
  <c r="E806" i="6"/>
  <c r="F806" i="6" s="1"/>
  <c r="E1049" i="6"/>
  <c r="F1049" i="6" s="1"/>
  <c r="E1044" i="6"/>
  <c r="F1044" i="6" s="1"/>
  <c r="E1033" i="6"/>
  <c r="F1033" i="6" s="1"/>
  <c r="E1017" i="6"/>
  <c r="F1017" i="6" s="1"/>
  <c r="E1012" i="6"/>
  <c r="F1012" i="6" s="1"/>
  <c r="E1003" i="6"/>
  <c r="F1003" i="6" s="1"/>
  <c r="E980" i="6"/>
  <c r="F980" i="6" s="1"/>
  <c r="E969" i="6"/>
  <c r="F969" i="6" s="1"/>
  <c r="E964" i="6"/>
  <c r="F964" i="6" s="1"/>
  <c r="E953" i="6"/>
  <c r="F953" i="6" s="1"/>
  <c r="E939" i="6"/>
  <c r="F939" i="6" s="1"/>
  <c r="E60" i="6"/>
  <c r="F60" i="6" s="1"/>
  <c r="E1052" i="6"/>
  <c r="F1052" i="6" s="1"/>
  <c r="E1043" i="6"/>
  <c r="F1043" i="6" s="1"/>
  <c r="E1041" i="6"/>
  <c r="F1041" i="6" s="1"/>
  <c r="E1036" i="6"/>
  <c r="F1036" i="6" s="1"/>
  <c r="E1027" i="6"/>
  <c r="F1027" i="6" s="1"/>
  <c r="E1025" i="6"/>
  <c r="F1025" i="6" s="1"/>
  <c r="E1020" i="6"/>
  <c r="F1020" i="6" s="1"/>
  <c r="E1011" i="6"/>
  <c r="F1011" i="6" s="1"/>
  <c r="E1009" i="6"/>
  <c r="F1009" i="6" s="1"/>
  <c r="E1004" i="6"/>
  <c r="F1004" i="6" s="1"/>
  <c r="E995" i="6"/>
  <c r="F995" i="6" s="1"/>
  <c r="E993" i="6"/>
  <c r="F993" i="6" s="1"/>
  <c r="E988" i="6"/>
  <c r="F988" i="6" s="1"/>
  <c r="E979" i="6"/>
  <c r="F979" i="6" s="1"/>
  <c r="E977" i="6"/>
  <c r="F977" i="6" s="1"/>
  <c r="E972" i="6"/>
  <c r="F972" i="6" s="1"/>
  <c r="E963" i="6"/>
  <c r="F963" i="6" s="1"/>
  <c r="E961" i="6"/>
  <c r="F961" i="6" s="1"/>
  <c r="E956" i="6"/>
  <c r="F956" i="6" s="1"/>
  <c r="E947" i="6"/>
  <c r="F947" i="6" s="1"/>
  <c r="E945" i="6"/>
  <c r="F945" i="6" s="1"/>
  <c r="E940" i="6"/>
  <c r="F940" i="6" s="1"/>
  <c r="E931" i="6"/>
  <c r="F931" i="6" s="1"/>
  <c r="E929" i="6"/>
  <c r="F929" i="6" s="1"/>
  <c r="E924" i="6"/>
  <c r="F924" i="6" s="1"/>
  <c r="E913" i="6"/>
  <c r="F913" i="6" s="1"/>
  <c r="E811" i="6"/>
  <c r="F811" i="6" s="1"/>
  <c r="E812" i="6"/>
  <c r="F812" i="6" s="1"/>
  <c r="E805" i="6"/>
  <c r="F805" i="6" s="1"/>
  <c r="E697" i="6"/>
  <c r="F697" i="6" s="1"/>
  <c r="E690" i="6"/>
  <c r="F690" i="6" s="1"/>
  <c r="E681" i="6"/>
  <c r="F681" i="6" s="1"/>
  <c r="E674" i="6"/>
  <c r="F674" i="6" s="1"/>
  <c r="E665" i="6"/>
  <c r="F665" i="6" s="1"/>
  <c r="E658" i="6"/>
  <c r="F658" i="6" s="1"/>
  <c r="E649" i="6"/>
  <c r="F649" i="6" s="1"/>
  <c r="E638" i="6"/>
  <c r="F638" i="6" s="1"/>
  <c r="E635" i="6"/>
  <c r="F635" i="6" s="1"/>
  <c r="E624" i="6"/>
  <c r="F624" i="6" s="1"/>
  <c r="E612" i="6"/>
  <c r="F612" i="6" s="1"/>
  <c r="E610" i="6"/>
  <c r="F610" i="6" s="1"/>
  <c r="E604" i="6"/>
  <c r="F604" i="6" s="1"/>
  <c r="E600" i="6"/>
  <c r="F600" i="6" s="1"/>
  <c r="E596" i="6"/>
  <c r="F596" i="6" s="1"/>
  <c r="E592" i="6"/>
  <c r="F592" i="6" s="1"/>
  <c r="E588" i="6"/>
  <c r="F588" i="6" s="1"/>
  <c r="E584" i="6"/>
  <c r="F584" i="6" s="1"/>
  <c r="E580" i="6"/>
  <c r="F580" i="6" s="1"/>
  <c r="E576" i="6"/>
  <c r="F576" i="6" s="1"/>
  <c r="E572" i="6"/>
  <c r="F572" i="6" s="1"/>
  <c r="E568" i="6"/>
  <c r="F568" i="6" s="1"/>
  <c r="E564" i="6"/>
  <c r="F564" i="6" s="1"/>
  <c r="E560" i="6"/>
  <c r="F560" i="6" s="1"/>
  <c r="E556" i="6"/>
  <c r="F556" i="6" s="1"/>
  <c r="E555" i="6"/>
  <c r="F555" i="6" s="1"/>
  <c r="E531" i="6"/>
  <c r="F531" i="6" s="1"/>
  <c r="E522" i="6"/>
  <c r="F522" i="6" s="1"/>
  <c r="E517" i="6"/>
  <c r="F517" i="6" s="1"/>
  <c r="E499" i="6"/>
  <c r="F499" i="6" s="1"/>
  <c r="E490" i="6"/>
  <c r="F490" i="6" s="1"/>
  <c r="E485" i="6"/>
  <c r="F485" i="6" s="1"/>
  <c r="E467" i="6"/>
  <c r="F467" i="6" s="1"/>
  <c r="E458" i="6"/>
  <c r="F458" i="6" s="1"/>
  <c r="E443" i="6"/>
  <c r="F443" i="6" s="1"/>
  <c r="E417" i="6"/>
  <c r="F417" i="6" s="1"/>
  <c r="E413" i="6"/>
  <c r="F413" i="6" s="1"/>
  <c r="E397" i="6"/>
  <c r="F397" i="6" s="1"/>
  <c r="E353" i="6"/>
  <c r="F353" i="6" s="1"/>
  <c r="E277" i="6"/>
  <c r="F277" i="6" s="1"/>
  <c r="E260" i="6"/>
  <c r="F260" i="6" s="1"/>
  <c r="E852" i="6"/>
  <c r="F852" i="6" s="1"/>
  <c r="E848" i="6"/>
  <c r="F848" i="6" s="1"/>
  <c r="E844" i="6"/>
  <c r="F844" i="6" s="1"/>
  <c r="E840" i="6"/>
  <c r="F840" i="6" s="1"/>
  <c r="E836" i="6"/>
  <c r="F836" i="6" s="1"/>
  <c r="E832" i="6"/>
  <c r="F832" i="6" s="1"/>
  <c r="E828" i="6"/>
  <c r="F828" i="6" s="1"/>
  <c r="E824" i="6"/>
  <c r="F824" i="6" s="1"/>
  <c r="E820" i="6"/>
  <c r="F820" i="6" s="1"/>
  <c r="E816" i="6"/>
  <c r="F816" i="6" s="1"/>
  <c r="E813" i="6"/>
  <c r="F813" i="6" s="1"/>
  <c r="E803" i="6"/>
  <c r="F803" i="6" s="1"/>
  <c r="E799" i="6"/>
  <c r="F799" i="6" s="1"/>
  <c r="E795" i="6"/>
  <c r="F795" i="6" s="1"/>
  <c r="E791" i="6"/>
  <c r="F791" i="6" s="1"/>
  <c r="E787" i="6"/>
  <c r="F787" i="6" s="1"/>
  <c r="E783" i="6"/>
  <c r="F783" i="6" s="1"/>
  <c r="E779" i="6"/>
  <c r="F779" i="6" s="1"/>
  <c r="E775" i="6"/>
  <c r="F775" i="6" s="1"/>
  <c r="E771" i="6"/>
  <c r="F771" i="6" s="1"/>
  <c r="E767" i="6"/>
  <c r="F767" i="6" s="1"/>
  <c r="E763" i="6"/>
  <c r="F763" i="6" s="1"/>
  <c r="E759" i="6"/>
  <c r="F759" i="6" s="1"/>
  <c r="E755" i="6"/>
  <c r="F755" i="6" s="1"/>
  <c r="E751" i="6"/>
  <c r="F751" i="6" s="1"/>
  <c r="E747" i="6"/>
  <c r="F747" i="6" s="1"/>
  <c r="E743" i="6"/>
  <c r="F743" i="6" s="1"/>
  <c r="E739" i="6"/>
  <c r="F739" i="6" s="1"/>
  <c r="E735" i="6"/>
  <c r="F735" i="6" s="1"/>
  <c r="E731" i="6"/>
  <c r="F731" i="6" s="1"/>
  <c r="E727" i="6"/>
  <c r="F727" i="6" s="1"/>
  <c r="E723" i="6"/>
  <c r="F723" i="6" s="1"/>
  <c r="E719" i="6"/>
  <c r="F719" i="6" s="1"/>
  <c r="E715" i="6"/>
  <c r="F715" i="6" s="1"/>
  <c r="E711" i="6"/>
  <c r="F711" i="6" s="1"/>
  <c r="E707" i="6"/>
  <c r="F707" i="6" s="1"/>
  <c r="E703" i="6"/>
  <c r="F703" i="6" s="1"/>
  <c r="E693" i="6"/>
  <c r="F693" i="6" s="1"/>
  <c r="E692" i="6"/>
  <c r="F692" i="6" s="1"/>
  <c r="E686" i="6"/>
  <c r="F686" i="6" s="1"/>
  <c r="E677" i="6"/>
  <c r="F677" i="6" s="1"/>
  <c r="E676" i="6"/>
  <c r="F676" i="6" s="1"/>
  <c r="E670" i="6"/>
  <c r="F670" i="6" s="1"/>
  <c r="E661" i="6"/>
  <c r="F661" i="6" s="1"/>
  <c r="E660" i="6"/>
  <c r="F660" i="6" s="1"/>
  <c r="E654" i="6"/>
  <c r="F654" i="6" s="1"/>
  <c r="E645" i="6"/>
  <c r="F645" i="6" s="1"/>
  <c r="E644" i="6"/>
  <c r="F644" i="6" s="1"/>
  <c r="E636" i="6"/>
  <c r="F636" i="6" s="1"/>
  <c r="E634" i="6"/>
  <c r="F634" i="6" s="1"/>
  <c r="E622" i="6"/>
  <c r="F622" i="6" s="1"/>
  <c r="E619" i="6"/>
  <c r="F619" i="6" s="1"/>
  <c r="E608" i="6"/>
  <c r="F608" i="6" s="1"/>
  <c r="E548" i="6"/>
  <c r="F548" i="6" s="1"/>
  <c r="E547" i="6"/>
  <c r="F547" i="6" s="1"/>
  <c r="E541" i="6"/>
  <c r="F541" i="6" s="1"/>
  <c r="E523" i="6"/>
  <c r="F523" i="6" s="1"/>
  <c r="E514" i="6"/>
  <c r="F514" i="6" s="1"/>
  <c r="E509" i="6"/>
  <c r="F509" i="6" s="1"/>
  <c r="E491" i="6"/>
  <c r="F491" i="6" s="1"/>
  <c r="E482" i="6"/>
  <c r="F482" i="6" s="1"/>
  <c r="E477" i="6"/>
  <c r="F477" i="6" s="1"/>
  <c r="E459" i="6"/>
  <c r="F459" i="6" s="1"/>
  <c r="E433" i="6"/>
  <c r="F433" i="6" s="1"/>
  <c r="E429" i="6"/>
  <c r="F429" i="6" s="1"/>
  <c r="E414" i="6"/>
  <c r="F414" i="6" s="1"/>
  <c r="E385" i="6"/>
  <c r="F385" i="6" s="1"/>
  <c r="E309" i="6"/>
  <c r="F309" i="6" s="1"/>
  <c r="E244" i="6"/>
  <c r="F244" i="6" s="1"/>
  <c r="E689" i="6"/>
  <c r="F689" i="6" s="1"/>
  <c r="E673" i="6"/>
  <c r="F673" i="6" s="1"/>
  <c r="E657" i="6"/>
  <c r="F657" i="6" s="1"/>
  <c r="E642" i="6"/>
  <c r="F642" i="6" s="1"/>
  <c r="E618" i="6"/>
  <c r="F618" i="6" s="1"/>
  <c r="E606" i="6"/>
  <c r="F606" i="6" s="1"/>
  <c r="E602" i="6"/>
  <c r="F602" i="6" s="1"/>
  <c r="E598" i="6"/>
  <c r="F598" i="6" s="1"/>
  <c r="E594" i="6"/>
  <c r="F594" i="6" s="1"/>
  <c r="E590" i="6"/>
  <c r="F590" i="6" s="1"/>
  <c r="E586" i="6"/>
  <c r="F586" i="6" s="1"/>
  <c r="E582" i="6"/>
  <c r="F582" i="6" s="1"/>
  <c r="E578" i="6"/>
  <c r="F578" i="6" s="1"/>
  <c r="E574" i="6"/>
  <c r="F574" i="6" s="1"/>
  <c r="E570" i="6"/>
  <c r="F570" i="6" s="1"/>
  <c r="E566" i="6"/>
  <c r="F566" i="6" s="1"/>
  <c r="E562" i="6"/>
  <c r="F562" i="6" s="1"/>
  <c r="E558" i="6"/>
  <c r="F558" i="6" s="1"/>
  <c r="E544" i="6"/>
  <c r="F544" i="6" s="1"/>
  <c r="E537" i="6"/>
  <c r="F537" i="6" s="1"/>
  <c r="E528" i="6"/>
  <c r="F528" i="6" s="1"/>
  <c r="E521" i="6"/>
  <c r="F521" i="6" s="1"/>
  <c r="E512" i="6"/>
  <c r="F512" i="6" s="1"/>
  <c r="E505" i="6"/>
  <c r="F505" i="6" s="1"/>
  <c r="E496" i="6"/>
  <c r="F496" i="6" s="1"/>
  <c r="E489" i="6"/>
  <c r="F489" i="6" s="1"/>
  <c r="E480" i="6"/>
  <c r="F480" i="6" s="1"/>
  <c r="E473" i="6"/>
  <c r="F473" i="6" s="1"/>
  <c r="E464" i="6"/>
  <c r="F464" i="6" s="1"/>
  <c r="E457" i="6"/>
  <c r="F457" i="6" s="1"/>
  <c r="E452" i="6"/>
  <c r="F452" i="6" s="1"/>
  <c r="E451" i="6"/>
  <c r="F451" i="6" s="1"/>
  <c r="E440" i="6"/>
  <c r="F440" i="6" s="1"/>
  <c r="E437" i="6"/>
  <c r="F437" i="6" s="1"/>
  <c r="E425" i="6"/>
  <c r="F425" i="6" s="1"/>
  <c r="E420" i="6"/>
  <c r="F420" i="6" s="1"/>
  <c r="E419" i="6"/>
  <c r="F419" i="6" s="1"/>
  <c r="E408" i="6"/>
  <c r="F408" i="6" s="1"/>
  <c r="E398" i="6"/>
  <c r="F398" i="6" s="1"/>
  <c r="E396" i="6"/>
  <c r="F396" i="6" s="1"/>
  <c r="E394" i="6"/>
  <c r="F394" i="6" s="1"/>
  <c r="E384" i="6"/>
  <c r="F384" i="6" s="1"/>
  <c r="E374" i="6"/>
  <c r="F374" i="6" s="1"/>
  <c r="E371" i="6"/>
  <c r="F371" i="6" s="1"/>
  <c r="E364" i="6"/>
  <c r="F364" i="6" s="1"/>
  <c r="E359" i="6"/>
  <c r="F359" i="6" s="1"/>
  <c r="E354" i="6"/>
  <c r="F354" i="6" s="1"/>
  <c r="E352" i="6"/>
  <c r="F352" i="6" s="1"/>
  <c r="E342" i="6"/>
  <c r="F342" i="6" s="1"/>
  <c r="E339" i="6"/>
  <c r="F339" i="6" s="1"/>
  <c r="E332" i="6"/>
  <c r="F332" i="6" s="1"/>
  <c r="E327" i="6"/>
  <c r="F327" i="6" s="1"/>
  <c r="E322" i="6"/>
  <c r="F322" i="6" s="1"/>
  <c r="E320" i="6"/>
  <c r="F320" i="6" s="1"/>
  <c r="E310" i="6"/>
  <c r="F310" i="6" s="1"/>
  <c r="E307" i="6"/>
  <c r="F307" i="6" s="1"/>
  <c r="E300" i="6"/>
  <c r="F300" i="6" s="1"/>
  <c r="E295" i="6"/>
  <c r="F295" i="6" s="1"/>
  <c r="E290" i="6"/>
  <c r="F290" i="6" s="1"/>
  <c r="E288" i="6"/>
  <c r="F288" i="6" s="1"/>
  <c r="E278" i="6"/>
  <c r="F278" i="6" s="1"/>
  <c r="E275" i="6"/>
  <c r="F275" i="6" s="1"/>
  <c r="E273" i="6"/>
  <c r="F273" i="6" s="1"/>
  <c r="E266" i="6"/>
  <c r="F266" i="6" s="1"/>
  <c r="E259" i="6"/>
  <c r="F259" i="6" s="1"/>
  <c r="E257" i="6"/>
  <c r="F257" i="6" s="1"/>
  <c r="E250" i="6"/>
  <c r="F250" i="6" s="1"/>
  <c r="E243" i="6"/>
  <c r="F243" i="6" s="1"/>
  <c r="E241" i="6"/>
  <c r="F241" i="6" s="1"/>
  <c r="E236" i="6"/>
  <c r="F236" i="6" s="1"/>
  <c r="E157" i="6"/>
  <c r="F157" i="6" s="1"/>
  <c r="E153" i="6"/>
  <c r="F153" i="6" s="1"/>
  <c r="E149" i="6"/>
  <c r="F149" i="6" s="1"/>
  <c r="E145" i="6"/>
  <c r="F145" i="6" s="1"/>
  <c r="E141" i="6"/>
  <c r="F141" i="6" s="1"/>
  <c r="E137" i="6"/>
  <c r="F137" i="6" s="1"/>
  <c r="E133" i="6"/>
  <c r="F133" i="6" s="1"/>
  <c r="E129" i="6"/>
  <c r="F129" i="6" s="1"/>
  <c r="E125" i="6"/>
  <c r="F125" i="6" s="1"/>
  <c r="E121" i="6"/>
  <c r="F121" i="6" s="1"/>
  <c r="E403" i="6"/>
  <c r="F403" i="6" s="1"/>
  <c r="E392" i="6"/>
  <c r="F392" i="6" s="1"/>
  <c r="E379" i="6"/>
  <c r="F379" i="6" s="1"/>
  <c r="E372" i="6"/>
  <c r="F372" i="6" s="1"/>
  <c r="E367" i="6"/>
  <c r="F367" i="6" s="1"/>
  <c r="E360" i="6"/>
  <c r="F360" i="6" s="1"/>
  <c r="E347" i="6"/>
  <c r="F347" i="6" s="1"/>
  <c r="E340" i="6"/>
  <c r="F340" i="6" s="1"/>
  <c r="E335" i="6"/>
  <c r="F335" i="6" s="1"/>
  <c r="E328" i="6"/>
  <c r="F328" i="6" s="1"/>
  <c r="E315" i="6"/>
  <c r="F315" i="6" s="1"/>
  <c r="E308" i="6"/>
  <c r="F308" i="6" s="1"/>
  <c r="E303" i="6"/>
  <c r="F303" i="6" s="1"/>
  <c r="E296" i="6"/>
  <c r="F296" i="6" s="1"/>
  <c r="E283" i="6"/>
  <c r="F283" i="6" s="1"/>
  <c r="E276" i="6"/>
  <c r="F276" i="6" s="1"/>
  <c r="E271" i="6"/>
  <c r="F271" i="6" s="1"/>
  <c r="E269" i="6"/>
  <c r="F269" i="6" s="1"/>
  <c r="E255" i="6"/>
  <c r="F255" i="6" s="1"/>
  <c r="E253" i="6"/>
  <c r="F253" i="6" s="1"/>
  <c r="E239" i="6"/>
  <c r="F239" i="6" s="1"/>
  <c r="E237" i="6"/>
  <c r="F237" i="6" s="1"/>
  <c r="E158" i="6"/>
  <c r="F158" i="6" s="1"/>
  <c r="E154" i="6"/>
  <c r="F154" i="6" s="1"/>
  <c r="E150" i="6"/>
  <c r="F150" i="6" s="1"/>
  <c r="E146" i="6"/>
  <c r="F146" i="6" s="1"/>
  <c r="E552" i="6"/>
  <c r="F552" i="6" s="1"/>
  <c r="E545" i="6"/>
  <c r="F545" i="6" s="1"/>
  <c r="E536" i="6"/>
  <c r="F536" i="6" s="1"/>
  <c r="E529" i="6"/>
  <c r="F529" i="6" s="1"/>
  <c r="E520" i="6"/>
  <c r="F520" i="6" s="1"/>
  <c r="E513" i="6"/>
  <c r="F513" i="6" s="1"/>
  <c r="E504" i="6"/>
  <c r="F504" i="6" s="1"/>
  <c r="E497" i="6"/>
  <c r="F497" i="6" s="1"/>
  <c r="E488" i="6"/>
  <c r="F488" i="6" s="1"/>
  <c r="E481" i="6"/>
  <c r="F481" i="6" s="1"/>
  <c r="E472" i="6"/>
  <c r="F472" i="6" s="1"/>
  <c r="E465" i="6"/>
  <c r="F465" i="6" s="1"/>
  <c r="E456" i="6"/>
  <c r="F456" i="6" s="1"/>
  <c r="E453" i="6"/>
  <c r="F453" i="6" s="1"/>
  <c r="E441" i="6"/>
  <c r="F441" i="6" s="1"/>
  <c r="E436" i="6"/>
  <c r="F436" i="6" s="1"/>
  <c r="E435" i="6"/>
  <c r="F435" i="6" s="1"/>
  <c r="E424" i="6"/>
  <c r="F424" i="6" s="1"/>
  <c r="E421" i="6"/>
  <c r="F421" i="6" s="1"/>
  <c r="E409" i="6"/>
  <c r="F409" i="6" s="1"/>
  <c r="E406" i="6"/>
  <c r="F406" i="6" s="1"/>
  <c r="E404" i="6"/>
  <c r="F404" i="6" s="1"/>
  <c r="E402" i="6"/>
  <c r="F402" i="6" s="1"/>
  <c r="E387" i="6"/>
  <c r="F387" i="6" s="1"/>
  <c r="E380" i="6"/>
  <c r="F380" i="6" s="1"/>
  <c r="E375" i="6"/>
  <c r="F375" i="6" s="1"/>
  <c r="E370" i="6"/>
  <c r="F370" i="6" s="1"/>
  <c r="E368" i="6"/>
  <c r="F368" i="6" s="1"/>
  <c r="E358" i="6"/>
  <c r="F358" i="6" s="1"/>
  <c r="E355" i="6"/>
  <c r="F355" i="6" s="1"/>
  <c r="E348" i="6"/>
  <c r="F348" i="6" s="1"/>
  <c r="E343" i="6"/>
  <c r="F343" i="6" s="1"/>
  <c r="E338" i="6"/>
  <c r="F338" i="6" s="1"/>
  <c r="E336" i="6"/>
  <c r="F336" i="6" s="1"/>
  <c r="E326" i="6"/>
  <c r="F326" i="6" s="1"/>
  <c r="E323" i="6"/>
  <c r="F323" i="6" s="1"/>
  <c r="E316" i="6"/>
  <c r="F316" i="6" s="1"/>
  <c r="E311" i="6"/>
  <c r="F311" i="6" s="1"/>
  <c r="E306" i="6"/>
  <c r="F306" i="6" s="1"/>
  <c r="E304" i="6"/>
  <c r="F304" i="6" s="1"/>
  <c r="E294" i="6"/>
  <c r="F294" i="6" s="1"/>
  <c r="E291" i="6"/>
  <c r="F291" i="6" s="1"/>
  <c r="E284" i="6"/>
  <c r="F284" i="6" s="1"/>
  <c r="E279" i="6"/>
  <c r="F279" i="6" s="1"/>
  <c r="E274" i="6"/>
  <c r="F274" i="6" s="1"/>
  <c r="E267" i="6"/>
  <c r="F267" i="6" s="1"/>
  <c r="E265" i="6"/>
  <c r="F265" i="6" s="1"/>
  <c r="E258" i="6"/>
  <c r="F258" i="6" s="1"/>
  <c r="E251" i="6"/>
  <c r="F251" i="6" s="1"/>
  <c r="E249" i="6"/>
  <c r="F249" i="6" s="1"/>
  <c r="E242" i="6"/>
  <c r="F242" i="6" s="1"/>
  <c r="E231" i="6"/>
  <c r="F231" i="6" s="1"/>
  <c r="E229" i="6"/>
  <c r="F229" i="6" s="1"/>
  <c r="E227" i="6"/>
  <c r="F227" i="6" s="1"/>
  <c r="E225" i="6"/>
  <c r="F225" i="6" s="1"/>
  <c r="E223" i="6"/>
  <c r="F223" i="6" s="1"/>
  <c r="E221" i="6"/>
  <c r="F221" i="6" s="1"/>
  <c r="E219" i="6"/>
  <c r="F219" i="6" s="1"/>
  <c r="E217" i="6"/>
  <c r="F217" i="6" s="1"/>
  <c r="E215" i="6"/>
  <c r="F215" i="6" s="1"/>
  <c r="E213" i="6"/>
  <c r="F213" i="6" s="1"/>
  <c r="E211" i="6"/>
  <c r="F211" i="6" s="1"/>
  <c r="E209" i="6"/>
  <c r="F209" i="6" s="1"/>
  <c r="E207" i="6"/>
  <c r="F207" i="6" s="1"/>
  <c r="E205" i="6"/>
  <c r="F205" i="6" s="1"/>
  <c r="E203" i="6"/>
  <c r="F203" i="6" s="1"/>
  <c r="E201" i="6"/>
  <c r="F201" i="6" s="1"/>
  <c r="E199" i="6"/>
  <c r="F199" i="6" s="1"/>
  <c r="E197" i="6"/>
  <c r="F197" i="6" s="1"/>
  <c r="E195" i="6"/>
  <c r="F195" i="6" s="1"/>
  <c r="E193" i="6"/>
  <c r="F193" i="6" s="1"/>
  <c r="E191" i="6"/>
  <c r="F191" i="6" s="1"/>
  <c r="E189" i="6"/>
  <c r="F189" i="6" s="1"/>
  <c r="E187" i="6"/>
  <c r="F187" i="6" s="1"/>
  <c r="E185" i="6"/>
  <c r="F185" i="6" s="1"/>
  <c r="E183" i="6"/>
  <c r="F183" i="6" s="1"/>
  <c r="E181" i="6"/>
  <c r="F181" i="6" s="1"/>
  <c r="E179" i="6"/>
  <c r="F179" i="6" s="1"/>
  <c r="E177" i="6"/>
  <c r="F177" i="6" s="1"/>
  <c r="E175" i="6"/>
  <c r="F175" i="6" s="1"/>
  <c r="E173" i="6"/>
  <c r="F173" i="6" s="1"/>
  <c r="E171" i="6"/>
  <c r="F171" i="6" s="1"/>
  <c r="E169" i="6"/>
  <c r="F169" i="6" s="1"/>
  <c r="E167" i="6"/>
  <c r="F167" i="6" s="1"/>
  <c r="E165" i="6"/>
  <c r="F165" i="6" s="1"/>
  <c r="E163" i="6"/>
  <c r="F163" i="6" s="1"/>
  <c r="E161" i="6"/>
  <c r="F161" i="6" s="1"/>
  <c r="E159" i="6"/>
  <c r="F159" i="6" s="1"/>
  <c r="E155" i="6"/>
  <c r="F155" i="6" s="1"/>
  <c r="E151" i="6"/>
  <c r="F151" i="6" s="1"/>
  <c r="E147" i="6"/>
  <c r="F147" i="6" s="1"/>
  <c r="E143" i="6"/>
  <c r="F143" i="6" s="1"/>
  <c r="E139" i="6"/>
  <c r="F139" i="6" s="1"/>
  <c r="E135" i="6"/>
  <c r="F135" i="6" s="1"/>
  <c r="E131" i="6"/>
  <c r="F131" i="6" s="1"/>
  <c r="E127" i="6"/>
  <c r="F127" i="6" s="1"/>
  <c r="E123" i="6"/>
  <c r="F123" i="6" s="1"/>
  <c r="E107" i="6"/>
  <c r="F107" i="6" s="1"/>
  <c r="E105" i="6"/>
  <c r="F105" i="6" s="1"/>
  <c r="E103" i="6"/>
  <c r="F103" i="6" s="1"/>
  <c r="E101" i="6"/>
  <c r="F101" i="6" s="1"/>
  <c r="E99" i="6"/>
  <c r="F99" i="6" s="1"/>
  <c r="E97" i="6"/>
  <c r="F97" i="6" s="1"/>
  <c r="E95" i="6"/>
  <c r="F95" i="6" s="1"/>
  <c r="E93" i="6"/>
  <c r="F93" i="6" s="1"/>
  <c r="E91" i="6"/>
  <c r="F91" i="6" s="1"/>
  <c r="E89" i="6"/>
  <c r="F89" i="6" s="1"/>
  <c r="E87" i="6"/>
  <c r="F87" i="6" s="1"/>
  <c r="E85" i="6"/>
  <c r="F85" i="6" s="1"/>
  <c r="E83" i="6"/>
  <c r="F83" i="6" s="1"/>
  <c r="E81" i="6"/>
  <c r="F81" i="6" s="1"/>
  <c r="E79" i="6"/>
  <c r="F79" i="6" s="1"/>
  <c r="E77" i="6"/>
  <c r="F77" i="6" s="1"/>
  <c r="E75" i="6"/>
  <c r="F75" i="6" s="1"/>
  <c r="E73" i="6"/>
  <c r="F73" i="6" s="1"/>
  <c r="E71" i="6"/>
  <c r="F71" i="6" s="1"/>
  <c r="E69" i="6"/>
  <c r="F69" i="6" s="1"/>
  <c r="E67" i="6"/>
  <c r="F67" i="6" s="1"/>
  <c r="E65" i="6"/>
  <c r="F65" i="6" s="1"/>
  <c r="E63" i="6"/>
  <c r="F63" i="6" s="1"/>
  <c r="E917" i="6"/>
  <c r="F917" i="6" s="1"/>
  <c r="E909" i="6"/>
  <c r="F909" i="6" s="1"/>
  <c r="E901" i="6"/>
  <c r="F901" i="6" s="1"/>
  <c r="E893" i="6"/>
  <c r="F893" i="6" s="1"/>
  <c r="E891" i="6"/>
  <c r="F891" i="6" s="1"/>
  <c r="E889" i="6"/>
  <c r="F889" i="6" s="1"/>
  <c r="E887" i="6"/>
  <c r="F887" i="6" s="1"/>
  <c r="E885" i="6"/>
  <c r="F885" i="6" s="1"/>
  <c r="E883" i="6"/>
  <c r="F883" i="6" s="1"/>
  <c r="E881" i="6"/>
  <c r="F881" i="6" s="1"/>
  <c r="E879" i="6"/>
  <c r="F879" i="6" s="1"/>
  <c r="E877" i="6"/>
  <c r="F877" i="6" s="1"/>
  <c r="E875" i="6"/>
  <c r="F875" i="6" s="1"/>
  <c r="E873" i="6"/>
  <c r="F873" i="6" s="1"/>
  <c r="E871" i="6"/>
  <c r="F871" i="6" s="1"/>
  <c r="E869" i="6"/>
  <c r="F869" i="6" s="1"/>
  <c r="E867" i="6"/>
  <c r="F867" i="6" s="1"/>
  <c r="E865" i="6"/>
  <c r="F865" i="6" s="1"/>
  <c r="E863" i="6"/>
  <c r="F863" i="6" s="1"/>
  <c r="E861" i="6"/>
  <c r="F861" i="6" s="1"/>
  <c r="E859" i="6"/>
  <c r="F859" i="6" s="1"/>
  <c r="E857" i="6"/>
  <c r="F857" i="6" s="1"/>
  <c r="E855" i="6"/>
  <c r="F855" i="6" s="1"/>
  <c r="E853" i="6"/>
  <c r="F853" i="6" s="1"/>
  <c r="E851" i="6"/>
  <c r="F851" i="6" s="1"/>
  <c r="E849" i="6"/>
  <c r="F849" i="6" s="1"/>
  <c r="E847" i="6"/>
  <c r="F847" i="6" s="1"/>
  <c r="E845" i="6"/>
  <c r="F845" i="6" s="1"/>
  <c r="E843" i="6"/>
  <c r="F843" i="6" s="1"/>
  <c r="E841" i="6"/>
  <c r="F841" i="6" s="1"/>
  <c r="E839" i="6"/>
  <c r="F839" i="6" s="1"/>
  <c r="E837" i="6"/>
  <c r="F837" i="6" s="1"/>
  <c r="E835" i="6"/>
  <c r="F835" i="6" s="1"/>
  <c r="E833" i="6"/>
  <c r="F833" i="6" s="1"/>
  <c r="E831" i="6"/>
  <c r="F831" i="6" s="1"/>
  <c r="E829" i="6"/>
  <c r="F829" i="6" s="1"/>
  <c r="E827" i="6"/>
  <c r="F827" i="6" s="1"/>
  <c r="E825" i="6"/>
  <c r="F825" i="6" s="1"/>
  <c r="E823" i="6"/>
  <c r="F823" i="6" s="1"/>
  <c r="E821" i="6"/>
  <c r="F821" i="6" s="1"/>
  <c r="E819" i="6"/>
  <c r="F819" i="6" s="1"/>
  <c r="E817" i="6"/>
  <c r="F817" i="6" s="1"/>
  <c r="E815" i="6"/>
  <c r="F815" i="6" s="1"/>
  <c r="E62" i="6"/>
  <c r="F62" i="6" s="1"/>
  <c r="E808" i="6"/>
  <c r="F808" i="6" s="1"/>
  <c r="E802" i="6"/>
  <c r="F802" i="6" s="1"/>
  <c r="E798" i="6"/>
  <c r="F798" i="6" s="1"/>
  <c r="E794" i="6"/>
  <c r="F794" i="6" s="1"/>
  <c r="E790" i="6"/>
  <c r="F790" i="6" s="1"/>
  <c r="E786" i="6"/>
  <c r="F786" i="6" s="1"/>
  <c r="E782" i="6"/>
  <c r="F782" i="6" s="1"/>
  <c r="E778" i="6"/>
  <c r="F778" i="6" s="1"/>
  <c r="E774" i="6"/>
  <c r="F774" i="6" s="1"/>
  <c r="E770" i="6"/>
  <c r="F770" i="6" s="1"/>
  <c r="E766" i="6"/>
  <c r="F766" i="6" s="1"/>
  <c r="E762" i="6"/>
  <c r="F762" i="6" s="1"/>
  <c r="E758" i="6"/>
  <c r="F758" i="6" s="1"/>
  <c r="E754" i="6"/>
  <c r="F754" i="6" s="1"/>
  <c r="E750" i="6"/>
  <c r="F750" i="6" s="1"/>
  <c r="E614" i="6"/>
  <c r="F614" i="6" s="1"/>
  <c r="E748" i="6"/>
  <c r="F748" i="6" s="1"/>
  <c r="E746" i="6"/>
  <c r="F746" i="6" s="1"/>
  <c r="E744" i="6"/>
  <c r="F744" i="6" s="1"/>
  <c r="E742" i="6"/>
  <c r="F742" i="6" s="1"/>
  <c r="E740" i="6"/>
  <c r="F740" i="6" s="1"/>
  <c r="E738" i="6"/>
  <c r="F738" i="6" s="1"/>
  <c r="E736" i="6"/>
  <c r="F736" i="6" s="1"/>
  <c r="E734" i="6"/>
  <c r="F734" i="6" s="1"/>
  <c r="E732" i="6"/>
  <c r="F732" i="6" s="1"/>
  <c r="E730" i="6"/>
  <c r="F730" i="6" s="1"/>
  <c r="E728" i="6"/>
  <c r="F728" i="6" s="1"/>
  <c r="E726" i="6"/>
  <c r="F726" i="6" s="1"/>
  <c r="E724" i="6"/>
  <c r="F724" i="6" s="1"/>
  <c r="E722" i="6"/>
  <c r="F722" i="6" s="1"/>
  <c r="E720" i="6"/>
  <c r="F720" i="6" s="1"/>
  <c r="E718" i="6"/>
  <c r="F718" i="6" s="1"/>
  <c r="E716" i="6"/>
  <c r="F716" i="6" s="1"/>
  <c r="E714" i="6"/>
  <c r="F714" i="6" s="1"/>
  <c r="E712" i="6"/>
  <c r="F712" i="6" s="1"/>
  <c r="E710" i="6"/>
  <c r="F710" i="6" s="1"/>
  <c r="E708" i="6"/>
  <c r="F708" i="6" s="1"/>
  <c r="E706" i="6"/>
  <c r="F706" i="6" s="1"/>
  <c r="E704" i="6"/>
  <c r="F704" i="6" s="1"/>
  <c r="E702" i="6"/>
  <c r="F702" i="6" s="1"/>
  <c r="E696" i="6"/>
  <c r="F696" i="6" s="1"/>
  <c r="E688" i="6"/>
  <c r="F688" i="6" s="1"/>
  <c r="E680" i="6"/>
  <c r="F680" i="6" s="1"/>
  <c r="E672" i="6"/>
  <c r="F672" i="6" s="1"/>
  <c r="E664" i="6"/>
  <c r="F664" i="6" s="1"/>
  <c r="E656" i="6"/>
  <c r="F656" i="6" s="1"/>
  <c r="E648" i="6"/>
  <c r="F648" i="6" s="1"/>
  <c r="E630" i="6"/>
  <c r="F630" i="6" s="1"/>
  <c r="E382" i="6"/>
  <c r="F382" i="6" s="1"/>
  <c r="E639" i="6"/>
  <c r="F639" i="6" s="1"/>
  <c r="E631" i="6"/>
  <c r="F631" i="6" s="1"/>
  <c r="E623" i="6"/>
  <c r="F623" i="6" s="1"/>
  <c r="E615" i="6"/>
  <c r="F615" i="6" s="1"/>
  <c r="E607" i="6"/>
  <c r="F607" i="6" s="1"/>
  <c r="E605" i="6"/>
  <c r="F605" i="6" s="1"/>
  <c r="E603" i="6"/>
  <c r="F603" i="6" s="1"/>
  <c r="E601" i="6"/>
  <c r="F601" i="6" s="1"/>
  <c r="E599" i="6"/>
  <c r="F599" i="6" s="1"/>
  <c r="E597" i="6"/>
  <c r="F597" i="6" s="1"/>
  <c r="E595" i="6"/>
  <c r="F595" i="6" s="1"/>
  <c r="E593" i="6"/>
  <c r="F593" i="6" s="1"/>
  <c r="E591" i="6"/>
  <c r="F591" i="6" s="1"/>
  <c r="E589" i="6"/>
  <c r="F589" i="6" s="1"/>
  <c r="E587" i="6"/>
  <c r="F587" i="6" s="1"/>
  <c r="E585" i="6"/>
  <c r="F585" i="6" s="1"/>
  <c r="E583" i="6"/>
  <c r="F583" i="6" s="1"/>
  <c r="E581" i="6"/>
  <c r="F581" i="6" s="1"/>
  <c r="E579" i="6"/>
  <c r="F579" i="6" s="1"/>
  <c r="E577" i="6"/>
  <c r="F577" i="6" s="1"/>
  <c r="E575" i="6"/>
  <c r="F575" i="6" s="1"/>
  <c r="E573" i="6"/>
  <c r="F573" i="6" s="1"/>
  <c r="E571" i="6"/>
  <c r="F571" i="6" s="1"/>
  <c r="E569" i="6"/>
  <c r="F569" i="6" s="1"/>
  <c r="E567" i="6"/>
  <c r="F567" i="6" s="1"/>
  <c r="E565" i="6"/>
  <c r="F565" i="6" s="1"/>
  <c r="E563" i="6"/>
  <c r="F563" i="6" s="1"/>
  <c r="E561" i="6"/>
  <c r="F561" i="6" s="1"/>
  <c r="E559" i="6"/>
  <c r="F559" i="6" s="1"/>
  <c r="E551" i="6"/>
  <c r="F551" i="6" s="1"/>
  <c r="E543" i="6"/>
  <c r="F543" i="6" s="1"/>
  <c r="E535" i="6"/>
  <c r="F535" i="6" s="1"/>
  <c r="E527" i="6"/>
  <c r="F527" i="6" s="1"/>
  <c r="E519" i="6"/>
  <c r="F519" i="6" s="1"/>
  <c r="E511" i="6"/>
  <c r="F511" i="6" s="1"/>
  <c r="E503" i="6"/>
  <c r="F503" i="6" s="1"/>
  <c r="E495" i="6"/>
  <c r="F495" i="6" s="1"/>
  <c r="E487" i="6"/>
  <c r="F487" i="6" s="1"/>
  <c r="E479" i="6"/>
  <c r="F479" i="6" s="1"/>
  <c r="E471" i="6"/>
  <c r="F471" i="6" s="1"/>
  <c r="E463" i="6"/>
  <c r="F463" i="6" s="1"/>
  <c r="E455" i="6"/>
  <c r="F455" i="6" s="1"/>
  <c r="E447" i="6"/>
  <c r="F447" i="6" s="1"/>
  <c r="E439" i="6"/>
  <c r="F439" i="6" s="1"/>
  <c r="E431" i="6"/>
  <c r="F431" i="6" s="1"/>
  <c r="E423" i="6"/>
  <c r="F423" i="6" s="1"/>
  <c r="E415" i="6"/>
  <c r="F415" i="6" s="1"/>
  <c r="E407" i="6"/>
  <c r="F407" i="6" s="1"/>
  <c r="E390" i="6"/>
  <c r="F390" i="6" s="1"/>
  <c r="E399" i="6"/>
  <c r="F399" i="6" s="1"/>
  <c r="E391" i="6"/>
  <c r="F391" i="6" s="1"/>
  <c r="E383" i="6"/>
  <c r="F383" i="6" s="1"/>
  <c r="E57" i="6"/>
  <c r="F57" i="6" s="1"/>
  <c r="E58" i="6"/>
  <c r="F58" i="6" s="1"/>
  <c r="E59" i="6"/>
  <c r="F59" i="6" s="1"/>
  <c r="K23" i="6"/>
  <c r="L23" i="6" s="1"/>
  <c r="K27" i="6"/>
  <c r="L27" i="6" s="1"/>
  <c r="H22" i="6"/>
  <c r="H23" i="6" s="1"/>
  <c r="H24" i="6" s="1"/>
  <c r="H25" i="6" s="1"/>
  <c r="H26" i="6" s="1"/>
  <c r="H27" i="6" s="1"/>
  <c r="H28" i="6" s="1"/>
  <c r="H29" i="6" s="1"/>
  <c r="H30" i="6" s="1"/>
  <c r="K22" i="6"/>
  <c r="L22" i="6" s="1"/>
  <c r="K26" i="6"/>
  <c r="L26" i="6" s="1"/>
  <c r="K24" i="6"/>
  <c r="L24" i="6" s="1"/>
  <c r="K28" i="6"/>
  <c r="L28" i="6" s="1"/>
  <c r="K30" i="6"/>
  <c r="L30" i="6" s="1"/>
  <c r="K21" i="6"/>
  <c r="L21" i="6" s="1"/>
  <c r="K25" i="6"/>
  <c r="L25" i="6" s="1"/>
  <c r="K29" i="6"/>
  <c r="L29" i="6" s="1"/>
  <c r="P19" i="6"/>
  <c r="M19" i="6"/>
  <c r="M8" i="5"/>
  <c r="M5" i="5"/>
  <c r="M7" i="5"/>
  <c r="M6" i="5"/>
  <c r="G19" i="4"/>
  <c r="G21" i="4"/>
  <c r="G23" i="4"/>
  <c r="G25" i="4"/>
  <c r="G27" i="4"/>
  <c r="G29" i="4"/>
  <c r="G31" i="4"/>
  <c r="G33" i="4"/>
  <c r="G35" i="4"/>
  <c r="G37" i="4"/>
  <c r="G39" i="4"/>
  <c r="G41" i="4"/>
  <c r="G43" i="4"/>
  <c r="G45" i="4"/>
  <c r="G47" i="4"/>
  <c r="G49" i="4"/>
  <c r="G51" i="4"/>
  <c r="G53" i="4"/>
  <c r="G55" i="4"/>
  <c r="C12" i="4"/>
  <c r="G18" i="4" s="1"/>
  <c r="D18" i="4"/>
  <c r="C8" i="4"/>
  <c r="C11" i="4" s="1"/>
  <c r="B8" i="4"/>
  <c r="B14" i="3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16" i="4"/>
  <c r="B16" i="4"/>
  <c r="C7" i="4"/>
  <c r="C9" i="4" s="1"/>
  <c r="C10" i="4" s="1"/>
  <c r="F16" i="4" s="1"/>
  <c r="F17" i="4" s="1"/>
  <c r="F18" i="4" s="1"/>
  <c r="F19" i="4" s="1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7" i="4"/>
  <c r="D53" i="4" l="1"/>
  <c r="D49" i="4"/>
  <c r="D45" i="4"/>
  <c r="D41" i="4"/>
  <c r="D37" i="4"/>
  <c r="D33" i="4"/>
  <c r="D29" i="4"/>
  <c r="D25" i="4"/>
  <c r="D21" i="4"/>
  <c r="G17" i="4"/>
  <c r="G52" i="4"/>
  <c r="G48" i="4"/>
  <c r="G44" i="4"/>
  <c r="G40" i="4"/>
  <c r="G36" i="4"/>
  <c r="G32" i="4"/>
  <c r="G28" i="4"/>
  <c r="G24" i="4"/>
  <c r="G20" i="4"/>
  <c r="D17" i="4"/>
  <c r="D52" i="4"/>
  <c r="D48" i="4"/>
  <c r="D44" i="4"/>
  <c r="D40" i="4"/>
  <c r="D36" i="4"/>
  <c r="D32" i="4"/>
  <c r="D28" i="4"/>
  <c r="D24" i="4"/>
  <c r="D20" i="4"/>
  <c r="D55" i="4"/>
  <c r="D51" i="4"/>
  <c r="D47" i="4"/>
  <c r="D43" i="4"/>
  <c r="D39" i="4"/>
  <c r="D35" i="4"/>
  <c r="D31" i="4"/>
  <c r="D27" i="4"/>
  <c r="D23" i="4"/>
  <c r="D19" i="4"/>
  <c r="G54" i="4"/>
  <c r="G50" i="4"/>
  <c r="G46" i="4"/>
  <c r="G42" i="4"/>
  <c r="G38" i="4"/>
  <c r="G34" i="4"/>
  <c r="G30" i="4"/>
  <c r="G26" i="4"/>
  <c r="G22" i="4"/>
  <c r="D54" i="4"/>
  <c r="D50" i="4"/>
  <c r="D46" i="4"/>
  <c r="D42" i="4"/>
  <c r="D38" i="4"/>
  <c r="D34" i="4"/>
  <c r="D30" i="4"/>
  <c r="D26" i="4"/>
  <c r="D22" i="4"/>
  <c r="I71" i="6" a="1"/>
  <c r="I71" i="6" s="1"/>
  <c r="I68" i="6" a="1"/>
  <c r="I68" i="6" s="1"/>
  <c r="J65" i="6"/>
  <c r="I65" i="6"/>
  <c r="G58" i="6"/>
  <c r="G164" i="6"/>
  <c r="G399" i="6"/>
  <c r="G487" i="6"/>
  <c r="G565" i="6"/>
  <c r="G589" i="6"/>
  <c r="G605" i="6"/>
  <c r="G680" i="6"/>
  <c r="G720" i="6"/>
  <c r="G744" i="6"/>
  <c r="G766" i="6"/>
  <c r="G821" i="6"/>
  <c r="G845" i="6"/>
  <c r="G869" i="6"/>
  <c r="G893" i="6"/>
  <c r="G79" i="6"/>
  <c r="G103" i="6"/>
  <c r="G127" i="6"/>
  <c r="G167" i="6"/>
  <c r="G191" i="6"/>
  <c r="G215" i="6"/>
  <c r="G231" i="6"/>
  <c r="G304" i="6"/>
  <c r="G368" i="6"/>
  <c r="G409" i="6"/>
  <c r="G529" i="6"/>
  <c r="G269" i="6"/>
  <c r="G360" i="6"/>
  <c r="G129" i="6"/>
  <c r="G257" i="6"/>
  <c r="G320" i="6"/>
  <c r="G359" i="6"/>
  <c r="G437" i="6"/>
  <c r="G489" i="6"/>
  <c r="G590" i="6"/>
  <c r="G385" i="6"/>
  <c r="G509" i="6"/>
  <c r="G645" i="6"/>
  <c r="G711" i="6"/>
  <c r="G743" i="6"/>
  <c r="G775" i="6"/>
  <c r="G844" i="6"/>
  <c r="G485" i="6"/>
  <c r="G576" i="6"/>
  <c r="G638" i="6"/>
  <c r="G805" i="6"/>
  <c r="G963" i="6"/>
  <c r="G1027" i="6"/>
  <c r="G1012" i="6"/>
  <c r="G876" i="6"/>
  <c r="G908" i="6"/>
  <c r="G976" i="6"/>
  <c r="G997" i="6"/>
  <c r="G729" i="6"/>
  <c r="G777" i="6"/>
  <c r="G937" i="6"/>
  <c r="G717" i="6"/>
  <c r="G788" i="6"/>
  <c r="G104" i="6"/>
  <c r="G254" i="6"/>
  <c r="G362" i="6"/>
  <c r="G416" i="6"/>
  <c r="G617" i="6"/>
  <c r="G826" i="6"/>
  <c r="G106" i="6"/>
  <c r="G248" i="6"/>
  <c r="G388" i="6"/>
  <c r="G553" i="6"/>
  <c r="G679" i="6"/>
  <c r="G344" i="6"/>
  <c r="G194" i="6"/>
  <c r="G886" i="6"/>
  <c r="G958" i="6"/>
  <c r="G936" i="6"/>
  <c r="G814" i="6"/>
  <c r="G904" i="6"/>
  <c r="G1016" i="6"/>
  <c r="G643" i="6"/>
  <c r="G281" i="6"/>
  <c r="G460" i="6"/>
  <c r="G705" i="6"/>
  <c r="G312" i="6"/>
  <c r="G270" i="6"/>
  <c r="G462" i="6"/>
  <c r="G542" i="6"/>
  <c r="G950" i="6"/>
  <c r="G208" i="6"/>
  <c r="G934" i="6"/>
  <c r="G90" i="6"/>
  <c r="G428" i="6"/>
  <c r="G611" i="6"/>
  <c r="G900" i="6"/>
  <c r="G204" i="6"/>
  <c r="G431" i="6"/>
  <c r="G527" i="6"/>
  <c r="G567" i="6"/>
  <c r="G591" i="6"/>
  <c r="G639" i="6"/>
  <c r="G714" i="6"/>
  <c r="G730" i="6"/>
  <c r="G754" i="6"/>
  <c r="G802" i="6"/>
  <c r="G823" i="6"/>
  <c r="G847" i="6"/>
  <c r="G863" i="6"/>
  <c r="G887" i="6"/>
  <c r="G73" i="6"/>
  <c r="G89" i="6"/>
  <c r="G131" i="6"/>
  <c r="G147" i="6"/>
  <c r="G169" i="6"/>
  <c r="G177" i="6"/>
  <c r="G185" i="6"/>
  <c r="G193" i="6"/>
  <c r="G201" i="6"/>
  <c r="G209" i="6"/>
  <c r="G217" i="6"/>
  <c r="G225" i="6"/>
  <c r="G242" i="6"/>
  <c r="G265" i="6"/>
  <c r="G284" i="6"/>
  <c r="G306" i="6"/>
  <c r="G326" i="6"/>
  <c r="G348" i="6"/>
  <c r="G370" i="6"/>
  <c r="G402" i="6"/>
  <c r="G421" i="6"/>
  <c r="G441" i="6"/>
  <c r="G472" i="6"/>
  <c r="G504" i="6"/>
  <c r="G536" i="6"/>
  <c r="G150" i="6"/>
  <c r="G239" i="6"/>
  <c r="G271" i="6"/>
  <c r="G303" i="6"/>
  <c r="G335" i="6"/>
  <c r="G367" i="6"/>
  <c r="G403" i="6"/>
  <c r="G133" i="6"/>
  <c r="G149" i="6"/>
  <c r="G241" i="6"/>
  <c r="G259" i="6"/>
  <c r="G278" i="6"/>
  <c r="G455" i="6"/>
  <c r="G551" i="6"/>
  <c r="G573" i="6"/>
  <c r="G597" i="6"/>
  <c r="G648" i="6"/>
  <c r="G712" i="6"/>
  <c r="G728" i="6"/>
  <c r="G750" i="6"/>
  <c r="G798" i="6"/>
  <c r="G837" i="6"/>
  <c r="G861" i="6"/>
  <c r="G885" i="6"/>
  <c r="G71" i="6"/>
  <c r="G95" i="6"/>
  <c r="G159" i="6"/>
  <c r="G175" i="6"/>
  <c r="G199" i="6"/>
  <c r="G223" i="6"/>
  <c r="G258" i="6"/>
  <c r="G323" i="6"/>
  <c r="G387" i="6"/>
  <c r="G436" i="6"/>
  <c r="G497" i="6"/>
  <c r="G237" i="6"/>
  <c r="G328" i="6"/>
  <c r="G392" i="6"/>
  <c r="G236" i="6"/>
  <c r="G295" i="6"/>
  <c r="G339" i="6"/>
  <c r="G408" i="6"/>
  <c r="G521" i="6"/>
  <c r="G574" i="6"/>
  <c r="G673" i="6"/>
  <c r="G459" i="6"/>
  <c r="G622" i="6"/>
  <c r="G692" i="6"/>
  <c r="G759" i="6"/>
  <c r="G791" i="6"/>
  <c r="G828" i="6"/>
  <c r="G417" i="6"/>
  <c r="G560" i="6"/>
  <c r="G592" i="6"/>
  <c r="G674" i="6"/>
  <c r="G945" i="6"/>
  <c r="G1009" i="6"/>
  <c r="G1052" i="6"/>
  <c r="G1049" i="6"/>
  <c r="G892" i="6"/>
  <c r="G951" i="6"/>
  <c r="G1015" i="6"/>
  <c r="G745" i="6"/>
  <c r="G792" i="6"/>
  <c r="G1001" i="6"/>
  <c r="G757" i="6"/>
  <c r="G948" i="6"/>
  <c r="G120" i="6"/>
  <c r="G152" i="6"/>
  <c r="G378" i="6"/>
  <c r="G450" i="6"/>
  <c r="G650" i="6"/>
  <c r="G842" i="6"/>
  <c r="G122" i="6"/>
  <c r="G324" i="6"/>
  <c r="G341" i="6"/>
  <c r="G515" i="6"/>
  <c r="G652" i="6"/>
  <c r="G280" i="6"/>
  <c r="G446" i="6"/>
  <c r="G668" i="6"/>
  <c r="G899" i="6"/>
  <c r="G1002" i="6"/>
  <c r="G170" i="6"/>
  <c r="G539" i="6"/>
  <c r="G1000" i="6"/>
  <c r="G973" i="6"/>
  <c r="G119" i="6"/>
  <c r="G70" i="6"/>
  <c r="G325" i="6"/>
  <c r="G540" i="6"/>
  <c r="G986" i="6"/>
  <c r="G178" i="6"/>
  <c r="G377" i="6"/>
  <c r="G525" i="6"/>
  <c r="G810" i="6"/>
  <c r="G74" i="6"/>
  <c r="G333" i="6"/>
  <c r="G1030" i="6"/>
  <c r="G68" i="6"/>
  <c r="G235" i="6"/>
  <c r="G968" i="6"/>
  <c r="G434" i="6"/>
  <c r="G463" i="6"/>
  <c r="G559" i="6"/>
  <c r="G575" i="6"/>
  <c r="G599" i="6"/>
  <c r="G656" i="6"/>
  <c r="G706" i="6"/>
  <c r="G738" i="6"/>
  <c r="G746" i="6"/>
  <c r="G786" i="6"/>
  <c r="G831" i="6"/>
  <c r="G855" i="6"/>
  <c r="G871" i="6"/>
  <c r="G901" i="6"/>
  <c r="G81" i="6"/>
  <c r="G97" i="6"/>
  <c r="G161" i="6"/>
  <c r="G383" i="6"/>
  <c r="G407" i="6"/>
  <c r="G439" i="6"/>
  <c r="G471" i="6"/>
  <c r="G503" i="6"/>
  <c r="G535" i="6"/>
  <c r="G561" i="6"/>
  <c r="G569" i="6"/>
  <c r="G577" i="6"/>
  <c r="G585" i="6"/>
  <c r="G593" i="6"/>
  <c r="G601" i="6"/>
  <c r="G615" i="6"/>
  <c r="G382" i="6"/>
  <c r="G664" i="6"/>
  <c r="G696" i="6"/>
  <c r="G708" i="6"/>
  <c r="G716" i="6"/>
  <c r="G724" i="6"/>
  <c r="G732" i="6"/>
  <c r="G740" i="6"/>
  <c r="G748" i="6"/>
  <c r="G758" i="6"/>
  <c r="G774" i="6"/>
  <c r="G790" i="6"/>
  <c r="G808" i="6"/>
  <c r="G817" i="6"/>
  <c r="G423" i="6"/>
  <c r="G519" i="6"/>
  <c r="G581" i="6"/>
  <c r="G631" i="6"/>
  <c r="G704" i="6"/>
  <c r="G736" i="6"/>
  <c r="G782" i="6"/>
  <c r="G829" i="6"/>
  <c r="G853" i="6"/>
  <c r="G877" i="6"/>
  <c r="G87" i="6"/>
  <c r="G143" i="6"/>
  <c r="G183" i="6"/>
  <c r="G207" i="6"/>
  <c r="G279" i="6"/>
  <c r="G343" i="6"/>
  <c r="G465" i="6"/>
  <c r="G146" i="6"/>
  <c r="G296" i="6"/>
  <c r="G145" i="6"/>
  <c r="G275" i="6"/>
  <c r="G384" i="6"/>
  <c r="G457" i="6"/>
  <c r="G558" i="6"/>
  <c r="G606" i="6"/>
  <c r="G547" i="6"/>
  <c r="G670" i="6"/>
  <c r="G727" i="6"/>
  <c r="G813" i="6"/>
  <c r="G277" i="6"/>
  <c r="G522" i="6"/>
  <c r="G610" i="6"/>
  <c r="G924" i="6"/>
  <c r="G988" i="6"/>
  <c r="G964" i="6"/>
  <c r="G860" i="6"/>
  <c r="G933" i="6"/>
  <c r="G1040" i="6"/>
  <c r="G760" i="6"/>
  <c r="G804" i="6"/>
  <c r="G773" i="6"/>
  <c r="G1051" i="6"/>
  <c r="G136" i="6"/>
  <c r="G305" i="6"/>
  <c r="G484" i="6"/>
  <c r="G691" i="6"/>
  <c r="G858" i="6"/>
  <c r="G138" i="6"/>
  <c r="G444" i="6"/>
  <c r="G629" i="6"/>
  <c r="G113" i="6"/>
  <c r="G870" i="6"/>
  <c r="G1026" i="6"/>
  <c r="G637" i="6"/>
  <c r="G927" i="6"/>
  <c r="G1055" i="6"/>
  <c r="G222" i="6"/>
  <c r="G500" i="6"/>
  <c r="G1039" i="6"/>
  <c r="G216" i="6"/>
  <c r="G494" i="6"/>
  <c r="G671" i="6"/>
  <c r="G272" i="6"/>
  <c r="G350" i="6"/>
  <c r="G390" i="6"/>
  <c r="G495" i="6"/>
  <c r="G583" i="6"/>
  <c r="G607" i="6"/>
  <c r="G688" i="6"/>
  <c r="G722" i="6"/>
  <c r="G770" i="6"/>
  <c r="G815" i="6"/>
  <c r="G839" i="6"/>
  <c r="G879" i="6"/>
  <c r="G65" i="6"/>
  <c r="G105" i="6"/>
  <c r="G391" i="6"/>
  <c r="G415" i="6"/>
  <c r="G447" i="6"/>
  <c r="G479" i="6"/>
  <c r="G511" i="6"/>
  <c r="G543" i="6"/>
  <c r="G563" i="6"/>
  <c r="G571" i="6"/>
  <c r="G579" i="6"/>
  <c r="G587" i="6"/>
  <c r="G595" i="6"/>
  <c r="G603" i="6"/>
  <c r="G623" i="6"/>
  <c r="G630" i="6"/>
  <c r="G672" i="6"/>
  <c r="G702" i="6"/>
  <c r="G710" i="6"/>
  <c r="G718" i="6"/>
  <c r="G726" i="6"/>
  <c r="G734" i="6"/>
  <c r="G742" i="6"/>
  <c r="G614" i="6"/>
  <c r="G762" i="6"/>
  <c r="G778" i="6"/>
  <c r="G794" i="6"/>
  <c r="G819" i="6"/>
  <c r="G300" i="6"/>
  <c r="G322" i="6"/>
  <c r="G342" i="6"/>
  <c r="G364" i="6"/>
  <c r="G394" i="6"/>
  <c r="G419" i="6"/>
  <c r="G440" i="6"/>
  <c r="G464" i="6"/>
  <c r="G496" i="6"/>
  <c r="G528" i="6"/>
  <c r="G562" i="6"/>
  <c r="G578" i="6"/>
  <c r="G594" i="6"/>
  <c r="G618" i="6"/>
  <c r="G689" i="6"/>
  <c r="G414" i="6"/>
  <c r="G477" i="6"/>
  <c r="G514" i="6"/>
  <c r="G548" i="6"/>
  <c r="G634" i="6"/>
  <c r="G654" i="6"/>
  <c r="G676" i="6"/>
  <c r="G693" i="6"/>
  <c r="G715" i="6"/>
  <c r="G731" i="6"/>
  <c r="G747" i="6"/>
  <c r="G763" i="6"/>
  <c r="G779" i="6"/>
  <c r="G795" i="6"/>
  <c r="G816" i="6"/>
  <c r="G832" i="6"/>
  <c r="G848" i="6"/>
  <c r="G353" i="6"/>
  <c r="G443" i="6"/>
  <c r="G490" i="6"/>
  <c r="G531" i="6"/>
  <c r="G564" i="6"/>
  <c r="G580" i="6"/>
  <c r="G596" i="6"/>
  <c r="G612" i="6"/>
  <c r="G649" i="6"/>
  <c r="G681" i="6"/>
  <c r="G812" i="6"/>
  <c r="G929" i="6"/>
  <c r="G947" i="6"/>
  <c r="G972" i="6"/>
  <c r="G993" i="6"/>
  <c r="G1011" i="6"/>
  <c r="G1036" i="6"/>
  <c r="G969" i="6"/>
  <c r="G1017" i="6"/>
  <c r="G806" i="6"/>
  <c r="G864" i="6"/>
  <c r="G880" i="6"/>
  <c r="G895" i="6"/>
  <c r="G911" i="6"/>
  <c r="G935" i="6"/>
  <c r="G960" i="6"/>
  <c r="G981" i="6"/>
  <c r="G999" i="6"/>
  <c r="G1024" i="6"/>
  <c r="G1045" i="6"/>
  <c r="G733" i="6"/>
  <c r="G749" i="6"/>
  <c r="G764" i="6"/>
  <c r="G780" i="6"/>
  <c r="G793" i="6"/>
  <c r="G905" i="6"/>
  <c r="G955" i="6"/>
  <c r="G1019" i="6"/>
  <c r="G721" i="6"/>
  <c r="G761" i="6"/>
  <c r="G776" i="6"/>
  <c r="G796" i="6"/>
  <c r="G985" i="6"/>
  <c r="G92" i="6"/>
  <c r="G108" i="6"/>
  <c r="G124" i="6"/>
  <c r="G140" i="6"/>
  <c r="G156" i="6"/>
  <c r="G292" i="6"/>
  <c r="G314" i="6"/>
  <c r="G366" i="6"/>
  <c r="G395" i="6"/>
  <c r="G438" i="6"/>
  <c r="G466" i="6"/>
  <c r="G530" i="6"/>
  <c r="G620" i="6"/>
  <c r="G667" i="6"/>
  <c r="G809" i="6"/>
  <c r="G830" i="6"/>
  <c r="G846" i="6"/>
  <c r="G94" i="6"/>
  <c r="G110" i="6"/>
  <c r="G126" i="6"/>
  <c r="G142" i="6"/>
  <c r="G268" i="6"/>
  <c r="G330" i="6"/>
  <c r="G346" i="6"/>
  <c r="G405" i="6"/>
  <c r="G448" i="6"/>
  <c r="G516" i="6"/>
  <c r="G557" i="6"/>
  <c r="G632" i="6"/>
  <c r="G653" i="6"/>
  <c r="G682" i="6"/>
  <c r="G117" i="6"/>
  <c r="G289" i="6"/>
  <c r="G357" i="6"/>
  <c r="G475" i="6"/>
  <c r="G226" i="6"/>
  <c r="G675" i="6"/>
  <c r="G874" i="6"/>
  <c r="G890" i="6"/>
  <c r="G920" i="6"/>
  <c r="G959" i="6"/>
  <c r="G1005" i="6"/>
  <c r="G1048" i="6"/>
  <c r="G978" i="6"/>
  <c r="G202" i="6"/>
  <c r="G546" i="6"/>
  <c r="G651" i="6"/>
  <c r="G897" i="6"/>
  <c r="G1021" i="6"/>
  <c r="G910" i="6"/>
  <c r="G930" i="6"/>
  <c r="G990" i="6"/>
  <c r="G1034" i="6"/>
  <c r="G84" i="6"/>
  <c r="G351" i="6"/>
  <c r="G925" i="6"/>
  <c r="G168" i="6"/>
  <c r="G232" i="6"/>
  <c r="G286" i="6"/>
  <c r="G329" i="6"/>
  <c r="G468" i="6"/>
  <c r="G508" i="6"/>
  <c r="G621" i="6"/>
  <c r="G709" i="6"/>
  <c r="G989" i="6"/>
  <c r="G1046" i="6"/>
  <c r="G76" i="6"/>
  <c r="G184" i="6"/>
  <c r="G234" i="6"/>
  <c r="G287" i="6"/>
  <c r="G381" i="6"/>
  <c r="G469" i="6"/>
  <c r="G501" i="6"/>
  <c r="G526" i="6"/>
  <c r="G662" i="6"/>
  <c r="G694" i="6"/>
  <c r="G942" i="6"/>
  <c r="G1032" i="6"/>
  <c r="G166" i="6"/>
  <c r="G220" i="6"/>
  <c r="G301" i="6"/>
  <c r="G345" i="6"/>
  <c r="G954" i="6"/>
  <c r="G78" i="6"/>
  <c r="G182" i="6"/>
  <c r="G432" i="6"/>
  <c r="G172" i="6"/>
  <c r="G486" i="6"/>
  <c r="G613" i="6"/>
  <c r="G903" i="6"/>
  <c r="G66" i="6"/>
  <c r="G389" i="6"/>
  <c r="G609" i="6"/>
  <c r="G212" i="6"/>
  <c r="G176" i="6"/>
  <c r="G825" i="6"/>
  <c r="G833" i="6"/>
  <c r="G841" i="6"/>
  <c r="G849" i="6"/>
  <c r="G857" i="6"/>
  <c r="G865" i="6"/>
  <c r="G873" i="6"/>
  <c r="G881" i="6"/>
  <c r="G889" i="6"/>
  <c r="G909" i="6"/>
  <c r="G67" i="6"/>
  <c r="G75" i="6"/>
  <c r="G83" i="6"/>
  <c r="G91" i="6"/>
  <c r="G99" i="6"/>
  <c r="G107" i="6"/>
  <c r="G135" i="6"/>
  <c r="G151" i="6"/>
  <c r="G163" i="6"/>
  <c r="G171" i="6"/>
  <c r="G179" i="6"/>
  <c r="G187" i="6"/>
  <c r="G195" i="6"/>
  <c r="G203" i="6"/>
  <c r="G211" i="6"/>
  <c r="G219" i="6"/>
  <c r="G227" i="6"/>
  <c r="G249" i="6"/>
  <c r="G267" i="6"/>
  <c r="G291" i="6"/>
  <c r="G311" i="6"/>
  <c r="G336" i="6"/>
  <c r="G355" i="6"/>
  <c r="G375" i="6"/>
  <c r="G404" i="6"/>
  <c r="G424" i="6"/>
  <c r="G453" i="6"/>
  <c r="G481" i="6"/>
  <c r="G513" i="6"/>
  <c r="G545" i="6"/>
  <c r="G154" i="6"/>
  <c r="G253" i="6"/>
  <c r="G276" i="6"/>
  <c r="G308" i="6"/>
  <c r="G340" i="6"/>
  <c r="G372" i="6"/>
  <c r="G121" i="6"/>
  <c r="G137" i="6"/>
  <c r="G153" i="6"/>
  <c r="G243" i="6"/>
  <c r="G266" i="6"/>
  <c r="G288" i="6"/>
  <c r="G307" i="6"/>
  <c r="G327" i="6"/>
  <c r="G352" i="6"/>
  <c r="G371" i="6"/>
  <c r="G396" i="6"/>
  <c r="G420" i="6"/>
  <c r="G451" i="6"/>
  <c r="G473" i="6"/>
  <c r="G505" i="6"/>
  <c r="G537" i="6"/>
  <c r="G566" i="6"/>
  <c r="G582" i="6"/>
  <c r="G598" i="6"/>
  <c r="G642" i="6"/>
  <c r="G244" i="6"/>
  <c r="G429" i="6"/>
  <c r="G482" i="6"/>
  <c r="G523" i="6"/>
  <c r="G608" i="6"/>
  <c r="G636" i="6"/>
  <c r="G660" i="6"/>
  <c r="G677" i="6"/>
  <c r="G703" i="6"/>
  <c r="G719" i="6"/>
  <c r="G735" i="6"/>
  <c r="G751" i="6"/>
  <c r="G767" i="6"/>
  <c r="G783" i="6"/>
  <c r="G799" i="6"/>
  <c r="G820" i="6"/>
  <c r="G836" i="6"/>
  <c r="G852" i="6"/>
  <c r="G397" i="6"/>
  <c r="G458" i="6"/>
  <c r="G499" i="6"/>
  <c r="G555" i="6"/>
  <c r="G568" i="6"/>
  <c r="G584" i="6"/>
  <c r="G600" i="6"/>
  <c r="G624" i="6"/>
  <c r="G658" i="6"/>
  <c r="G690" i="6"/>
  <c r="G811" i="6"/>
  <c r="G931" i="6"/>
  <c r="G956" i="6"/>
  <c r="G977" i="6"/>
  <c r="G995" i="6"/>
  <c r="G1020" i="6"/>
  <c r="G1041" i="6"/>
  <c r="G939" i="6"/>
  <c r="G980" i="6"/>
  <c r="G1033" i="6"/>
  <c r="G807" i="6"/>
  <c r="G868" i="6"/>
  <c r="G884" i="6"/>
  <c r="G902" i="6"/>
  <c r="G918" i="6"/>
  <c r="G944" i="6"/>
  <c r="G965" i="6"/>
  <c r="G983" i="6"/>
  <c r="G1008" i="6"/>
  <c r="G1029" i="6"/>
  <c r="G1047" i="6"/>
  <c r="G737" i="6"/>
  <c r="G753" i="6"/>
  <c r="G769" i="6"/>
  <c r="G785" i="6"/>
  <c r="G797" i="6"/>
  <c r="G921" i="6"/>
  <c r="G971" i="6"/>
  <c r="G1028" i="6"/>
  <c r="G725" i="6"/>
  <c r="G765" i="6"/>
  <c r="G781" i="6"/>
  <c r="G800" i="6"/>
  <c r="G996" i="6"/>
  <c r="G96" i="6"/>
  <c r="G112" i="6"/>
  <c r="G128" i="6"/>
  <c r="G144" i="6"/>
  <c r="G233" i="6"/>
  <c r="G298" i="6"/>
  <c r="G331" i="6"/>
  <c r="G369" i="6"/>
  <c r="G411" i="6"/>
  <c r="G445" i="6"/>
  <c r="G474" i="6"/>
  <c r="G538" i="6"/>
  <c r="G646" i="6"/>
  <c r="G684" i="6"/>
  <c r="G818" i="6"/>
  <c r="G834" i="6"/>
  <c r="G850" i="6"/>
  <c r="G98" i="6"/>
  <c r="G114" i="6"/>
  <c r="G130" i="6"/>
  <c r="G245" i="6"/>
  <c r="G282" i="6"/>
  <c r="G334" i="6"/>
  <c r="G363" i="6"/>
  <c r="G426" i="6"/>
  <c r="G498" i="6"/>
  <c r="G549" i="6"/>
  <c r="G626" i="6"/>
  <c r="G640" i="6"/>
  <c r="G659" i="6"/>
  <c r="G699" i="6"/>
  <c r="G261" i="6"/>
  <c r="G293" i="6"/>
  <c r="G400" i="6"/>
  <c r="G493" i="6"/>
  <c r="G297" i="6"/>
  <c r="G862" i="6"/>
  <c r="G878" i="6"/>
  <c r="G894" i="6"/>
  <c r="G938" i="6"/>
  <c r="G962" i="6"/>
  <c r="G1022" i="6"/>
  <c r="G915" i="6"/>
  <c r="G1042" i="6"/>
  <c r="G361" i="6"/>
  <c r="G625" i="6"/>
  <c r="G655" i="6"/>
  <c r="G957" i="6"/>
  <c r="G1038" i="6"/>
  <c r="G914" i="6"/>
  <c r="G952" i="6"/>
  <c r="G991" i="6"/>
  <c r="G1037" i="6"/>
  <c r="G111" i="6"/>
  <c r="G427" i="6"/>
  <c r="G982" i="6"/>
  <c r="G190" i="6"/>
  <c r="G240" i="6"/>
  <c r="G318" i="6"/>
  <c r="G410" i="6"/>
  <c r="G476" i="6"/>
  <c r="G524" i="6"/>
  <c r="G669" i="6"/>
  <c r="G896" i="6"/>
  <c r="G998" i="6"/>
  <c r="G198" i="6"/>
  <c r="G80" i="6"/>
  <c r="G206" i="6"/>
  <c r="G238" i="6"/>
  <c r="G365" i="6"/>
  <c r="G401" i="6"/>
  <c r="G470" i="6"/>
  <c r="G502" i="6"/>
  <c r="G533" i="6"/>
  <c r="G663" i="6"/>
  <c r="G695" i="6"/>
  <c r="G943" i="6"/>
  <c r="G1010" i="6"/>
  <c r="G192" i="6"/>
  <c r="G252" i="6"/>
  <c r="G313" i="6"/>
  <c r="G349" i="6"/>
  <c r="G975" i="6"/>
  <c r="G82" i="6"/>
  <c r="G186" i="6"/>
  <c r="G1050" i="6"/>
  <c r="G214" i="6"/>
  <c r="G518" i="6"/>
  <c r="G683" i="6"/>
  <c r="G907" i="6"/>
  <c r="G966" i="6"/>
  <c r="G393" i="6"/>
  <c r="G180" i="6"/>
  <c r="G88" i="6"/>
  <c r="G224" i="6"/>
  <c r="G827" i="6"/>
  <c r="G835" i="6"/>
  <c r="G843" i="6"/>
  <c r="G851" i="6"/>
  <c r="G859" i="6"/>
  <c r="G867" i="6"/>
  <c r="G875" i="6"/>
  <c r="G883" i="6"/>
  <c r="G891" i="6"/>
  <c r="G917" i="6"/>
  <c r="G69" i="6"/>
  <c r="G77" i="6"/>
  <c r="G85" i="6"/>
  <c r="G93" i="6"/>
  <c r="G101" i="6"/>
  <c r="G123" i="6"/>
  <c r="G139" i="6"/>
  <c r="G155" i="6"/>
  <c r="G165" i="6"/>
  <c r="G173" i="6"/>
  <c r="G181" i="6"/>
  <c r="G189" i="6"/>
  <c r="G197" i="6"/>
  <c r="G205" i="6"/>
  <c r="G213" i="6"/>
  <c r="G221" i="6"/>
  <c r="G229" i="6"/>
  <c r="G251" i="6"/>
  <c r="G274" i="6"/>
  <c r="G294" i="6"/>
  <c r="G316" i="6"/>
  <c r="G338" i="6"/>
  <c r="G358" i="6"/>
  <c r="G380" i="6"/>
  <c r="G406" i="6"/>
  <c r="G435" i="6"/>
  <c r="G456" i="6"/>
  <c r="G488" i="6"/>
  <c r="G520" i="6"/>
  <c r="G552" i="6"/>
  <c r="G158" i="6"/>
  <c r="G255" i="6"/>
  <c r="G283" i="6"/>
  <c r="G315" i="6"/>
  <c r="G347" i="6"/>
  <c r="G379" i="6"/>
  <c r="G125" i="6"/>
  <c r="G141" i="6"/>
  <c r="G157" i="6"/>
  <c r="G250" i="6"/>
  <c r="G273" i="6"/>
  <c r="G290" i="6"/>
  <c r="G310" i="6"/>
  <c r="G332" i="6"/>
  <c r="G354" i="6"/>
  <c r="G374" i="6"/>
  <c r="G398" i="6"/>
  <c r="G425" i="6"/>
  <c r="G452" i="6"/>
  <c r="G480" i="6"/>
  <c r="G512" i="6"/>
  <c r="G544" i="6"/>
  <c r="G570" i="6"/>
  <c r="G586" i="6"/>
  <c r="G602" i="6"/>
  <c r="G657" i="6"/>
  <c r="G309" i="6"/>
  <c r="G433" i="6"/>
  <c r="G491" i="6"/>
  <c r="G541" i="6"/>
  <c r="G619" i="6"/>
  <c r="G644" i="6"/>
  <c r="G661" i="6"/>
  <c r="G686" i="6"/>
  <c r="G707" i="6"/>
  <c r="G723" i="6"/>
  <c r="G739" i="6"/>
  <c r="G755" i="6"/>
  <c r="G771" i="6"/>
  <c r="G787" i="6"/>
  <c r="G803" i="6"/>
  <c r="G824" i="6"/>
  <c r="G840" i="6"/>
  <c r="G260" i="6"/>
  <c r="G413" i="6"/>
  <c r="G467" i="6"/>
  <c r="G517" i="6"/>
  <c r="G556" i="6"/>
  <c r="G572" i="6"/>
  <c r="G588" i="6"/>
  <c r="G604" i="6"/>
  <c r="G635" i="6"/>
  <c r="G665" i="6"/>
  <c r="G697" i="6"/>
  <c r="G913" i="6"/>
  <c r="G940" i="6"/>
  <c r="G961" i="6"/>
  <c r="G979" i="6"/>
  <c r="G1004" i="6"/>
  <c r="G1025" i="6"/>
  <c r="G1043" i="6"/>
  <c r="G953" i="6"/>
  <c r="G1003" i="6"/>
  <c r="G1044" i="6"/>
  <c r="G856" i="6"/>
  <c r="G872" i="6"/>
  <c r="G888" i="6"/>
  <c r="G906" i="6"/>
  <c r="G928" i="6"/>
  <c r="G949" i="6"/>
  <c r="G967" i="6"/>
  <c r="G992" i="6"/>
  <c r="G1013" i="6"/>
  <c r="G1031" i="6"/>
  <c r="G1056" i="6"/>
  <c r="G741" i="6"/>
  <c r="G756" i="6"/>
  <c r="G772" i="6"/>
  <c r="G789" i="6"/>
  <c r="G801" i="6"/>
  <c r="G932" i="6"/>
  <c r="G987" i="6"/>
  <c r="G713" i="6"/>
  <c r="G752" i="6"/>
  <c r="G768" i="6"/>
  <c r="G784" i="6"/>
  <c r="G923" i="6"/>
  <c r="G1035" i="6"/>
  <c r="G100" i="6"/>
  <c r="G116" i="6"/>
  <c r="G132" i="6"/>
  <c r="G148" i="6"/>
  <c r="G246" i="6"/>
  <c r="G302" i="6"/>
  <c r="G356" i="6"/>
  <c r="G373" i="6"/>
  <c r="G412" i="6"/>
  <c r="G449" i="6"/>
  <c r="G483" i="6"/>
  <c r="G616" i="6"/>
  <c r="G647" i="6"/>
  <c r="G685" i="6"/>
  <c r="G822" i="6"/>
  <c r="G838" i="6"/>
  <c r="G854" i="6"/>
  <c r="G102" i="6"/>
  <c r="G118" i="6"/>
  <c r="G134" i="6"/>
  <c r="G247" i="6"/>
  <c r="G299" i="6"/>
  <c r="G337" i="6"/>
  <c r="G386" i="6"/>
  <c r="G430" i="6"/>
  <c r="G506" i="6"/>
  <c r="G550" i="6"/>
  <c r="G628" i="6"/>
  <c r="G641" i="6"/>
  <c r="G678" i="6"/>
  <c r="G109" i="6"/>
  <c r="G263" i="6"/>
  <c r="G319" i="6"/>
  <c r="G442" i="6"/>
  <c r="G162" i="6"/>
  <c r="G507" i="6"/>
  <c r="G866" i="6"/>
  <c r="G882" i="6"/>
  <c r="G898" i="6"/>
  <c r="G941" i="6"/>
  <c r="G984" i="6"/>
  <c r="G1023" i="6"/>
  <c r="G919" i="6"/>
  <c r="G72" i="6"/>
  <c r="G454" i="6"/>
  <c r="G627" i="6"/>
  <c r="G700" i="6"/>
  <c r="G974" i="6"/>
  <c r="G64" i="6"/>
  <c r="G926" i="6"/>
  <c r="G970" i="6"/>
  <c r="G994" i="6"/>
  <c r="G1054" i="6"/>
  <c r="G115" i="6"/>
  <c r="G633" i="6"/>
  <c r="G1006" i="6"/>
  <c r="G200" i="6"/>
  <c r="G264" i="6"/>
  <c r="G321" i="6"/>
  <c r="G418" i="6"/>
  <c r="G492" i="6"/>
  <c r="G532" i="6"/>
  <c r="G701" i="6"/>
  <c r="G912" i="6"/>
  <c r="G1018" i="6"/>
  <c r="G230" i="6"/>
  <c r="G174" i="6"/>
  <c r="G210" i="6"/>
  <c r="G262" i="6"/>
  <c r="G376" i="6"/>
  <c r="G461" i="6"/>
  <c r="G478" i="6"/>
  <c r="G510" i="6"/>
  <c r="G534" i="6"/>
  <c r="G666" i="6"/>
  <c r="G698" i="6"/>
  <c r="G946" i="6"/>
  <c r="G1014" i="6"/>
  <c r="G196" i="6"/>
  <c r="G256" i="6"/>
  <c r="G317" i="6"/>
  <c r="G922" i="6"/>
  <c r="G1007" i="6"/>
  <c r="G86" i="6"/>
  <c r="G228" i="6"/>
  <c r="G1053" i="6"/>
  <c r="G218" i="6"/>
  <c r="G554" i="6"/>
  <c r="G687" i="6"/>
  <c r="G916" i="6"/>
  <c r="G285" i="6"/>
  <c r="G422" i="6"/>
  <c r="G188" i="6"/>
  <c r="G160" i="6"/>
  <c r="G63" i="6"/>
  <c r="G60" i="6"/>
  <c r="G62" i="6"/>
  <c r="G59" i="6"/>
  <c r="G61" i="6"/>
  <c r="G57" i="6"/>
  <c r="C39" i="6"/>
  <c r="M20" i="6"/>
  <c r="P20" i="6"/>
  <c r="F20" i="4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C16" i="4"/>
  <c r="C17" i="4" s="1"/>
  <c r="J71" i="6" l="1"/>
  <c r="I57" i="6" a="1"/>
  <c r="I57" i="6" s="1"/>
  <c r="J57" i="6" s="1"/>
  <c r="J68" i="6"/>
  <c r="I61" i="6" a="1"/>
  <c r="I61" i="6" s="1"/>
  <c r="J61" i="6" s="1"/>
  <c r="I62" i="6" a="1"/>
  <c r="I62" i="6" s="1"/>
  <c r="J62" i="6" s="1"/>
  <c r="I58" i="6" a="1"/>
  <c r="I58" i="6" s="1"/>
  <c r="J58" i="6" s="1"/>
  <c r="M21" i="6"/>
  <c r="P22" i="6"/>
  <c r="C18" i="4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P21" i="6" l="1"/>
  <c r="M22" i="6"/>
  <c r="P23" i="6"/>
  <c r="I7" i="3"/>
  <c r="J7" i="3"/>
  <c r="C10" i="3"/>
  <c r="C16" i="3" s="1"/>
  <c r="C17" i="3" s="1"/>
  <c r="B17" i="3"/>
  <c r="B15" i="3"/>
  <c r="B13" i="3"/>
  <c r="C36" i="2"/>
  <c r="J30" i="2"/>
  <c r="G30" i="2"/>
  <c r="J29" i="2"/>
  <c r="I29" i="2"/>
  <c r="G29" i="2"/>
  <c r="J28" i="2"/>
  <c r="I28" i="2"/>
  <c r="G28" i="2"/>
  <c r="J27" i="2"/>
  <c r="I27" i="2"/>
  <c r="G27" i="2"/>
  <c r="J26" i="2"/>
  <c r="I26" i="2"/>
  <c r="G26" i="2"/>
  <c r="J25" i="2"/>
  <c r="I25" i="2"/>
  <c r="G25" i="2"/>
  <c r="J24" i="2"/>
  <c r="I24" i="2"/>
  <c r="G24" i="2"/>
  <c r="J23" i="2"/>
  <c r="I23" i="2"/>
  <c r="G23" i="2"/>
  <c r="J22" i="2"/>
  <c r="I22" i="2"/>
  <c r="G22" i="2"/>
  <c r="J21" i="2"/>
  <c r="I21" i="2"/>
  <c r="G21" i="2"/>
  <c r="H21" i="2" s="1"/>
  <c r="G20" i="2"/>
  <c r="G19" i="2"/>
  <c r="E19" i="2"/>
  <c r="L19" i="2" s="1"/>
  <c r="L18" i="2"/>
  <c r="M18" i="2" s="1"/>
  <c r="G18" i="2"/>
  <c r="E18" i="2"/>
  <c r="E20" i="2"/>
  <c r="L20" i="2" s="1"/>
  <c r="C6" i="1"/>
  <c r="I29" i="1"/>
  <c r="H22" i="1"/>
  <c r="H24" i="1" s="1"/>
  <c r="H25" i="1" s="1"/>
  <c r="H26" i="1" s="1"/>
  <c r="H27" i="1" s="1"/>
  <c r="H28" i="1" s="1"/>
  <c r="G21" i="1"/>
  <c r="G22" i="1"/>
  <c r="G23" i="1"/>
  <c r="G24" i="1"/>
  <c r="G25" i="1"/>
  <c r="G26" i="1"/>
  <c r="G27" i="1"/>
  <c r="G28" i="1"/>
  <c r="G29" i="1"/>
  <c r="G20" i="1"/>
  <c r="E29" i="1"/>
  <c r="J21" i="1"/>
  <c r="J23" i="1"/>
  <c r="J24" i="1"/>
  <c r="J25" i="1"/>
  <c r="J26" i="1"/>
  <c r="J27" i="1"/>
  <c r="J28" i="1"/>
  <c r="J29" i="1"/>
  <c r="J20" i="1"/>
  <c r="I21" i="1"/>
  <c r="I22" i="1"/>
  <c r="K22" i="1" s="1"/>
  <c r="L22" i="1" s="1"/>
  <c r="I23" i="1"/>
  <c r="I24" i="1"/>
  <c r="I25" i="1"/>
  <c r="I26" i="1"/>
  <c r="K26" i="1" s="1"/>
  <c r="L26" i="1" s="1"/>
  <c r="I27" i="1"/>
  <c r="I28" i="1"/>
  <c r="I20" i="1"/>
  <c r="K20" i="1" l="1"/>
  <c r="L20" i="1" s="1"/>
  <c r="K25" i="1"/>
  <c r="L25" i="1" s="1"/>
  <c r="K21" i="1"/>
  <c r="L21" i="1" s="1"/>
  <c r="K27" i="1"/>
  <c r="L27" i="1" s="1"/>
  <c r="K29" i="1"/>
  <c r="L29" i="1" s="1"/>
  <c r="P24" i="6"/>
  <c r="M23" i="6"/>
  <c r="H22" i="2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K23" i="2"/>
  <c r="L23" i="2" s="1"/>
  <c r="K27" i="2"/>
  <c r="L27" i="2" s="1"/>
  <c r="K7" i="3"/>
  <c r="C12" i="3"/>
  <c r="C13" i="3" s="1"/>
  <c r="E6" i="3"/>
  <c r="C14" i="3"/>
  <c r="C15" i="3" s="1"/>
  <c r="E7" i="3"/>
  <c r="E8" i="3"/>
  <c r="K25" i="2"/>
  <c r="L25" i="2" s="1"/>
  <c r="K29" i="2"/>
  <c r="L29" i="2" s="1"/>
  <c r="K24" i="2"/>
  <c r="L24" i="2" s="1"/>
  <c r="K28" i="2"/>
  <c r="L28" i="2" s="1"/>
  <c r="K30" i="2"/>
  <c r="L30" i="2" s="1"/>
  <c r="K22" i="2"/>
  <c r="L22" i="2" s="1"/>
  <c r="K26" i="2"/>
  <c r="L26" i="2" s="1"/>
  <c r="P19" i="2"/>
  <c r="M19" i="2"/>
  <c r="P20" i="2" s="1"/>
  <c r="K21" i="2"/>
  <c r="L21" i="2" s="1"/>
  <c r="K23" i="1"/>
  <c r="L23" i="1" s="1"/>
  <c r="K28" i="1"/>
  <c r="L28" i="1" s="1"/>
  <c r="K24" i="1"/>
  <c r="L24" i="1" s="1"/>
  <c r="H29" i="1"/>
  <c r="G19" i="1"/>
  <c r="G18" i="1"/>
  <c r="G17" i="1"/>
  <c r="E18" i="1"/>
  <c r="L18" i="1" s="1"/>
  <c r="L17" i="1"/>
  <c r="M17" i="1" s="1"/>
  <c r="C41" i="2" l="1"/>
  <c r="M18" i="1"/>
  <c r="P19" i="1" s="1"/>
  <c r="P18" i="1"/>
  <c r="P25" i="6"/>
  <c r="M24" i="6"/>
  <c r="M20" i="2"/>
  <c r="M19" i="1" l="1"/>
  <c r="P26" i="6"/>
  <c r="M25" i="6"/>
  <c r="P22" i="2"/>
  <c r="P21" i="2" s="1"/>
  <c r="M21" i="2"/>
  <c r="M20" i="1" l="1"/>
  <c r="P21" i="1"/>
  <c r="P20" i="1" s="1"/>
  <c r="M26" i="6"/>
  <c r="P27" i="6"/>
  <c r="M22" i="2"/>
  <c r="P23" i="2"/>
  <c r="P22" i="1" l="1"/>
  <c r="M21" i="1"/>
  <c r="M27" i="6"/>
  <c r="P28" i="6"/>
  <c r="M23" i="2"/>
  <c r="P24" i="2"/>
  <c r="M22" i="1" l="1"/>
  <c r="P23" i="1"/>
  <c r="P29" i="6"/>
  <c r="M28" i="6"/>
  <c r="P25" i="2"/>
  <c r="M24" i="2"/>
  <c r="P24" i="1" l="1"/>
  <c r="M23" i="1"/>
  <c r="P30" i="6"/>
  <c r="M29" i="6"/>
  <c r="P26" i="2"/>
  <c r="M25" i="2"/>
  <c r="P25" i="1" l="1"/>
  <c r="M24" i="1"/>
  <c r="P31" i="6"/>
  <c r="M30" i="6"/>
  <c r="M26" i="2"/>
  <c r="P27" i="2"/>
  <c r="P26" i="1" l="1"/>
  <c r="M25" i="1"/>
  <c r="P33" i="6"/>
  <c r="P32" i="6" s="1"/>
  <c r="P35" i="6" s="1"/>
  <c r="C38" i="6"/>
  <c r="C35" i="6" a="1"/>
  <c r="C35" i="6" s="1"/>
  <c r="C36" i="6" a="1"/>
  <c r="C36" i="6" s="1"/>
  <c r="D36" i="6" s="1"/>
  <c r="M27" i="2"/>
  <c r="P28" i="2"/>
  <c r="M26" i="1" l="1"/>
  <c r="P27" i="1"/>
  <c r="D35" i="6"/>
  <c r="C37" i="6" s="1"/>
  <c r="P36" i="6"/>
  <c r="Q29" i="6" s="1"/>
  <c r="P29" i="2"/>
  <c r="M28" i="2"/>
  <c r="P28" i="1" l="1"/>
  <c r="M27" i="1"/>
  <c r="Q26" i="6"/>
  <c r="Q30" i="6"/>
  <c r="Q24" i="6"/>
  <c r="Q32" i="6"/>
  <c r="Q22" i="6"/>
  <c r="Q31" i="6"/>
  <c r="Q23" i="6"/>
  <c r="Q25" i="6"/>
  <c r="Q28" i="6"/>
  <c r="Q27" i="6"/>
  <c r="M29" i="2"/>
  <c r="M30" i="2" s="1"/>
  <c r="P30" i="2"/>
  <c r="C40" i="2" l="1"/>
  <c r="M31" i="2"/>
  <c r="M32" i="2" s="1"/>
  <c r="M33" i="2" s="1"/>
  <c r="M28" i="1"/>
  <c r="P29" i="1"/>
  <c r="C37" i="2" a="1"/>
  <c r="C37" i="2" s="1"/>
  <c r="D37" i="2" s="1"/>
  <c r="P31" i="2"/>
  <c r="C38" i="2" a="1"/>
  <c r="C38" i="2" s="1"/>
  <c r="D38" i="2" s="1"/>
  <c r="P30" i="1" l="1"/>
  <c r="M29" i="1"/>
  <c r="P37" i="2"/>
  <c r="P38" i="2" s="1"/>
  <c r="Q29" i="2" s="1"/>
  <c r="C39" i="2"/>
  <c r="C35" i="1" l="1" a="1"/>
  <c r="C35" i="1" s="1"/>
  <c r="D35" i="1" s="1"/>
  <c r="C34" i="1" a="1"/>
  <c r="C34" i="1" s="1"/>
  <c r="P32" i="1"/>
  <c r="P31" i="1" s="1"/>
  <c r="P34" i="1" s="1"/>
  <c r="C39" i="1" s="1"/>
  <c r="Q31" i="2"/>
  <c r="Q23" i="2"/>
  <c r="Q24" i="2"/>
  <c r="Q27" i="2"/>
  <c r="Q28" i="2"/>
  <c r="Q22" i="2"/>
  <c r="Q30" i="2"/>
  <c r="Q25" i="2"/>
  <c r="Q26" i="2"/>
  <c r="Q32" i="2"/>
  <c r="D34" i="1" l="1"/>
  <c r="C36" i="1" s="1"/>
  <c r="P35" i="1"/>
  <c r="Q22" i="1" s="1"/>
  <c r="Q28" i="1"/>
  <c r="Q29" i="1" l="1"/>
  <c r="Q25" i="1"/>
  <c r="Q31" i="1"/>
  <c r="Q24" i="1"/>
  <c r="Q30" i="1"/>
  <c r="Q23" i="1"/>
  <c r="Q26" i="1"/>
  <c r="Q21" i="1"/>
  <c r="Q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<sst xmlns="http://schemas.openxmlformats.org/spreadsheetml/2006/main" count="250" uniqueCount="123">
  <si>
    <t>Example 10.1: Non-Discounted Profitability Criteria</t>
  </si>
  <si>
    <t>Cost of Land</t>
  </si>
  <si>
    <t>L</t>
  </si>
  <si>
    <t>FCI(L)</t>
  </si>
  <si>
    <t>Total Fixed Capital Investment</t>
  </si>
  <si>
    <t>Fixed capital investment during Y1</t>
  </si>
  <si>
    <t>Fixed capital investment during Y2</t>
  </si>
  <si>
    <t>Working capital (Y2)</t>
  </si>
  <si>
    <t>Sale Revenue</t>
  </si>
  <si>
    <t>R</t>
  </si>
  <si>
    <t>Cost of manufacturing</t>
  </si>
  <si>
    <t>COM(d)</t>
  </si>
  <si>
    <t>Taxation Rate</t>
  </si>
  <si>
    <t>t</t>
  </si>
  <si>
    <t>Salvage Value</t>
  </si>
  <si>
    <t>S</t>
  </si>
  <si>
    <t>Depreciation (MACRS)</t>
  </si>
  <si>
    <t>Life (years)</t>
  </si>
  <si>
    <t>End of Year</t>
  </si>
  <si>
    <t>dj</t>
  </si>
  <si>
    <t>dk</t>
  </si>
  <si>
    <t>FCI(L) - dk</t>
  </si>
  <si>
    <t>(R-COM-dk)*(1-t)+dk</t>
  </si>
  <si>
    <t>Cash Flow</t>
  </si>
  <si>
    <t>CCF</t>
  </si>
  <si>
    <t>Investment</t>
  </si>
  <si>
    <t>Cumulative Cash Ratio</t>
  </si>
  <si>
    <t>Payback Period</t>
  </si>
  <si>
    <t>PBP</t>
  </si>
  <si>
    <t>Y</t>
  </si>
  <si>
    <t>Slope</t>
  </si>
  <si>
    <t>Intercept</t>
  </si>
  <si>
    <t>CCF when FCI paid off</t>
  </si>
  <si>
    <t>Lower Bounding CCF when paid off</t>
  </si>
  <si>
    <t>Upper Bounding CCF when paid off</t>
  </si>
  <si>
    <t>Cumulative Cash Position</t>
  </si>
  <si>
    <t>CCP</t>
  </si>
  <si>
    <t>CCR</t>
  </si>
  <si>
    <t>Rate of Return on Investment</t>
  </si>
  <si>
    <t>ROROI</t>
  </si>
  <si>
    <t>Discount Rate</t>
  </si>
  <si>
    <t>Discounted Payack Period</t>
  </si>
  <si>
    <t>Net Present Value</t>
  </si>
  <si>
    <t>Discounted Cash Flow Rate of Return</t>
  </si>
  <si>
    <t>DCFROR</t>
  </si>
  <si>
    <t>Project</t>
  </si>
  <si>
    <t>A</t>
  </si>
  <si>
    <t>B</t>
  </si>
  <si>
    <t>C</t>
  </si>
  <si>
    <t>Initial Investment</t>
  </si>
  <si>
    <t>After-Tax Cash i=1</t>
  </si>
  <si>
    <t>Flow in Year I, i=2-10</t>
  </si>
  <si>
    <t>i</t>
  </si>
  <si>
    <t>F/P</t>
  </si>
  <si>
    <t>n</t>
  </si>
  <si>
    <t>P/F</t>
  </si>
  <si>
    <t>F/A</t>
  </si>
  <si>
    <t>A/F</t>
  </si>
  <si>
    <t>A/P</t>
  </si>
  <si>
    <t>P/A</t>
  </si>
  <si>
    <t>NPV</t>
  </si>
  <si>
    <t>To be Invested</t>
  </si>
  <si>
    <t>Incremental Investment</t>
  </si>
  <si>
    <t>A to C</t>
  </si>
  <si>
    <t>C to B</t>
  </si>
  <si>
    <t>Incremental Investment, i</t>
  </si>
  <si>
    <t>Incremental Investment, 2-10</t>
  </si>
  <si>
    <t>Examples 10.4 and 10.5</t>
  </si>
  <si>
    <t>P</t>
  </si>
  <si>
    <t>n(eq)</t>
  </si>
  <si>
    <t>Capitalized Cost</t>
  </si>
  <si>
    <t>Equipment Replacement</t>
  </si>
  <si>
    <t>Year</t>
  </si>
  <si>
    <t>Fund</t>
  </si>
  <si>
    <t>Option 1</t>
  </si>
  <si>
    <t>Option 2</t>
  </si>
  <si>
    <t>Equivalent Cap Cost</t>
  </si>
  <si>
    <t>YOP</t>
  </si>
  <si>
    <t>EAOC</t>
  </si>
  <si>
    <t>Example 10.10</t>
  </si>
  <si>
    <t>Option #</t>
  </si>
  <si>
    <t>Alternative Insulation</t>
  </si>
  <si>
    <t>Project Cost (PC)</t>
  </si>
  <si>
    <t>Savings Generated (YS)</t>
  </si>
  <si>
    <t>No insulation</t>
  </si>
  <si>
    <t>B-1" Thick</t>
  </si>
  <si>
    <t>B-2" Thick</t>
  </si>
  <si>
    <t>A-1" Thick</t>
  </si>
  <si>
    <t>A-2" Thick</t>
  </si>
  <si>
    <t>ROROII</t>
  </si>
  <si>
    <t>IPBP</t>
  </si>
  <si>
    <t>Compare to #2</t>
  </si>
  <si>
    <t>Incremental Savings</t>
  </si>
  <si>
    <t>Compare to #3</t>
  </si>
  <si>
    <t>Acceptable ROROII</t>
  </si>
  <si>
    <t>Example 10.13</t>
  </si>
  <si>
    <t>INVP</t>
  </si>
  <si>
    <t>Sensitivity Analysis</t>
  </si>
  <si>
    <t>Parameter</t>
  </si>
  <si>
    <t>% Change</t>
  </si>
  <si>
    <t>Value</t>
  </si>
  <si>
    <t>Si</t>
  </si>
  <si>
    <t>Base Case</t>
  </si>
  <si>
    <t>Monte Carlo Simulation</t>
  </si>
  <si>
    <t>Std Dev</t>
  </si>
  <si>
    <t>D(NPV)</t>
  </si>
  <si>
    <t>CDF</t>
  </si>
  <si>
    <t>95% CI</t>
  </si>
  <si>
    <t>90% CI</t>
  </si>
  <si>
    <t>Mean</t>
  </si>
  <si>
    <t>Chance Not Profitable</t>
  </si>
  <si>
    <t>Median</t>
  </si>
  <si>
    <t>Chance &gt; Base Case</t>
  </si>
  <si>
    <t>Guesses</t>
  </si>
  <si>
    <t>Given</t>
  </si>
  <si>
    <t>Calculated</t>
  </si>
  <si>
    <t>Construction</t>
  </si>
  <si>
    <t>MACRS Year 1</t>
  </si>
  <si>
    <t>MACRS Year 6</t>
  </si>
  <si>
    <t>MACRS Year 2</t>
  </si>
  <si>
    <t>MACRS Year 3</t>
  </si>
  <si>
    <t>MACRS Year 4</t>
  </si>
  <si>
    <t>MACRS 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</si>
</sst>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00"/>
    <numFmt numFmtId="166" formatCode="&quot;$&quot;#,##0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1" fillId="0" borderId="0" xfId="0" applyFont="1" applyAlignment="1">
      <alignment wrapText="1"/>
    </xf>
    <xf numFmtId="2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/>
    <xf numFmtId="166" fontId="0" fillId="0" borderId="0" xfId="0" applyNumberFormat="1"/>
    <xf numFmtId="167" fontId="0" fillId="0" borderId="0" xfId="0" applyNumberFormat="1"/>
    <xf numFmtId="0" fontId="1" fillId="0" borderId="0" xfId="0" applyFont="1" applyAlignment="1"/>
    <xf numFmtId="165" fontId="0" fillId="2" borderId="0" xfId="0" applyNumberFormat="1" applyFill="1"/>
    <xf numFmtId="16" fontId="0" fillId="0" borderId="0" xfId="0" quotePrefix="1" applyNumberFormat="1" applyFont="1"/>
    <xf numFmtId="0" fontId="0" fillId="0" borderId="0" xfId="0" quotePrefix="1"/>
    <xf numFmtId="38" fontId="0" fillId="0" borderId="0" xfId="0" applyNumberFormat="1"/>
    <xf numFmtId="38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 Non-discounted Crt'!$D$17:$D$29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'Ex Non-discounted Crt'!$L$17:$L$29</c:f>
              <c:numCache>
                <c:formatCode>0.00_);[Red]\(0.00\)</c:formatCode>
                <c:ptCount val="13"/>
                <c:pt idx="0">
                  <c:v>-10</c:v>
                </c:pt>
                <c:pt idx="1">
                  <c:v>-90</c:v>
                </c:pt>
                <c:pt idx="2">
                  <c:v>-90</c:v>
                </c:pt>
                <c:pt idx="3">
                  <c:v>38.25</c:v>
                </c:pt>
                <c:pt idx="4">
                  <c:v>46.35</c:v>
                </c:pt>
                <c:pt idx="5">
                  <c:v>37.71</c:v>
                </c:pt>
                <c:pt idx="6">
                  <c:v>32.526000000000003</c:v>
                </c:pt>
                <c:pt idx="7">
                  <c:v>32.526000000000003</c:v>
                </c:pt>
                <c:pt idx="8">
                  <c:v>28.638000000000002</c:v>
                </c:pt>
                <c:pt idx="9">
                  <c:v>24.750000000000004</c:v>
                </c:pt>
                <c:pt idx="10">
                  <c:v>24.750000000000004</c:v>
                </c:pt>
                <c:pt idx="11">
                  <c:v>24.750000000000004</c:v>
                </c:pt>
                <c:pt idx="12">
                  <c:v>70.25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5-4C8C-BC47-1A5073755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704304"/>
        <c:axId val="484700696"/>
      </c:barChart>
      <c:catAx>
        <c:axId val="4847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0696"/>
        <c:crosses val="autoZero"/>
        <c:auto val="1"/>
        <c:lblAlgn val="ctr"/>
        <c:lblOffset val="100"/>
        <c:noMultiLvlLbl val="0"/>
      </c:catAx>
      <c:valAx>
        <c:axId val="48470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 Non-discounted Crt'!$O$17:$O$32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</c:numCache>
            </c:numRef>
          </c:xVal>
          <c:yVal>
            <c:numRef>
              <c:f>'Ex Non-discounted Crt'!$P$17:$P$32</c:f>
              <c:numCache>
                <c:formatCode>0.00_);[Red]\(0.00\)</c:formatCode>
                <c:ptCount val="16"/>
                <c:pt idx="0">
                  <c:v>0</c:v>
                </c:pt>
                <c:pt idx="1">
                  <c:v>-10</c:v>
                </c:pt>
                <c:pt idx="2">
                  <c:v>-100</c:v>
                </c:pt>
                <c:pt idx="3">
                  <c:v>-160</c:v>
                </c:pt>
                <c:pt idx="4">
                  <c:v>-190</c:v>
                </c:pt>
                <c:pt idx="5">
                  <c:v>-151.75</c:v>
                </c:pt>
                <c:pt idx="6">
                  <c:v>-105.4</c:v>
                </c:pt>
                <c:pt idx="7">
                  <c:v>-67.69</c:v>
                </c:pt>
                <c:pt idx="8">
                  <c:v>-35.163999999999994</c:v>
                </c:pt>
                <c:pt idx="9">
                  <c:v>-2.637999999999991</c:v>
                </c:pt>
                <c:pt idx="10">
                  <c:v>26.000000000000011</c:v>
                </c:pt>
                <c:pt idx="11">
                  <c:v>50.750000000000014</c:v>
                </c:pt>
                <c:pt idx="12">
                  <c:v>75.500000000000014</c:v>
                </c:pt>
                <c:pt idx="13">
                  <c:v>100.25000000000001</c:v>
                </c:pt>
                <c:pt idx="14">
                  <c:v>130.5</c:v>
                </c:pt>
                <c:pt idx="15">
                  <c:v>170.5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0E-46B4-9A1F-4DC9600E6B02}"/>
            </c:ext>
          </c:extLst>
        </c:ser>
        <c:ser>
          <c:idx val="1"/>
          <c:order val="1"/>
          <c:tx>
            <c:v>Fit</c:v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'Ex Non-discounted Crt'!$O$21:$O$31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'Ex Non-discounted Crt'!$Q$21:$Q$31</c:f>
              <c:numCache>
                <c:formatCode>General</c:formatCode>
                <c:ptCount val="11"/>
                <c:pt idx="0">
                  <c:v>-190</c:v>
                </c:pt>
                <c:pt idx="1">
                  <c:v>-157.94999999999999</c:v>
                </c:pt>
                <c:pt idx="2">
                  <c:v>-125.9</c:v>
                </c:pt>
                <c:pt idx="3">
                  <c:v>-93.85</c:v>
                </c:pt>
                <c:pt idx="4">
                  <c:v>-61.800000000000011</c:v>
                </c:pt>
                <c:pt idx="5">
                  <c:v>-29.750000000000028</c:v>
                </c:pt>
                <c:pt idx="6">
                  <c:v>2.2999999999999829</c:v>
                </c:pt>
                <c:pt idx="7">
                  <c:v>34.349999999999994</c:v>
                </c:pt>
                <c:pt idx="8">
                  <c:v>66.400000000000006</c:v>
                </c:pt>
                <c:pt idx="9">
                  <c:v>98.44999999999996</c:v>
                </c:pt>
                <c:pt idx="10">
                  <c:v>130.49999999999997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E-46B4-9A1F-4DC9600E6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0456"/>
        <c:axId val="62790784"/>
      </c:scatterChart>
      <c:valAx>
        <c:axId val="627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784"/>
        <c:crosses val="autoZero"/>
        <c:crossBetween val="midCat"/>
      </c:valAx>
      <c:valAx>
        <c:axId val="62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 Discounted Crt'!$D$18:$D$33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'Ex Discounted Crt'!$L$18:$L$33</c:f>
              <c:numCache>
                <c:formatCode>0.00_);[Red]\(0.00\)</c:formatCode>
                <c:ptCount val="16"/>
                <c:pt idx="0">
                  <c:v>-10</c:v>
                </c:pt>
                <c:pt idx="1">
                  <c:v>-81.818181818181813</c:v>
                </c:pt>
                <c:pt idx="2">
                  <c:v>-74.380165289256183</c:v>
                </c:pt>
                <c:pt idx="3">
                  <c:v>32.11870773854244</c:v>
                </c:pt>
                <c:pt idx="4">
                  <c:v>31.042961546342458</c:v>
                </c:pt>
                <c:pt idx="5">
                  <c:v>26.432620722628226</c:v>
                </c:pt>
                <c:pt idx="6">
                  <c:v>23.054244251256367</c:v>
                </c:pt>
                <c:pt idx="7">
                  <c:v>20.958403864778511</c:v>
                </c:pt>
                <c:pt idx="8">
                  <c:v>18.448500857774107</c:v>
                </c:pt>
                <c:pt idx="9">
                  <c:v>16.221733902747538</c:v>
                </c:pt>
                <c:pt idx="10">
                  <c:v>14.747030820679578</c:v>
                </c:pt>
                <c:pt idx="11">
                  <c:v>13.406391655163251</c:v>
                </c:pt>
                <c:pt idx="12">
                  <c:v>12.187628777421137</c:v>
                </c:pt>
                <c:pt idx="13">
                  <c:v>11.079662524928308</c:v>
                </c:pt>
                <c:pt idx="14">
                  <c:v>10.072420477207551</c:v>
                </c:pt>
                <c:pt idx="15">
                  <c:v>20.767260282774924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41-43D5-80A5-3E31778B5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704304"/>
        <c:axId val="484700696"/>
      </c:barChart>
      <c:catAx>
        <c:axId val="4847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0696"/>
        <c:crosses val="autoZero"/>
        <c:auto val="1"/>
        <c:lblAlgn val="ctr"/>
        <c:lblOffset val="100"/>
        <c:noMultiLvlLbl val="0"/>
      </c:catAx>
      <c:valAx>
        <c:axId val="48470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 Discounted Crt'!$O$18:$O$35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</c:numCache>
            </c:numRef>
          </c:xVal>
          <c:yVal>
            <c:numRef>
              <c:f>'Ex Discounted Crt'!$P$18:$P$35</c:f>
              <c:numCache>
                <c:formatCode>0.00_);[Red]\(0.00\)</c:formatCode>
                <c:ptCount val="18"/>
                <c:pt idx="0">
                  <c:v>0</c:v>
                </c:pt>
                <c:pt idx="1">
                  <c:v>-10</c:v>
                </c:pt>
                <c:pt idx="2">
                  <c:v>-91.818181818181813</c:v>
                </c:pt>
                <c:pt idx="3">
                  <c:v>-141.40495867768593</c:v>
                </c:pt>
                <c:pt idx="4">
                  <c:v>-166.198347107438</c:v>
                </c:pt>
                <c:pt idx="5">
                  <c:v>-134.07963936889556</c:v>
                </c:pt>
                <c:pt idx="6">
                  <c:v>-103.0366778225531</c:v>
                </c:pt>
                <c:pt idx="7">
                  <c:v>-76.604057099924873</c:v>
                </c:pt>
                <c:pt idx="8">
                  <c:v>-53.549812848668509</c:v>
                </c:pt>
                <c:pt idx="9">
                  <c:v>-32.591408983889998</c:v>
                </c:pt>
                <c:pt idx="10">
                  <c:v>-14.142908126115891</c:v>
                </c:pt>
                <c:pt idx="11">
                  <c:v>2.0788257766316462</c:v>
                </c:pt>
                <c:pt idx="12">
                  <c:v>16.825856597311223</c:v>
                </c:pt>
                <c:pt idx="13">
                  <c:v>30.232248252474474</c:v>
                </c:pt>
                <c:pt idx="14">
                  <c:v>42.419877029895609</c:v>
                </c:pt>
                <c:pt idx="15">
                  <c:v>63.57196003203147</c:v>
                </c:pt>
                <c:pt idx="16">
                  <c:v>74.763538340039858</c:v>
                </c:pt>
                <c:pt idx="17">
                  <c:v>84.339220314806397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51-4CC0-84E2-49483C4CAB27}"/>
            </c:ext>
          </c:extLst>
        </c:ser>
        <c:ser>
          <c:idx val="1"/>
          <c:order val="1"/>
          <c:tx>
            <c:v>Fit</c:v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'Ex Discounted Crt'!$O$22:$O$32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'Ex Discounted Crt'!$Q$22:$Q$32</c:f>
              <c:numCache>
                <c:formatCode>General</c:formatCode>
                <c:ptCount val="11"/>
                <c:pt idx="0">
                  <c:v>-166.198347107438</c:v>
                </c:pt>
                <c:pt idx="1">
                  <c:v>-145.33652469370463</c:v>
                </c:pt>
                <c:pt idx="2">
                  <c:v>-124.47470227997128</c:v>
                </c:pt>
                <c:pt idx="3">
                  <c:v>-103.61287986623792</c:v>
                </c:pt>
                <c:pt idx="4">
                  <c:v>-82.751057452504568</c:v>
                </c:pt>
                <c:pt idx="5">
                  <c:v>-61.889235038771204</c:v>
                </c:pt>
                <c:pt idx="6">
                  <c:v>-41.02741262503784</c:v>
                </c:pt>
                <c:pt idx="7">
                  <c:v>-20.165590211304476</c:v>
                </c:pt>
                <c:pt idx="8">
                  <c:v>0.69623220242888806</c:v>
                </c:pt>
                <c:pt idx="9">
                  <c:v>21.558054616162252</c:v>
                </c:pt>
                <c:pt idx="10">
                  <c:v>42.419877029895588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51-4CC0-84E2-49483C4CA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0456"/>
        <c:axId val="62790784"/>
      </c:scatterChart>
      <c:valAx>
        <c:axId val="627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784"/>
        <c:crosses val="autoZero"/>
        <c:crossBetween val="midCat"/>
      </c:valAx>
      <c:valAx>
        <c:axId val="62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Capitalized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'Capitalized Cost Method'!$A$16:$A$55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</c:numCache>
            </c:numRef>
          </c:xVal>
          <c:yVal>
            <c:numRef>
              <c:f>'Capitalized Cost Method'!$C$16:$C$55</c:f>
              <c:numCache>
                <c:formatCode>General</c:formatCode>
                <c:ptCount val="40"/>
                <c:pt idx="0" formatCode="0.00">
                  <c:v>22192.080445403913</c:v>
                </c:pt>
                <c:pt idx="1">
                  <c:v>23967.446881036227</c:v>
                </c:pt>
                <c:pt idx="2">
                  <c:v>25884.842631519128</c:v>
                </c:pt>
                <c:pt idx="3">
                  <c:v>27955.630042040659</c:v>
                </c:pt>
                <c:pt idx="4">
                  <c:v>22192.080445403913</c:v>
                </c:pt>
                <c:pt idx="5">
                  <c:v>23967.446881036227</c:v>
                </c:pt>
                <c:pt idx="6">
                  <c:v>25884.842631519128</c:v>
                </c:pt>
                <c:pt idx="7">
                  <c:v>27955.630042040659</c:v>
                </c:pt>
                <c:pt idx="8">
                  <c:v>22192.080445403913</c:v>
                </c:pt>
                <c:pt idx="9">
                  <c:v>23967.446881036227</c:v>
                </c:pt>
                <c:pt idx="10">
                  <c:v>25884.842631519128</c:v>
                </c:pt>
                <c:pt idx="11">
                  <c:v>27955.630042040659</c:v>
                </c:pt>
                <c:pt idx="12">
                  <c:v>22192.080445403913</c:v>
                </c:pt>
                <c:pt idx="13">
                  <c:v>23967.446881036227</c:v>
                </c:pt>
                <c:pt idx="14">
                  <c:v>25884.842631519128</c:v>
                </c:pt>
                <c:pt idx="15">
                  <c:v>27955.630042040659</c:v>
                </c:pt>
                <c:pt idx="16">
                  <c:v>22192.080445403913</c:v>
                </c:pt>
                <c:pt idx="17">
                  <c:v>23967.446881036227</c:v>
                </c:pt>
                <c:pt idx="18">
                  <c:v>25884.842631519128</c:v>
                </c:pt>
                <c:pt idx="19">
                  <c:v>27955.630042040659</c:v>
                </c:pt>
                <c:pt idx="20">
                  <c:v>22192.080445403913</c:v>
                </c:pt>
                <c:pt idx="21">
                  <c:v>23967.446881036227</c:v>
                </c:pt>
                <c:pt idx="22">
                  <c:v>25884.842631519128</c:v>
                </c:pt>
                <c:pt idx="23">
                  <c:v>27955.630042040659</c:v>
                </c:pt>
                <c:pt idx="24">
                  <c:v>22192.080445403913</c:v>
                </c:pt>
                <c:pt idx="25">
                  <c:v>23967.446881036227</c:v>
                </c:pt>
                <c:pt idx="26">
                  <c:v>25884.842631519128</c:v>
                </c:pt>
                <c:pt idx="27">
                  <c:v>27955.630042040659</c:v>
                </c:pt>
                <c:pt idx="28">
                  <c:v>22192.080445403913</c:v>
                </c:pt>
                <c:pt idx="29">
                  <c:v>23967.446881036227</c:v>
                </c:pt>
                <c:pt idx="30">
                  <c:v>25884.842631519128</c:v>
                </c:pt>
                <c:pt idx="31">
                  <c:v>27955.630042040659</c:v>
                </c:pt>
                <c:pt idx="32">
                  <c:v>22192.080445403913</c:v>
                </c:pt>
                <c:pt idx="33">
                  <c:v>23967.446881036227</c:v>
                </c:pt>
                <c:pt idx="34">
                  <c:v>25884.842631519128</c:v>
                </c:pt>
                <c:pt idx="35">
                  <c:v>27955.630042040659</c:v>
                </c:pt>
                <c:pt idx="36">
                  <c:v>22192.080445403913</c:v>
                </c:pt>
                <c:pt idx="37">
                  <c:v>23967.446881036227</c:v>
                </c:pt>
                <c:pt idx="38">
                  <c:v>25884.842631519128</c:v>
                </c:pt>
                <c:pt idx="39">
                  <c:v>27955.630042040659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A5-45F3-B8C7-5B8185F2822F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'Capitalized Cost Method'!$A$16:$A$55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</c:numCache>
            </c:numRef>
          </c:xVal>
          <c:yVal>
            <c:numRef>
              <c:f>'Capitalized Cost Method'!$F$16:$F$55</c:f>
              <c:numCache>
                <c:formatCode>General</c:formatCode>
                <c:ptCount val="40"/>
                <c:pt idx="0" formatCode="0.00">
                  <c:v>22414.48028568209</c:v>
                </c:pt>
                <c:pt idx="1">
                  <c:v>24207.638708536659</c:v>
                </c:pt>
                <c:pt idx="2">
                  <c:v>26144.249805219592</c:v>
                </c:pt>
                <c:pt idx="3">
                  <c:v>28235.789789637161</c:v>
                </c:pt>
                <c:pt idx="4">
                  <c:v>30494.652972808137</c:v>
                </c:pt>
                <c:pt idx="5">
                  <c:v>32934.225210632787</c:v>
                </c:pt>
                <c:pt idx="6">
                  <c:v>35568.963227483415</c:v>
                </c:pt>
                <c:pt idx="7">
                  <c:v>22414.48028568209</c:v>
                </c:pt>
                <c:pt idx="8">
                  <c:v>24207.638708536659</c:v>
                </c:pt>
                <c:pt idx="9">
                  <c:v>26144.249805219592</c:v>
                </c:pt>
                <c:pt idx="10">
                  <c:v>28235.789789637161</c:v>
                </c:pt>
                <c:pt idx="11">
                  <c:v>30494.652972808137</c:v>
                </c:pt>
                <c:pt idx="12">
                  <c:v>32934.225210632787</c:v>
                </c:pt>
                <c:pt idx="13">
                  <c:v>35568.963227483415</c:v>
                </c:pt>
                <c:pt idx="14">
                  <c:v>22414.48028568209</c:v>
                </c:pt>
                <c:pt idx="15">
                  <c:v>24207.638708536659</c:v>
                </c:pt>
                <c:pt idx="16">
                  <c:v>26144.249805219592</c:v>
                </c:pt>
                <c:pt idx="17">
                  <c:v>28235.789789637161</c:v>
                </c:pt>
                <c:pt idx="18">
                  <c:v>30494.652972808137</c:v>
                </c:pt>
                <c:pt idx="19">
                  <c:v>32934.225210632787</c:v>
                </c:pt>
                <c:pt idx="20">
                  <c:v>35568.963227483415</c:v>
                </c:pt>
                <c:pt idx="21">
                  <c:v>22414.48028568209</c:v>
                </c:pt>
                <c:pt idx="22">
                  <c:v>24207.638708536659</c:v>
                </c:pt>
                <c:pt idx="23">
                  <c:v>26144.249805219592</c:v>
                </c:pt>
                <c:pt idx="24">
                  <c:v>28235.789789637161</c:v>
                </c:pt>
                <c:pt idx="25">
                  <c:v>30494.652972808137</c:v>
                </c:pt>
                <c:pt idx="26">
                  <c:v>32934.225210632787</c:v>
                </c:pt>
                <c:pt idx="27">
                  <c:v>35568.963227483415</c:v>
                </c:pt>
                <c:pt idx="28">
                  <c:v>22414.48028568209</c:v>
                </c:pt>
                <c:pt idx="29">
                  <c:v>24207.638708536659</c:v>
                </c:pt>
                <c:pt idx="30">
                  <c:v>26144.249805219592</c:v>
                </c:pt>
                <c:pt idx="31">
                  <c:v>28235.789789637161</c:v>
                </c:pt>
                <c:pt idx="32">
                  <c:v>30494.652972808137</c:v>
                </c:pt>
                <c:pt idx="33">
                  <c:v>32934.225210632787</c:v>
                </c:pt>
                <c:pt idx="34">
                  <c:v>35568.963227483415</c:v>
                </c:pt>
                <c:pt idx="35">
                  <c:v>22414.48028568209</c:v>
                </c:pt>
                <c:pt idx="36">
                  <c:v>24207.638708536659</c:v>
                </c:pt>
                <c:pt idx="37">
                  <c:v>26144.249805219592</c:v>
                </c:pt>
                <c:pt idx="38">
                  <c:v>28235.789789637161</c:v>
                </c:pt>
                <c:pt idx="39">
                  <c:v>30494.652972808137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A5-45F3-B8C7-5B8185F28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691840"/>
        <c:axId val="484690528"/>
      </c:scatterChart>
      <c:valAx>
        <c:axId val="48469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90528"/>
        <c:crosses val="autoZero"/>
        <c:crossBetween val="midCat"/>
      </c:valAx>
      <c:valAx>
        <c:axId val="48469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91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'Sensitivity Analysis'!$D$18:$D$30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'Sensitivity Analysis'!$L$18:$L$30</c:f>
              <c:numCache>
                <c:formatCode>0.00_);[Red]\(0.00\)</c:formatCode>
                <c:ptCount val="13"/>
                <c:pt idx="0">
                  <c:v>-10</c:v>
                </c:pt>
                <c:pt idx="1">
                  <c:v>-81.818181818181813</c:v>
                </c:pt>
                <c:pt idx="2">
                  <c:v>-73.760330578512381</c:v>
                </c:pt>
                <c:pt idx="3">
                  <c:v>28.687077385424487</c:v>
                </c:pt>
                <c:pt idx="4">
                  <c:v>31.583908202991587</c:v>
                </c:pt>
                <c:pt idx="5">
                  <c:v>23.374707390826501</c:v>
                </c:pt>
                <c:pt idx="6">
                  <c:v>18.338132302528667</c:v>
                </c:pt>
                <c:pt idx="7">
                  <c:v>16.671029365935151</c:v>
                </c:pt>
                <c:pt idx="8">
                  <c:v>13.350769450975063</c:v>
                </c:pt>
                <c:pt idx="9">
                  <c:v>10.496416054718997</c:v>
                </c:pt>
                <c:pt idx="10">
                  <c:v>9.5421964133809052</c:v>
                </c:pt>
                <c:pt idx="11">
                  <c:v>8.6747240121644573</c:v>
                </c:pt>
                <c:pt idx="12">
                  <c:v>22.383814944152547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E4-4035-977B-F1DB0C5E4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704304"/>
        <c:axId val="484700696"/>
      </c:barChart>
      <c:catAx>
        <c:axId val="4847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0696"/>
        <c:crosses val="autoZero"/>
        <c:auto val="1"/>
        <c:lblAlgn val="ctr"/>
        <c:lblOffset val="100"/>
        <c:noMultiLvlLbl val="0"/>
      </c:catAx>
      <c:valAx>
        <c:axId val="48470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Analysis'!$O$18:$O$33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</c:numCache>
            </c:numRef>
          </c:xVal>
          <c:yVal>
            <c:numRef>
              <c:f>'Sensitivity Analysis'!$P$18:$P$33</c:f>
              <c:numCache>
                <c:formatCode>0.00_);[Red]\(0.00\)</c:formatCode>
                <c:ptCount val="16"/>
                <c:pt idx="0">
                  <c:v>0</c:v>
                </c:pt>
                <c:pt idx="1">
                  <c:v>-10</c:v>
                </c:pt>
                <c:pt idx="2">
                  <c:v>-91.818181818181813</c:v>
                </c:pt>
                <c:pt idx="3">
                  <c:v>-140.78512396694211</c:v>
                </c:pt>
                <c:pt idx="4">
                  <c:v>-165.57851239669418</c:v>
                </c:pt>
                <c:pt idx="5">
                  <c:v>-136.89143501126969</c:v>
                </c:pt>
                <c:pt idx="6">
                  <c:v>-105.30752680827811</c:v>
                </c:pt>
                <c:pt idx="7">
                  <c:v>-81.932819417451611</c:v>
                </c:pt>
                <c:pt idx="8">
                  <c:v>-63.594687114922948</c:v>
                </c:pt>
                <c:pt idx="9">
                  <c:v>-46.923657748987793</c:v>
                </c:pt>
                <c:pt idx="10">
                  <c:v>-33.572888298012728</c:v>
                </c:pt>
                <c:pt idx="11">
                  <c:v>-23.076472243293729</c:v>
                </c:pt>
                <c:pt idx="12">
                  <c:v>-13.534275829912824</c:v>
                </c:pt>
                <c:pt idx="13">
                  <c:v>-4.8595518177483665</c:v>
                </c:pt>
                <c:pt idx="14">
                  <c:v>4.779030417989917</c:v>
                </c:pt>
                <c:pt idx="15">
                  <c:v>17.524263126404179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3-402B-899F-7867235556EA}"/>
            </c:ext>
          </c:extLst>
        </c:ser>
        <c:ser>
          <c:idx val="1"/>
          <c:order val="1"/>
          <c:tx>
            <c:v>Fit</c:v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'Sensitivity Analysis'!$O$22:$O$32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'Sensitivity Analysis'!$Q$22:$Q$32</c:f>
              <c:numCache>
                <c:formatCode>General</c:formatCode>
                <c:ptCount val="11"/>
                <c:pt idx="0">
                  <c:v>-165.57851239669418</c:v>
                </c:pt>
                <c:pt idx="1">
                  <c:v>-148.54275811522578</c:v>
                </c:pt>
                <c:pt idx="2">
                  <c:v>-131.50700383375738</c:v>
                </c:pt>
                <c:pt idx="3">
                  <c:v>-114.47124955228895</c:v>
                </c:pt>
                <c:pt idx="4">
                  <c:v>-97.435495270820553</c:v>
                </c:pt>
                <c:pt idx="5">
                  <c:v>-80.399740989352139</c:v>
                </c:pt>
                <c:pt idx="6">
                  <c:v>-63.363986707883726</c:v>
                </c:pt>
                <c:pt idx="7">
                  <c:v>-46.328232426415326</c:v>
                </c:pt>
                <c:pt idx="8">
                  <c:v>-29.292478144946898</c:v>
                </c:pt>
                <c:pt idx="9">
                  <c:v>-12.256723863478499</c:v>
                </c:pt>
                <c:pt idx="10">
                  <c:v>4.779030417989901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F3-402B-899F-786723555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0456"/>
        <c:axId val="62790784"/>
      </c:scatterChart>
      <c:valAx>
        <c:axId val="627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784"/>
        <c:crosses val="autoZero"/>
        <c:crossBetween val="midCat"/>
      </c:valAx>
      <c:valAx>
        <c:axId val="62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Analysis'!$A$46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('Sensitivity Analysis'!$D$46,'Sensitivity Analysis'!$G$46)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-5.0000000000000001E-3</c:v>
                </c:pt>
              </c:numCache>
            </c:numRef>
          </c:xVal>
          <c:yVal>
            <c:numRef>
              <c:f>('Sensitivity Analysis'!$F$46,'Sensitivity Analysis'!$I$46)</c:f>
              <c:numCache>
                <c:formatCode>0.00</c:formatCode>
                <c:ptCount val="2"/>
                <c:pt idx="0">
                  <c:v>18.167479950161301</c:v>
                </c:pt>
                <c:pt idx="1">
                  <c:v>16.072741164125613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2-4435-B6F7-FE9D05433E4B}"/>
            </c:ext>
          </c:extLst>
        </c:ser>
        <c:ser>
          <c:idx val="1"/>
          <c:order val="1"/>
          <c:tx>
            <c:strRef>
              <c:f>'Sensitivity Analysis'!$A$47</c:f>
              <c:strCache>
                <c:ptCount val="1"/>
                <c:pt idx="0">
                  <c:v>COM(d)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('Sensitivity Analysis'!$D$47,'Sensitivity Analysis'!$G$47)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-5.0000000000000001E-3</c:v>
                </c:pt>
              </c:numCache>
            </c:numRef>
          </c:xVal>
          <c:yVal>
            <c:numRef>
              <c:f>('Sensitivity Analysis'!$F$47,'Sensitivity Analysis'!$I$47)</c:f>
              <c:numCache>
                <c:formatCode>0.00</c:formatCode>
                <c:ptCount val="2"/>
                <c:pt idx="0">
                  <c:v>16.701162799936334</c:v>
                </c:pt>
                <c:pt idx="1">
                  <c:v>17.539058314350591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2-4435-B6F7-FE9D05433E4B}"/>
            </c:ext>
          </c:extLst>
        </c:ser>
        <c:ser>
          <c:idx val="2"/>
          <c:order val="2"/>
          <c:tx>
            <c:strRef>
              <c:f>'Sensitivity Analysis'!$A$48</c:f>
              <c:strCache>
                <c:ptCount val="1"/>
                <c:pt idx="0">
                  <c:v>FCI(L)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('Sensitivity Analysis'!$D$48,'Sensitivity Analysis'!$G$48)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-5.0000000000000001E-3</c:v>
                </c:pt>
              </c:numCache>
            </c:numRef>
          </c:xVal>
          <c:yVal>
            <c:numRef>
              <c:f>('Sensitivity Analysis'!$F$48,'Sensitivity Analysis'!$I$48)</c:f>
              <c:numCache>
                <c:formatCode>0.00</c:formatCode>
                <c:ptCount val="2"/>
                <c:pt idx="0">
                  <c:v>16.71595798788276</c:v>
                </c:pt>
                <c:pt idx="1">
                  <c:v>17.524263126404179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52-4435-B6F7-FE9D05433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236544"/>
        <c:axId val="688246712"/>
      </c:scatterChart>
      <c:valAx>
        <c:axId val="68823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% Change in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46712"/>
        <c:crosses val="autoZero"/>
        <c:crossBetween val="midCat"/>
      </c:valAx>
      <c:valAx>
        <c:axId val="68824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NPV ($Millions)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36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Analysis'!$G$56</c:f>
              <c:strCache>
                <c:ptCount val="1"/>
                <c:pt idx="0">
                  <c:v>CDF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Analysis'!$F$57:$F$1056</c:f>
              <c:numCache>
                <c:formatCode>0.00</c:formatCode>
                <c:ptCount val="1000"/>
                <c:pt idx="0">
                  <c:v>6.5458959489610979</c:v>
                </c:pt>
                <c:pt idx="1">
                  <c:v>8.6127760235987179</c:v>
                </c:pt>
                <c:pt idx="2">
                  <c:v>-4.458505607988986</c:v>
                </c:pt>
                <c:pt idx="3">
                  <c:v>9.2484039569133891</c:v>
                </c:pt>
                <c:pt idx="4">
                  <c:v>-4.1724652657042682</c:v>
                </c:pt>
                <c:pt idx="5">
                  <c:v>30.470097893546328</c:v>
                </c:pt>
                <c:pt idx="6">
                  <c:v>8.9607659848213483</c:v>
                </c:pt>
                <c:pt idx="7">
                  <c:v>-22.442800208839287</c:v>
                </c:pt>
                <c:pt idx="8">
                  <c:v>5.1059548873900198</c:v>
                </c:pt>
                <c:pt idx="9">
                  <c:v>-18.630663841369383</c:v>
                </c:pt>
                <c:pt idx="10">
                  <c:v>1.3501176639526484</c:v>
                </c:pt>
                <c:pt idx="11">
                  <c:v>-1.1701548047640529</c:v>
                </c:pt>
                <c:pt idx="12">
                  <c:v>21.358507751680502</c:v>
                </c:pt>
                <c:pt idx="13">
                  <c:v>-6.8641319891618302</c:v>
                </c:pt>
                <c:pt idx="14">
                  <c:v>4.760336352213395</c:v>
                </c:pt>
                <c:pt idx="15">
                  <c:v>38.594046082892547</c:v>
                </c:pt>
                <c:pt idx="16">
                  <c:v>12.265486244468541</c:v>
                </c:pt>
                <c:pt idx="17">
                  <c:v>4.4560127757059718</c:v>
                </c:pt>
                <c:pt idx="18">
                  <c:v>-23.204158415809673</c:v>
                </c:pt>
                <c:pt idx="19">
                  <c:v>11.180250339418089</c:v>
                </c:pt>
                <c:pt idx="20">
                  <c:v>-3.1082816451227337</c:v>
                </c:pt>
                <c:pt idx="21">
                  <c:v>15.464017097375482</c:v>
                </c:pt>
                <c:pt idx="22">
                  <c:v>21.703721996302107</c:v>
                </c:pt>
                <c:pt idx="23">
                  <c:v>-8.349759407683365</c:v>
                </c:pt>
                <c:pt idx="24">
                  <c:v>-10.512914576091742</c:v>
                </c:pt>
                <c:pt idx="25">
                  <c:v>16.461969031955125</c:v>
                </c:pt>
                <c:pt idx="26">
                  <c:v>-11.34736459024095</c:v>
                </c:pt>
                <c:pt idx="27">
                  <c:v>-9.5871385511507192</c:v>
                </c:pt>
                <c:pt idx="28">
                  <c:v>8.0812274931251693</c:v>
                </c:pt>
                <c:pt idx="29">
                  <c:v>-0.98908021639170585</c:v>
                </c:pt>
                <c:pt idx="30">
                  <c:v>30.214609442652385</c:v>
                </c:pt>
                <c:pt idx="31">
                  <c:v>-5.9798094558803001</c:v>
                </c:pt>
                <c:pt idx="32">
                  <c:v>-9.1341839927976487</c:v>
                </c:pt>
                <c:pt idx="33">
                  <c:v>-7.8974932055321823</c:v>
                </c:pt>
                <c:pt idx="34">
                  <c:v>2.3667483577593131</c:v>
                </c:pt>
                <c:pt idx="35">
                  <c:v>4.9420599250821482</c:v>
                </c:pt>
                <c:pt idx="36">
                  <c:v>-0.61749334069685702</c:v>
                </c:pt>
                <c:pt idx="37">
                  <c:v>6.0104677014168892</c:v>
                </c:pt>
                <c:pt idx="38">
                  <c:v>3.6826138365338839</c:v>
                </c:pt>
                <c:pt idx="39">
                  <c:v>8.4516226877309997</c:v>
                </c:pt>
                <c:pt idx="40">
                  <c:v>2.8345778005972075</c:v>
                </c:pt>
                <c:pt idx="41">
                  <c:v>18.381869800999404</c:v>
                </c:pt>
                <c:pt idx="42">
                  <c:v>-12.13687216245803</c:v>
                </c:pt>
                <c:pt idx="43">
                  <c:v>2.733553672471329</c:v>
                </c:pt>
                <c:pt idx="44">
                  <c:v>-18.077327214771046</c:v>
                </c:pt>
                <c:pt idx="45">
                  <c:v>4.6308584343992383</c:v>
                </c:pt>
                <c:pt idx="46">
                  <c:v>5.9865603206323055</c:v>
                </c:pt>
                <c:pt idx="47">
                  <c:v>9.2795413566020741</c:v>
                </c:pt>
                <c:pt idx="48">
                  <c:v>20.16835455191066</c:v>
                </c:pt>
                <c:pt idx="49">
                  <c:v>13.494988443656755</c:v>
                </c:pt>
                <c:pt idx="50">
                  <c:v>-0.69833678013893419</c:v>
                </c:pt>
                <c:pt idx="51">
                  <c:v>16.561220737694256</c:v>
                </c:pt>
                <c:pt idx="52">
                  <c:v>8.6198207740561106</c:v>
                </c:pt>
                <c:pt idx="53">
                  <c:v>22.283456702675359</c:v>
                </c:pt>
                <c:pt idx="54">
                  <c:v>5.7921026442130401</c:v>
                </c:pt>
                <c:pt idx="55">
                  <c:v>-4.2773065266402455E-2</c:v>
                </c:pt>
                <c:pt idx="56">
                  <c:v>-3.2518046127097264</c:v>
                </c:pt>
                <c:pt idx="57">
                  <c:v>9.8166179521966832</c:v>
                </c:pt>
                <c:pt idx="58">
                  <c:v>13.079581862335674</c:v>
                </c:pt>
                <c:pt idx="59">
                  <c:v>13.28333367160452</c:v>
                </c:pt>
                <c:pt idx="60">
                  <c:v>27.86904027425738</c:v>
                </c:pt>
                <c:pt idx="61">
                  <c:v>15.507845192033621</c:v>
                </c:pt>
                <c:pt idx="62">
                  <c:v>7.2113169364246232</c:v>
                </c:pt>
                <c:pt idx="63">
                  <c:v>9.0654583754365223</c:v>
                </c:pt>
                <c:pt idx="64">
                  <c:v>-18.158743596283585</c:v>
                </c:pt>
                <c:pt idx="65">
                  <c:v>-10.386597038260643</c:v>
                </c:pt>
                <c:pt idx="66">
                  <c:v>-5.8734010049520791</c:v>
                </c:pt>
                <c:pt idx="67">
                  <c:v>-6.4223017907926021</c:v>
                </c:pt>
                <c:pt idx="68">
                  <c:v>12.169592522335584</c:v>
                </c:pt>
                <c:pt idx="69">
                  <c:v>-17.794311361260426</c:v>
                </c:pt>
                <c:pt idx="70">
                  <c:v>-10.114106830853572</c:v>
                </c:pt>
                <c:pt idx="71">
                  <c:v>-18.414352731613953</c:v>
                </c:pt>
                <c:pt idx="72">
                  <c:v>18.336567722808589</c:v>
                </c:pt>
                <c:pt idx="73">
                  <c:v>-3.9573662233067672</c:v>
                </c:pt>
                <c:pt idx="74">
                  <c:v>-9.556162169215412</c:v>
                </c:pt>
                <c:pt idx="75">
                  <c:v>36.558772908345034</c:v>
                </c:pt>
                <c:pt idx="76">
                  <c:v>-13.107206554690485</c:v>
                </c:pt>
                <c:pt idx="77">
                  <c:v>-1.3405116486191986</c:v>
                </c:pt>
                <c:pt idx="78">
                  <c:v>-0.28719224351888428</c:v>
                </c:pt>
                <c:pt idx="79">
                  <c:v>19.006410009390805</c:v>
                </c:pt>
                <c:pt idx="80">
                  <c:v>-4.2841670970716521</c:v>
                </c:pt>
                <c:pt idx="81">
                  <c:v>19.753737889508031</c:v>
                </c:pt>
                <c:pt idx="82">
                  <c:v>9.4827714801272478</c:v>
                </c:pt>
                <c:pt idx="83">
                  <c:v>6.8456891253997902</c:v>
                </c:pt>
                <c:pt idx="84">
                  <c:v>2.7192917468584099</c:v>
                </c:pt>
                <c:pt idx="85">
                  <c:v>10.360759984968695</c:v>
                </c:pt>
                <c:pt idx="86">
                  <c:v>-4.7892551357471582</c:v>
                </c:pt>
                <c:pt idx="87">
                  <c:v>-17.867223990047727</c:v>
                </c:pt>
                <c:pt idx="88">
                  <c:v>20.747780802343307</c:v>
                </c:pt>
                <c:pt idx="89">
                  <c:v>-6.3572626954587719</c:v>
                </c:pt>
                <c:pt idx="90">
                  <c:v>-2.0621344709177336</c:v>
                </c:pt>
                <c:pt idx="91">
                  <c:v>-7.9990788664902723</c:v>
                </c:pt>
                <c:pt idx="92">
                  <c:v>-19.465451449887155</c:v>
                </c:pt>
                <c:pt idx="93">
                  <c:v>-1.6428022511245217</c:v>
                </c:pt>
                <c:pt idx="94">
                  <c:v>8.5218951624612735</c:v>
                </c:pt>
                <c:pt idx="95">
                  <c:v>-8.7565350811136256</c:v>
                </c:pt>
                <c:pt idx="96">
                  <c:v>10.121541042248303</c:v>
                </c:pt>
                <c:pt idx="97">
                  <c:v>42.557295025822746</c:v>
                </c:pt>
                <c:pt idx="98">
                  <c:v>12.726769701488378</c:v>
                </c:pt>
                <c:pt idx="99">
                  <c:v>-1.1875866205770507</c:v>
                </c:pt>
                <c:pt idx="100">
                  <c:v>21.257055900192064</c:v>
                </c:pt>
                <c:pt idx="101">
                  <c:v>-34.379931283961071</c:v>
                </c:pt>
                <c:pt idx="102">
                  <c:v>-15.279826243311796</c:v>
                </c:pt>
                <c:pt idx="103">
                  <c:v>4.5417201236030813</c:v>
                </c:pt>
                <c:pt idx="104">
                  <c:v>-8.2081342299355526</c:v>
                </c:pt>
                <c:pt idx="105">
                  <c:v>-0.88031650065520495</c:v>
                </c:pt>
                <c:pt idx="106">
                  <c:v>4.4278096632192092</c:v>
                </c:pt>
                <c:pt idx="107">
                  <c:v>4.1103669126800693</c:v>
                </c:pt>
                <c:pt idx="108">
                  <c:v>-14.081551116215167</c:v>
                </c:pt>
                <c:pt idx="109">
                  <c:v>2.4372093429172015</c:v>
                </c:pt>
                <c:pt idx="110">
                  <c:v>0.22608894712002225</c:v>
                </c:pt>
                <c:pt idx="111">
                  <c:v>17.876991765100389</c:v>
                </c:pt>
                <c:pt idx="112">
                  <c:v>-4.5208489750479401</c:v>
                </c:pt>
                <c:pt idx="113">
                  <c:v>-16.029361203516238</c:v>
                </c:pt>
                <c:pt idx="114">
                  <c:v>13.155926898835585</c:v>
                </c:pt>
                <c:pt idx="115">
                  <c:v>-1.4696361947597723</c:v>
                </c:pt>
                <c:pt idx="116">
                  <c:v>-7.6295960059727541</c:v>
                </c:pt>
                <c:pt idx="117">
                  <c:v>3.3054269405220769</c:v>
                </c:pt>
                <c:pt idx="118">
                  <c:v>-11.362259041283252</c:v>
                </c:pt>
                <c:pt idx="119">
                  <c:v>-5.5108729770584866</c:v>
                </c:pt>
                <c:pt idx="120">
                  <c:v>-0.87125182458326123</c:v>
                </c:pt>
                <c:pt idx="121">
                  <c:v>16.967349976903371</c:v>
                </c:pt>
                <c:pt idx="122">
                  <c:v>0.44393926211003532</c:v>
                </c:pt>
                <c:pt idx="123">
                  <c:v>3.9561000963083206</c:v>
                </c:pt>
                <c:pt idx="124">
                  <c:v>-17.070748643912019</c:v>
                </c:pt>
                <c:pt idx="125">
                  <c:v>-27.400861739941519</c:v>
                </c:pt>
                <c:pt idx="126">
                  <c:v>18.995847340787197</c:v>
                </c:pt>
                <c:pt idx="127">
                  <c:v>2.2509673917216961</c:v>
                </c:pt>
                <c:pt idx="128">
                  <c:v>11.353076923230073</c:v>
                </c:pt>
                <c:pt idx="129">
                  <c:v>11.732827544684319</c:v>
                </c:pt>
                <c:pt idx="130">
                  <c:v>-4.3758126908672459</c:v>
                </c:pt>
                <c:pt idx="131">
                  <c:v>-1.8510562708405445</c:v>
                </c:pt>
                <c:pt idx="132">
                  <c:v>-10.867331769262421</c:v>
                </c:pt>
                <c:pt idx="133">
                  <c:v>5.4038351034655197</c:v>
                </c:pt>
                <c:pt idx="134">
                  <c:v>2.5944004602231381</c:v>
                </c:pt>
                <c:pt idx="135">
                  <c:v>27.55528086016993</c:v>
                </c:pt>
                <c:pt idx="136">
                  <c:v>-5.3910803756242025</c:v>
                </c:pt>
                <c:pt idx="137">
                  <c:v>12.434670860153869</c:v>
                </c:pt>
                <c:pt idx="138">
                  <c:v>20.508109842947302</c:v>
                </c:pt>
                <c:pt idx="139">
                  <c:v>-5.0486535485197983</c:v>
                </c:pt>
                <c:pt idx="140">
                  <c:v>0.68214091899104545</c:v>
                </c:pt>
                <c:pt idx="141">
                  <c:v>-2.9922857922591533</c:v>
                </c:pt>
                <c:pt idx="142">
                  <c:v>-4.0671007886129082</c:v>
                </c:pt>
                <c:pt idx="143">
                  <c:v>0.1413378744267817</c:v>
                </c:pt>
                <c:pt idx="144">
                  <c:v>-0.32566882944658815</c:v>
                </c:pt>
                <c:pt idx="145">
                  <c:v>5.8965960431634006</c:v>
                </c:pt>
                <c:pt idx="146">
                  <c:v>20.699352314540448</c:v>
                </c:pt>
                <c:pt idx="147">
                  <c:v>-3.1881185088986719</c:v>
                </c:pt>
                <c:pt idx="148">
                  <c:v>-7.0539341187408269</c:v>
                </c:pt>
                <c:pt idx="149">
                  <c:v>34.167230926908928</c:v>
                </c:pt>
                <c:pt idx="150">
                  <c:v>4.4947502717499805</c:v>
                </c:pt>
                <c:pt idx="151">
                  <c:v>2.6969839180178852</c:v>
                </c:pt>
                <c:pt idx="152">
                  <c:v>23.62354602864152</c:v>
                </c:pt>
                <c:pt idx="153">
                  <c:v>-11.154256867701363</c:v>
                </c:pt>
                <c:pt idx="154">
                  <c:v>-4.6123642005986198</c:v>
                </c:pt>
                <c:pt idx="155">
                  <c:v>0.14681771544907463</c:v>
                </c:pt>
                <c:pt idx="156">
                  <c:v>-5.6659361875288177</c:v>
                </c:pt>
                <c:pt idx="157">
                  <c:v>-9.309160322328438</c:v>
                </c:pt>
                <c:pt idx="158">
                  <c:v>-2.4842134238866471</c:v>
                </c:pt>
                <c:pt idx="159">
                  <c:v>-5.4175773810876535</c:v>
                </c:pt>
                <c:pt idx="160">
                  <c:v>12.473233044048735</c:v>
                </c:pt>
                <c:pt idx="161">
                  <c:v>-10.536375934501873</c:v>
                </c:pt>
                <c:pt idx="162">
                  <c:v>8.2110648458448736</c:v>
                </c:pt>
                <c:pt idx="163">
                  <c:v>4.6482036657903336</c:v>
                </c:pt>
                <c:pt idx="164">
                  <c:v>24.85169595218839</c:v>
                </c:pt>
                <c:pt idx="165">
                  <c:v>21.531980437798566</c:v>
                </c:pt>
                <c:pt idx="166">
                  <c:v>12.704953484785351</c:v>
                </c:pt>
                <c:pt idx="167">
                  <c:v>-6.1847630204494841</c:v>
                </c:pt>
                <c:pt idx="168">
                  <c:v>-15.24597428688277</c:v>
                </c:pt>
                <c:pt idx="169">
                  <c:v>-15.25907036956459</c:v>
                </c:pt>
                <c:pt idx="170">
                  <c:v>17.379283251021615</c:v>
                </c:pt>
                <c:pt idx="171">
                  <c:v>0.59444226364945507</c:v>
                </c:pt>
                <c:pt idx="172">
                  <c:v>3.9722274599369563</c:v>
                </c:pt>
                <c:pt idx="173">
                  <c:v>10.169901824852232</c:v>
                </c:pt>
                <c:pt idx="174">
                  <c:v>11.761264925974832</c:v>
                </c:pt>
                <c:pt idx="175">
                  <c:v>-10.306383960820117</c:v>
                </c:pt>
                <c:pt idx="176">
                  <c:v>7.3400333656539569</c:v>
                </c:pt>
                <c:pt idx="177">
                  <c:v>29.956718401441012</c:v>
                </c:pt>
                <c:pt idx="178">
                  <c:v>-12.465406280565318</c:v>
                </c:pt>
                <c:pt idx="179">
                  <c:v>-12.953735712689877</c:v>
                </c:pt>
                <c:pt idx="180">
                  <c:v>13.94062642382263</c:v>
                </c:pt>
                <c:pt idx="181">
                  <c:v>0.77470769206767187</c:v>
                </c:pt>
                <c:pt idx="182">
                  <c:v>6.015632435626534</c:v>
                </c:pt>
                <c:pt idx="183">
                  <c:v>-8.8889083765809005</c:v>
                </c:pt>
                <c:pt idx="184">
                  <c:v>14.573368558285594</c:v>
                </c:pt>
                <c:pt idx="185">
                  <c:v>-14.84616468589363</c:v>
                </c:pt>
                <c:pt idx="186">
                  <c:v>-5.2689037736523758</c:v>
                </c:pt>
                <c:pt idx="187">
                  <c:v>-15.427410673305211</c:v>
                </c:pt>
                <c:pt idx="188">
                  <c:v>-6.8133022582826577</c:v>
                </c:pt>
                <c:pt idx="189">
                  <c:v>7.2051426092402</c:v>
                </c:pt>
                <c:pt idx="190">
                  <c:v>15.958042272901771</c:v>
                </c:pt>
                <c:pt idx="191">
                  <c:v>1.6212337811005373</c:v>
                </c:pt>
                <c:pt idx="192">
                  <c:v>-8.5641823766149479</c:v>
                </c:pt>
                <c:pt idx="193">
                  <c:v>23.763489801653868</c:v>
                </c:pt>
                <c:pt idx="194">
                  <c:v>-6.0374880371267423</c:v>
                </c:pt>
                <c:pt idx="195">
                  <c:v>17.0134952104072</c:v>
                </c:pt>
                <c:pt idx="196">
                  <c:v>9.6928012739743217</c:v>
                </c:pt>
                <c:pt idx="197">
                  <c:v>-1.0232933832196203</c:v>
                </c:pt>
                <c:pt idx="198">
                  <c:v>-6.3314728421887523</c:v>
                </c:pt>
                <c:pt idx="199">
                  <c:v>-12.245945394895688</c:v>
                </c:pt>
                <c:pt idx="200">
                  <c:v>16.420861005793668</c:v>
                </c:pt>
                <c:pt idx="201">
                  <c:v>-7.9318665468467096</c:v>
                </c:pt>
                <c:pt idx="202">
                  <c:v>-3.1655048277078848</c:v>
                </c:pt>
                <c:pt idx="203">
                  <c:v>-21.275212330731648</c:v>
                </c:pt>
                <c:pt idx="204">
                  <c:v>-3.8319823936328596</c:v>
                </c:pt>
                <c:pt idx="205">
                  <c:v>9.1673899254352804</c:v>
                </c:pt>
                <c:pt idx="206">
                  <c:v>3.6178972118174251</c:v>
                </c:pt>
                <c:pt idx="207">
                  <c:v>21.369000574116619</c:v>
                </c:pt>
                <c:pt idx="208">
                  <c:v>16.49452839431607</c:v>
                </c:pt>
                <c:pt idx="209">
                  <c:v>-5.2056328082012726</c:v>
                </c:pt>
                <c:pt idx="210">
                  <c:v>5.9657745996128373</c:v>
                </c:pt>
                <c:pt idx="211">
                  <c:v>-10.645944741505829</c:v>
                </c:pt>
                <c:pt idx="212">
                  <c:v>-28.354264129329628</c:v>
                </c:pt>
                <c:pt idx="213">
                  <c:v>-3.6563708165560627</c:v>
                </c:pt>
                <c:pt idx="214">
                  <c:v>0.33679088697205017</c:v>
                </c:pt>
                <c:pt idx="215">
                  <c:v>7.8685120754717826</c:v>
                </c:pt>
                <c:pt idx="216">
                  <c:v>-3.8112441705358435</c:v>
                </c:pt>
                <c:pt idx="217">
                  <c:v>5.7471906480085302</c:v>
                </c:pt>
                <c:pt idx="218">
                  <c:v>-5.846334337078563</c:v>
                </c:pt>
                <c:pt idx="219">
                  <c:v>18.429252167490827</c:v>
                </c:pt>
                <c:pt idx="220">
                  <c:v>11.508102315129875</c:v>
                </c:pt>
                <c:pt idx="221">
                  <c:v>-11.935663128257843</c:v>
                </c:pt>
                <c:pt idx="222">
                  <c:v>-5.8364233976630189</c:v>
                </c:pt>
                <c:pt idx="223">
                  <c:v>8.0600394185647737</c:v>
                </c:pt>
                <c:pt idx="224">
                  <c:v>12.008627267013686</c:v>
                </c:pt>
                <c:pt idx="225">
                  <c:v>-5.5415452209138181</c:v>
                </c:pt>
                <c:pt idx="226">
                  <c:v>8.6044089278374258E-3</c:v>
                </c:pt>
                <c:pt idx="227">
                  <c:v>0.98718519079355715</c:v>
                </c:pt>
                <c:pt idx="228">
                  <c:v>7.2196146483281929</c:v>
                </c:pt>
                <c:pt idx="229">
                  <c:v>-6.5662565005276363</c:v>
                </c:pt>
                <c:pt idx="230">
                  <c:v>11.219962236115487</c:v>
                </c:pt>
                <c:pt idx="231">
                  <c:v>20.683870089881843</c:v>
                </c:pt>
                <c:pt idx="232">
                  <c:v>1.5053005921116327</c:v>
                </c:pt>
                <c:pt idx="233">
                  <c:v>30.602331562331869</c:v>
                </c:pt>
                <c:pt idx="234">
                  <c:v>0.11845797717166207</c:v>
                </c:pt>
                <c:pt idx="235">
                  <c:v>19.786171584480815</c:v>
                </c:pt>
                <c:pt idx="236">
                  <c:v>-10.870274976745058</c:v>
                </c:pt>
                <c:pt idx="237">
                  <c:v>-6.372789961526184</c:v>
                </c:pt>
                <c:pt idx="238">
                  <c:v>2.8576836964233507</c:v>
                </c:pt>
                <c:pt idx="239">
                  <c:v>-3.649694101455573</c:v>
                </c:pt>
                <c:pt idx="240">
                  <c:v>9.2622342877658639</c:v>
                </c:pt>
                <c:pt idx="241">
                  <c:v>4.1115520043278266</c:v>
                </c:pt>
                <c:pt idx="242">
                  <c:v>4.9195169565091312</c:v>
                </c:pt>
                <c:pt idx="243">
                  <c:v>1.6908022511218501</c:v>
                </c:pt>
                <c:pt idx="244">
                  <c:v>-23.412068520632758</c:v>
                </c:pt>
                <c:pt idx="245">
                  <c:v>-8.949332815337101</c:v>
                </c:pt>
                <c:pt idx="246">
                  <c:v>-0.10987222604250846</c:v>
                </c:pt>
                <c:pt idx="247">
                  <c:v>-4.6439737402453254</c:v>
                </c:pt>
                <c:pt idx="248">
                  <c:v>-11.798455721351264</c:v>
                </c:pt>
                <c:pt idx="249">
                  <c:v>5.7810392665399526</c:v>
                </c:pt>
                <c:pt idx="250">
                  <c:v>16.058584031261837</c:v>
                </c:pt>
                <c:pt idx="251">
                  <c:v>6.6710835176020034</c:v>
                </c:pt>
                <c:pt idx="252">
                  <c:v>5.9454413095743828</c:v>
                </c:pt>
                <c:pt idx="253">
                  <c:v>16.026240191747878</c:v>
                </c:pt>
                <c:pt idx="254">
                  <c:v>18.316511866455944</c:v>
                </c:pt>
                <c:pt idx="255">
                  <c:v>11.572817606331308</c:v>
                </c:pt>
                <c:pt idx="256">
                  <c:v>-19.858936162054512</c:v>
                </c:pt>
                <c:pt idx="257">
                  <c:v>3.0010678998983096</c:v>
                </c:pt>
                <c:pt idx="258">
                  <c:v>7.2859676123319517</c:v>
                </c:pt>
                <c:pt idx="259">
                  <c:v>3.5376430754912747</c:v>
                </c:pt>
                <c:pt idx="260">
                  <c:v>3.0504999291038661</c:v>
                </c:pt>
                <c:pt idx="261">
                  <c:v>-2.5782183003816392</c:v>
                </c:pt>
                <c:pt idx="262">
                  <c:v>4.5694376889840278</c:v>
                </c:pt>
                <c:pt idx="263">
                  <c:v>6.9290724561958168</c:v>
                </c:pt>
                <c:pt idx="264">
                  <c:v>2.4971409796162778</c:v>
                </c:pt>
                <c:pt idx="265">
                  <c:v>-6.0107782126547029</c:v>
                </c:pt>
                <c:pt idx="266">
                  <c:v>18.140044558450022</c:v>
                </c:pt>
                <c:pt idx="267">
                  <c:v>-9.9642935346061279E-2</c:v>
                </c:pt>
                <c:pt idx="268">
                  <c:v>-2.9967227358399988</c:v>
                </c:pt>
                <c:pt idx="269">
                  <c:v>3.5434634048745526</c:v>
                </c:pt>
                <c:pt idx="270">
                  <c:v>-2.7503414239306849</c:v>
                </c:pt>
                <c:pt idx="271">
                  <c:v>8.7032869864142448</c:v>
                </c:pt>
                <c:pt idx="272">
                  <c:v>14.781120832993857</c:v>
                </c:pt>
                <c:pt idx="273">
                  <c:v>1.3023446968799348</c:v>
                </c:pt>
                <c:pt idx="274">
                  <c:v>1.1858310602748681</c:v>
                </c:pt>
                <c:pt idx="275">
                  <c:v>5.8921728568034446</c:v>
                </c:pt>
                <c:pt idx="276">
                  <c:v>5.2833278011214908</c:v>
                </c:pt>
                <c:pt idx="277">
                  <c:v>3.3965233777676644</c:v>
                </c:pt>
                <c:pt idx="278">
                  <c:v>9.8053023349873953</c:v>
                </c:pt>
                <c:pt idx="279">
                  <c:v>15.443686793944439</c:v>
                </c:pt>
                <c:pt idx="280">
                  <c:v>-14.031535428627947</c:v>
                </c:pt>
                <c:pt idx="281">
                  <c:v>28.143107512007223</c:v>
                </c:pt>
                <c:pt idx="282">
                  <c:v>-8.3656226256913016</c:v>
                </c:pt>
                <c:pt idx="283">
                  <c:v>2.5022022724526511</c:v>
                </c:pt>
                <c:pt idx="284">
                  <c:v>24.117327756671934</c:v>
                </c:pt>
                <c:pt idx="285">
                  <c:v>-7.8645785430313673</c:v>
                </c:pt>
                <c:pt idx="286">
                  <c:v>7.2865812485651684</c:v>
                </c:pt>
                <c:pt idx="287">
                  <c:v>2.8563002463401279</c:v>
                </c:pt>
                <c:pt idx="288">
                  <c:v>-5.8995033293275903</c:v>
                </c:pt>
                <c:pt idx="289">
                  <c:v>-4.3708162999564024</c:v>
                </c:pt>
                <c:pt idx="290">
                  <c:v>11.188517574341503</c:v>
                </c:pt>
                <c:pt idx="291">
                  <c:v>-3.5758953748930011</c:v>
                </c:pt>
                <c:pt idx="292">
                  <c:v>0.38633918479363061</c:v>
                </c:pt>
                <c:pt idx="293">
                  <c:v>3.0530058020574593</c:v>
                </c:pt>
                <c:pt idx="294">
                  <c:v>-7.2433850610326971</c:v>
                </c:pt>
                <c:pt idx="295">
                  <c:v>16.78994699584899</c:v>
                </c:pt>
                <c:pt idx="296">
                  <c:v>14.119888259814983</c:v>
                </c:pt>
                <c:pt idx="297">
                  <c:v>5.9069928838158656</c:v>
                </c:pt>
                <c:pt idx="298">
                  <c:v>10.719151176983177</c:v>
                </c:pt>
                <c:pt idx="299">
                  <c:v>5.613221945618335</c:v>
                </c:pt>
                <c:pt idx="300">
                  <c:v>-15.855481638501743</c:v>
                </c:pt>
                <c:pt idx="301">
                  <c:v>7.0786369962860221</c:v>
                </c:pt>
                <c:pt idx="302">
                  <c:v>0.44774887100354732</c:v>
                </c:pt>
                <c:pt idx="303">
                  <c:v>7.3566179235990798</c:v>
                </c:pt>
                <c:pt idx="304">
                  <c:v>3.9853983207649133</c:v>
                </c:pt>
                <c:pt idx="305">
                  <c:v>9.8544074396257102</c:v>
                </c:pt>
                <c:pt idx="306">
                  <c:v>-5.6730608472076227E-2</c:v>
                </c:pt>
                <c:pt idx="307">
                  <c:v>14.143440412157744</c:v>
                </c:pt>
                <c:pt idx="308">
                  <c:v>25.027289918533409</c:v>
                </c:pt>
                <c:pt idx="309">
                  <c:v>-20.640784242961658</c:v>
                </c:pt>
                <c:pt idx="310">
                  <c:v>0.85816180669048236</c:v>
                </c:pt>
                <c:pt idx="311">
                  <c:v>18.75920298569006</c:v>
                </c:pt>
                <c:pt idx="312">
                  <c:v>11.884828345576835</c:v>
                </c:pt>
                <c:pt idx="313">
                  <c:v>-4.9056271288516591</c:v>
                </c:pt>
                <c:pt idx="314">
                  <c:v>10.68330156325494</c:v>
                </c:pt>
                <c:pt idx="315">
                  <c:v>17.131582304965093</c:v>
                </c:pt>
                <c:pt idx="316">
                  <c:v>1.1915177586948786</c:v>
                </c:pt>
                <c:pt idx="317">
                  <c:v>-4.123222447064208</c:v>
                </c:pt>
                <c:pt idx="318">
                  <c:v>8.4076894736322956</c:v>
                </c:pt>
                <c:pt idx="319">
                  <c:v>24.25348595436348</c:v>
                </c:pt>
                <c:pt idx="320">
                  <c:v>29.252850265968</c:v>
                </c:pt>
                <c:pt idx="321">
                  <c:v>12.64610505309545</c:v>
                </c:pt>
                <c:pt idx="322">
                  <c:v>-11.352453163389253</c:v>
                </c:pt>
                <c:pt idx="323">
                  <c:v>-17.739888416600181</c:v>
                </c:pt>
                <c:pt idx="324">
                  <c:v>-10.572030660350727</c:v>
                </c:pt>
                <c:pt idx="325">
                  <c:v>16.959250045482424</c:v>
                </c:pt>
                <c:pt idx="326">
                  <c:v>-1.3529950715057417</c:v>
                </c:pt>
                <c:pt idx="327">
                  <c:v>-0.35286112510929968</c:v>
                </c:pt>
                <c:pt idx="328">
                  <c:v>8.1445921520390829</c:v>
                </c:pt>
                <c:pt idx="329">
                  <c:v>-10.508024345069533</c:v>
                </c:pt>
                <c:pt idx="330">
                  <c:v>0.52848925014082582</c:v>
                </c:pt>
                <c:pt idx="331">
                  <c:v>3.8569927159235569</c:v>
                </c:pt>
                <c:pt idx="332">
                  <c:v>21.430031061263719</c:v>
                </c:pt>
                <c:pt idx="333">
                  <c:v>-0.17318178525340144</c:v>
                </c:pt>
                <c:pt idx="334">
                  <c:v>7.1347227012177807</c:v>
                </c:pt>
                <c:pt idx="335">
                  <c:v>3.1235682191036407</c:v>
                </c:pt>
                <c:pt idx="336">
                  <c:v>7.9326804125296988</c:v>
                </c:pt>
                <c:pt idx="337">
                  <c:v>0.26885042188865427</c:v>
                </c:pt>
                <c:pt idx="338">
                  <c:v>-19.630261388865961</c:v>
                </c:pt>
                <c:pt idx="339">
                  <c:v>35.389901219050032</c:v>
                </c:pt>
                <c:pt idx="340">
                  <c:v>4.2457208155858979</c:v>
                </c:pt>
                <c:pt idx="341">
                  <c:v>-2.3894349588974855</c:v>
                </c:pt>
                <c:pt idx="342">
                  <c:v>5.1568940059006394</c:v>
                </c:pt>
                <c:pt idx="343">
                  <c:v>-7.9337470831387016</c:v>
                </c:pt>
                <c:pt idx="344">
                  <c:v>-0.48185714197912333</c:v>
                </c:pt>
                <c:pt idx="345">
                  <c:v>9.4558904832839765</c:v>
                </c:pt>
                <c:pt idx="346">
                  <c:v>-9.8717637696764946</c:v>
                </c:pt>
                <c:pt idx="347">
                  <c:v>6.4178518497103347</c:v>
                </c:pt>
                <c:pt idx="348">
                  <c:v>2.5911212226332871</c:v>
                </c:pt>
                <c:pt idx="349">
                  <c:v>15.680454986261884</c:v>
                </c:pt>
                <c:pt idx="350">
                  <c:v>14.274679011154234</c:v>
                </c:pt>
                <c:pt idx="351">
                  <c:v>4.2469555643553711</c:v>
                </c:pt>
                <c:pt idx="352">
                  <c:v>10.863990500502371</c:v>
                </c:pt>
                <c:pt idx="353">
                  <c:v>10.332557428510894</c:v>
                </c:pt>
                <c:pt idx="354">
                  <c:v>-3.5776599218950835</c:v>
                </c:pt>
                <c:pt idx="355">
                  <c:v>14.758173988639275</c:v>
                </c:pt>
                <c:pt idx="356">
                  <c:v>-23.221130579863321</c:v>
                </c:pt>
                <c:pt idx="357">
                  <c:v>-1.3327007638815687</c:v>
                </c:pt>
                <c:pt idx="358">
                  <c:v>9.6964931656064639</c:v>
                </c:pt>
                <c:pt idx="359">
                  <c:v>1.5198863232177793</c:v>
                </c:pt>
                <c:pt idx="360">
                  <c:v>-14.294965673872856</c:v>
                </c:pt>
                <c:pt idx="361">
                  <c:v>-10.347272804656949</c:v>
                </c:pt>
                <c:pt idx="362">
                  <c:v>12.543907553921892</c:v>
                </c:pt>
                <c:pt idx="363">
                  <c:v>12.840091610101858</c:v>
                </c:pt>
                <c:pt idx="364">
                  <c:v>-20.431544489707967</c:v>
                </c:pt>
                <c:pt idx="365">
                  <c:v>2.5291762424971083</c:v>
                </c:pt>
                <c:pt idx="366">
                  <c:v>17.572619048953101</c:v>
                </c:pt>
                <c:pt idx="367">
                  <c:v>13.349762466177106</c:v>
                </c:pt>
                <c:pt idx="368">
                  <c:v>17.709310007702801</c:v>
                </c:pt>
                <c:pt idx="369">
                  <c:v>12.770878390854058</c:v>
                </c:pt>
                <c:pt idx="370">
                  <c:v>-2.1943347183036437</c:v>
                </c:pt>
                <c:pt idx="371">
                  <c:v>9.8558474827494322</c:v>
                </c:pt>
                <c:pt idx="372">
                  <c:v>0.29291596196764402</c:v>
                </c:pt>
                <c:pt idx="373">
                  <c:v>18.964588163282116</c:v>
                </c:pt>
                <c:pt idx="374">
                  <c:v>-7.3222440952481129</c:v>
                </c:pt>
                <c:pt idx="375">
                  <c:v>-9.457700906042632E-2</c:v>
                </c:pt>
                <c:pt idx="376">
                  <c:v>17.644493295585981</c:v>
                </c:pt>
                <c:pt idx="377">
                  <c:v>16.94765584121992</c:v>
                </c:pt>
                <c:pt idx="378">
                  <c:v>11.382332967458662</c:v>
                </c:pt>
                <c:pt idx="379">
                  <c:v>-1.0110862755458072</c:v>
                </c:pt>
                <c:pt idx="380">
                  <c:v>-13.974069039425533</c:v>
                </c:pt>
                <c:pt idx="381">
                  <c:v>-1.2848977481754993</c:v>
                </c:pt>
                <c:pt idx="382">
                  <c:v>17.003017095379228</c:v>
                </c:pt>
                <c:pt idx="383">
                  <c:v>-6.392959642122662</c:v>
                </c:pt>
                <c:pt idx="384">
                  <c:v>6.384490719666557</c:v>
                </c:pt>
                <c:pt idx="385">
                  <c:v>-10.93748834015442</c:v>
                </c:pt>
                <c:pt idx="386">
                  <c:v>8.2418093343064864</c:v>
                </c:pt>
                <c:pt idx="387">
                  <c:v>5.8692317273630188</c:v>
                </c:pt>
                <c:pt idx="388">
                  <c:v>11.281246021489242</c:v>
                </c:pt>
                <c:pt idx="389">
                  <c:v>-27.056807815000226</c:v>
                </c:pt>
                <c:pt idx="390">
                  <c:v>-12.458431017076084</c:v>
                </c:pt>
                <c:pt idx="391">
                  <c:v>-4.7237393873740317</c:v>
                </c:pt>
                <c:pt idx="392">
                  <c:v>23.473357402548601</c:v>
                </c:pt>
                <c:pt idx="393">
                  <c:v>22.652202650345792</c:v>
                </c:pt>
                <c:pt idx="394">
                  <c:v>2.175792967883531</c:v>
                </c:pt>
                <c:pt idx="395">
                  <c:v>23.29656028879036</c:v>
                </c:pt>
                <c:pt idx="396">
                  <c:v>-9.6242791819201443</c:v>
                </c:pt>
                <c:pt idx="397">
                  <c:v>2.0451858315807065</c:v>
                </c:pt>
                <c:pt idx="398">
                  <c:v>-5.3936563737111456</c:v>
                </c:pt>
                <c:pt idx="399">
                  <c:v>1.0980917226680695</c:v>
                </c:pt>
                <c:pt idx="400">
                  <c:v>5.3256870250514794</c:v>
                </c:pt>
                <c:pt idx="401">
                  <c:v>2.1234134600861516</c:v>
                </c:pt>
                <c:pt idx="402">
                  <c:v>-2.5593614763871742</c:v>
                </c:pt>
                <c:pt idx="403">
                  <c:v>7.0374634495747763</c:v>
                </c:pt>
                <c:pt idx="404">
                  <c:v>-14.111921293297797</c:v>
                </c:pt>
                <c:pt idx="405">
                  <c:v>8.2523378025115122</c:v>
                </c:pt>
                <c:pt idx="406">
                  <c:v>-16.011010194546067</c:v>
                </c:pt>
                <c:pt idx="407">
                  <c:v>2.452281417996149</c:v>
                </c:pt>
                <c:pt idx="408">
                  <c:v>-16.674944419599761</c:v>
                </c:pt>
                <c:pt idx="409">
                  <c:v>17.559262088351481</c:v>
                </c:pt>
                <c:pt idx="410">
                  <c:v>17.773309571346736</c:v>
                </c:pt>
                <c:pt idx="411">
                  <c:v>0.1331792913953187</c:v>
                </c:pt>
                <c:pt idx="412">
                  <c:v>22.133746711216936</c:v>
                </c:pt>
                <c:pt idx="413">
                  <c:v>8.8461552269471415</c:v>
                </c:pt>
                <c:pt idx="414">
                  <c:v>-8.1224260254258311</c:v>
                </c:pt>
                <c:pt idx="415">
                  <c:v>24.708310284006981</c:v>
                </c:pt>
                <c:pt idx="416">
                  <c:v>-2.8450481344244594</c:v>
                </c:pt>
                <c:pt idx="417">
                  <c:v>-9.8178480343323251</c:v>
                </c:pt>
                <c:pt idx="418">
                  <c:v>3.3198553957459236</c:v>
                </c:pt>
                <c:pt idx="419">
                  <c:v>19.669081853694898</c:v>
                </c:pt>
                <c:pt idx="420">
                  <c:v>5.2663734030076661</c:v>
                </c:pt>
                <c:pt idx="421">
                  <c:v>-22.359438745748406</c:v>
                </c:pt>
                <c:pt idx="422">
                  <c:v>-5.8905690637024612</c:v>
                </c:pt>
                <c:pt idx="423">
                  <c:v>-0.61035153301581602</c:v>
                </c:pt>
                <c:pt idx="424">
                  <c:v>-24.745436564773172</c:v>
                </c:pt>
                <c:pt idx="425">
                  <c:v>16.347068243005697</c:v>
                </c:pt>
                <c:pt idx="426">
                  <c:v>2.075349865500538</c:v>
                </c:pt>
                <c:pt idx="427">
                  <c:v>7.8936880843471648</c:v>
                </c:pt>
                <c:pt idx="428">
                  <c:v>-14.750082770857905</c:v>
                </c:pt>
                <c:pt idx="429">
                  <c:v>-4.8801522905810941</c:v>
                </c:pt>
                <c:pt idx="430">
                  <c:v>-10.408648606307796</c:v>
                </c:pt>
                <c:pt idx="431">
                  <c:v>9.1683172752637034</c:v>
                </c:pt>
                <c:pt idx="432">
                  <c:v>-4.6546229983802867</c:v>
                </c:pt>
                <c:pt idx="433">
                  <c:v>5.0215533651870832</c:v>
                </c:pt>
                <c:pt idx="434">
                  <c:v>-3.1744664832504839</c:v>
                </c:pt>
                <c:pt idx="435">
                  <c:v>20.96089015073504</c:v>
                </c:pt>
                <c:pt idx="436">
                  <c:v>8.1633977625359648</c:v>
                </c:pt>
                <c:pt idx="437">
                  <c:v>7.6503138389700389</c:v>
                </c:pt>
                <c:pt idx="438">
                  <c:v>23.409210034176315</c:v>
                </c:pt>
                <c:pt idx="439">
                  <c:v>11.71250268197603</c:v>
                </c:pt>
                <c:pt idx="440">
                  <c:v>17.187840552110249</c:v>
                </c:pt>
                <c:pt idx="441">
                  <c:v>14.351124037166755</c:v>
                </c:pt>
                <c:pt idx="442">
                  <c:v>-1.6057117174458178</c:v>
                </c:pt>
                <c:pt idx="443">
                  <c:v>-3.4885553258271536</c:v>
                </c:pt>
                <c:pt idx="444">
                  <c:v>16.957365614236345</c:v>
                </c:pt>
                <c:pt idx="445">
                  <c:v>7.8043639967314338</c:v>
                </c:pt>
                <c:pt idx="446">
                  <c:v>-2.4082064293769143</c:v>
                </c:pt>
                <c:pt idx="447">
                  <c:v>-2.8102693120227542</c:v>
                </c:pt>
                <c:pt idx="448">
                  <c:v>5.255930941421072</c:v>
                </c:pt>
                <c:pt idx="449">
                  <c:v>-5.5732450180202981</c:v>
                </c:pt>
                <c:pt idx="450">
                  <c:v>-14.484117213272846</c:v>
                </c:pt>
                <c:pt idx="451">
                  <c:v>-4.6349316542590664</c:v>
                </c:pt>
                <c:pt idx="452">
                  <c:v>26.891163280617945</c:v>
                </c:pt>
                <c:pt idx="453">
                  <c:v>-11.241939885235311</c:v>
                </c:pt>
                <c:pt idx="454">
                  <c:v>6.4557235737861767</c:v>
                </c:pt>
                <c:pt idx="455">
                  <c:v>3.2572511858656554</c:v>
                </c:pt>
                <c:pt idx="456">
                  <c:v>-27.289862777815166</c:v>
                </c:pt>
                <c:pt idx="457">
                  <c:v>2.8927954320410443</c:v>
                </c:pt>
                <c:pt idx="458">
                  <c:v>1.5685840299398386</c:v>
                </c:pt>
                <c:pt idx="459">
                  <c:v>-12.220188379601119</c:v>
                </c:pt>
                <c:pt idx="460">
                  <c:v>-5.0234360137898548</c:v>
                </c:pt>
                <c:pt idx="461">
                  <c:v>18.703533569642243</c:v>
                </c:pt>
                <c:pt idx="462">
                  <c:v>-15.22484078890853</c:v>
                </c:pt>
                <c:pt idx="463">
                  <c:v>5.1742785574502275</c:v>
                </c:pt>
                <c:pt idx="464">
                  <c:v>9.5309682939651879</c:v>
                </c:pt>
                <c:pt idx="465">
                  <c:v>-4.518182273236679</c:v>
                </c:pt>
                <c:pt idx="466">
                  <c:v>0.27819670563542331</c:v>
                </c:pt>
                <c:pt idx="467">
                  <c:v>-2.0738558855647611</c:v>
                </c:pt>
                <c:pt idx="468">
                  <c:v>-3.5015221213906109</c:v>
                </c:pt>
                <c:pt idx="469">
                  <c:v>14.506251061532703</c:v>
                </c:pt>
                <c:pt idx="470">
                  <c:v>-4.6428718334669625</c:v>
                </c:pt>
                <c:pt idx="471">
                  <c:v>-3.5831111483438853</c:v>
                </c:pt>
                <c:pt idx="472">
                  <c:v>-18.24989873680137</c:v>
                </c:pt>
                <c:pt idx="473">
                  <c:v>-21.787002646139186</c:v>
                </c:pt>
                <c:pt idx="474">
                  <c:v>-26.69853856206327</c:v>
                </c:pt>
                <c:pt idx="475">
                  <c:v>13.577465197470019</c:v>
                </c:pt>
                <c:pt idx="476">
                  <c:v>15.403591180101612</c:v>
                </c:pt>
                <c:pt idx="477">
                  <c:v>15.023597548247716</c:v>
                </c:pt>
                <c:pt idx="478">
                  <c:v>-7.4535594206702598</c:v>
                </c:pt>
                <c:pt idx="479">
                  <c:v>-16.4665813248196</c:v>
                </c:pt>
                <c:pt idx="480">
                  <c:v>-23.535984239999244</c:v>
                </c:pt>
                <c:pt idx="481">
                  <c:v>18.583410397112488</c:v>
                </c:pt>
                <c:pt idx="482">
                  <c:v>11.264695075683205</c:v>
                </c:pt>
                <c:pt idx="483">
                  <c:v>1.9275272540420918</c:v>
                </c:pt>
                <c:pt idx="484">
                  <c:v>11.407571244249691</c:v>
                </c:pt>
                <c:pt idx="485">
                  <c:v>23.115336949456573</c:v>
                </c:pt>
                <c:pt idx="486">
                  <c:v>-3.7200281878353323</c:v>
                </c:pt>
                <c:pt idx="487">
                  <c:v>11.14737987661216</c:v>
                </c:pt>
                <c:pt idx="488">
                  <c:v>16.531780767917031</c:v>
                </c:pt>
                <c:pt idx="489">
                  <c:v>7.7650756801213578</c:v>
                </c:pt>
                <c:pt idx="490">
                  <c:v>8.172144730863657</c:v>
                </c:pt>
                <c:pt idx="491">
                  <c:v>-17.752920545444447</c:v>
                </c:pt>
                <c:pt idx="492">
                  <c:v>1.6880687494897515</c:v>
                </c:pt>
                <c:pt idx="493">
                  <c:v>6.8079294384661555</c:v>
                </c:pt>
                <c:pt idx="494">
                  <c:v>-2.7113875859105079</c:v>
                </c:pt>
                <c:pt idx="495">
                  <c:v>1.4174749508183524</c:v>
                </c:pt>
                <c:pt idx="496">
                  <c:v>10.004814940151554</c:v>
                </c:pt>
                <c:pt idx="497">
                  <c:v>-7.5040187651634476</c:v>
                </c:pt>
                <c:pt idx="498">
                  <c:v>6.4349382090869991</c:v>
                </c:pt>
                <c:pt idx="499">
                  <c:v>17.611127171897742</c:v>
                </c:pt>
                <c:pt idx="500">
                  <c:v>5.5482056659422216</c:v>
                </c:pt>
                <c:pt idx="501">
                  <c:v>18.512793453621121</c:v>
                </c:pt>
                <c:pt idx="502">
                  <c:v>3.6914154676194233</c:v>
                </c:pt>
                <c:pt idx="503">
                  <c:v>5.8187459667982182</c:v>
                </c:pt>
                <c:pt idx="504">
                  <c:v>23.128605982884196</c:v>
                </c:pt>
                <c:pt idx="505">
                  <c:v>17.160136578684423</c:v>
                </c:pt>
                <c:pt idx="506">
                  <c:v>5.6130409092857523</c:v>
                </c:pt>
                <c:pt idx="507">
                  <c:v>8.5060347028970611</c:v>
                </c:pt>
                <c:pt idx="508">
                  <c:v>9.4128333673123912</c:v>
                </c:pt>
                <c:pt idx="509">
                  <c:v>19.003190854371752</c:v>
                </c:pt>
                <c:pt idx="510">
                  <c:v>12.991699868522112</c:v>
                </c:pt>
                <c:pt idx="511">
                  <c:v>-2.1526031184498677</c:v>
                </c:pt>
                <c:pt idx="512">
                  <c:v>14.839236290034975</c:v>
                </c:pt>
                <c:pt idx="513">
                  <c:v>3.4807751334972643</c:v>
                </c:pt>
                <c:pt idx="514">
                  <c:v>22.029191638395687</c:v>
                </c:pt>
                <c:pt idx="515">
                  <c:v>-3.0958792433520941</c:v>
                </c:pt>
                <c:pt idx="516">
                  <c:v>-6.4039006561311389</c:v>
                </c:pt>
                <c:pt idx="517">
                  <c:v>-7.5701475847236352</c:v>
                </c:pt>
                <c:pt idx="518">
                  <c:v>26.86898700634308</c:v>
                </c:pt>
                <c:pt idx="519">
                  <c:v>19.564235238931438</c:v>
                </c:pt>
                <c:pt idx="520">
                  <c:v>-7.3848135725640489</c:v>
                </c:pt>
                <c:pt idx="521">
                  <c:v>-1.1887855997871668</c:v>
                </c:pt>
                <c:pt idx="522">
                  <c:v>6.7864616285094641</c:v>
                </c:pt>
                <c:pt idx="523">
                  <c:v>4.4326783169461592</c:v>
                </c:pt>
                <c:pt idx="524">
                  <c:v>20.827693152326017</c:v>
                </c:pt>
                <c:pt idx="525">
                  <c:v>11.732554250333068</c:v>
                </c:pt>
                <c:pt idx="526">
                  <c:v>30.826620628860169</c:v>
                </c:pt>
                <c:pt idx="527">
                  <c:v>15.004630460529981</c:v>
                </c:pt>
                <c:pt idx="528">
                  <c:v>-18.142341455296496</c:v>
                </c:pt>
                <c:pt idx="529">
                  <c:v>25.672897327885281</c:v>
                </c:pt>
                <c:pt idx="530">
                  <c:v>7.3216596295133698</c:v>
                </c:pt>
                <c:pt idx="531">
                  <c:v>-2.8475544833701534</c:v>
                </c:pt>
                <c:pt idx="532">
                  <c:v>9.044230900827035</c:v>
                </c:pt>
                <c:pt idx="533">
                  <c:v>-5.0327110413656513</c:v>
                </c:pt>
                <c:pt idx="534">
                  <c:v>0.58831340189225756</c:v>
                </c:pt>
                <c:pt idx="535">
                  <c:v>-10.443103524034111</c:v>
                </c:pt>
                <c:pt idx="536">
                  <c:v>22.605026149469499</c:v>
                </c:pt>
                <c:pt idx="537">
                  <c:v>31.243276560914545</c:v>
                </c:pt>
                <c:pt idx="538">
                  <c:v>-10.732369855764222</c:v>
                </c:pt>
                <c:pt idx="539">
                  <c:v>27.053527193503029</c:v>
                </c:pt>
                <c:pt idx="540">
                  <c:v>9.4271039498329472</c:v>
                </c:pt>
                <c:pt idx="541">
                  <c:v>-0.41882837670190298</c:v>
                </c:pt>
                <c:pt idx="542">
                  <c:v>5.1101748604496215</c:v>
                </c:pt>
                <c:pt idx="543">
                  <c:v>-12.118953818637543</c:v>
                </c:pt>
                <c:pt idx="544">
                  <c:v>4.8238193785586283</c:v>
                </c:pt>
                <c:pt idx="545">
                  <c:v>-8.6658790370365892</c:v>
                </c:pt>
                <c:pt idx="546">
                  <c:v>6.5313469778548345</c:v>
                </c:pt>
                <c:pt idx="547">
                  <c:v>-0.10271011090345183</c:v>
                </c:pt>
                <c:pt idx="548">
                  <c:v>0.22967081603993833</c:v>
                </c:pt>
                <c:pt idx="549">
                  <c:v>-18.677817344578322</c:v>
                </c:pt>
                <c:pt idx="550">
                  <c:v>9.4452673036114732</c:v>
                </c:pt>
                <c:pt idx="551">
                  <c:v>-1.4564510378116218</c:v>
                </c:pt>
                <c:pt idx="552">
                  <c:v>11.472292205491581</c:v>
                </c:pt>
                <c:pt idx="553">
                  <c:v>13.733602566799233</c:v>
                </c:pt>
                <c:pt idx="554">
                  <c:v>0.15212406327376726</c:v>
                </c:pt>
                <c:pt idx="555">
                  <c:v>13.247126808970249</c:v>
                </c:pt>
                <c:pt idx="556">
                  <c:v>13.2283114871002</c:v>
                </c:pt>
                <c:pt idx="557">
                  <c:v>8.5335650208778819</c:v>
                </c:pt>
                <c:pt idx="558">
                  <c:v>-2.1417773338272461</c:v>
                </c:pt>
                <c:pt idx="559">
                  <c:v>14.785991896979537</c:v>
                </c:pt>
                <c:pt idx="560">
                  <c:v>0.71859520334320948</c:v>
                </c:pt>
                <c:pt idx="561">
                  <c:v>-2.1136822008902456</c:v>
                </c:pt>
                <c:pt idx="562">
                  <c:v>-2.5999840397686995</c:v>
                </c:pt>
                <c:pt idx="563">
                  <c:v>-2.2814881080511711</c:v>
                </c:pt>
                <c:pt idx="564">
                  <c:v>14.151205562335393</c:v>
                </c:pt>
                <c:pt idx="565">
                  <c:v>12.73934809418391</c:v>
                </c:pt>
                <c:pt idx="566">
                  <c:v>-10.595314992866733</c:v>
                </c:pt>
                <c:pt idx="567">
                  <c:v>-3.1436648001912211</c:v>
                </c:pt>
                <c:pt idx="568">
                  <c:v>-5.5009954215804129</c:v>
                </c:pt>
                <c:pt idx="569">
                  <c:v>-3.679561105740369</c:v>
                </c:pt>
                <c:pt idx="570">
                  <c:v>-9.2574959885246813</c:v>
                </c:pt>
                <c:pt idx="571">
                  <c:v>-5.0146711937923527</c:v>
                </c:pt>
                <c:pt idx="572">
                  <c:v>-4.5391856313012724</c:v>
                </c:pt>
                <c:pt idx="573">
                  <c:v>21.837782669783252</c:v>
                </c:pt>
                <c:pt idx="574">
                  <c:v>-26.556553623049254</c:v>
                </c:pt>
                <c:pt idx="575">
                  <c:v>-16.250216768452169</c:v>
                </c:pt>
                <c:pt idx="576">
                  <c:v>-4.6714337824785162</c:v>
                </c:pt>
                <c:pt idx="577">
                  <c:v>2.7243986718555231</c:v>
                </c:pt>
                <c:pt idx="578">
                  <c:v>-4.6384121645128431</c:v>
                </c:pt>
                <c:pt idx="579">
                  <c:v>29.76907382501679</c:v>
                </c:pt>
                <c:pt idx="580">
                  <c:v>-3.0345345559380235</c:v>
                </c:pt>
                <c:pt idx="581">
                  <c:v>-6.1256658480793504</c:v>
                </c:pt>
                <c:pt idx="582">
                  <c:v>8.3541092245803199</c:v>
                </c:pt>
                <c:pt idx="583">
                  <c:v>-28.881428174325436</c:v>
                </c:pt>
                <c:pt idx="584">
                  <c:v>11.774369575918232</c:v>
                </c:pt>
                <c:pt idx="585">
                  <c:v>2.7952252001230704</c:v>
                </c:pt>
                <c:pt idx="586">
                  <c:v>7.8162945638524199</c:v>
                </c:pt>
                <c:pt idx="587">
                  <c:v>-7.3289900231104177</c:v>
                </c:pt>
                <c:pt idx="588">
                  <c:v>4.818098147823056</c:v>
                </c:pt>
                <c:pt idx="589">
                  <c:v>17.970237832007662</c:v>
                </c:pt>
                <c:pt idx="590">
                  <c:v>-16.844289232838975</c:v>
                </c:pt>
                <c:pt idx="591">
                  <c:v>0.45208539032236317</c:v>
                </c:pt>
                <c:pt idx="592">
                  <c:v>-14.012689264804493</c:v>
                </c:pt>
                <c:pt idx="593">
                  <c:v>8.6254875865424907E-2</c:v>
                </c:pt>
                <c:pt idx="594">
                  <c:v>2.7428539123013653</c:v>
                </c:pt>
                <c:pt idx="595">
                  <c:v>-14.600697858036959</c:v>
                </c:pt>
                <c:pt idx="596">
                  <c:v>12.261628536943869</c:v>
                </c:pt>
                <c:pt idx="597">
                  <c:v>-10.540054213085927</c:v>
                </c:pt>
                <c:pt idx="598">
                  <c:v>-6.4353253265988286E-2</c:v>
                </c:pt>
                <c:pt idx="599">
                  <c:v>-14.761970181452803</c:v>
                </c:pt>
                <c:pt idx="600">
                  <c:v>-4.6178233708707488</c:v>
                </c:pt>
                <c:pt idx="601">
                  <c:v>11.162335779576921</c:v>
                </c:pt>
                <c:pt idx="602">
                  <c:v>-14.746634030984119</c:v>
                </c:pt>
                <c:pt idx="603">
                  <c:v>-11.558749372735544</c:v>
                </c:pt>
                <c:pt idx="604">
                  <c:v>16.909962494405789</c:v>
                </c:pt>
                <c:pt idx="605">
                  <c:v>-5.8402013534072914</c:v>
                </c:pt>
                <c:pt idx="606">
                  <c:v>5.3449982884663054</c:v>
                </c:pt>
                <c:pt idx="607">
                  <c:v>-17.188419892706783</c:v>
                </c:pt>
                <c:pt idx="608">
                  <c:v>25.549194017537282</c:v>
                </c:pt>
                <c:pt idx="609">
                  <c:v>16.778919467484457</c:v>
                </c:pt>
                <c:pt idx="610">
                  <c:v>8.7652890598023507</c:v>
                </c:pt>
                <c:pt idx="611">
                  <c:v>-0.51074389150332067</c:v>
                </c:pt>
                <c:pt idx="612">
                  <c:v>11.363631929225676</c:v>
                </c:pt>
                <c:pt idx="613">
                  <c:v>4.5544095452904401</c:v>
                </c:pt>
                <c:pt idx="614">
                  <c:v>-4.5376173398254274</c:v>
                </c:pt>
                <c:pt idx="615">
                  <c:v>3.4066801595551652</c:v>
                </c:pt>
                <c:pt idx="616">
                  <c:v>4.9145658047993308</c:v>
                </c:pt>
                <c:pt idx="617">
                  <c:v>-1.6427854331851748</c:v>
                </c:pt>
                <c:pt idx="618">
                  <c:v>5.9707790813917967</c:v>
                </c:pt>
                <c:pt idx="619">
                  <c:v>12.10554643032666</c:v>
                </c:pt>
                <c:pt idx="620">
                  <c:v>-9.1184498848415814</c:v>
                </c:pt>
                <c:pt idx="621">
                  <c:v>52.562202278117304</c:v>
                </c:pt>
                <c:pt idx="622">
                  <c:v>24.966949591460185</c:v>
                </c:pt>
                <c:pt idx="623">
                  <c:v>5.2852781481044175</c:v>
                </c:pt>
                <c:pt idx="624">
                  <c:v>10.706022366583662</c:v>
                </c:pt>
                <c:pt idx="625">
                  <c:v>-9.1453417752740016</c:v>
                </c:pt>
                <c:pt idx="626">
                  <c:v>20.155796059628976</c:v>
                </c:pt>
                <c:pt idx="627">
                  <c:v>21.935861146036533</c:v>
                </c:pt>
                <c:pt idx="628">
                  <c:v>-6.788394020087626</c:v>
                </c:pt>
                <c:pt idx="629">
                  <c:v>-12.099656111509177</c:v>
                </c:pt>
                <c:pt idx="630">
                  <c:v>-2.0396360562541922</c:v>
                </c:pt>
                <c:pt idx="631">
                  <c:v>2.6989982009793323</c:v>
                </c:pt>
                <c:pt idx="632">
                  <c:v>5.2949123754656409</c:v>
                </c:pt>
                <c:pt idx="633">
                  <c:v>16.466452289893837</c:v>
                </c:pt>
                <c:pt idx="634">
                  <c:v>-6.4096214298762781</c:v>
                </c:pt>
                <c:pt idx="635">
                  <c:v>23.95610307166432</c:v>
                </c:pt>
                <c:pt idx="636">
                  <c:v>-8.2067877602534836</c:v>
                </c:pt>
                <c:pt idx="637">
                  <c:v>21.061597479941302</c:v>
                </c:pt>
                <c:pt idx="638">
                  <c:v>17.55271376041825</c:v>
                </c:pt>
                <c:pt idx="639">
                  <c:v>7.9552745825677196</c:v>
                </c:pt>
                <c:pt idx="640">
                  <c:v>7.2006673128474397</c:v>
                </c:pt>
                <c:pt idx="641">
                  <c:v>5.0230021816355865</c:v>
                </c:pt>
                <c:pt idx="642">
                  <c:v>1.8483872378357358</c:v>
                </c:pt>
                <c:pt idx="643">
                  <c:v>-10.938106839432496</c:v>
                </c:pt>
                <c:pt idx="644">
                  <c:v>10.743313514141644</c:v>
                </c:pt>
                <c:pt idx="645">
                  <c:v>-12.026533266561611</c:v>
                </c:pt>
                <c:pt idx="646">
                  <c:v>15.006844896972879</c:v>
                </c:pt>
                <c:pt idx="647">
                  <c:v>-6.1026240798962874</c:v>
                </c:pt>
                <c:pt idx="648">
                  <c:v>-6.1430677572566346</c:v>
                </c:pt>
                <c:pt idx="649">
                  <c:v>-4.1634540062832706</c:v>
                </c:pt>
                <c:pt idx="650">
                  <c:v>17.317149206022009</c:v>
                </c:pt>
                <c:pt idx="651">
                  <c:v>-9.4710845481413735</c:v>
                </c:pt>
                <c:pt idx="652">
                  <c:v>16.847257013850879</c:v>
                </c:pt>
                <c:pt idx="653">
                  <c:v>12.970083342587397</c:v>
                </c:pt>
                <c:pt idx="654">
                  <c:v>2.6583447325045029E-2</c:v>
                </c:pt>
                <c:pt idx="655">
                  <c:v>3.17787663513068</c:v>
                </c:pt>
                <c:pt idx="656">
                  <c:v>2.5862433457238154E-2</c:v>
                </c:pt>
                <c:pt idx="657">
                  <c:v>-6.7242230897964781</c:v>
                </c:pt>
                <c:pt idx="658">
                  <c:v>22.22103632517684</c:v>
                </c:pt>
                <c:pt idx="659">
                  <c:v>3.8493655088634213</c:v>
                </c:pt>
                <c:pt idx="660">
                  <c:v>-18.745281773703361</c:v>
                </c:pt>
                <c:pt idx="661">
                  <c:v>13.750717482442086</c:v>
                </c:pt>
                <c:pt idx="662">
                  <c:v>10.869754836065198</c:v>
                </c:pt>
                <c:pt idx="663">
                  <c:v>8.4910669721575616</c:v>
                </c:pt>
                <c:pt idx="664">
                  <c:v>-4.4118636856525129</c:v>
                </c:pt>
                <c:pt idx="665">
                  <c:v>-8.4382882862207609</c:v>
                </c:pt>
                <c:pt idx="666">
                  <c:v>-0.26201174510499925</c:v>
                </c:pt>
                <c:pt idx="667">
                  <c:v>8.0784260041776896</c:v>
                </c:pt>
                <c:pt idx="668">
                  <c:v>8.5888689576279109</c:v>
                </c:pt>
                <c:pt idx="669">
                  <c:v>1.9169439643532087</c:v>
                </c:pt>
                <c:pt idx="670">
                  <c:v>17.742194501647823</c:v>
                </c:pt>
                <c:pt idx="671">
                  <c:v>21.972127025259688</c:v>
                </c:pt>
                <c:pt idx="672">
                  <c:v>5.8101043836534672</c:v>
                </c:pt>
                <c:pt idx="673">
                  <c:v>-1.0301450497156317</c:v>
                </c:pt>
                <c:pt idx="674">
                  <c:v>4.535207201912316</c:v>
                </c:pt>
                <c:pt idx="675">
                  <c:v>23.512909404141187</c:v>
                </c:pt>
                <c:pt idx="676">
                  <c:v>-6.6426376552684445</c:v>
                </c:pt>
                <c:pt idx="677">
                  <c:v>-7.6100174028136678</c:v>
                </c:pt>
                <c:pt idx="678">
                  <c:v>-6.7241678175176709</c:v>
                </c:pt>
                <c:pt idx="679">
                  <c:v>-3.32072893919241</c:v>
                </c:pt>
                <c:pt idx="680">
                  <c:v>14.719349292084384</c:v>
                </c:pt>
                <c:pt idx="681">
                  <c:v>-6.2849111874915984</c:v>
                </c:pt>
                <c:pt idx="682">
                  <c:v>-2.6263151030459397</c:v>
                </c:pt>
                <c:pt idx="683">
                  <c:v>24.975832101080847</c:v>
                </c:pt>
                <c:pt idx="684">
                  <c:v>-24.468028168769543</c:v>
                </c:pt>
                <c:pt idx="685">
                  <c:v>-14.285072900326401</c:v>
                </c:pt>
                <c:pt idx="686">
                  <c:v>-12.40493246343523</c:v>
                </c:pt>
                <c:pt idx="687">
                  <c:v>6.8235221594275597</c:v>
                </c:pt>
                <c:pt idx="688">
                  <c:v>5.900016711133258</c:v>
                </c:pt>
                <c:pt idx="689">
                  <c:v>0.88159220064642696</c:v>
                </c:pt>
                <c:pt idx="690">
                  <c:v>6.744397494298962</c:v>
                </c:pt>
                <c:pt idx="691">
                  <c:v>16.124912882156469</c:v>
                </c:pt>
                <c:pt idx="692">
                  <c:v>19.367921157082716</c:v>
                </c:pt>
                <c:pt idx="693">
                  <c:v>9.8500500761702909</c:v>
                </c:pt>
                <c:pt idx="694">
                  <c:v>14.731711808028825</c:v>
                </c:pt>
                <c:pt idx="695">
                  <c:v>13.752080674895508</c:v>
                </c:pt>
                <c:pt idx="696">
                  <c:v>-0.8724832771483797</c:v>
                </c:pt>
                <c:pt idx="697">
                  <c:v>5.8401622797080748</c:v>
                </c:pt>
                <c:pt idx="698">
                  <c:v>16.389850200510566</c:v>
                </c:pt>
                <c:pt idx="699">
                  <c:v>-13.571763563048552</c:v>
                </c:pt>
                <c:pt idx="700">
                  <c:v>0.45865781806656258</c:v>
                </c:pt>
                <c:pt idx="701">
                  <c:v>-9.7920222814504321</c:v>
                </c:pt>
                <c:pt idx="702">
                  <c:v>-7.0114775674221157</c:v>
                </c:pt>
                <c:pt idx="703">
                  <c:v>10.351312557459973</c:v>
                </c:pt>
                <c:pt idx="704">
                  <c:v>18.503425833973843</c:v>
                </c:pt>
                <c:pt idx="705">
                  <c:v>-3.1966005294006905</c:v>
                </c:pt>
                <c:pt idx="706">
                  <c:v>-9.2013687487111504</c:v>
                </c:pt>
                <c:pt idx="707">
                  <c:v>-5.5321349789175116</c:v>
                </c:pt>
                <c:pt idx="708">
                  <c:v>-4.4738243754464619</c:v>
                </c:pt>
                <c:pt idx="709">
                  <c:v>-5.9446147245054313</c:v>
                </c:pt>
                <c:pt idx="710">
                  <c:v>-10.237470961194731</c:v>
                </c:pt>
                <c:pt idx="711">
                  <c:v>13.004433525624002</c:v>
                </c:pt>
                <c:pt idx="712">
                  <c:v>1.6725948986607477</c:v>
                </c:pt>
                <c:pt idx="713">
                  <c:v>14.944660664619073</c:v>
                </c:pt>
                <c:pt idx="714">
                  <c:v>-4.629452596888715</c:v>
                </c:pt>
                <c:pt idx="715">
                  <c:v>11.633796604738915</c:v>
                </c:pt>
                <c:pt idx="716">
                  <c:v>20.461004521792933</c:v>
                </c:pt>
                <c:pt idx="717">
                  <c:v>24.060332218807677</c:v>
                </c:pt>
                <c:pt idx="718">
                  <c:v>-9.0097014019890551</c:v>
                </c:pt>
                <c:pt idx="719">
                  <c:v>-12.874419365663901</c:v>
                </c:pt>
                <c:pt idx="720">
                  <c:v>-5.2174119819300344</c:v>
                </c:pt>
                <c:pt idx="721">
                  <c:v>1.7224915282564801</c:v>
                </c:pt>
                <c:pt idx="722">
                  <c:v>-14.568609577968008</c:v>
                </c:pt>
                <c:pt idx="723">
                  <c:v>5.7730151101258631</c:v>
                </c:pt>
                <c:pt idx="724">
                  <c:v>-0.20031661804706147</c:v>
                </c:pt>
                <c:pt idx="725">
                  <c:v>26.245735683644625</c:v>
                </c:pt>
                <c:pt idx="726">
                  <c:v>-1.8182377294366638</c:v>
                </c:pt>
                <c:pt idx="727">
                  <c:v>16.936985173585096</c:v>
                </c:pt>
                <c:pt idx="728">
                  <c:v>22.181964643889145</c:v>
                </c:pt>
                <c:pt idx="729">
                  <c:v>19.363443213187391</c:v>
                </c:pt>
                <c:pt idx="730">
                  <c:v>-9.4750350763486821</c:v>
                </c:pt>
                <c:pt idx="731">
                  <c:v>2.0429613500699499</c:v>
                </c:pt>
                <c:pt idx="732">
                  <c:v>-0.21330475447793162</c:v>
                </c:pt>
                <c:pt idx="733">
                  <c:v>22.789675336252749</c:v>
                </c:pt>
                <c:pt idx="734">
                  <c:v>11.889940505862748</c:v>
                </c:pt>
                <c:pt idx="735">
                  <c:v>-11.096883332239791</c:v>
                </c:pt>
                <c:pt idx="736">
                  <c:v>-13.832563412217766</c:v>
                </c:pt>
                <c:pt idx="737">
                  <c:v>4.3851047102440077</c:v>
                </c:pt>
                <c:pt idx="738">
                  <c:v>-13.530809293395805</c:v>
                </c:pt>
                <c:pt idx="739">
                  <c:v>15.958441686958867</c:v>
                </c:pt>
                <c:pt idx="740">
                  <c:v>6.1365692306930288</c:v>
                </c:pt>
                <c:pt idx="741">
                  <c:v>0.11306671034665428</c:v>
                </c:pt>
                <c:pt idx="742">
                  <c:v>-20.892986143991891</c:v>
                </c:pt>
                <c:pt idx="743">
                  <c:v>2.1108073878340434</c:v>
                </c:pt>
                <c:pt idx="744">
                  <c:v>10.903395543082759</c:v>
                </c:pt>
                <c:pt idx="745">
                  <c:v>14.009078183161753</c:v>
                </c:pt>
                <c:pt idx="746">
                  <c:v>-1.7017291501901539</c:v>
                </c:pt>
                <c:pt idx="747">
                  <c:v>-5.8055077675513829</c:v>
                </c:pt>
                <c:pt idx="748">
                  <c:v>22.829048613849089</c:v>
                </c:pt>
                <c:pt idx="749">
                  <c:v>8.0046720901162214</c:v>
                </c:pt>
                <c:pt idx="750">
                  <c:v>3.7727792921590808</c:v>
                </c:pt>
                <c:pt idx="751">
                  <c:v>-11.726901227595985</c:v>
                </c:pt>
                <c:pt idx="752">
                  <c:v>12.561435134397398</c:v>
                </c:pt>
                <c:pt idx="753">
                  <c:v>-14.99151862729051</c:v>
                </c:pt>
                <c:pt idx="754">
                  <c:v>6.7277238051719994</c:v>
                </c:pt>
                <c:pt idx="755">
                  <c:v>9.7743236315203301</c:v>
                </c:pt>
                <c:pt idx="756">
                  <c:v>15.067837217797324</c:v>
                </c:pt>
                <c:pt idx="757">
                  <c:v>9.9147302395010719</c:v>
                </c:pt>
                <c:pt idx="758">
                  <c:v>-2.628811426057851</c:v>
                </c:pt>
                <c:pt idx="759">
                  <c:v>10.59984511560226</c:v>
                </c:pt>
                <c:pt idx="760">
                  <c:v>-0.99780486500441157</c:v>
                </c:pt>
                <c:pt idx="761">
                  <c:v>20.801674563331265</c:v>
                </c:pt>
                <c:pt idx="762">
                  <c:v>26.964885262019372</c:v>
                </c:pt>
                <c:pt idx="763">
                  <c:v>1.2244444913378096</c:v>
                </c:pt>
                <c:pt idx="764">
                  <c:v>-7.9832569917278704</c:v>
                </c:pt>
                <c:pt idx="765">
                  <c:v>5.4218665729860582</c:v>
                </c:pt>
                <c:pt idx="766">
                  <c:v>10.346943905593196</c:v>
                </c:pt>
                <c:pt idx="767">
                  <c:v>5.2014578681049208</c:v>
                </c:pt>
                <c:pt idx="768">
                  <c:v>3.074280726179019</c:v>
                </c:pt>
                <c:pt idx="769">
                  <c:v>35.093321752091839</c:v>
                </c:pt>
                <c:pt idx="770">
                  <c:v>-1.131693342842123</c:v>
                </c:pt>
                <c:pt idx="771">
                  <c:v>-5.5550996049765473</c:v>
                </c:pt>
                <c:pt idx="772">
                  <c:v>14.663162450821376</c:v>
                </c:pt>
                <c:pt idx="773">
                  <c:v>-8.2959208065271461</c:v>
                </c:pt>
                <c:pt idx="774">
                  <c:v>-14.91784520625113</c:v>
                </c:pt>
                <c:pt idx="775">
                  <c:v>16.066207767188995</c:v>
                </c:pt>
                <c:pt idx="776">
                  <c:v>-6.7728125224674649</c:v>
                </c:pt>
                <c:pt idx="777">
                  <c:v>-10.022477846401095</c:v>
                </c:pt>
                <c:pt idx="778">
                  <c:v>21.823436206480846</c:v>
                </c:pt>
                <c:pt idx="779">
                  <c:v>-12.694958854775368</c:v>
                </c:pt>
                <c:pt idx="780">
                  <c:v>18.848615327412269</c:v>
                </c:pt>
                <c:pt idx="781">
                  <c:v>9.1878086354891764</c:v>
                </c:pt>
                <c:pt idx="782">
                  <c:v>-5.2865972030217492</c:v>
                </c:pt>
                <c:pt idx="783">
                  <c:v>4.4149320996187775</c:v>
                </c:pt>
                <c:pt idx="784">
                  <c:v>-32.421902874765074</c:v>
                </c:pt>
                <c:pt idx="785">
                  <c:v>2.2968021042099753</c:v>
                </c:pt>
                <c:pt idx="786">
                  <c:v>-8.0615934289887754</c:v>
                </c:pt>
                <c:pt idx="787">
                  <c:v>30.07443380799474</c:v>
                </c:pt>
                <c:pt idx="788">
                  <c:v>0.42524198104907995</c:v>
                </c:pt>
                <c:pt idx="789">
                  <c:v>-0.42063769959164432</c:v>
                </c:pt>
                <c:pt idx="790">
                  <c:v>-2.6395399075666752</c:v>
                </c:pt>
                <c:pt idx="791">
                  <c:v>3.5481539536474394</c:v>
                </c:pt>
                <c:pt idx="792">
                  <c:v>-2.9418182888027928</c:v>
                </c:pt>
                <c:pt idx="793">
                  <c:v>11.51842924034475</c:v>
                </c:pt>
                <c:pt idx="794">
                  <c:v>-7.579652063223655</c:v>
                </c:pt>
                <c:pt idx="795">
                  <c:v>7.439325336757328</c:v>
                </c:pt>
                <c:pt idx="796">
                  <c:v>3.9573366052525198</c:v>
                </c:pt>
                <c:pt idx="797">
                  <c:v>-0.48030303295618992</c:v>
                </c:pt>
                <c:pt idx="798">
                  <c:v>-24.46713516259743</c:v>
                </c:pt>
                <c:pt idx="799">
                  <c:v>9.0876202605006782</c:v>
                </c:pt>
                <c:pt idx="800">
                  <c:v>27.259767290895997</c:v>
                </c:pt>
                <c:pt idx="801">
                  <c:v>5.5494892465465515</c:v>
                </c:pt>
                <c:pt idx="802">
                  <c:v>-17.476728455048693</c:v>
                </c:pt>
                <c:pt idx="803">
                  <c:v>-5.8499935157616392</c:v>
                </c:pt>
                <c:pt idx="804">
                  <c:v>-22.527970799672183</c:v>
                </c:pt>
                <c:pt idx="805">
                  <c:v>19.34814604778116</c:v>
                </c:pt>
                <c:pt idx="806">
                  <c:v>-9.6750263558264002</c:v>
                </c:pt>
                <c:pt idx="807">
                  <c:v>3.7256964874835941</c:v>
                </c:pt>
                <c:pt idx="808">
                  <c:v>-1.8335311779532546</c:v>
                </c:pt>
                <c:pt idx="809">
                  <c:v>-16.410734840129194</c:v>
                </c:pt>
                <c:pt idx="810">
                  <c:v>4.9601603597419235</c:v>
                </c:pt>
                <c:pt idx="811">
                  <c:v>-13.333552878995992</c:v>
                </c:pt>
                <c:pt idx="812">
                  <c:v>14.786234728492845</c:v>
                </c:pt>
                <c:pt idx="813">
                  <c:v>-4.2514792248507121</c:v>
                </c:pt>
                <c:pt idx="814">
                  <c:v>-1.4879765552506399</c:v>
                </c:pt>
                <c:pt idx="815">
                  <c:v>-0.8034983589221163</c:v>
                </c:pt>
                <c:pt idx="816">
                  <c:v>-2.8058047046672527</c:v>
                </c:pt>
                <c:pt idx="817">
                  <c:v>-10.789080405494712</c:v>
                </c:pt>
                <c:pt idx="818">
                  <c:v>2.6437325807180567</c:v>
                </c:pt>
                <c:pt idx="819">
                  <c:v>4.7474613624879147</c:v>
                </c:pt>
                <c:pt idx="820">
                  <c:v>1.4714405792734411</c:v>
                </c:pt>
                <c:pt idx="821">
                  <c:v>3.9553367725872555</c:v>
                </c:pt>
                <c:pt idx="822">
                  <c:v>-2.5414043215466364</c:v>
                </c:pt>
                <c:pt idx="823">
                  <c:v>-18.05532150628882</c:v>
                </c:pt>
                <c:pt idx="824">
                  <c:v>25.405499171647136</c:v>
                </c:pt>
                <c:pt idx="825">
                  <c:v>-8.9990857705599225</c:v>
                </c:pt>
                <c:pt idx="826">
                  <c:v>21.790406400134469</c:v>
                </c:pt>
                <c:pt idx="827">
                  <c:v>-7.1641061315240044</c:v>
                </c:pt>
                <c:pt idx="828">
                  <c:v>21.372351369665815</c:v>
                </c:pt>
                <c:pt idx="829">
                  <c:v>10.924395892846228</c:v>
                </c:pt>
                <c:pt idx="830">
                  <c:v>-12.311276714336181</c:v>
                </c:pt>
                <c:pt idx="831">
                  <c:v>13.736782434123743</c:v>
                </c:pt>
                <c:pt idx="832">
                  <c:v>10.551436092474866</c:v>
                </c:pt>
                <c:pt idx="833">
                  <c:v>11.542853865800783</c:v>
                </c:pt>
                <c:pt idx="834">
                  <c:v>8.2126897978727254</c:v>
                </c:pt>
                <c:pt idx="835">
                  <c:v>8.5559835269608389</c:v>
                </c:pt>
                <c:pt idx="836">
                  <c:v>-1.2073698646866156</c:v>
                </c:pt>
                <c:pt idx="837">
                  <c:v>-3.4181848097564469</c:v>
                </c:pt>
                <c:pt idx="838">
                  <c:v>0.66057400601918559</c:v>
                </c:pt>
                <c:pt idx="839">
                  <c:v>-6.8018893977483401</c:v>
                </c:pt>
                <c:pt idx="840">
                  <c:v>-8.8544213449081042</c:v>
                </c:pt>
                <c:pt idx="841">
                  <c:v>5.6769085719911629</c:v>
                </c:pt>
                <c:pt idx="842">
                  <c:v>-8.690073328007152</c:v>
                </c:pt>
                <c:pt idx="843">
                  <c:v>8.459265439092837</c:v>
                </c:pt>
                <c:pt idx="844">
                  <c:v>12.42972233887987</c:v>
                </c:pt>
                <c:pt idx="845">
                  <c:v>-5.4492300700388761</c:v>
                </c:pt>
                <c:pt idx="846">
                  <c:v>16.602387362845135</c:v>
                </c:pt>
                <c:pt idx="847">
                  <c:v>-3.25059779432722</c:v>
                </c:pt>
                <c:pt idx="848">
                  <c:v>7.9088055830328639</c:v>
                </c:pt>
                <c:pt idx="849">
                  <c:v>-0.44571174083794673</c:v>
                </c:pt>
                <c:pt idx="850">
                  <c:v>8.8077829522197248</c:v>
                </c:pt>
                <c:pt idx="851">
                  <c:v>-11.448293233188945</c:v>
                </c:pt>
                <c:pt idx="852">
                  <c:v>-2.1704455665709013</c:v>
                </c:pt>
                <c:pt idx="853">
                  <c:v>-1.2177212642107023</c:v>
                </c:pt>
                <c:pt idx="854">
                  <c:v>-10.755729880258031</c:v>
                </c:pt>
                <c:pt idx="855">
                  <c:v>-0.9438315451544419</c:v>
                </c:pt>
                <c:pt idx="856">
                  <c:v>-12.218759572359744</c:v>
                </c:pt>
                <c:pt idx="857">
                  <c:v>18.115868189197542</c:v>
                </c:pt>
                <c:pt idx="858">
                  <c:v>-0.75736530605498942</c:v>
                </c:pt>
                <c:pt idx="859">
                  <c:v>11.693034777523447</c:v>
                </c:pt>
                <c:pt idx="860">
                  <c:v>1.8416186304862805</c:v>
                </c:pt>
                <c:pt idx="861">
                  <c:v>-4.3011545737378754E-2</c:v>
                </c:pt>
                <c:pt idx="862">
                  <c:v>23.15779948337028</c:v>
                </c:pt>
                <c:pt idx="863">
                  <c:v>7.6302384388478774</c:v>
                </c:pt>
                <c:pt idx="864">
                  <c:v>23.620653657847175</c:v>
                </c:pt>
                <c:pt idx="865">
                  <c:v>1.6339696443934884</c:v>
                </c:pt>
                <c:pt idx="866">
                  <c:v>9.0517498682339728</c:v>
                </c:pt>
                <c:pt idx="867">
                  <c:v>4.2359124610604848</c:v>
                </c:pt>
                <c:pt idx="868">
                  <c:v>3.3548758419063986</c:v>
                </c:pt>
                <c:pt idx="869">
                  <c:v>-12.328660821269242</c:v>
                </c:pt>
                <c:pt idx="870">
                  <c:v>8.0812820321923926</c:v>
                </c:pt>
                <c:pt idx="871">
                  <c:v>11.396984141518999</c:v>
                </c:pt>
                <c:pt idx="872">
                  <c:v>15.48045950370949</c:v>
                </c:pt>
                <c:pt idx="873">
                  <c:v>11.840001105495867</c:v>
                </c:pt>
                <c:pt idx="874">
                  <c:v>-12.121425067631709</c:v>
                </c:pt>
                <c:pt idx="875">
                  <c:v>3.2159917606232362</c:v>
                </c:pt>
                <c:pt idx="876">
                  <c:v>15.50832215213652</c:v>
                </c:pt>
                <c:pt idx="877">
                  <c:v>12.300319387705038</c:v>
                </c:pt>
                <c:pt idx="878">
                  <c:v>2.90510680938206</c:v>
                </c:pt>
                <c:pt idx="879">
                  <c:v>15.655678890400697</c:v>
                </c:pt>
                <c:pt idx="880">
                  <c:v>-3.0896803789564551</c:v>
                </c:pt>
                <c:pt idx="881">
                  <c:v>12.203175682351652</c:v>
                </c:pt>
                <c:pt idx="882">
                  <c:v>22.276246455800429</c:v>
                </c:pt>
                <c:pt idx="883">
                  <c:v>-0.45674349683162063</c:v>
                </c:pt>
                <c:pt idx="884">
                  <c:v>-2.0494542576562473</c:v>
                </c:pt>
                <c:pt idx="885">
                  <c:v>-5.322279548199468</c:v>
                </c:pt>
                <c:pt idx="886">
                  <c:v>13.457972900229475</c:v>
                </c:pt>
                <c:pt idx="887">
                  <c:v>2.9984043910252591</c:v>
                </c:pt>
                <c:pt idx="888">
                  <c:v>-6.9531974632416684</c:v>
                </c:pt>
                <c:pt idx="889">
                  <c:v>20.886071954813524</c:v>
                </c:pt>
                <c:pt idx="890">
                  <c:v>-9.6405682755173778</c:v>
                </c:pt>
                <c:pt idx="891">
                  <c:v>-7.0455950788811528</c:v>
                </c:pt>
                <c:pt idx="892">
                  <c:v>16.744786135221144</c:v>
                </c:pt>
                <c:pt idx="893">
                  <c:v>-3.7045848631128742</c:v>
                </c:pt>
                <c:pt idx="894">
                  <c:v>23.155136179167719</c:v>
                </c:pt>
                <c:pt idx="895">
                  <c:v>15.567005356097635</c:v>
                </c:pt>
                <c:pt idx="896">
                  <c:v>-0.12411381278423406</c:v>
                </c:pt>
                <c:pt idx="897">
                  <c:v>21.249122878677866</c:v>
                </c:pt>
                <c:pt idx="898">
                  <c:v>-7.515661103091265</c:v>
                </c:pt>
                <c:pt idx="899">
                  <c:v>16.013789507047854</c:v>
                </c:pt>
                <c:pt idx="900">
                  <c:v>17.287895736315658</c:v>
                </c:pt>
                <c:pt idx="901">
                  <c:v>-9.3048540249169385</c:v>
                </c:pt>
                <c:pt idx="902">
                  <c:v>7.5863357934342996</c:v>
                </c:pt>
                <c:pt idx="903">
                  <c:v>24.674935660446597</c:v>
                </c:pt>
                <c:pt idx="904">
                  <c:v>22.702994475022269</c:v>
                </c:pt>
                <c:pt idx="905">
                  <c:v>30.629449859004577</c:v>
                </c:pt>
                <c:pt idx="906">
                  <c:v>24.762279950023757</c:v>
                </c:pt>
                <c:pt idx="907">
                  <c:v>1.9933439688579249</c:v>
                </c:pt>
                <c:pt idx="908">
                  <c:v>-19.605902858080796</c:v>
                </c:pt>
                <c:pt idx="909">
                  <c:v>5.0964803813123112</c:v>
                </c:pt>
                <c:pt idx="910">
                  <c:v>-27.008623173942169</c:v>
                </c:pt>
                <c:pt idx="911">
                  <c:v>26.169862357977436</c:v>
                </c:pt>
                <c:pt idx="912">
                  <c:v>-0.40488075463302309</c:v>
                </c:pt>
                <c:pt idx="913">
                  <c:v>8.6136016216192886</c:v>
                </c:pt>
                <c:pt idx="914">
                  <c:v>-2.9857182205100337</c:v>
                </c:pt>
                <c:pt idx="915">
                  <c:v>2.0963342861196566</c:v>
                </c:pt>
                <c:pt idx="916">
                  <c:v>30.01457518390993</c:v>
                </c:pt>
                <c:pt idx="917">
                  <c:v>-3.7722417227298877</c:v>
                </c:pt>
                <c:pt idx="918">
                  <c:v>-0.28345659296847714</c:v>
                </c:pt>
                <c:pt idx="919">
                  <c:v>13.318316163219851</c:v>
                </c:pt>
                <c:pt idx="920">
                  <c:v>10.405510045409876</c:v>
                </c:pt>
                <c:pt idx="921">
                  <c:v>6.508421009218571</c:v>
                </c:pt>
                <c:pt idx="922">
                  <c:v>-14.245622134162204</c:v>
                </c:pt>
                <c:pt idx="923">
                  <c:v>12.604394785707601</c:v>
                </c:pt>
                <c:pt idx="924">
                  <c:v>5.3260146424826225</c:v>
                </c:pt>
                <c:pt idx="925">
                  <c:v>14.625176779608731</c:v>
                </c:pt>
                <c:pt idx="926">
                  <c:v>-41.089409848742882</c:v>
                </c:pt>
                <c:pt idx="927">
                  <c:v>5.4720092160839755</c:v>
                </c:pt>
                <c:pt idx="928">
                  <c:v>7.1441461013481273</c:v>
                </c:pt>
                <c:pt idx="929">
                  <c:v>18.639692847506829</c:v>
                </c:pt>
                <c:pt idx="930">
                  <c:v>-5.9746679950178745</c:v>
                </c:pt>
                <c:pt idx="931">
                  <c:v>2.3789173340133125</c:v>
                </c:pt>
                <c:pt idx="932">
                  <c:v>3.2904332313483007</c:v>
                </c:pt>
                <c:pt idx="933">
                  <c:v>0.62728402818707707</c:v>
                </c:pt>
                <c:pt idx="934">
                  <c:v>3.9506931741000475</c:v>
                </c:pt>
                <c:pt idx="935">
                  <c:v>17.500388129926055</c:v>
                </c:pt>
                <c:pt idx="936">
                  <c:v>3.0438795940669969</c:v>
                </c:pt>
                <c:pt idx="937">
                  <c:v>-6.3437333793928694</c:v>
                </c:pt>
                <c:pt idx="938">
                  <c:v>18.942101951544863</c:v>
                </c:pt>
                <c:pt idx="939">
                  <c:v>-3.3372831534013727</c:v>
                </c:pt>
                <c:pt idx="940">
                  <c:v>9.8673489657831688</c:v>
                </c:pt>
                <c:pt idx="941">
                  <c:v>10.686977764210006</c:v>
                </c:pt>
                <c:pt idx="942">
                  <c:v>9.177102151292992</c:v>
                </c:pt>
                <c:pt idx="943">
                  <c:v>6.322332724403239</c:v>
                </c:pt>
                <c:pt idx="944">
                  <c:v>2.4449047720242252</c:v>
                </c:pt>
                <c:pt idx="945">
                  <c:v>-23.043384433988649</c:v>
                </c:pt>
                <c:pt idx="946">
                  <c:v>-18.097746668968767</c:v>
                </c:pt>
                <c:pt idx="947">
                  <c:v>6.8376453918294597</c:v>
                </c:pt>
                <c:pt idx="948">
                  <c:v>-14.294598111296537</c:v>
                </c:pt>
                <c:pt idx="949">
                  <c:v>19.652095164320684</c:v>
                </c:pt>
                <c:pt idx="950">
                  <c:v>10.410623323588919</c:v>
                </c:pt>
                <c:pt idx="951">
                  <c:v>-18.20009673545848</c:v>
                </c:pt>
                <c:pt idx="952">
                  <c:v>12.238434217433857</c:v>
                </c:pt>
                <c:pt idx="953">
                  <c:v>12.213488554752111</c:v>
                </c:pt>
                <c:pt idx="954">
                  <c:v>10.65552469923777</c:v>
                </c:pt>
                <c:pt idx="955">
                  <c:v>-2.7318961778665347</c:v>
                </c:pt>
                <c:pt idx="956">
                  <c:v>-12.296774788846808</c:v>
                </c:pt>
                <c:pt idx="957">
                  <c:v>-7.4008041562571201</c:v>
                </c:pt>
                <c:pt idx="958">
                  <c:v>-0.50563902970221974</c:v>
                </c:pt>
                <c:pt idx="959">
                  <c:v>-2.9145461566500508</c:v>
                </c:pt>
                <c:pt idx="960">
                  <c:v>-8.3633058068408452</c:v>
                </c:pt>
                <c:pt idx="961">
                  <c:v>-1.6483079294239253</c:v>
                </c:pt>
                <c:pt idx="962">
                  <c:v>5.5414659914536504</c:v>
                </c:pt>
                <c:pt idx="963">
                  <c:v>21.179558020497019</c:v>
                </c:pt>
                <c:pt idx="964">
                  <c:v>15.069291865188916</c:v>
                </c:pt>
                <c:pt idx="965">
                  <c:v>-1.496367554561953</c:v>
                </c:pt>
                <c:pt idx="966">
                  <c:v>2.8905356830551767</c:v>
                </c:pt>
                <c:pt idx="967">
                  <c:v>9.0461774131289747</c:v>
                </c:pt>
                <c:pt idx="968">
                  <c:v>-3.2217933568947181</c:v>
                </c:pt>
                <c:pt idx="969">
                  <c:v>16.781748991419406</c:v>
                </c:pt>
                <c:pt idx="970">
                  <c:v>18.168521623270596</c:v>
                </c:pt>
                <c:pt idx="971">
                  <c:v>13.396571536877364</c:v>
                </c:pt>
                <c:pt idx="972">
                  <c:v>-11.498210177445859</c:v>
                </c:pt>
                <c:pt idx="973">
                  <c:v>2.9610459950649055</c:v>
                </c:pt>
                <c:pt idx="974">
                  <c:v>-16.088169373199911</c:v>
                </c:pt>
                <c:pt idx="975">
                  <c:v>-21.902089518537011</c:v>
                </c:pt>
                <c:pt idx="976">
                  <c:v>20.817521525656495</c:v>
                </c:pt>
                <c:pt idx="977">
                  <c:v>14.764767377921615</c:v>
                </c:pt>
                <c:pt idx="978">
                  <c:v>13.451334458495129</c:v>
                </c:pt>
                <c:pt idx="979">
                  <c:v>0.58254911292821987</c:v>
                </c:pt>
                <c:pt idx="980">
                  <c:v>9.969975867152705</c:v>
                </c:pt>
                <c:pt idx="981">
                  <c:v>1.920567845043136</c:v>
                </c:pt>
                <c:pt idx="982">
                  <c:v>10.397026492591847</c:v>
                </c:pt>
                <c:pt idx="983">
                  <c:v>8.7397287557234513</c:v>
                </c:pt>
                <c:pt idx="984">
                  <c:v>2.7469381805114743</c:v>
                </c:pt>
                <c:pt idx="985">
                  <c:v>-23.630992845016721</c:v>
                </c:pt>
                <c:pt idx="986">
                  <c:v>-2.5585040315835812</c:v>
                </c:pt>
                <c:pt idx="987">
                  <c:v>-12.310796779998299</c:v>
                </c:pt>
                <c:pt idx="988">
                  <c:v>4.3932752332630542</c:v>
                </c:pt>
                <c:pt idx="989">
                  <c:v>19.960841039612227</c:v>
                </c:pt>
                <c:pt idx="990">
                  <c:v>10.706086056340277</c:v>
                </c:pt>
                <c:pt idx="991">
                  <c:v>-26.04669130632351</c:v>
                </c:pt>
                <c:pt idx="992">
                  <c:v>31.94982544271781</c:v>
                </c:pt>
                <c:pt idx="993">
                  <c:v>-8.0576946127232887</c:v>
                </c:pt>
                <c:pt idx="994">
                  <c:v>-13.806446198854712</c:v>
                </c:pt>
                <c:pt idx="995">
                  <c:v>3.1818748064973938</c:v>
                </c:pt>
                <c:pt idx="996">
                  <c:v>-1.6889553072682482</c:v>
                </c:pt>
                <c:pt idx="997">
                  <c:v>-14.390917484014395</c:v>
                </c:pt>
                <c:pt idx="998">
                  <c:v>-2.3303819654662448</c:v>
                </c:pt>
                <c:pt idx="999">
                  <c:v>4.6578534180403555</c:v>
                </c:pt>
              </c:numCache>
            </c:numRef>
          </c:xVal>
          <c:yVal>
            <c:numRef>
              <c:f>'Sensitivity Analysis'!$G$57:$G$1056</c:f>
              <c:numCache>
                <c:formatCode>General</c:formatCode>
                <c:ptCount val="1000"/>
                <c:pt idx="0">
                  <c:v>0.61499999999999999</c:v>
                </c:pt>
                <c:pt idx="1">
                  <c:v>0.67200000000000004</c:v>
                </c:pt>
                <c:pt idx="2">
                  <c:v>0.27500000000000002</c:v>
                </c:pt>
                <c:pt idx="3">
                  <c:v>0.69</c:v>
                </c:pt>
                <c:pt idx="4">
                  <c:v>0.28100000000000003</c:v>
                </c:pt>
                <c:pt idx="5">
                  <c:v>0.98699999999999999</c:v>
                </c:pt>
                <c:pt idx="6">
                  <c:v>0.68</c:v>
                </c:pt>
                <c:pt idx="7">
                  <c:v>2.1999999999999999E-2</c:v>
                </c:pt>
                <c:pt idx="8">
                  <c:v>0.56699999999999995</c:v>
                </c:pt>
                <c:pt idx="9">
                  <c:v>3.5999999999999997E-2</c:v>
                </c:pt>
                <c:pt idx="10">
                  <c:v>0.45</c:v>
                </c:pt>
                <c:pt idx="11">
                  <c:v>0.36899999999999999</c:v>
                </c:pt>
                <c:pt idx="12">
                  <c:v>0.92400000000000004</c:v>
                </c:pt>
                <c:pt idx="13">
                  <c:v>0.20200000000000001</c:v>
                </c:pt>
                <c:pt idx="14">
                  <c:v>0.55700000000000005</c:v>
                </c:pt>
                <c:pt idx="15">
                  <c:v>0.997</c:v>
                </c:pt>
                <c:pt idx="16">
                  <c:v>0.76700000000000002</c:v>
                </c:pt>
                <c:pt idx="17">
                  <c:v>0.54700000000000004</c:v>
                </c:pt>
                <c:pt idx="18">
                  <c:v>1.9E-2</c:v>
                </c:pt>
                <c:pt idx="19">
                  <c:v>0.73499999999999999</c:v>
                </c:pt>
                <c:pt idx="20">
                  <c:v>0.31</c:v>
                </c:pt>
                <c:pt idx="21">
                  <c:v>0.82699999999999996</c:v>
                </c:pt>
                <c:pt idx="22">
                  <c:v>0.92900000000000005</c:v>
                </c:pt>
                <c:pt idx="23">
                  <c:v>0.17199999999999999</c:v>
                </c:pt>
                <c:pt idx="24">
                  <c:v>0.13300000000000001</c:v>
                </c:pt>
                <c:pt idx="25">
                  <c:v>0.84399999999999997</c:v>
                </c:pt>
                <c:pt idx="26">
                  <c:v>0.11700000000000001</c:v>
                </c:pt>
                <c:pt idx="27">
                  <c:v>0.14899999999999999</c:v>
                </c:pt>
                <c:pt idx="28">
                  <c:v>0.65300000000000002</c:v>
                </c:pt>
                <c:pt idx="29">
                  <c:v>0.375</c:v>
                </c:pt>
                <c:pt idx="30">
                  <c:v>0.98599999999999999</c:v>
                </c:pt>
                <c:pt idx="31">
                  <c:v>0.22600000000000001</c:v>
                </c:pt>
                <c:pt idx="32">
                  <c:v>0.158</c:v>
                </c:pt>
                <c:pt idx="33">
                  <c:v>0.183</c:v>
                </c:pt>
                <c:pt idx="34">
                  <c:v>0.47699999999999998</c:v>
                </c:pt>
                <c:pt idx="35">
                  <c:v>0.56200000000000006</c:v>
                </c:pt>
                <c:pt idx="36">
                  <c:v>0.38300000000000001</c:v>
                </c:pt>
                <c:pt idx="37">
                  <c:v>0.60499999999999998</c:v>
                </c:pt>
                <c:pt idx="38">
                  <c:v>0.52500000000000002</c:v>
                </c:pt>
                <c:pt idx="39">
                  <c:v>0.66400000000000003</c:v>
                </c:pt>
                <c:pt idx="40">
                  <c:v>0.496</c:v>
                </c:pt>
                <c:pt idx="41">
                  <c:v>0.88500000000000001</c:v>
                </c:pt>
                <c:pt idx="42">
                  <c:v>0.104</c:v>
                </c:pt>
                <c:pt idx="43">
                  <c:v>0.49199999999999999</c:v>
                </c:pt>
                <c:pt idx="44">
                  <c:v>4.2999999999999997E-2</c:v>
                </c:pt>
                <c:pt idx="45">
                  <c:v>0.55300000000000005</c:v>
                </c:pt>
                <c:pt idx="46">
                  <c:v>0.60399999999999998</c:v>
                </c:pt>
                <c:pt idx="47">
                  <c:v>0.69199999999999995</c:v>
                </c:pt>
                <c:pt idx="48">
                  <c:v>0.90900000000000003</c:v>
                </c:pt>
                <c:pt idx="49">
                  <c:v>0.79400000000000004</c:v>
                </c:pt>
                <c:pt idx="50">
                  <c:v>0.38200000000000001</c:v>
                </c:pt>
                <c:pt idx="51">
                  <c:v>0.84799999999999998</c:v>
                </c:pt>
                <c:pt idx="52">
                  <c:v>0.67400000000000004</c:v>
                </c:pt>
                <c:pt idx="53">
                  <c:v>0.94</c:v>
                </c:pt>
                <c:pt idx="54">
                  <c:v>0.59199999999999997</c:v>
                </c:pt>
                <c:pt idx="55">
                  <c:v>0.41</c:v>
                </c:pt>
                <c:pt idx="56">
                  <c:v>0.30199999999999999</c:v>
                </c:pt>
                <c:pt idx="57">
                  <c:v>0.70299999999999996</c:v>
                </c:pt>
                <c:pt idx="58">
                  <c:v>0.78400000000000003</c:v>
                </c:pt>
                <c:pt idx="59">
                  <c:v>0.78800000000000003</c:v>
                </c:pt>
                <c:pt idx="60">
                  <c:v>0.97899999999999998</c:v>
                </c:pt>
                <c:pt idx="61">
                  <c:v>0.82899999999999996</c:v>
                </c:pt>
                <c:pt idx="62">
                  <c:v>0.63100000000000001</c:v>
                </c:pt>
                <c:pt idx="63">
                  <c:v>0.68400000000000005</c:v>
                </c:pt>
                <c:pt idx="64">
                  <c:v>0.04</c:v>
                </c:pt>
                <c:pt idx="65">
                  <c:v>0.13700000000000001</c:v>
                </c:pt>
                <c:pt idx="66">
                  <c:v>0.23100000000000001</c:v>
                </c:pt>
                <c:pt idx="67">
                  <c:v>0.21099999999999999</c:v>
                </c:pt>
                <c:pt idx="68">
                  <c:v>0.76200000000000001</c:v>
                </c:pt>
                <c:pt idx="69">
                  <c:v>4.5999999999999999E-2</c:v>
                </c:pt>
                <c:pt idx="70">
                  <c:v>0.14099999999999999</c:v>
                </c:pt>
                <c:pt idx="71">
                  <c:v>3.6999999999999998E-2</c:v>
                </c:pt>
                <c:pt idx="72">
                  <c:v>0.88400000000000001</c:v>
                </c:pt>
                <c:pt idx="73">
                  <c:v>0.28499999999999998</c:v>
                </c:pt>
                <c:pt idx="74">
                  <c:v>0.15</c:v>
                </c:pt>
                <c:pt idx="75">
                  <c:v>0.996</c:v>
                </c:pt>
                <c:pt idx="76">
                  <c:v>0.09</c:v>
                </c:pt>
                <c:pt idx="77">
                  <c:v>0.36199999999999999</c:v>
                </c:pt>
                <c:pt idx="78">
                  <c:v>0.39600000000000002</c:v>
                </c:pt>
                <c:pt idx="79">
                  <c:v>0.89800000000000002</c:v>
                </c:pt>
                <c:pt idx="80">
                  <c:v>0.27900000000000003</c:v>
                </c:pt>
                <c:pt idx="81">
                  <c:v>0.90500000000000003</c:v>
                </c:pt>
                <c:pt idx="82">
                  <c:v>0.69699999999999995</c:v>
                </c:pt>
                <c:pt idx="83">
                  <c:v>0.623</c:v>
                </c:pt>
                <c:pt idx="84">
                  <c:v>0.49</c:v>
                </c:pt>
                <c:pt idx="85">
                  <c:v>0.71599999999999997</c:v>
                </c:pt>
                <c:pt idx="86">
                  <c:v>0.25900000000000001</c:v>
                </c:pt>
                <c:pt idx="87">
                  <c:v>4.4999999999999998E-2</c:v>
                </c:pt>
                <c:pt idx="88">
                  <c:v>0.91400000000000003</c:v>
                </c:pt>
                <c:pt idx="89">
                  <c:v>0.216</c:v>
                </c:pt>
                <c:pt idx="90">
                  <c:v>0.34499999999999997</c:v>
                </c:pt>
                <c:pt idx="91">
                  <c:v>0.17899999999999999</c:v>
                </c:pt>
                <c:pt idx="92">
                  <c:v>3.3000000000000002E-2</c:v>
                </c:pt>
                <c:pt idx="93">
                  <c:v>0.35399999999999998</c:v>
                </c:pt>
                <c:pt idx="94">
                  <c:v>0.66800000000000004</c:v>
                </c:pt>
                <c:pt idx="95">
                  <c:v>0.16500000000000001</c:v>
                </c:pt>
                <c:pt idx="96">
                  <c:v>0.71099999999999997</c:v>
                </c:pt>
                <c:pt idx="97">
                  <c:v>0.998</c:v>
                </c:pt>
                <c:pt idx="98">
                  <c:v>0.77700000000000002</c:v>
                </c:pt>
                <c:pt idx="99">
                  <c:v>0.36799999999999999</c:v>
                </c:pt>
                <c:pt idx="100">
                  <c:v>0.92300000000000004</c:v>
                </c:pt>
                <c:pt idx="101">
                  <c:v>1E-3</c:v>
                </c:pt>
                <c:pt idx="102">
                  <c:v>6.2E-2</c:v>
                </c:pt>
                <c:pt idx="103">
                  <c:v>0.55000000000000004</c:v>
                </c:pt>
                <c:pt idx="104">
                  <c:v>0.17399999999999999</c:v>
                </c:pt>
                <c:pt idx="105">
                  <c:v>0.377</c:v>
                </c:pt>
                <c:pt idx="106">
                  <c:v>0.54500000000000004</c:v>
                </c:pt>
                <c:pt idx="107">
                  <c:v>0.53700000000000003</c:v>
                </c:pt>
                <c:pt idx="108">
                  <c:v>8.1000000000000003E-2</c:v>
                </c:pt>
                <c:pt idx="109">
                  <c:v>0.47899999999999998</c:v>
                </c:pt>
                <c:pt idx="110">
                  <c:v>0.42099999999999999</c:v>
                </c:pt>
                <c:pt idx="111">
                  <c:v>0.878</c:v>
                </c:pt>
                <c:pt idx="112">
                  <c:v>0.27200000000000002</c:v>
                </c:pt>
                <c:pt idx="113">
                  <c:v>5.8000000000000003E-2</c:v>
                </c:pt>
                <c:pt idx="114">
                  <c:v>0.78500000000000003</c:v>
                </c:pt>
                <c:pt idx="115">
                  <c:v>0.35899999999999999</c:v>
                </c:pt>
                <c:pt idx="116">
                  <c:v>0.185</c:v>
                </c:pt>
                <c:pt idx="117">
                  <c:v>0.51500000000000001</c:v>
                </c:pt>
                <c:pt idx="118">
                  <c:v>0.115</c:v>
                </c:pt>
                <c:pt idx="119">
                  <c:v>0.24199999999999999</c:v>
                </c:pt>
                <c:pt idx="120">
                  <c:v>0.379</c:v>
                </c:pt>
                <c:pt idx="121">
                  <c:v>0.86</c:v>
                </c:pt>
                <c:pt idx="122">
                  <c:v>0.42899999999999999</c:v>
                </c:pt>
                <c:pt idx="123">
                  <c:v>0.53300000000000003</c:v>
                </c:pt>
                <c:pt idx="124">
                  <c:v>5.0999999999999997E-2</c:v>
                </c:pt>
                <c:pt idx="125">
                  <c:v>5.0000000000000001E-3</c:v>
                </c:pt>
                <c:pt idx="126">
                  <c:v>0.89600000000000002</c:v>
                </c:pt>
                <c:pt idx="127">
                  <c:v>0.47499999999999998</c:v>
                </c:pt>
                <c:pt idx="128">
                  <c:v>0.74</c:v>
                </c:pt>
                <c:pt idx="129">
                  <c:v>0.754</c:v>
                </c:pt>
                <c:pt idx="130">
                  <c:v>0.27700000000000002</c:v>
                </c:pt>
                <c:pt idx="131">
                  <c:v>0.34799999999999998</c:v>
                </c:pt>
                <c:pt idx="132">
                  <c:v>0.124</c:v>
                </c:pt>
                <c:pt idx="133">
                  <c:v>0.57999999999999996</c:v>
                </c:pt>
                <c:pt idx="134">
                  <c:v>0.48599999999999999</c:v>
                </c:pt>
                <c:pt idx="135">
                  <c:v>0.97799999999999998</c:v>
                </c:pt>
                <c:pt idx="136">
                  <c:v>0.247</c:v>
                </c:pt>
                <c:pt idx="137">
                  <c:v>0.77</c:v>
                </c:pt>
                <c:pt idx="138">
                  <c:v>0.91100000000000003</c:v>
                </c:pt>
                <c:pt idx="139">
                  <c:v>0.253</c:v>
                </c:pt>
                <c:pt idx="140">
                  <c:v>0.439</c:v>
                </c:pt>
                <c:pt idx="141">
                  <c:v>0.315</c:v>
                </c:pt>
                <c:pt idx="142">
                  <c:v>0.28399999999999997</c:v>
                </c:pt>
                <c:pt idx="143">
                  <c:v>0.41799999999999998</c:v>
                </c:pt>
                <c:pt idx="144">
                  <c:v>0.39500000000000002</c:v>
                </c:pt>
                <c:pt idx="145">
                  <c:v>0.59799999999999998</c:v>
                </c:pt>
                <c:pt idx="146">
                  <c:v>0.91300000000000003</c:v>
                </c:pt>
                <c:pt idx="147">
                  <c:v>0.30599999999999999</c:v>
                </c:pt>
                <c:pt idx="148">
                  <c:v>0.19800000000000001</c:v>
                </c:pt>
                <c:pt idx="149">
                  <c:v>0.99299999999999999</c:v>
                </c:pt>
                <c:pt idx="150">
                  <c:v>0.54800000000000004</c:v>
                </c:pt>
                <c:pt idx="151">
                  <c:v>0.48799999999999999</c:v>
                </c:pt>
                <c:pt idx="152">
                  <c:v>0.95499999999999996</c:v>
                </c:pt>
                <c:pt idx="153">
                  <c:v>0.11899999999999999</c:v>
                </c:pt>
                <c:pt idx="154">
                  <c:v>0.26900000000000002</c:v>
                </c:pt>
                <c:pt idx="155">
                  <c:v>0.41899999999999998</c:v>
                </c:pt>
                <c:pt idx="156">
                  <c:v>0.23699999999999999</c:v>
                </c:pt>
                <c:pt idx="157">
                  <c:v>0.153</c:v>
                </c:pt>
                <c:pt idx="158">
                  <c:v>0.33400000000000002</c:v>
                </c:pt>
                <c:pt idx="159">
                  <c:v>0.245</c:v>
                </c:pt>
                <c:pt idx="160">
                  <c:v>0.77100000000000002</c:v>
                </c:pt>
                <c:pt idx="161">
                  <c:v>0.13200000000000001</c:v>
                </c:pt>
                <c:pt idx="162">
                  <c:v>0.65800000000000003</c:v>
                </c:pt>
                <c:pt idx="163">
                  <c:v>0.55400000000000005</c:v>
                </c:pt>
                <c:pt idx="164">
                  <c:v>0.96399999999999997</c:v>
                </c:pt>
                <c:pt idx="165">
                  <c:v>0.92800000000000005</c:v>
                </c:pt>
                <c:pt idx="166">
                  <c:v>0.77600000000000002</c:v>
                </c:pt>
                <c:pt idx="167">
                  <c:v>0.22</c:v>
                </c:pt>
                <c:pt idx="168">
                  <c:v>6.4000000000000001E-2</c:v>
                </c:pt>
                <c:pt idx="169">
                  <c:v>6.3E-2</c:v>
                </c:pt>
                <c:pt idx="170">
                  <c:v>0.86799999999999999</c:v>
                </c:pt>
                <c:pt idx="171">
                  <c:v>0.436</c:v>
                </c:pt>
                <c:pt idx="172">
                  <c:v>0.53500000000000003</c:v>
                </c:pt>
                <c:pt idx="173">
                  <c:v>0.71199999999999997</c:v>
                </c:pt>
                <c:pt idx="174">
                  <c:v>0.755</c:v>
                </c:pt>
                <c:pt idx="175">
                  <c:v>0.13900000000000001</c:v>
                </c:pt>
                <c:pt idx="176">
                  <c:v>0.63600000000000001</c:v>
                </c:pt>
                <c:pt idx="177">
                  <c:v>0.98299999999999998</c:v>
                </c:pt>
                <c:pt idx="178">
                  <c:v>9.4E-2</c:v>
                </c:pt>
                <c:pt idx="179">
                  <c:v>9.0999999999999998E-2</c:v>
                </c:pt>
                <c:pt idx="180">
                  <c:v>0.8</c:v>
                </c:pt>
                <c:pt idx="181">
                  <c:v>0.441</c:v>
                </c:pt>
                <c:pt idx="182">
                  <c:v>0.60599999999999998</c:v>
                </c:pt>
                <c:pt idx="183">
                  <c:v>0.16300000000000001</c:v>
                </c:pt>
                <c:pt idx="184">
                  <c:v>0.80800000000000005</c:v>
                </c:pt>
                <c:pt idx="185">
                  <c:v>6.8000000000000005E-2</c:v>
                </c:pt>
                <c:pt idx="186">
                  <c:v>0.25</c:v>
                </c:pt>
                <c:pt idx="187">
                  <c:v>6.0999999999999999E-2</c:v>
                </c:pt>
                <c:pt idx="188">
                  <c:v>0.20300000000000001</c:v>
                </c:pt>
                <c:pt idx="189">
                  <c:v>0.63</c:v>
                </c:pt>
                <c:pt idx="190">
                  <c:v>0.83399999999999996</c:v>
                </c:pt>
                <c:pt idx="191">
                  <c:v>0.45600000000000002</c:v>
                </c:pt>
                <c:pt idx="192">
                  <c:v>0.16800000000000001</c:v>
                </c:pt>
                <c:pt idx="193">
                  <c:v>0.95599999999999996</c:v>
                </c:pt>
                <c:pt idx="194">
                  <c:v>0.224</c:v>
                </c:pt>
                <c:pt idx="195">
                  <c:v>0.86199999999999999</c:v>
                </c:pt>
                <c:pt idx="196">
                  <c:v>0.69899999999999995</c:v>
                </c:pt>
                <c:pt idx="197">
                  <c:v>0.372</c:v>
                </c:pt>
                <c:pt idx="198">
                  <c:v>0.218</c:v>
                </c:pt>
                <c:pt idx="199">
                  <c:v>0.10100000000000001</c:v>
                </c:pt>
                <c:pt idx="200">
                  <c:v>0.84299999999999997</c:v>
                </c:pt>
                <c:pt idx="201">
                  <c:v>0.182</c:v>
                </c:pt>
                <c:pt idx="202">
                  <c:v>0.308</c:v>
                </c:pt>
                <c:pt idx="203">
                  <c:v>2.5999999999999999E-2</c:v>
                </c:pt>
                <c:pt idx="204">
                  <c:v>0.28599999999999998</c:v>
                </c:pt>
                <c:pt idx="205">
                  <c:v>0.68600000000000005</c:v>
                </c:pt>
                <c:pt idx="206">
                  <c:v>0.52400000000000002</c:v>
                </c:pt>
                <c:pt idx="207">
                  <c:v>0.92500000000000004</c:v>
                </c:pt>
                <c:pt idx="208">
                  <c:v>0.84599999999999997</c:v>
                </c:pt>
                <c:pt idx="209">
                  <c:v>0.252</c:v>
                </c:pt>
                <c:pt idx="210">
                  <c:v>0.60199999999999998</c:v>
                </c:pt>
                <c:pt idx="211">
                  <c:v>0.128</c:v>
                </c:pt>
                <c:pt idx="212">
                  <c:v>4.0000000000000001E-3</c:v>
                </c:pt>
                <c:pt idx="213">
                  <c:v>0.29199999999999998</c:v>
                </c:pt>
                <c:pt idx="214">
                  <c:v>0.42599999999999999</c:v>
                </c:pt>
                <c:pt idx="215">
                  <c:v>0.64500000000000002</c:v>
                </c:pt>
                <c:pt idx="216">
                  <c:v>0.28699999999999998</c:v>
                </c:pt>
                <c:pt idx="217">
                  <c:v>0.58899999999999997</c:v>
                </c:pt>
                <c:pt idx="218">
                  <c:v>0.23300000000000001</c:v>
                </c:pt>
                <c:pt idx="219">
                  <c:v>0.88600000000000001</c:v>
                </c:pt>
                <c:pt idx="220">
                  <c:v>0.746</c:v>
                </c:pt>
                <c:pt idx="221">
                  <c:v>0.109</c:v>
                </c:pt>
                <c:pt idx="222">
                  <c:v>0.23499999999999999</c:v>
                </c:pt>
                <c:pt idx="223">
                  <c:v>0.65100000000000002</c:v>
                </c:pt>
                <c:pt idx="224">
                  <c:v>0.76</c:v>
                </c:pt>
                <c:pt idx="225">
                  <c:v>0.24</c:v>
                </c:pt>
                <c:pt idx="226">
                  <c:v>0.41099999999999998</c:v>
                </c:pt>
                <c:pt idx="227">
                  <c:v>0.44400000000000001</c:v>
                </c:pt>
                <c:pt idx="228">
                  <c:v>0.63200000000000001</c:v>
                </c:pt>
                <c:pt idx="229">
                  <c:v>0.21</c:v>
                </c:pt>
                <c:pt idx="230">
                  <c:v>0.73699999999999999</c:v>
                </c:pt>
                <c:pt idx="231">
                  <c:v>0.91200000000000003</c:v>
                </c:pt>
                <c:pt idx="232">
                  <c:v>0.45300000000000001</c:v>
                </c:pt>
                <c:pt idx="233">
                  <c:v>0.98799999999999999</c:v>
                </c:pt>
                <c:pt idx="234">
                  <c:v>0.41599999999999998</c:v>
                </c:pt>
                <c:pt idx="235">
                  <c:v>0.90600000000000003</c:v>
                </c:pt>
                <c:pt idx="236">
                  <c:v>0.123</c:v>
                </c:pt>
                <c:pt idx="237">
                  <c:v>0.215</c:v>
                </c:pt>
                <c:pt idx="238">
                  <c:v>0.498</c:v>
                </c:pt>
                <c:pt idx="239">
                  <c:v>0.29299999999999998</c:v>
                </c:pt>
                <c:pt idx="240">
                  <c:v>0.69099999999999995</c:v>
                </c:pt>
                <c:pt idx="241">
                  <c:v>0.53800000000000003</c:v>
                </c:pt>
                <c:pt idx="242">
                  <c:v>0.56100000000000005</c:v>
                </c:pt>
                <c:pt idx="243">
                  <c:v>0.46</c:v>
                </c:pt>
                <c:pt idx="244">
                  <c:v>1.7000000000000001E-2</c:v>
                </c:pt>
                <c:pt idx="245">
                  <c:v>0.16200000000000001</c:v>
                </c:pt>
                <c:pt idx="246">
                  <c:v>0.40300000000000002</c:v>
                </c:pt>
                <c:pt idx="247">
                  <c:v>0.26300000000000001</c:v>
                </c:pt>
                <c:pt idx="248">
                  <c:v>0.11</c:v>
                </c:pt>
                <c:pt idx="249">
                  <c:v>0.59099999999999997</c:v>
                </c:pt>
                <c:pt idx="250">
                  <c:v>0.83799999999999997</c:v>
                </c:pt>
                <c:pt idx="251">
                  <c:v>0.61599999999999999</c:v>
                </c:pt>
                <c:pt idx="252">
                  <c:v>0.60099999999999998</c:v>
                </c:pt>
                <c:pt idx="253">
                  <c:v>0.83699999999999997</c:v>
                </c:pt>
                <c:pt idx="254">
                  <c:v>0.88300000000000001</c:v>
                </c:pt>
                <c:pt idx="255">
                  <c:v>0.749</c:v>
                </c:pt>
                <c:pt idx="256">
                  <c:v>0.03</c:v>
                </c:pt>
                <c:pt idx="257">
                  <c:v>0.504</c:v>
                </c:pt>
                <c:pt idx="258">
                  <c:v>0.63300000000000001</c:v>
                </c:pt>
                <c:pt idx="259">
                  <c:v>0.52100000000000002</c:v>
                </c:pt>
                <c:pt idx="260">
                  <c:v>0.50600000000000001</c:v>
                </c:pt>
                <c:pt idx="261">
                  <c:v>0.33</c:v>
                </c:pt>
                <c:pt idx="262">
                  <c:v>0.55200000000000005</c:v>
                </c:pt>
                <c:pt idx="263">
                  <c:v>0.624</c:v>
                </c:pt>
                <c:pt idx="264">
                  <c:v>0.48199999999999998</c:v>
                </c:pt>
                <c:pt idx="265">
                  <c:v>0.22500000000000001</c:v>
                </c:pt>
                <c:pt idx="266">
                  <c:v>0.88100000000000001</c:v>
                </c:pt>
                <c:pt idx="267">
                  <c:v>0.40500000000000003</c:v>
                </c:pt>
                <c:pt idx="268">
                  <c:v>0.314</c:v>
                </c:pt>
                <c:pt idx="269">
                  <c:v>0.52200000000000002</c:v>
                </c:pt>
                <c:pt idx="270">
                  <c:v>0.32300000000000001</c:v>
                </c:pt>
                <c:pt idx="271">
                  <c:v>0.67500000000000004</c:v>
                </c:pt>
                <c:pt idx="272">
                  <c:v>0.81499999999999995</c:v>
                </c:pt>
                <c:pt idx="273">
                  <c:v>0.44900000000000001</c:v>
                </c:pt>
                <c:pt idx="274">
                  <c:v>0.44600000000000001</c:v>
                </c:pt>
                <c:pt idx="275">
                  <c:v>0.59699999999999998</c:v>
                </c:pt>
                <c:pt idx="276">
                  <c:v>0.57399999999999995</c:v>
                </c:pt>
                <c:pt idx="277">
                  <c:v>0.51800000000000002</c:v>
                </c:pt>
                <c:pt idx="278">
                  <c:v>0.70199999999999996</c:v>
                </c:pt>
                <c:pt idx="279">
                  <c:v>0.82599999999999996</c:v>
                </c:pt>
                <c:pt idx="280">
                  <c:v>8.2000000000000003E-2</c:v>
                </c:pt>
                <c:pt idx="281">
                  <c:v>0.98</c:v>
                </c:pt>
                <c:pt idx="282">
                  <c:v>0.17</c:v>
                </c:pt>
                <c:pt idx="283">
                  <c:v>0.48299999999999998</c:v>
                </c:pt>
                <c:pt idx="284">
                  <c:v>0.95899999999999996</c:v>
                </c:pt>
                <c:pt idx="285">
                  <c:v>0.184</c:v>
                </c:pt>
                <c:pt idx="286">
                  <c:v>0.63400000000000001</c:v>
                </c:pt>
                <c:pt idx="287">
                  <c:v>0.497</c:v>
                </c:pt>
                <c:pt idx="288">
                  <c:v>0.22900000000000001</c:v>
                </c:pt>
                <c:pt idx="289">
                  <c:v>0.27800000000000002</c:v>
                </c:pt>
                <c:pt idx="290">
                  <c:v>0.73599999999999999</c:v>
                </c:pt>
                <c:pt idx="291">
                  <c:v>0.29599999999999999</c:v>
                </c:pt>
                <c:pt idx="292">
                  <c:v>0.42699999999999999</c:v>
                </c:pt>
                <c:pt idx="293">
                  <c:v>0.50700000000000001</c:v>
                </c:pt>
                <c:pt idx="294">
                  <c:v>0.19600000000000001</c:v>
                </c:pt>
                <c:pt idx="295">
                  <c:v>0.85299999999999998</c:v>
                </c:pt>
                <c:pt idx="296">
                  <c:v>0.80200000000000005</c:v>
                </c:pt>
                <c:pt idx="297">
                  <c:v>0.6</c:v>
                </c:pt>
                <c:pt idx="298">
                  <c:v>0.72699999999999998</c:v>
                </c:pt>
                <c:pt idx="299">
                  <c:v>0.58699999999999997</c:v>
                </c:pt>
                <c:pt idx="300">
                  <c:v>0.06</c:v>
                </c:pt>
                <c:pt idx="301">
                  <c:v>0.626</c:v>
                </c:pt>
                <c:pt idx="302">
                  <c:v>0.43</c:v>
                </c:pt>
                <c:pt idx="303">
                  <c:v>0.63700000000000001</c:v>
                </c:pt>
                <c:pt idx="304">
                  <c:v>0.53600000000000003</c:v>
                </c:pt>
                <c:pt idx="305">
                  <c:v>0.70499999999999996</c:v>
                </c:pt>
                <c:pt idx="306">
                  <c:v>0.40799999999999997</c:v>
                </c:pt>
                <c:pt idx="307">
                  <c:v>0.80300000000000005</c:v>
                </c:pt>
                <c:pt idx="308">
                  <c:v>0.96699999999999997</c:v>
                </c:pt>
                <c:pt idx="309">
                  <c:v>2.8000000000000001E-2</c:v>
                </c:pt>
                <c:pt idx="310">
                  <c:v>0.442</c:v>
                </c:pt>
                <c:pt idx="311">
                  <c:v>0.89200000000000002</c:v>
                </c:pt>
                <c:pt idx="312">
                  <c:v>0.75800000000000001</c:v>
                </c:pt>
                <c:pt idx="313">
                  <c:v>0.25700000000000001</c:v>
                </c:pt>
                <c:pt idx="314">
                  <c:v>0.72299999999999998</c:v>
                </c:pt>
                <c:pt idx="315">
                  <c:v>0.86299999999999999</c:v>
                </c:pt>
                <c:pt idx="316">
                  <c:v>0.44700000000000001</c:v>
                </c:pt>
                <c:pt idx="317">
                  <c:v>0.28299999999999997</c:v>
                </c:pt>
                <c:pt idx="318">
                  <c:v>0.66300000000000003</c:v>
                </c:pt>
                <c:pt idx="319">
                  <c:v>0.96</c:v>
                </c:pt>
                <c:pt idx="320">
                  <c:v>0.98099999999999998</c:v>
                </c:pt>
                <c:pt idx="321">
                  <c:v>0.77500000000000002</c:v>
                </c:pt>
                <c:pt idx="322">
                  <c:v>0.11600000000000001</c:v>
                </c:pt>
                <c:pt idx="323">
                  <c:v>4.8000000000000001E-2</c:v>
                </c:pt>
                <c:pt idx="324">
                  <c:v>0.13</c:v>
                </c:pt>
                <c:pt idx="325">
                  <c:v>0.85899999999999999</c:v>
                </c:pt>
                <c:pt idx="326">
                  <c:v>0.36099999999999999</c:v>
                </c:pt>
                <c:pt idx="327">
                  <c:v>0.39400000000000002</c:v>
                </c:pt>
                <c:pt idx="328">
                  <c:v>0.65500000000000003</c:v>
                </c:pt>
                <c:pt idx="329">
                  <c:v>0.13400000000000001</c:v>
                </c:pt>
                <c:pt idx="330">
                  <c:v>0.433</c:v>
                </c:pt>
                <c:pt idx="331">
                  <c:v>0.53</c:v>
                </c:pt>
                <c:pt idx="332">
                  <c:v>0.92700000000000005</c:v>
                </c:pt>
                <c:pt idx="333">
                  <c:v>0.40100000000000002</c:v>
                </c:pt>
                <c:pt idx="334">
                  <c:v>0.627</c:v>
                </c:pt>
                <c:pt idx="335">
                  <c:v>0.50900000000000001</c:v>
                </c:pt>
                <c:pt idx="336">
                  <c:v>0.64800000000000002</c:v>
                </c:pt>
                <c:pt idx="337">
                  <c:v>0.42299999999999999</c:v>
                </c:pt>
                <c:pt idx="338">
                  <c:v>3.1E-2</c:v>
                </c:pt>
                <c:pt idx="339">
                  <c:v>0.995</c:v>
                </c:pt>
                <c:pt idx="340">
                  <c:v>0.54</c:v>
                </c:pt>
                <c:pt idx="341">
                  <c:v>0.33600000000000002</c:v>
                </c:pt>
                <c:pt idx="342">
                  <c:v>0.56899999999999995</c:v>
                </c:pt>
                <c:pt idx="343">
                  <c:v>0.18099999999999999</c:v>
                </c:pt>
                <c:pt idx="344">
                  <c:v>0.38700000000000001</c:v>
                </c:pt>
                <c:pt idx="345">
                  <c:v>0.69599999999999995</c:v>
                </c:pt>
                <c:pt idx="346">
                  <c:v>0.14299999999999999</c:v>
                </c:pt>
                <c:pt idx="347">
                  <c:v>0.61</c:v>
                </c:pt>
                <c:pt idx="348">
                  <c:v>0.48499999999999999</c:v>
                </c:pt>
                <c:pt idx="349">
                  <c:v>0.83299999999999996</c:v>
                </c:pt>
                <c:pt idx="350">
                  <c:v>0.80500000000000005</c:v>
                </c:pt>
                <c:pt idx="351">
                  <c:v>0.54100000000000004</c:v>
                </c:pt>
                <c:pt idx="352">
                  <c:v>0.72899999999999998</c:v>
                </c:pt>
                <c:pt idx="353">
                  <c:v>0.71299999999999997</c:v>
                </c:pt>
                <c:pt idx="354">
                  <c:v>0.29499999999999998</c:v>
                </c:pt>
                <c:pt idx="355">
                  <c:v>0.81299999999999994</c:v>
                </c:pt>
                <c:pt idx="356">
                  <c:v>1.7999999999999999E-2</c:v>
                </c:pt>
                <c:pt idx="357">
                  <c:v>0.36299999999999999</c:v>
                </c:pt>
                <c:pt idx="358">
                  <c:v>0.7</c:v>
                </c:pt>
                <c:pt idx="359">
                  <c:v>0.45400000000000001</c:v>
                </c:pt>
                <c:pt idx="360">
                  <c:v>7.5999999999999998E-2</c:v>
                </c:pt>
                <c:pt idx="361">
                  <c:v>0.13800000000000001</c:v>
                </c:pt>
                <c:pt idx="362">
                  <c:v>0.77200000000000002</c:v>
                </c:pt>
                <c:pt idx="363">
                  <c:v>0.78</c:v>
                </c:pt>
                <c:pt idx="364">
                  <c:v>2.9000000000000001E-2</c:v>
                </c:pt>
                <c:pt idx="365">
                  <c:v>0.48399999999999999</c:v>
                </c:pt>
                <c:pt idx="366">
                  <c:v>0.872</c:v>
                </c:pt>
                <c:pt idx="367">
                  <c:v>0.79</c:v>
                </c:pt>
                <c:pt idx="368">
                  <c:v>0.875</c:v>
                </c:pt>
                <c:pt idx="369">
                  <c:v>0.77900000000000003</c:v>
                </c:pt>
                <c:pt idx="370">
                  <c:v>0.33900000000000002</c:v>
                </c:pt>
                <c:pt idx="371">
                  <c:v>0.70599999999999996</c:v>
                </c:pt>
                <c:pt idx="372">
                  <c:v>0.42499999999999999</c:v>
                </c:pt>
                <c:pt idx="373">
                  <c:v>0.89500000000000002</c:v>
                </c:pt>
                <c:pt idx="374">
                  <c:v>0.19500000000000001</c:v>
                </c:pt>
                <c:pt idx="375">
                  <c:v>0.40600000000000003</c:v>
                </c:pt>
                <c:pt idx="376">
                  <c:v>0.874</c:v>
                </c:pt>
                <c:pt idx="377">
                  <c:v>0.85699999999999998</c:v>
                </c:pt>
                <c:pt idx="378">
                  <c:v>0.74199999999999999</c:v>
                </c:pt>
                <c:pt idx="379">
                  <c:v>0.373</c:v>
                </c:pt>
                <c:pt idx="380">
                  <c:v>8.4000000000000005E-2</c:v>
                </c:pt>
                <c:pt idx="381">
                  <c:v>0.36399999999999999</c:v>
                </c:pt>
                <c:pt idx="382">
                  <c:v>0.86099999999999999</c:v>
                </c:pt>
                <c:pt idx="383">
                  <c:v>0.214</c:v>
                </c:pt>
                <c:pt idx="384">
                  <c:v>0.60899999999999999</c:v>
                </c:pt>
                <c:pt idx="385">
                  <c:v>0.122</c:v>
                </c:pt>
                <c:pt idx="386">
                  <c:v>0.66</c:v>
                </c:pt>
                <c:pt idx="387">
                  <c:v>0.59599999999999997</c:v>
                </c:pt>
                <c:pt idx="388">
                  <c:v>0.73899999999999999</c:v>
                </c:pt>
                <c:pt idx="389">
                  <c:v>7.0000000000000001E-3</c:v>
                </c:pt>
                <c:pt idx="390">
                  <c:v>9.5000000000000001E-2</c:v>
                </c:pt>
                <c:pt idx="391">
                  <c:v>0.26</c:v>
                </c:pt>
                <c:pt idx="392">
                  <c:v>0.95199999999999996</c:v>
                </c:pt>
                <c:pt idx="393">
                  <c:v>0.94199999999999995</c:v>
                </c:pt>
                <c:pt idx="394">
                  <c:v>0.47399999999999998</c:v>
                </c:pt>
                <c:pt idx="395">
                  <c:v>0.95</c:v>
                </c:pt>
                <c:pt idx="396">
                  <c:v>0.14799999999999999</c:v>
                </c:pt>
                <c:pt idx="397">
                  <c:v>0.46899999999999997</c:v>
                </c:pt>
                <c:pt idx="398">
                  <c:v>0.246</c:v>
                </c:pt>
                <c:pt idx="399">
                  <c:v>0.44500000000000001</c:v>
                </c:pt>
                <c:pt idx="400">
                  <c:v>0.57699999999999996</c:v>
                </c:pt>
                <c:pt idx="401">
                  <c:v>0.47299999999999998</c:v>
                </c:pt>
                <c:pt idx="402">
                  <c:v>0.33100000000000002</c:v>
                </c:pt>
                <c:pt idx="403">
                  <c:v>0.625</c:v>
                </c:pt>
                <c:pt idx="404">
                  <c:v>0.08</c:v>
                </c:pt>
                <c:pt idx="405">
                  <c:v>0.66100000000000003</c:v>
                </c:pt>
                <c:pt idx="406">
                  <c:v>5.8999999999999997E-2</c:v>
                </c:pt>
                <c:pt idx="407">
                  <c:v>0.48099999999999998</c:v>
                </c:pt>
                <c:pt idx="408">
                  <c:v>5.2999999999999999E-2</c:v>
                </c:pt>
                <c:pt idx="409">
                  <c:v>0.871</c:v>
                </c:pt>
                <c:pt idx="410">
                  <c:v>0.877</c:v>
                </c:pt>
                <c:pt idx="411">
                  <c:v>0.41699999999999998</c:v>
                </c:pt>
                <c:pt idx="412">
                  <c:v>0.93600000000000005</c:v>
                </c:pt>
                <c:pt idx="413">
                  <c:v>0.67900000000000005</c:v>
                </c:pt>
                <c:pt idx="414">
                  <c:v>0.17599999999999999</c:v>
                </c:pt>
                <c:pt idx="415">
                  <c:v>0.96199999999999997</c:v>
                </c:pt>
                <c:pt idx="416">
                  <c:v>0.32</c:v>
                </c:pt>
                <c:pt idx="417">
                  <c:v>0.14399999999999999</c:v>
                </c:pt>
                <c:pt idx="418">
                  <c:v>0.51600000000000001</c:v>
                </c:pt>
                <c:pt idx="419">
                  <c:v>0.90400000000000003</c:v>
                </c:pt>
                <c:pt idx="420">
                  <c:v>0.57299999999999995</c:v>
                </c:pt>
                <c:pt idx="421">
                  <c:v>2.3E-2</c:v>
                </c:pt>
                <c:pt idx="422">
                  <c:v>0.23</c:v>
                </c:pt>
                <c:pt idx="423">
                  <c:v>0.38400000000000001</c:v>
                </c:pt>
                <c:pt idx="424">
                  <c:v>1.2E-2</c:v>
                </c:pt>
                <c:pt idx="425">
                  <c:v>0.84099999999999997</c:v>
                </c:pt>
                <c:pt idx="426">
                  <c:v>0.47</c:v>
                </c:pt>
                <c:pt idx="427">
                  <c:v>0.64600000000000002</c:v>
                </c:pt>
                <c:pt idx="428">
                  <c:v>7.0000000000000007E-2</c:v>
                </c:pt>
                <c:pt idx="429">
                  <c:v>0.25800000000000001</c:v>
                </c:pt>
                <c:pt idx="430">
                  <c:v>0.13600000000000001</c:v>
                </c:pt>
                <c:pt idx="431">
                  <c:v>0.68700000000000006</c:v>
                </c:pt>
                <c:pt idx="432">
                  <c:v>0.26200000000000001</c:v>
                </c:pt>
                <c:pt idx="433">
                  <c:v>0.56399999999999995</c:v>
                </c:pt>
                <c:pt idx="434">
                  <c:v>0.307</c:v>
                </c:pt>
                <c:pt idx="435">
                  <c:v>0.91900000000000004</c:v>
                </c:pt>
                <c:pt idx="436">
                  <c:v>0.65600000000000003</c:v>
                </c:pt>
                <c:pt idx="437">
                  <c:v>0.64100000000000001</c:v>
                </c:pt>
                <c:pt idx="438">
                  <c:v>0.95099999999999996</c:v>
                </c:pt>
                <c:pt idx="439">
                  <c:v>0.752</c:v>
                </c:pt>
                <c:pt idx="440">
                  <c:v>0.86499999999999999</c:v>
                </c:pt>
                <c:pt idx="441">
                  <c:v>0.80600000000000005</c:v>
                </c:pt>
                <c:pt idx="442">
                  <c:v>0.35599999999999998</c:v>
                </c:pt>
                <c:pt idx="443">
                  <c:v>0.29799999999999999</c:v>
                </c:pt>
                <c:pt idx="444">
                  <c:v>0.85799999999999998</c:v>
                </c:pt>
                <c:pt idx="445">
                  <c:v>0.64300000000000002</c:v>
                </c:pt>
                <c:pt idx="446">
                  <c:v>0.33500000000000002</c:v>
                </c:pt>
                <c:pt idx="447">
                  <c:v>0.32100000000000001</c:v>
                </c:pt>
                <c:pt idx="448">
                  <c:v>0.57199999999999995</c:v>
                </c:pt>
                <c:pt idx="449">
                  <c:v>0.23799999999999999</c:v>
                </c:pt>
                <c:pt idx="450">
                  <c:v>7.3999999999999996E-2</c:v>
                </c:pt>
                <c:pt idx="451">
                  <c:v>0.26600000000000001</c:v>
                </c:pt>
                <c:pt idx="452">
                  <c:v>0.97399999999999998</c:v>
                </c:pt>
                <c:pt idx="453">
                  <c:v>0.11799999999999999</c:v>
                </c:pt>
                <c:pt idx="454">
                  <c:v>0.61199999999999999</c:v>
                </c:pt>
                <c:pt idx="455">
                  <c:v>0.51300000000000001</c:v>
                </c:pt>
                <c:pt idx="456">
                  <c:v>6.0000000000000001E-3</c:v>
                </c:pt>
                <c:pt idx="457">
                  <c:v>0.5</c:v>
                </c:pt>
                <c:pt idx="458">
                  <c:v>0.45500000000000002</c:v>
                </c:pt>
                <c:pt idx="459">
                  <c:v>0.10199999999999999</c:v>
                </c:pt>
                <c:pt idx="460">
                  <c:v>0.255</c:v>
                </c:pt>
                <c:pt idx="461">
                  <c:v>0.89100000000000001</c:v>
                </c:pt>
                <c:pt idx="462">
                  <c:v>6.5000000000000002E-2</c:v>
                </c:pt>
                <c:pt idx="463">
                  <c:v>0.56999999999999995</c:v>
                </c:pt>
                <c:pt idx="464">
                  <c:v>0.69799999999999995</c:v>
                </c:pt>
                <c:pt idx="465">
                  <c:v>0.27300000000000002</c:v>
                </c:pt>
                <c:pt idx="466">
                  <c:v>0.42399999999999999</c:v>
                </c:pt>
                <c:pt idx="467">
                  <c:v>0.34399999999999997</c:v>
                </c:pt>
                <c:pt idx="468">
                  <c:v>0.29699999999999999</c:v>
                </c:pt>
                <c:pt idx="469">
                  <c:v>0.80700000000000005</c:v>
                </c:pt>
                <c:pt idx="470">
                  <c:v>0.26400000000000001</c:v>
                </c:pt>
                <c:pt idx="471">
                  <c:v>0.29399999999999998</c:v>
                </c:pt>
                <c:pt idx="472">
                  <c:v>3.7999999999999999E-2</c:v>
                </c:pt>
                <c:pt idx="473">
                  <c:v>2.5000000000000001E-2</c:v>
                </c:pt>
                <c:pt idx="474">
                  <c:v>8.9999999999999993E-3</c:v>
                </c:pt>
                <c:pt idx="475">
                  <c:v>0.79500000000000004</c:v>
                </c:pt>
                <c:pt idx="476">
                  <c:v>0.82499999999999996</c:v>
                </c:pt>
                <c:pt idx="477">
                  <c:v>0.82199999999999995</c:v>
                </c:pt>
                <c:pt idx="478">
                  <c:v>0.191</c:v>
                </c:pt>
                <c:pt idx="479">
                  <c:v>5.3999999999999999E-2</c:v>
                </c:pt>
                <c:pt idx="480">
                  <c:v>1.6E-2</c:v>
                </c:pt>
                <c:pt idx="481">
                  <c:v>0.88900000000000001</c:v>
                </c:pt>
                <c:pt idx="482">
                  <c:v>0.73799999999999999</c:v>
                </c:pt>
                <c:pt idx="483">
                  <c:v>0.46600000000000003</c:v>
                </c:pt>
                <c:pt idx="484">
                  <c:v>0.74399999999999999</c:v>
                </c:pt>
                <c:pt idx="485">
                  <c:v>0.94599999999999995</c:v>
                </c:pt>
                <c:pt idx="486">
                  <c:v>0.28899999999999998</c:v>
                </c:pt>
                <c:pt idx="487">
                  <c:v>0.73299999999999998</c:v>
                </c:pt>
                <c:pt idx="488">
                  <c:v>0.84699999999999998</c:v>
                </c:pt>
                <c:pt idx="489">
                  <c:v>0.64200000000000002</c:v>
                </c:pt>
                <c:pt idx="490">
                  <c:v>0.65700000000000003</c:v>
                </c:pt>
                <c:pt idx="491">
                  <c:v>4.7E-2</c:v>
                </c:pt>
                <c:pt idx="492">
                  <c:v>0.45900000000000002</c:v>
                </c:pt>
                <c:pt idx="493">
                  <c:v>0.62</c:v>
                </c:pt>
                <c:pt idx="494">
                  <c:v>0.32500000000000001</c:v>
                </c:pt>
                <c:pt idx="495">
                  <c:v>0.45100000000000001</c:v>
                </c:pt>
                <c:pt idx="496">
                  <c:v>0.71</c:v>
                </c:pt>
                <c:pt idx="497">
                  <c:v>0.19</c:v>
                </c:pt>
                <c:pt idx="498">
                  <c:v>0.61099999999999999</c:v>
                </c:pt>
                <c:pt idx="499">
                  <c:v>0.873</c:v>
                </c:pt>
                <c:pt idx="500">
                  <c:v>0.58399999999999996</c:v>
                </c:pt>
                <c:pt idx="501">
                  <c:v>0.88800000000000001</c:v>
                </c:pt>
                <c:pt idx="502">
                  <c:v>0.52600000000000002</c:v>
                </c:pt>
                <c:pt idx="503">
                  <c:v>0.59399999999999997</c:v>
                </c:pt>
                <c:pt idx="504">
                  <c:v>0.94699999999999995</c:v>
                </c:pt>
                <c:pt idx="505">
                  <c:v>0.86399999999999999</c:v>
                </c:pt>
                <c:pt idx="506">
                  <c:v>0.58599999999999997</c:v>
                </c:pt>
                <c:pt idx="507">
                  <c:v>0.66700000000000004</c:v>
                </c:pt>
                <c:pt idx="508">
                  <c:v>0.69299999999999995</c:v>
                </c:pt>
                <c:pt idx="509">
                  <c:v>0.89700000000000002</c:v>
                </c:pt>
                <c:pt idx="510">
                  <c:v>0.78200000000000003</c:v>
                </c:pt>
                <c:pt idx="511">
                  <c:v>0.34100000000000003</c:v>
                </c:pt>
                <c:pt idx="512">
                  <c:v>0.81799999999999995</c:v>
                </c:pt>
                <c:pt idx="513">
                  <c:v>0.52</c:v>
                </c:pt>
                <c:pt idx="514">
                  <c:v>0.93500000000000005</c:v>
                </c:pt>
                <c:pt idx="515">
                  <c:v>0.311</c:v>
                </c:pt>
                <c:pt idx="516">
                  <c:v>0.21299999999999999</c:v>
                </c:pt>
                <c:pt idx="517">
                  <c:v>0.188</c:v>
                </c:pt>
                <c:pt idx="518">
                  <c:v>0.97299999999999998</c:v>
                </c:pt>
                <c:pt idx="519">
                  <c:v>0.90200000000000002</c:v>
                </c:pt>
                <c:pt idx="520">
                  <c:v>0.193</c:v>
                </c:pt>
                <c:pt idx="521">
                  <c:v>0.36699999999999999</c:v>
                </c:pt>
                <c:pt idx="522">
                  <c:v>0.61899999999999999</c:v>
                </c:pt>
                <c:pt idx="523">
                  <c:v>0.54600000000000004</c:v>
                </c:pt>
                <c:pt idx="524">
                  <c:v>0.91700000000000004</c:v>
                </c:pt>
                <c:pt idx="525">
                  <c:v>0.753</c:v>
                </c:pt>
                <c:pt idx="526">
                  <c:v>0.99</c:v>
                </c:pt>
                <c:pt idx="527">
                  <c:v>0.82</c:v>
                </c:pt>
                <c:pt idx="528">
                  <c:v>4.1000000000000002E-2</c:v>
                </c:pt>
                <c:pt idx="529">
                  <c:v>0.97</c:v>
                </c:pt>
                <c:pt idx="530">
                  <c:v>0.63500000000000001</c:v>
                </c:pt>
                <c:pt idx="531">
                  <c:v>0.31900000000000001</c:v>
                </c:pt>
                <c:pt idx="532">
                  <c:v>0.68100000000000005</c:v>
                </c:pt>
                <c:pt idx="533">
                  <c:v>0.254</c:v>
                </c:pt>
                <c:pt idx="534">
                  <c:v>0.435</c:v>
                </c:pt>
                <c:pt idx="535">
                  <c:v>0.13500000000000001</c:v>
                </c:pt>
                <c:pt idx="536">
                  <c:v>0.94099999999999995</c:v>
                </c:pt>
                <c:pt idx="537">
                  <c:v>0.99099999999999999</c:v>
                </c:pt>
                <c:pt idx="538">
                  <c:v>0.127</c:v>
                </c:pt>
                <c:pt idx="539">
                  <c:v>0.97599999999999998</c:v>
                </c:pt>
                <c:pt idx="540">
                  <c:v>0.69399999999999995</c:v>
                </c:pt>
                <c:pt idx="541">
                  <c:v>0.39200000000000002</c:v>
                </c:pt>
                <c:pt idx="542">
                  <c:v>0.56799999999999995</c:v>
                </c:pt>
                <c:pt idx="543">
                  <c:v>0.106</c:v>
                </c:pt>
                <c:pt idx="544">
                  <c:v>0.55900000000000005</c:v>
                </c:pt>
                <c:pt idx="545">
                  <c:v>0.16700000000000001</c:v>
                </c:pt>
                <c:pt idx="546">
                  <c:v>0.61399999999999999</c:v>
                </c:pt>
                <c:pt idx="547">
                  <c:v>0.40400000000000003</c:v>
                </c:pt>
                <c:pt idx="548">
                  <c:v>0.42199999999999999</c:v>
                </c:pt>
                <c:pt idx="549">
                  <c:v>3.5000000000000003E-2</c:v>
                </c:pt>
                <c:pt idx="550">
                  <c:v>0.69499999999999995</c:v>
                </c:pt>
                <c:pt idx="551">
                  <c:v>0.36</c:v>
                </c:pt>
                <c:pt idx="552">
                  <c:v>0.745</c:v>
                </c:pt>
                <c:pt idx="553">
                  <c:v>0.79600000000000004</c:v>
                </c:pt>
                <c:pt idx="554">
                  <c:v>0.42</c:v>
                </c:pt>
                <c:pt idx="555">
                  <c:v>0.78700000000000003</c:v>
                </c:pt>
                <c:pt idx="556">
                  <c:v>0.78600000000000003</c:v>
                </c:pt>
                <c:pt idx="557">
                  <c:v>0.66900000000000004</c:v>
                </c:pt>
                <c:pt idx="558">
                  <c:v>0.34200000000000003</c:v>
                </c:pt>
                <c:pt idx="559">
                  <c:v>0.81599999999999995</c:v>
                </c:pt>
                <c:pt idx="560">
                  <c:v>0.44</c:v>
                </c:pt>
                <c:pt idx="561">
                  <c:v>0.34300000000000003</c:v>
                </c:pt>
                <c:pt idx="562">
                  <c:v>0.32900000000000001</c:v>
                </c:pt>
                <c:pt idx="563">
                  <c:v>0.33800000000000002</c:v>
                </c:pt>
                <c:pt idx="564">
                  <c:v>0.80400000000000005</c:v>
                </c:pt>
                <c:pt idx="565">
                  <c:v>0.77800000000000002</c:v>
                </c:pt>
                <c:pt idx="566">
                  <c:v>0.129</c:v>
                </c:pt>
                <c:pt idx="567">
                  <c:v>0.309</c:v>
                </c:pt>
                <c:pt idx="568">
                  <c:v>0.24299999999999999</c:v>
                </c:pt>
                <c:pt idx="569">
                  <c:v>0.29099999999999998</c:v>
                </c:pt>
                <c:pt idx="570">
                  <c:v>0.155</c:v>
                </c:pt>
                <c:pt idx="571">
                  <c:v>0.25600000000000001</c:v>
                </c:pt>
                <c:pt idx="572">
                  <c:v>0.27</c:v>
                </c:pt>
                <c:pt idx="573">
                  <c:v>0.93200000000000005</c:v>
                </c:pt>
                <c:pt idx="574">
                  <c:v>0.01</c:v>
                </c:pt>
                <c:pt idx="575">
                  <c:v>5.6000000000000001E-2</c:v>
                </c:pt>
                <c:pt idx="576">
                  <c:v>0.26100000000000001</c:v>
                </c:pt>
                <c:pt idx="577">
                  <c:v>0.49099999999999999</c:v>
                </c:pt>
                <c:pt idx="578">
                  <c:v>0.26500000000000001</c:v>
                </c:pt>
                <c:pt idx="579">
                  <c:v>0.98199999999999998</c:v>
                </c:pt>
                <c:pt idx="580">
                  <c:v>0.313</c:v>
                </c:pt>
                <c:pt idx="581">
                  <c:v>0.222</c:v>
                </c:pt>
                <c:pt idx="582">
                  <c:v>0.66200000000000003</c:v>
                </c:pt>
                <c:pt idx="583">
                  <c:v>3.0000000000000001E-3</c:v>
                </c:pt>
                <c:pt idx="584">
                  <c:v>0.75600000000000001</c:v>
                </c:pt>
                <c:pt idx="585">
                  <c:v>0.495</c:v>
                </c:pt>
                <c:pt idx="586">
                  <c:v>0.64400000000000002</c:v>
                </c:pt>
                <c:pt idx="587">
                  <c:v>0.19400000000000001</c:v>
                </c:pt>
                <c:pt idx="588">
                  <c:v>0.55800000000000005</c:v>
                </c:pt>
                <c:pt idx="589">
                  <c:v>0.879</c:v>
                </c:pt>
                <c:pt idx="590">
                  <c:v>5.1999999999999998E-2</c:v>
                </c:pt>
                <c:pt idx="591">
                  <c:v>0.43099999999999999</c:v>
                </c:pt>
                <c:pt idx="592">
                  <c:v>8.3000000000000004E-2</c:v>
                </c:pt>
                <c:pt idx="593">
                  <c:v>0.41399999999999998</c:v>
                </c:pt>
                <c:pt idx="594">
                  <c:v>0.49299999999999999</c:v>
                </c:pt>
                <c:pt idx="595">
                  <c:v>7.1999999999999995E-2</c:v>
                </c:pt>
                <c:pt idx="596">
                  <c:v>0.76600000000000001</c:v>
                </c:pt>
                <c:pt idx="597">
                  <c:v>0.13100000000000001</c:v>
                </c:pt>
                <c:pt idx="598">
                  <c:v>0.40699999999999997</c:v>
                </c:pt>
                <c:pt idx="599">
                  <c:v>6.9000000000000006E-2</c:v>
                </c:pt>
                <c:pt idx="600">
                  <c:v>0.26800000000000002</c:v>
                </c:pt>
                <c:pt idx="601">
                  <c:v>0.73399999999999999</c:v>
                </c:pt>
                <c:pt idx="602">
                  <c:v>7.0999999999999994E-2</c:v>
                </c:pt>
                <c:pt idx="603">
                  <c:v>0.112</c:v>
                </c:pt>
                <c:pt idx="604">
                  <c:v>0.85499999999999998</c:v>
                </c:pt>
                <c:pt idx="605">
                  <c:v>0.23400000000000001</c:v>
                </c:pt>
                <c:pt idx="606">
                  <c:v>0.57899999999999996</c:v>
                </c:pt>
                <c:pt idx="607">
                  <c:v>0.05</c:v>
                </c:pt>
                <c:pt idx="608">
                  <c:v>0.96899999999999997</c:v>
                </c:pt>
                <c:pt idx="609">
                  <c:v>0.85099999999999998</c:v>
                </c:pt>
                <c:pt idx="610">
                  <c:v>0.67700000000000005</c:v>
                </c:pt>
                <c:pt idx="611">
                  <c:v>0.38500000000000001</c:v>
                </c:pt>
                <c:pt idx="612">
                  <c:v>0.74099999999999999</c:v>
                </c:pt>
                <c:pt idx="613">
                  <c:v>0.55100000000000005</c:v>
                </c:pt>
                <c:pt idx="614">
                  <c:v>0.27100000000000002</c:v>
                </c:pt>
                <c:pt idx="615">
                  <c:v>0.51900000000000002</c:v>
                </c:pt>
                <c:pt idx="616">
                  <c:v>0.56000000000000005</c:v>
                </c:pt>
                <c:pt idx="617">
                  <c:v>0.35499999999999998</c:v>
                </c:pt>
                <c:pt idx="618">
                  <c:v>0.60299999999999998</c:v>
                </c:pt>
                <c:pt idx="619">
                  <c:v>0.76100000000000001</c:v>
                </c:pt>
                <c:pt idx="620">
                  <c:v>0.159</c:v>
                </c:pt>
                <c:pt idx="621">
                  <c:v>0.999</c:v>
                </c:pt>
                <c:pt idx="622">
                  <c:v>0.96499999999999997</c:v>
                </c:pt>
                <c:pt idx="623">
                  <c:v>0.57499999999999996</c:v>
                </c:pt>
                <c:pt idx="624">
                  <c:v>0.72499999999999998</c:v>
                </c:pt>
                <c:pt idx="625">
                  <c:v>0.157</c:v>
                </c:pt>
                <c:pt idx="626">
                  <c:v>0.90800000000000003</c:v>
                </c:pt>
                <c:pt idx="627">
                  <c:v>0.93300000000000005</c:v>
                </c:pt>
                <c:pt idx="628">
                  <c:v>0.20499999999999999</c:v>
                </c:pt>
                <c:pt idx="629">
                  <c:v>0.107</c:v>
                </c:pt>
                <c:pt idx="630">
                  <c:v>0.34699999999999998</c:v>
                </c:pt>
                <c:pt idx="631">
                  <c:v>0.48899999999999999</c:v>
                </c:pt>
                <c:pt idx="632">
                  <c:v>0.57599999999999996</c:v>
                </c:pt>
                <c:pt idx="633">
                  <c:v>0.84499999999999997</c:v>
                </c:pt>
                <c:pt idx="634">
                  <c:v>0.21199999999999999</c:v>
                </c:pt>
                <c:pt idx="635">
                  <c:v>0.95699999999999996</c:v>
                </c:pt>
                <c:pt idx="636">
                  <c:v>0.17499999999999999</c:v>
                </c:pt>
                <c:pt idx="637">
                  <c:v>0.92</c:v>
                </c:pt>
                <c:pt idx="638">
                  <c:v>0.87</c:v>
                </c:pt>
                <c:pt idx="639">
                  <c:v>0.64900000000000002</c:v>
                </c:pt>
                <c:pt idx="640">
                  <c:v>0.629</c:v>
                </c:pt>
                <c:pt idx="641">
                  <c:v>0.56499999999999995</c:v>
                </c:pt>
                <c:pt idx="642">
                  <c:v>0.46300000000000002</c:v>
                </c:pt>
                <c:pt idx="643">
                  <c:v>0.121</c:v>
                </c:pt>
                <c:pt idx="644">
                  <c:v>0.72799999999999998</c:v>
                </c:pt>
                <c:pt idx="645">
                  <c:v>0.108</c:v>
                </c:pt>
                <c:pt idx="646">
                  <c:v>0.82099999999999995</c:v>
                </c:pt>
                <c:pt idx="647">
                  <c:v>0.223</c:v>
                </c:pt>
                <c:pt idx="648">
                  <c:v>0.221</c:v>
                </c:pt>
                <c:pt idx="649">
                  <c:v>0.28199999999999997</c:v>
                </c:pt>
                <c:pt idx="650">
                  <c:v>0.86699999999999999</c:v>
                </c:pt>
                <c:pt idx="651">
                  <c:v>0.152</c:v>
                </c:pt>
                <c:pt idx="652">
                  <c:v>0.85399999999999998</c:v>
                </c:pt>
                <c:pt idx="653">
                  <c:v>0.78100000000000003</c:v>
                </c:pt>
                <c:pt idx="654">
                  <c:v>0.41299999999999998</c:v>
                </c:pt>
                <c:pt idx="655">
                  <c:v>0.51</c:v>
                </c:pt>
                <c:pt idx="656">
                  <c:v>0.41199999999999998</c:v>
                </c:pt>
                <c:pt idx="657">
                  <c:v>0.20699999999999999</c:v>
                </c:pt>
                <c:pt idx="658">
                  <c:v>0.93799999999999994</c:v>
                </c:pt>
                <c:pt idx="659">
                  <c:v>0.52900000000000003</c:v>
                </c:pt>
                <c:pt idx="660">
                  <c:v>3.4000000000000002E-2</c:v>
                </c:pt>
                <c:pt idx="661">
                  <c:v>0.79800000000000004</c:v>
                </c:pt>
                <c:pt idx="662">
                  <c:v>0.73</c:v>
                </c:pt>
                <c:pt idx="663">
                  <c:v>0.66600000000000004</c:v>
                </c:pt>
                <c:pt idx="664">
                  <c:v>0.27600000000000002</c:v>
                </c:pt>
                <c:pt idx="665">
                  <c:v>0.16900000000000001</c:v>
                </c:pt>
                <c:pt idx="666">
                  <c:v>0.39800000000000002</c:v>
                </c:pt>
                <c:pt idx="667">
                  <c:v>0.65200000000000002</c:v>
                </c:pt>
                <c:pt idx="668">
                  <c:v>0.67100000000000004</c:v>
                </c:pt>
                <c:pt idx="669">
                  <c:v>0.46400000000000002</c:v>
                </c:pt>
                <c:pt idx="670">
                  <c:v>0.876</c:v>
                </c:pt>
                <c:pt idx="671">
                  <c:v>0.93400000000000005</c:v>
                </c:pt>
                <c:pt idx="672">
                  <c:v>0.59299999999999997</c:v>
                </c:pt>
                <c:pt idx="673">
                  <c:v>0.371</c:v>
                </c:pt>
                <c:pt idx="674">
                  <c:v>0.54900000000000004</c:v>
                </c:pt>
                <c:pt idx="675">
                  <c:v>0.95299999999999996</c:v>
                </c:pt>
                <c:pt idx="676">
                  <c:v>0.20899999999999999</c:v>
                </c:pt>
                <c:pt idx="677">
                  <c:v>0.186</c:v>
                </c:pt>
                <c:pt idx="678">
                  <c:v>0.20799999999999999</c:v>
                </c:pt>
                <c:pt idx="679">
                  <c:v>0.30099999999999999</c:v>
                </c:pt>
                <c:pt idx="680">
                  <c:v>0.81100000000000005</c:v>
                </c:pt>
                <c:pt idx="681">
                  <c:v>0.219</c:v>
                </c:pt>
                <c:pt idx="682">
                  <c:v>0.32800000000000001</c:v>
                </c:pt>
                <c:pt idx="683">
                  <c:v>0.96599999999999997</c:v>
                </c:pt>
                <c:pt idx="684">
                  <c:v>1.2999999999999999E-2</c:v>
                </c:pt>
                <c:pt idx="685">
                  <c:v>7.8E-2</c:v>
                </c:pt>
                <c:pt idx="686">
                  <c:v>9.6000000000000002E-2</c:v>
                </c:pt>
                <c:pt idx="687">
                  <c:v>0.621</c:v>
                </c:pt>
                <c:pt idx="688">
                  <c:v>0.59899999999999998</c:v>
                </c:pt>
                <c:pt idx="689">
                  <c:v>0.443</c:v>
                </c:pt>
                <c:pt idx="690">
                  <c:v>0.61799999999999999</c:v>
                </c:pt>
                <c:pt idx="691">
                  <c:v>0.84</c:v>
                </c:pt>
                <c:pt idx="692">
                  <c:v>0.90100000000000002</c:v>
                </c:pt>
                <c:pt idx="693">
                  <c:v>0.70399999999999996</c:v>
                </c:pt>
                <c:pt idx="694">
                  <c:v>0.81200000000000006</c:v>
                </c:pt>
                <c:pt idx="695">
                  <c:v>0.79900000000000004</c:v>
                </c:pt>
                <c:pt idx="696">
                  <c:v>0.378</c:v>
                </c:pt>
                <c:pt idx="697">
                  <c:v>0.59499999999999997</c:v>
                </c:pt>
                <c:pt idx="698">
                  <c:v>0.84199999999999997</c:v>
                </c:pt>
                <c:pt idx="699">
                  <c:v>8.6999999999999994E-2</c:v>
                </c:pt>
                <c:pt idx="700">
                  <c:v>0.432</c:v>
                </c:pt>
                <c:pt idx="701">
                  <c:v>0.14499999999999999</c:v>
                </c:pt>
                <c:pt idx="702">
                  <c:v>0.2</c:v>
                </c:pt>
                <c:pt idx="703">
                  <c:v>0.71499999999999997</c:v>
                </c:pt>
                <c:pt idx="704">
                  <c:v>0.88700000000000001</c:v>
                </c:pt>
                <c:pt idx="705">
                  <c:v>0.30499999999999999</c:v>
                </c:pt>
                <c:pt idx="706">
                  <c:v>0.156</c:v>
                </c:pt>
                <c:pt idx="707">
                  <c:v>0.24099999999999999</c:v>
                </c:pt>
                <c:pt idx="708">
                  <c:v>0.27400000000000002</c:v>
                </c:pt>
                <c:pt idx="709">
                  <c:v>0.22800000000000001</c:v>
                </c:pt>
                <c:pt idx="710">
                  <c:v>0.14000000000000001</c:v>
                </c:pt>
                <c:pt idx="711">
                  <c:v>0.78300000000000003</c:v>
                </c:pt>
                <c:pt idx="712">
                  <c:v>0.45800000000000002</c:v>
                </c:pt>
                <c:pt idx="713">
                  <c:v>0.81899999999999995</c:v>
                </c:pt>
                <c:pt idx="714">
                  <c:v>0.26700000000000002</c:v>
                </c:pt>
                <c:pt idx="715">
                  <c:v>0.75</c:v>
                </c:pt>
                <c:pt idx="716">
                  <c:v>0.91</c:v>
                </c:pt>
                <c:pt idx="717">
                  <c:v>0.95799999999999996</c:v>
                </c:pt>
                <c:pt idx="718">
                  <c:v>0.16</c:v>
                </c:pt>
                <c:pt idx="719">
                  <c:v>9.1999999999999998E-2</c:v>
                </c:pt>
                <c:pt idx="720">
                  <c:v>0.251</c:v>
                </c:pt>
                <c:pt idx="721">
                  <c:v>0.46100000000000002</c:v>
                </c:pt>
                <c:pt idx="722">
                  <c:v>7.2999999999999995E-2</c:v>
                </c:pt>
                <c:pt idx="723">
                  <c:v>0.59</c:v>
                </c:pt>
                <c:pt idx="724">
                  <c:v>0.4</c:v>
                </c:pt>
                <c:pt idx="725">
                  <c:v>0.97199999999999998</c:v>
                </c:pt>
                <c:pt idx="726">
                  <c:v>0.35</c:v>
                </c:pt>
                <c:pt idx="727">
                  <c:v>0.85599999999999998</c:v>
                </c:pt>
                <c:pt idx="728">
                  <c:v>0.93700000000000006</c:v>
                </c:pt>
                <c:pt idx="729">
                  <c:v>0.9</c:v>
                </c:pt>
                <c:pt idx="730">
                  <c:v>0.151</c:v>
                </c:pt>
                <c:pt idx="731">
                  <c:v>0.46800000000000003</c:v>
                </c:pt>
                <c:pt idx="732">
                  <c:v>0.39900000000000002</c:v>
                </c:pt>
                <c:pt idx="733">
                  <c:v>0.94399999999999995</c:v>
                </c:pt>
                <c:pt idx="734">
                  <c:v>0.75900000000000001</c:v>
                </c:pt>
                <c:pt idx="735">
                  <c:v>0.12</c:v>
                </c:pt>
                <c:pt idx="736">
                  <c:v>8.5000000000000006E-2</c:v>
                </c:pt>
                <c:pt idx="737">
                  <c:v>0.54200000000000004</c:v>
                </c:pt>
                <c:pt idx="738">
                  <c:v>8.7999999999999995E-2</c:v>
                </c:pt>
                <c:pt idx="739">
                  <c:v>0.83499999999999996</c:v>
                </c:pt>
                <c:pt idx="740">
                  <c:v>0.60699999999999998</c:v>
                </c:pt>
                <c:pt idx="741">
                  <c:v>0.41499999999999998</c:v>
                </c:pt>
                <c:pt idx="742">
                  <c:v>2.7E-2</c:v>
                </c:pt>
                <c:pt idx="743">
                  <c:v>0.47199999999999998</c:v>
                </c:pt>
                <c:pt idx="744">
                  <c:v>0.73099999999999998</c:v>
                </c:pt>
                <c:pt idx="745">
                  <c:v>0.80100000000000005</c:v>
                </c:pt>
                <c:pt idx="746">
                  <c:v>0.35099999999999998</c:v>
                </c:pt>
                <c:pt idx="747">
                  <c:v>0.23599999999999999</c:v>
                </c:pt>
                <c:pt idx="748">
                  <c:v>0.94499999999999995</c:v>
                </c:pt>
                <c:pt idx="749">
                  <c:v>0.65</c:v>
                </c:pt>
                <c:pt idx="750">
                  <c:v>0.52800000000000002</c:v>
                </c:pt>
                <c:pt idx="751">
                  <c:v>0.111</c:v>
                </c:pt>
                <c:pt idx="752">
                  <c:v>0.77300000000000002</c:v>
                </c:pt>
                <c:pt idx="753">
                  <c:v>6.6000000000000003E-2</c:v>
                </c:pt>
                <c:pt idx="754">
                  <c:v>0.61699999999999999</c:v>
                </c:pt>
                <c:pt idx="755">
                  <c:v>0.70099999999999996</c:v>
                </c:pt>
                <c:pt idx="756">
                  <c:v>0.82299999999999995</c:v>
                </c:pt>
                <c:pt idx="757">
                  <c:v>0.70799999999999996</c:v>
                </c:pt>
                <c:pt idx="758">
                  <c:v>0.32700000000000001</c:v>
                </c:pt>
                <c:pt idx="759">
                  <c:v>0.72099999999999997</c:v>
                </c:pt>
                <c:pt idx="760">
                  <c:v>0.374</c:v>
                </c:pt>
                <c:pt idx="761">
                  <c:v>0.91500000000000004</c:v>
                </c:pt>
                <c:pt idx="762">
                  <c:v>0.97499999999999998</c:v>
                </c:pt>
                <c:pt idx="763">
                  <c:v>0.44800000000000001</c:v>
                </c:pt>
                <c:pt idx="764">
                  <c:v>0.18</c:v>
                </c:pt>
                <c:pt idx="765">
                  <c:v>0.58099999999999996</c:v>
                </c:pt>
                <c:pt idx="766">
                  <c:v>0.71399999999999997</c:v>
                </c:pt>
                <c:pt idx="767">
                  <c:v>0.57099999999999995</c:v>
                </c:pt>
                <c:pt idx="768">
                  <c:v>0.50800000000000001</c:v>
                </c:pt>
                <c:pt idx="769">
                  <c:v>0.99399999999999999</c:v>
                </c:pt>
                <c:pt idx="770">
                  <c:v>0.37</c:v>
                </c:pt>
                <c:pt idx="771">
                  <c:v>0.23899999999999999</c:v>
                </c:pt>
                <c:pt idx="772">
                  <c:v>0.81</c:v>
                </c:pt>
                <c:pt idx="773">
                  <c:v>0.17299999999999999</c:v>
                </c:pt>
                <c:pt idx="774">
                  <c:v>6.7000000000000004E-2</c:v>
                </c:pt>
                <c:pt idx="775">
                  <c:v>0.83899999999999997</c:v>
                </c:pt>
                <c:pt idx="776">
                  <c:v>0.20599999999999999</c:v>
                </c:pt>
                <c:pt idx="777">
                  <c:v>0.14199999999999999</c:v>
                </c:pt>
                <c:pt idx="778">
                  <c:v>0.93100000000000005</c:v>
                </c:pt>
                <c:pt idx="779">
                  <c:v>9.2999999999999999E-2</c:v>
                </c:pt>
                <c:pt idx="780">
                  <c:v>0.89300000000000002</c:v>
                </c:pt>
                <c:pt idx="781">
                  <c:v>0.68899999999999995</c:v>
                </c:pt>
                <c:pt idx="782">
                  <c:v>0.249</c:v>
                </c:pt>
                <c:pt idx="783">
                  <c:v>0.54400000000000004</c:v>
                </c:pt>
                <c:pt idx="784">
                  <c:v>2E-3</c:v>
                </c:pt>
                <c:pt idx="785">
                  <c:v>0.47599999999999998</c:v>
                </c:pt>
                <c:pt idx="786">
                  <c:v>0.17699999999999999</c:v>
                </c:pt>
                <c:pt idx="787">
                  <c:v>0.98499999999999999</c:v>
                </c:pt>
                <c:pt idx="788">
                  <c:v>0.42799999999999999</c:v>
                </c:pt>
                <c:pt idx="789">
                  <c:v>0.39100000000000001</c:v>
                </c:pt>
                <c:pt idx="790">
                  <c:v>0.32600000000000001</c:v>
                </c:pt>
                <c:pt idx="791">
                  <c:v>0.52300000000000002</c:v>
                </c:pt>
                <c:pt idx="792">
                  <c:v>0.317</c:v>
                </c:pt>
                <c:pt idx="793">
                  <c:v>0.747</c:v>
                </c:pt>
                <c:pt idx="794">
                  <c:v>0.187</c:v>
                </c:pt>
                <c:pt idx="795">
                  <c:v>0.63800000000000001</c:v>
                </c:pt>
                <c:pt idx="796">
                  <c:v>0.53400000000000003</c:v>
                </c:pt>
                <c:pt idx="797">
                  <c:v>0.38800000000000001</c:v>
                </c:pt>
                <c:pt idx="798">
                  <c:v>1.4E-2</c:v>
                </c:pt>
                <c:pt idx="799">
                  <c:v>0.68500000000000005</c:v>
                </c:pt>
                <c:pt idx="800">
                  <c:v>0.97699999999999998</c:v>
                </c:pt>
                <c:pt idx="801">
                  <c:v>0.58499999999999996</c:v>
                </c:pt>
                <c:pt idx="802">
                  <c:v>4.9000000000000002E-2</c:v>
                </c:pt>
                <c:pt idx="803">
                  <c:v>0.23200000000000001</c:v>
                </c:pt>
                <c:pt idx="804">
                  <c:v>2.1000000000000001E-2</c:v>
                </c:pt>
                <c:pt idx="805">
                  <c:v>0.89900000000000002</c:v>
                </c:pt>
                <c:pt idx="806">
                  <c:v>0.14599999999999999</c:v>
                </c:pt>
                <c:pt idx="807">
                  <c:v>0.52700000000000002</c:v>
                </c:pt>
                <c:pt idx="808">
                  <c:v>0.34899999999999998</c:v>
                </c:pt>
                <c:pt idx="809">
                  <c:v>5.5E-2</c:v>
                </c:pt>
                <c:pt idx="810">
                  <c:v>0.56299999999999994</c:v>
                </c:pt>
                <c:pt idx="811">
                  <c:v>8.8999999999999996E-2</c:v>
                </c:pt>
                <c:pt idx="812">
                  <c:v>0.81699999999999995</c:v>
                </c:pt>
                <c:pt idx="813">
                  <c:v>0.28000000000000003</c:v>
                </c:pt>
                <c:pt idx="814">
                  <c:v>0.35799999999999998</c:v>
                </c:pt>
                <c:pt idx="815">
                  <c:v>0.38</c:v>
                </c:pt>
                <c:pt idx="816">
                  <c:v>0.32200000000000001</c:v>
                </c:pt>
                <c:pt idx="817">
                  <c:v>0.125</c:v>
                </c:pt>
                <c:pt idx="818">
                  <c:v>0.48699999999999999</c:v>
                </c:pt>
                <c:pt idx="819">
                  <c:v>0.55600000000000005</c:v>
                </c:pt>
                <c:pt idx="820">
                  <c:v>0.45200000000000001</c:v>
                </c:pt>
                <c:pt idx="821">
                  <c:v>0.53200000000000003</c:v>
                </c:pt>
                <c:pt idx="822">
                  <c:v>0.33300000000000002</c:v>
                </c:pt>
                <c:pt idx="823">
                  <c:v>4.3999999999999997E-2</c:v>
                </c:pt>
                <c:pt idx="824">
                  <c:v>0.96799999999999997</c:v>
                </c:pt>
                <c:pt idx="825">
                  <c:v>0.161</c:v>
                </c:pt>
                <c:pt idx="826">
                  <c:v>0.93</c:v>
                </c:pt>
                <c:pt idx="827">
                  <c:v>0.19700000000000001</c:v>
                </c:pt>
                <c:pt idx="828">
                  <c:v>0.92600000000000005</c:v>
                </c:pt>
                <c:pt idx="829">
                  <c:v>0.73199999999999998</c:v>
                </c:pt>
                <c:pt idx="830">
                  <c:v>9.8000000000000004E-2</c:v>
                </c:pt>
                <c:pt idx="831">
                  <c:v>0.79700000000000004</c:v>
                </c:pt>
                <c:pt idx="832">
                  <c:v>0.72</c:v>
                </c:pt>
                <c:pt idx="833">
                  <c:v>0.748</c:v>
                </c:pt>
                <c:pt idx="834">
                  <c:v>0.65900000000000003</c:v>
                </c:pt>
                <c:pt idx="835">
                  <c:v>0.67</c:v>
                </c:pt>
                <c:pt idx="836">
                  <c:v>0.36599999999999999</c:v>
                </c:pt>
                <c:pt idx="837">
                  <c:v>0.29899999999999999</c:v>
                </c:pt>
                <c:pt idx="838">
                  <c:v>0.438</c:v>
                </c:pt>
                <c:pt idx="839">
                  <c:v>0.20399999999999999</c:v>
                </c:pt>
                <c:pt idx="840">
                  <c:v>0.16400000000000001</c:v>
                </c:pt>
                <c:pt idx="841">
                  <c:v>0.58799999999999997</c:v>
                </c:pt>
                <c:pt idx="842">
                  <c:v>0.16600000000000001</c:v>
                </c:pt>
                <c:pt idx="843">
                  <c:v>0.66500000000000004</c:v>
                </c:pt>
                <c:pt idx="844">
                  <c:v>0.76900000000000002</c:v>
                </c:pt>
                <c:pt idx="845">
                  <c:v>0.24399999999999999</c:v>
                </c:pt>
                <c:pt idx="846">
                  <c:v>0.84899999999999998</c:v>
                </c:pt>
                <c:pt idx="847">
                  <c:v>0.30299999999999999</c:v>
                </c:pt>
                <c:pt idx="848">
                  <c:v>0.64700000000000002</c:v>
                </c:pt>
                <c:pt idx="849">
                  <c:v>0.39</c:v>
                </c:pt>
                <c:pt idx="850">
                  <c:v>0.67800000000000005</c:v>
                </c:pt>
                <c:pt idx="851">
                  <c:v>0.114</c:v>
                </c:pt>
                <c:pt idx="852">
                  <c:v>0.34</c:v>
                </c:pt>
                <c:pt idx="853">
                  <c:v>0.36499999999999999</c:v>
                </c:pt>
                <c:pt idx="854">
                  <c:v>0.126</c:v>
                </c:pt>
                <c:pt idx="855">
                  <c:v>0.376</c:v>
                </c:pt>
                <c:pt idx="856">
                  <c:v>0.10299999999999999</c:v>
                </c:pt>
                <c:pt idx="857">
                  <c:v>0.88</c:v>
                </c:pt>
                <c:pt idx="858">
                  <c:v>0.38100000000000001</c:v>
                </c:pt>
                <c:pt idx="859">
                  <c:v>0.751</c:v>
                </c:pt>
                <c:pt idx="860">
                  <c:v>0.46200000000000002</c:v>
                </c:pt>
                <c:pt idx="861">
                  <c:v>0.40899999999999997</c:v>
                </c:pt>
                <c:pt idx="862">
                  <c:v>0.94899999999999995</c:v>
                </c:pt>
                <c:pt idx="863">
                  <c:v>0.64</c:v>
                </c:pt>
                <c:pt idx="864">
                  <c:v>0.95399999999999996</c:v>
                </c:pt>
                <c:pt idx="865">
                  <c:v>0.45700000000000002</c:v>
                </c:pt>
                <c:pt idx="866">
                  <c:v>0.68300000000000005</c:v>
                </c:pt>
                <c:pt idx="867">
                  <c:v>0.53900000000000003</c:v>
                </c:pt>
                <c:pt idx="868">
                  <c:v>0.51700000000000002</c:v>
                </c:pt>
                <c:pt idx="869">
                  <c:v>9.7000000000000003E-2</c:v>
                </c:pt>
                <c:pt idx="870">
                  <c:v>0.65400000000000003</c:v>
                </c:pt>
                <c:pt idx="871">
                  <c:v>0.74299999999999999</c:v>
                </c:pt>
                <c:pt idx="872">
                  <c:v>0.82799999999999996</c:v>
                </c:pt>
                <c:pt idx="873">
                  <c:v>0.75700000000000001</c:v>
                </c:pt>
                <c:pt idx="874">
                  <c:v>0.105</c:v>
                </c:pt>
                <c:pt idx="875">
                  <c:v>0.51200000000000001</c:v>
                </c:pt>
                <c:pt idx="876">
                  <c:v>0.83</c:v>
                </c:pt>
                <c:pt idx="877">
                  <c:v>0.76800000000000002</c:v>
                </c:pt>
                <c:pt idx="878">
                  <c:v>0.501</c:v>
                </c:pt>
                <c:pt idx="879">
                  <c:v>0.83199999999999996</c:v>
                </c:pt>
                <c:pt idx="880">
                  <c:v>0.312</c:v>
                </c:pt>
                <c:pt idx="881">
                  <c:v>0.76300000000000001</c:v>
                </c:pt>
                <c:pt idx="882">
                  <c:v>0.93899999999999995</c:v>
                </c:pt>
                <c:pt idx="883">
                  <c:v>0.38900000000000001</c:v>
                </c:pt>
                <c:pt idx="884">
                  <c:v>0.34599999999999997</c:v>
                </c:pt>
                <c:pt idx="885">
                  <c:v>0.248</c:v>
                </c:pt>
                <c:pt idx="886">
                  <c:v>0.79300000000000004</c:v>
                </c:pt>
                <c:pt idx="887">
                  <c:v>0.503</c:v>
                </c:pt>
                <c:pt idx="888">
                  <c:v>0.20100000000000001</c:v>
                </c:pt>
                <c:pt idx="889">
                  <c:v>0.91800000000000004</c:v>
                </c:pt>
                <c:pt idx="890">
                  <c:v>0.14699999999999999</c:v>
                </c:pt>
                <c:pt idx="891">
                  <c:v>0.19900000000000001</c:v>
                </c:pt>
                <c:pt idx="892">
                  <c:v>0.85</c:v>
                </c:pt>
                <c:pt idx="893">
                  <c:v>0.28999999999999998</c:v>
                </c:pt>
                <c:pt idx="894">
                  <c:v>0.94799999999999995</c:v>
                </c:pt>
                <c:pt idx="895">
                  <c:v>0.83099999999999996</c:v>
                </c:pt>
                <c:pt idx="896">
                  <c:v>0.40200000000000002</c:v>
                </c:pt>
                <c:pt idx="897">
                  <c:v>0.92200000000000004</c:v>
                </c:pt>
                <c:pt idx="898">
                  <c:v>0.189</c:v>
                </c:pt>
                <c:pt idx="899">
                  <c:v>0.83599999999999997</c:v>
                </c:pt>
                <c:pt idx="900">
                  <c:v>0.86599999999999999</c:v>
                </c:pt>
                <c:pt idx="901">
                  <c:v>0.154</c:v>
                </c:pt>
                <c:pt idx="902">
                  <c:v>0.63900000000000001</c:v>
                </c:pt>
                <c:pt idx="903">
                  <c:v>0.96099999999999997</c:v>
                </c:pt>
                <c:pt idx="904">
                  <c:v>0.94299999999999995</c:v>
                </c:pt>
                <c:pt idx="905">
                  <c:v>0.98899999999999999</c:v>
                </c:pt>
                <c:pt idx="906">
                  <c:v>0.96299999999999997</c:v>
                </c:pt>
                <c:pt idx="907">
                  <c:v>0.46700000000000003</c:v>
                </c:pt>
                <c:pt idx="908">
                  <c:v>3.2000000000000001E-2</c:v>
                </c:pt>
                <c:pt idx="909">
                  <c:v>0.56599999999999995</c:v>
                </c:pt>
                <c:pt idx="910">
                  <c:v>8.0000000000000002E-3</c:v>
                </c:pt>
                <c:pt idx="911">
                  <c:v>0.97099999999999997</c:v>
                </c:pt>
                <c:pt idx="912">
                  <c:v>0.39300000000000002</c:v>
                </c:pt>
                <c:pt idx="913">
                  <c:v>0.67300000000000004</c:v>
                </c:pt>
                <c:pt idx="914">
                  <c:v>0.316</c:v>
                </c:pt>
                <c:pt idx="915">
                  <c:v>0.47099999999999997</c:v>
                </c:pt>
                <c:pt idx="916">
                  <c:v>0.98399999999999999</c:v>
                </c:pt>
                <c:pt idx="917">
                  <c:v>0.28799999999999998</c:v>
                </c:pt>
                <c:pt idx="918">
                  <c:v>0.39700000000000002</c:v>
                </c:pt>
                <c:pt idx="919">
                  <c:v>0.78900000000000003</c:v>
                </c:pt>
                <c:pt idx="920">
                  <c:v>0.71799999999999997</c:v>
                </c:pt>
                <c:pt idx="921">
                  <c:v>0.61299999999999999</c:v>
                </c:pt>
                <c:pt idx="922">
                  <c:v>7.9000000000000001E-2</c:v>
                </c:pt>
                <c:pt idx="923">
                  <c:v>0.77400000000000002</c:v>
                </c:pt>
                <c:pt idx="924">
                  <c:v>0.57799999999999996</c:v>
                </c:pt>
                <c:pt idx="925">
                  <c:v>0.80900000000000005</c:v>
                </c:pt>
                <c:pt idx="926">
                  <c:v>0</c:v>
                </c:pt>
                <c:pt idx="927">
                  <c:v>0.58199999999999996</c:v>
                </c:pt>
                <c:pt idx="928">
                  <c:v>0.628</c:v>
                </c:pt>
                <c:pt idx="929">
                  <c:v>0.89</c:v>
                </c:pt>
                <c:pt idx="930">
                  <c:v>0.22700000000000001</c:v>
                </c:pt>
                <c:pt idx="931">
                  <c:v>0.47799999999999998</c:v>
                </c:pt>
                <c:pt idx="932">
                  <c:v>0.51400000000000001</c:v>
                </c:pt>
                <c:pt idx="933">
                  <c:v>0.437</c:v>
                </c:pt>
                <c:pt idx="934">
                  <c:v>0.53100000000000003</c:v>
                </c:pt>
                <c:pt idx="935">
                  <c:v>0.86899999999999999</c:v>
                </c:pt>
                <c:pt idx="936">
                  <c:v>0.505</c:v>
                </c:pt>
                <c:pt idx="937">
                  <c:v>0.217</c:v>
                </c:pt>
                <c:pt idx="938">
                  <c:v>0.89400000000000002</c:v>
                </c:pt>
                <c:pt idx="939">
                  <c:v>0.3</c:v>
                </c:pt>
                <c:pt idx="940">
                  <c:v>0.70699999999999996</c:v>
                </c:pt>
                <c:pt idx="941">
                  <c:v>0.72399999999999998</c:v>
                </c:pt>
                <c:pt idx="942">
                  <c:v>0.68799999999999994</c:v>
                </c:pt>
                <c:pt idx="943">
                  <c:v>0.60799999999999998</c:v>
                </c:pt>
                <c:pt idx="944">
                  <c:v>0.48</c:v>
                </c:pt>
                <c:pt idx="945">
                  <c:v>0.02</c:v>
                </c:pt>
                <c:pt idx="946">
                  <c:v>4.2000000000000003E-2</c:v>
                </c:pt>
                <c:pt idx="947">
                  <c:v>0.622</c:v>
                </c:pt>
                <c:pt idx="948">
                  <c:v>7.6999999999999999E-2</c:v>
                </c:pt>
                <c:pt idx="949">
                  <c:v>0.90300000000000002</c:v>
                </c:pt>
                <c:pt idx="950">
                  <c:v>0.71899999999999997</c:v>
                </c:pt>
                <c:pt idx="951">
                  <c:v>3.9E-2</c:v>
                </c:pt>
                <c:pt idx="952">
                  <c:v>0.76500000000000001</c:v>
                </c:pt>
                <c:pt idx="953">
                  <c:v>0.76400000000000001</c:v>
                </c:pt>
                <c:pt idx="954">
                  <c:v>0.72199999999999998</c:v>
                </c:pt>
                <c:pt idx="955">
                  <c:v>0.32400000000000001</c:v>
                </c:pt>
                <c:pt idx="956">
                  <c:v>0.1</c:v>
                </c:pt>
                <c:pt idx="957">
                  <c:v>0.192</c:v>
                </c:pt>
                <c:pt idx="958">
                  <c:v>0.38600000000000001</c:v>
                </c:pt>
                <c:pt idx="959">
                  <c:v>0.318</c:v>
                </c:pt>
                <c:pt idx="960">
                  <c:v>0.17100000000000001</c:v>
                </c:pt>
                <c:pt idx="961">
                  <c:v>0.35299999999999998</c:v>
                </c:pt>
                <c:pt idx="962">
                  <c:v>0.58299999999999996</c:v>
                </c:pt>
                <c:pt idx="963">
                  <c:v>0.92100000000000004</c:v>
                </c:pt>
                <c:pt idx="964">
                  <c:v>0.82399999999999995</c:v>
                </c:pt>
                <c:pt idx="965">
                  <c:v>0.35699999999999998</c:v>
                </c:pt>
                <c:pt idx="966">
                  <c:v>0.499</c:v>
                </c:pt>
                <c:pt idx="967">
                  <c:v>0.68200000000000005</c:v>
                </c:pt>
                <c:pt idx="968">
                  <c:v>0.30399999999999999</c:v>
                </c:pt>
                <c:pt idx="969">
                  <c:v>0.85199999999999998</c:v>
                </c:pt>
                <c:pt idx="970">
                  <c:v>0.88200000000000001</c:v>
                </c:pt>
                <c:pt idx="971">
                  <c:v>0.79100000000000004</c:v>
                </c:pt>
                <c:pt idx="972">
                  <c:v>0.113</c:v>
                </c:pt>
                <c:pt idx="973">
                  <c:v>0.502</c:v>
                </c:pt>
                <c:pt idx="974">
                  <c:v>5.7000000000000002E-2</c:v>
                </c:pt>
                <c:pt idx="975">
                  <c:v>2.4E-2</c:v>
                </c:pt>
                <c:pt idx="976">
                  <c:v>0.91600000000000004</c:v>
                </c:pt>
                <c:pt idx="977">
                  <c:v>0.81399999999999995</c:v>
                </c:pt>
                <c:pt idx="978">
                  <c:v>0.79200000000000004</c:v>
                </c:pt>
                <c:pt idx="979">
                  <c:v>0.434</c:v>
                </c:pt>
                <c:pt idx="980">
                  <c:v>0.70899999999999996</c:v>
                </c:pt>
                <c:pt idx="981">
                  <c:v>0.46500000000000002</c:v>
                </c:pt>
                <c:pt idx="982">
                  <c:v>0.71699999999999997</c:v>
                </c:pt>
                <c:pt idx="983">
                  <c:v>0.67600000000000005</c:v>
                </c:pt>
                <c:pt idx="984">
                  <c:v>0.49399999999999999</c:v>
                </c:pt>
                <c:pt idx="985">
                  <c:v>1.4999999999999999E-2</c:v>
                </c:pt>
                <c:pt idx="986">
                  <c:v>0.33200000000000002</c:v>
                </c:pt>
                <c:pt idx="987">
                  <c:v>9.9000000000000005E-2</c:v>
                </c:pt>
                <c:pt idx="988">
                  <c:v>0.54300000000000004</c:v>
                </c:pt>
                <c:pt idx="989">
                  <c:v>0.90700000000000003</c:v>
                </c:pt>
                <c:pt idx="990">
                  <c:v>0.72599999999999998</c:v>
                </c:pt>
                <c:pt idx="991">
                  <c:v>1.0999999999999999E-2</c:v>
                </c:pt>
                <c:pt idx="992">
                  <c:v>0.99199999999999999</c:v>
                </c:pt>
                <c:pt idx="993">
                  <c:v>0.17799999999999999</c:v>
                </c:pt>
                <c:pt idx="994">
                  <c:v>8.5999999999999993E-2</c:v>
                </c:pt>
                <c:pt idx="995">
                  <c:v>0.51100000000000001</c:v>
                </c:pt>
                <c:pt idx="996">
                  <c:v>0.35199999999999998</c:v>
                </c:pt>
                <c:pt idx="997">
                  <c:v>7.4999999999999997E-2</c:v>
                </c:pt>
                <c:pt idx="998">
                  <c:v>0.33700000000000002</c:v>
                </c:pt>
                <c:pt idx="999">
                  <c:v>0.55500000000000005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4-431D-BEF0-45147D20D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447448"/>
        <c:axId val="413449416"/>
      </c:scatterChart>
      <c:valAx>
        <c:axId val="413447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9416"/>
        <c:crosses val="autoZero"/>
        <c:crossBetween val="midCat"/>
      </c:valAx>
      <c:valAx>
        <c:axId val="41344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7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400050</xdr:colOff>
      <xdr:row>3</xdr:row>
      <xdr:rowOff>158750</xdr:rowOff>
    </xdr:from>
    <xdr:to>
      <xdr:col>45</xdr:col>
      <xdr:colOff>317500</xdr:colOff>
      <xdr:row>16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FF1DC6-2C9E-4029-92E4-8182397482EF}"/>
            </a:ext>
          </a:extLst>
        </xdr:cNvPr>
        <xdr:cNvSpPr txBox="1"/>
      </xdr:nvSpPr>
      <xdr:spPr>
        <a:xfrm>
          <a:off x="24796750" y="730250"/>
          <a:ext cx="4794250" cy="248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This example</a:t>
          </a:r>
          <a:r>
            <a:rPr lang="en-US" sz="1600" baseline="0"/>
            <a:t> has a few points I think were done incorrectly.</a:t>
          </a:r>
        </a:p>
        <a:p>
          <a:endParaRPr lang="en-US" sz="1600" baseline="0"/>
        </a:p>
        <a:p>
          <a:r>
            <a:rPr lang="en-US" sz="1600" baseline="0"/>
            <a:t>Depreciation is calculated without taking into account the salvage value.</a:t>
          </a:r>
        </a:p>
        <a:p>
          <a:endParaRPr lang="en-US" sz="1600" baseline="0"/>
        </a:p>
        <a:p>
          <a:r>
            <a:rPr lang="en-US" sz="1600" baseline="0"/>
            <a:t>Also, the salvage value enters in as revenue in Y12, when I think it shouldn't be-- should it come in under investment?</a:t>
          </a:r>
          <a:endParaRPr lang="en-US" sz="1600"/>
        </a:p>
      </xdr:txBody>
    </xdr:sp>
    <xdr:clientData/>
  </xdr:twoCellAnchor>
  <xdr:twoCellAnchor>
    <xdr:from>
      <xdr:col>18</xdr:col>
      <xdr:colOff>168275</xdr:colOff>
      <xdr:row>2</xdr:row>
      <xdr:rowOff>63500</xdr:rowOff>
    </xdr:from>
    <xdr:to>
      <xdr:col>29</xdr:col>
      <xdr:colOff>431801</xdr:colOff>
      <xdr:row>20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8C3D4D-E7EC-42C4-B7BE-EEAF60054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139700</xdr:colOff>
      <xdr:row>22</xdr:row>
      <xdr:rowOff>25400</xdr:rowOff>
    </xdr:from>
    <xdr:to>
      <xdr:col>30</xdr:col>
      <xdr:colOff>317500</xdr:colOff>
      <xdr:row>39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519DE8-8CBF-405C-B67D-85CC638A5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406400</xdr:colOff>
      <xdr:row>1</xdr:row>
      <xdr:rowOff>158750</xdr:rowOff>
    </xdr:from>
    <xdr:to>
      <xdr:col>43</xdr:col>
      <xdr:colOff>323850</xdr:colOff>
      <xdr:row>14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775520-43F1-445E-A614-19D55F33CBC2}"/>
            </a:ext>
          </a:extLst>
        </xdr:cNvPr>
        <xdr:cNvSpPr txBox="1"/>
      </xdr:nvSpPr>
      <xdr:spPr>
        <a:xfrm>
          <a:off x="23698200" y="349250"/>
          <a:ext cx="4794250" cy="248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This example</a:t>
          </a:r>
          <a:r>
            <a:rPr lang="en-US" sz="1600" baseline="0"/>
            <a:t> has a few points I think were done incorrectly.</a:t>
          </a:r>
        </a:p>
        <a:p>
          <a:endParaRPr lang="en-US" sz="1600" baseline="0"/>
        </a:p>
        <a:p>
          <a:r>
            <a:rPr lang="en-US" sz="1600" baseline="0"/>
            <a:t>Depreciation is calculated without taking into account the salvage value.</a:t>
          </a:r>
        </a:p>
        <a:p>
          <a:endParaRPr lang="en-US" sz="1600" baseline="0"/>
        </a:p>
        <a:p>
          <a:r>
            <a:rPr lang="en-US" sz="1600" baseline="0"/>
            <a:t>Also, the salvage value enters in as revenue in Y12, when I think it shouldn't be-- should it come in under investment?</a:t>
          </a:r>
          <a:endParaRPr lang="en-US" sz="1600"/>
        </a:p>
      </xdr:txBody>
    </xdr:sp>
    <xdr:clientData/>
  </xdr:twoCellAnchor>
  <xdr:twoCellAnchor>
    <xdr:from>
      <xdr:col>17</xdr:col>
      <xdr:colOff>530225</xdr:colOff>
      <xdr:row>3</xdr:row>
      <xdr:rowOff>60325</xdr:rowOff>
    </xdr:from>
    <xdr:to>
      <xdr:col>28</xdr:col>
      <xdr:colOff>171451</xdr:colOff>
      <xdr:row>19</xdr:row>
      <xdr:rowOff>34925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F533CA-9C66-4156-90B0-A8E4A5382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482599</xdr:colOff>
      <xdr:row>20</xdr:row>
      <xdr:rowOff>85725</xdr:rowOff>
    </xdr:from>
    <xdr:to>
      <xdr:col>28</xdr:col>
      <xdr:colOff>168274</xdr:colOff>
      <xdr:row>37</xdr:row>
      <xdr:rowOff>79375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E74584-E543-4375-A4C6-5E20452CC9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12</xdr:row>
      <xdr:rowOff>76200</xdr:rowOff>
    </xdr:from>
    <xdr:to>
      <xdr:col>10</xdr:col>
      <xdr:colOff>355600</xdr:colOff>
      <xdr:row>22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3FE5BA-007A-4927-BE93-93FB8DA653A1}"/>
            </a:ext>
          </a:extLst>
        </xdr:cNvPr>
        <xdr:cNvSpPr txBox="1"/>
      </xdr:nvSpPr>
      <xdr:spPr>
        <a:xfrm>
          <a:off x="3968750" y="2139950"/>
          <a:ext cx="4343400" cy="1885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1. Establish the minimum acceptable rate of</a:t>
          </a:r>
        </a:p>
        <a:p>
          <a:r>
            <a:rPr lang="en-US" sz="1600" baseline="0"/>
            <a:t>    </a:t>
          </a:r>
          <a:r>
            <a:rPr lang="en-US" sz="1600"/>
            <a:t>return on investment for such projects.</a:t>
          </a:r>
        </a:p>
        <a:p>
          <a:r>
            <a:rPr lang="en-US" sz="1600"/>
            <a:t>2. Calculate the NPV</a:t>
          </a:r>
          <a:r>
            <a:rPr lang="en-US" sz="1600" baseline="0"/>
            <a:t> for each project using the</a:t>
          </a:r>
        </a:p>
        <a:p>
          <a:r>
            <a:rPr lang="en-US" sz="1600" baseline="0"/>
            <a:t>    interest rate from Step 1.</a:t>
          </a:r>
        </a:p>
        <a:p>
          <a:r>
            <a:rPr lang="en-US" sz="1600" baseline="0"/>
            <a:t>3. Eliminate all projects with negative NPV values.</a:t>
          </a:r>
        </a:p>
        <a:p>
          <a:r>
            <a:rPr lang="en-US" sz="1600" baseline="0"/>
            <a:t>4. Of the remaining projects, select the project</a:t>
          </a:r>
        </a:p>
        <a:p>
          <a:r>
            <a:rPr lang="en-US" sz="1600" baseline="0"/>
            <a:t>    with the highest NPV.</a:t>
          </a:r>
          <a:endParaRPr lang="en-US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209550</xdr:colOff>
      <xdr:row>8</xdr:row>
      <xdr:rowOff>152400</xdr:rowOff>
    </xdr:from>
    <xdr:to>
      <xdr:col>26</xdr:col>
      <xdr:colOff>438150</xdr:colOff>
      <xdr:row>21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D07EBC-2250-40AB-A327-FCB4AA9F3603}"/>
            </a:ext>
          </a:extLst>
        </xdr:cNvPr>
        <xdr:cNvSpPr txBox="1"/>
      </xdr:nvSpPr>
      <xdr:spPr>
        <a:xfrm>
          <a:off x="11791950" y="889000"/>
          <a:ext cx="4495800" cy="223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A fund is established for each piece of equipment to be compared. This fund provides the amount of cash needed to</a:t>
          </a:r>
        </a:p>
        <a:p>
          <a:endParaRPr lang="en-US" sz="1600"/>
        </a:p>
        <a:p>
          <a:r>
            <a:rPr lang="en-US" sz="1600"/>
            <a:t>1.</a:t>
          </a:r>
          <a:r>
            <a:rPr lang="en-US" sz="1600" baseline="0"/>
            <a:t> Purchase the equipment initially</a:t>
          </a:r>
        </a:p>
        <a:p>
          <a:r>
            <a:rPr lang="en-US" sz="1600" baseline="0"/>
            <a:t>2. Replace it at the end of its life.</a:t>
          </a:r>
        </a:p>
        <a:p>
          <a:r>
            <a:rPr lang="en-US" sz="1600" baseline="0"/>
            <a:t>3. Continue replacing it forever.</a:t>
          </a:r>
          <a:endParaRPr lang="en-US" sz="1600"/>
        </a:p>
      </xdr:txBody>
    </xdr:sp>
    <xdr:clientData/>
  </xdr:twoCellAnchor>
  <xdr:twoCellAnchor>
    <xdr:from>
      <xdr:col>19</xdr:col>
      <xdr:colOff>127000</xdr:colOff>
      <xdr:row>24</xdr:row>
      <xdr:rowOff>19050</xdr:rowOff>
    </xdr:from>
    <xdr:to>
      <xdr:col>25</xdr:col>
      <xdr:colOff>101600</xdr:colOff>
      <xdr:row>34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6604517-5D64-4393-AE85-0138A5E24412}"/>
                </a:ext>
              </a:extLst>
            </xdr:cNvPr>
            <xdr:cNvSpPr txBox="1"/>
          </xdr:nvSpPr>
          <xdr:spPr>
            <a:xfrm>
              <a:off x="11709400" y="351790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Capitalize</a:t>
              </a:r>
              <a:r>
                <a:rPr lang="en-US" sz="1600" baseline="0"/>
                <a:t>d Cost Factor:</a:t>
              </a:r>
            </a:p>
            <a:p>
              <a:endParaRPr lang="en-US" sz="16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begChr m:val="["/>
                        <m:endChr m:val="]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Sup>
                                  <m:sSubSup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  <m:sup/>
                                </m:sSubSup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>
                                  <m:sSub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</m:sSub>
                              </m:sup>
                            </m:s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6604517-5D64-4393-AE85-0138A5E24412}"/>
                </a:ext>
              </a:extLst>
            </xdr:cNvPr>
            <xdr:cNvSpPr txBox="1"/>
          </xdr:nvSpPr>
          <xdr:spPr>
            <a:xfrm>
              <a:off x="11709400" y="351790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Capitalize</a:t>
              </a:r>
              <a:r>
                <a:rPr lang="en-US" sz="1600" baseline="0"/>
                <a:t>d Cost Factor:</a:t>
              </a:r>
            </a:p>
            <a:p>
              <a:endParaRPr lang="en-US" sz="1600" baseline="0"/>
            </a:p>
            <a:p>
              <a:r>
                <a:rPr lang="en-US" sz="1600" b="0" i="0">
                  <a:latin typeface="Cambria Math" panose="02040503050406030204" pitchFamily="18" charset="0"/>
                </a:rPr>
                <a:t>𝐶=𝑃+𝑅=𝑃[〖(1+𝑖)〗^(𝑛_</a:t>
              </a:r>
              <a:r>
                <a:rPr lang="en-US" b="0" i="0">
                  <a:latin typeface="Cambria Math" panose="02040503050406030204" pitchFamily="18" charset="0"/>
                </a:rPr>
                <a:t>𝑒𝑞^ </a:t>
              </a:r>
              <a:r>
                <a:rPr lang="en-US" sz="1600" b="0" i="0">
                  <a:latin typeface="Cambria Math" panose="02040503050406030204" pitchFamily="18" charset="0"/>
                </a:rPr>
                <a:t> )/(〖(1+𝑖)〗^(𝑛_𝑒𝑞 )−1)]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9</xdr:col>
      <xdr:colOff>327025</xdr:colOff>
      <xdr:row>18</xdr:row>
      <xdr:rowOff>120650</xdr:rowOff>
    </xdr:from>
    <xdr:to>
      <xdr:col>17</xdr:col>
      <xdr:colOff>22225</xdr:colOff>
      <xdr:row>33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8FD718-6E42-4BA4-A5DE-A23B66E38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171450</xdr:colOff>
      <xdr:row>36</xdr:row>
      <xdr:rowOff>6350</xdr:rowOff>
    </xdr:from>
    <xdr:to>
      <xdr:col>21</xdr:col>
      <xdr:colOff>146050</xdr:colOff>
      <xdr:row>45</xdr:row>
      <xdr:rowOff>171450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B0609F7-56D2-47CD-8B4B-673AC6448AF1}"/>
                </a:ext>
              </a:extLst>
            </xdr:cNvPr>
            <xdr:cNvSpPr txBox="1"/>
          </xdr:nvSpPr>
          <xdr:spPr>
            <a:xfrm>
              <a:off x="10477500" y="686435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Capitalized</a:t>
              </a:r>
              <a:r>
                <a:rPr lang="en-US" sz="1600" baseline="0"/>
                <a:t> Cost:</a:t>
              </a:r>
            </a:p>
            <a:p>
              <a:endParaRPr lang="en-US" sz="16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𝐸𝐶𝐶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Sup>
                                  <m:sSubSup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  <m:sup/>
                                </m:sSubSup>
                              </m:sup>
                            </m:s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𝑌𝑂𝐶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𝐹</m:t>
                                </m:r>
                              </m:num>
                              <m:den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𝐴</m:t>
                                </m:r>
                              </m:den>
                            </m:f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𝑒𝑞</m:t>
                                </m:r>
                              </m:sub>
                            </m:s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>
                                  <m:sSub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</m:sSub>
                              </m:sup>
                            </m:s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B0609F7-56D2-47CD-8B4B-673AC6448AF1}"/>
                </a:ext>
              </a:extLst>
            </xdr:cNvPr>
            <xdr:cNvSpPr txBox="1"/>
          </xdr:nvSpPr>
          <xdr:spPr>
            <a:xfrm>
              <a:off x="10477500" y="686435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Capitalized</a:t>
              </a:r>
              <a:r>
                <a:rPr lang="en-US" sz="1600" baseline="0"/>
                <a:t> Cost:</a:t>
              </a:r>
            </a:p>
            <a:p>
              <a:endParaRPr lang="en-US" sz="1600" baseline="0"/>
            </a:p>
            <a:p>
              <a:r>
                <a:rPr lang="en-US" sz="1600" b="0" i="0">
                  <a:latin typeface="Cambria Math" panose="02040503050406030204" pitchFamily="18" charset="0"/>
                </a:rPr>
                <a:t>𝐸𝐶𝐶=[(𝑃〖(1+𝑖)〗^(𝑛_</a:t>
              </a:r>
              <a:r>
                <a:rPr lang="en-US" b="0" i="0">
                  <a:latin typeface="Cambria Math" panose="02040503050406030204" pitchFamily="18" charset="0"/>
                </a:rPr>
                <a:t>𝑒𝑞^ </a:t>
              </a:r>
              <a:r>
                <a:rPr lang="en-US" sz="1600" b="0" i="0">
                  <a:latin typeface="Cambria Math" panose="02040503050406030204" pitchFamily="18" charset="0"/>
                </a:rPr>
                <a:t> )+𝑌𝑂𝐶(𝐹/𝐴,𝑖,𝑛_𝑒𝑞))/(〖(1+𝑖)〗^(𝑛_𝑒𝑞 )−1)]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21</xdr:col>
      <xdr:colOff>304800</xdr:colOff>
      <xdr:row>36</xdr:row>
      <xdr:rowOff>25400</xdr:rowOff>
    </xdr:from>
    <xdr:to>
      <xdr:col>26</xdr:col>
      <xdr:colOff>533400</xdr:colOff>
      <xdr:row>44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58FA2CD-E6D2-47C7-A626-1637E1FC7D20}"/>
                </a:ext>
              </a:extLst>
            </xdr:cNvPr>
            <xdr:cNvSpPr txBox="1"/>
          </xdr:nvSpPr>
          <xdr:spPr>
            <a:xfrm>
              <a:off x="14268450" y="6883400"/>
              <a:ext cx="3276600" cy="1485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Annual</a:t>
              </a:r>
              <a:r>
                <a:rPr lang="en-US" sz="1600" baseline="0"/>
                <a:t> Operating Cost:</a:t>
              </a:r>
            </a:p>
            <a:p>
              <a:endParaRPr lang="en-US" sz="16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𝐸𝐴𝑂𝐶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num>
                          <m:den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den>
                        </m:f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𝑒𝑞</m:t>
                            </m:r>
                          </m:sub>
                        </m:sSub>
                      </m:e>
                    </m:d>
                    <m:r>
                      <a:rPr lang="en-US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𝑌𝑂𝐶</m:t>
                    </m:r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58FA2CD-E6D2-47C7-A626-1637E1FC7D20}"/>
                </a:ext>
              </a:extLst>
            </xdr:cNvPr>
            <xdr:cNvSpPr txBox="1"/>
          </xdr:nvSpPr>
          <xdr:spPr>
            <a:xfrm>
              <a:off x="14268450" y="6883400"/>
              <a:ext cx="3276600" cy="1485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Annual</a:t>
              </a:r>
              <a:r>
                <a:rPr lang="en-US" sz="1600" baseline="0"/>
                <a:t> Operating Cost:</a:t>
              </a:r>
            </a:p>
            <a:p>
              <a:endParaRPr lang="en-US" sz="1600" baseline="0"/>
            </a:p>
            <a:p>
              <a:r>
                <a:rPr lang="en-US" sz="1600" b="0" i="0">
                  <a:latin typeface="Cambria Math" panose="02040503050406030204" pitchFamily="18" charset="0"/>
                </a:rPr>
                <a:t>𝐸𝐴𝑂𝐶=𝑃(𝐴/𝑃,𝑖,𝑛_𝑒𝑞 )+𝑌𝑂𝐶</a:t>
              </a:r>
              <a:endParaRPr lang="en-US" sz="1600"/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368300</xdr:colOff>
      <xdr:row>3</xdr:row>
      <xdr:rowOff>88900</xdr:rowOff>
    </xdr:from>
    <xdr:to>
      <xdr:col>24</xdr:col>
      <xdr:colOff>311150</xdr:colOff>
      <xdr:row>17</xdr:row>
      <xdr:rowOff>44450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563BD58-189A-4666-81CE-676AF706A099}"/>
                </a:ext>
              </a:extLst>
            </xdr:cNvPr>
            <xdr:cNvSpPr txBox="1"/>
          </xdr:nvSpPr>
          <xdr:spPr>
            <a:xfrm>
              <a:off x="10121900" y="6413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Non-discounted Methods</a:t>
              </a:r>
            </a:p>
            <a:p>
              <a:endParaRPr lang="en-US" sz="1400" b="1"/>
            </a:p>
            <a:p>
              <a:r>
                <a:rPr lang="en-US" sz="1400" b="0"/>
                <a:t>Rate</a:t>
              </a:r>
              <a:r>
                <a:rPr lang="en-US" sz="1400" b="0" baseline="0"/>
                <a:t> of Return on Incremental Investment (ROROII):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𝑅𝑂𝑅𝑂𝐼𝐼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 baseline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𝑌𝑒𝑎𝑟𝑙𝑦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𝑆𝑎𝑣𝑖𝑛𝑔𝑠</m:t>
                        </m:r>
                      </m:num>
                      <m:den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𝐼𝑛𝑣𝑒𝑠𝑡𝑚𝑒𝑛𝑡</m:t>
                        </m:r>
                      </m:den>
                    </m:f>
                  </m:oMath>
                </m:oMathPara>
              </a14:m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Incremental Payback Period (IPBP):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𝐼𝑃𝐵𝑃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𝐼𝑛𝑣𝑒𝑠𝑡𝑚𝑒𝑛𝑡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𝑌𝑒𝑎𝑟𝑙𝑦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𝑆𝑎𝑣𝑖𝑛𝑔𝑠</m:t>
                        </m:r>
                      </m:den>
                    </m:f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563BD58-189A-4666-81CE-676AF706A099}"/>
                </a:ext>
              </a:extLst>
            </xdr:cNvPr>
            <xdr:cNvSpPr txBox="1"/>
          </xdr:nvSpPr>
          <xdr:spPr>
            <a:xfrm>
              <a:off x="10121900" y="6413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Non-discounted Methods</a:t>
              </a:r>
            </a:p>
            <a:p>
              <a:endParaRPr lang="en-US" sz="1400" b="1"/>
            </a:p>
            <a:p>
              <a:r>
                <a:rPr lang="en-US" sz="1400" b="0"/>
                <a:t>Rate</a:t>
              </a:r>
              <a:r>
                <a:rPr lang="en-US" sz="1400" b="0" baseline="0"/>
                <a:t> of Return on Incremental Investment (ROROII):</a:t>
              </a:r>
            </a:p>
            <a:p>
              <a:endParaRPr lang="en-US" sz="1400" b="0" baseline="0"/>
            </a:p>
            <a:p>
              <a:r>
                <a:rPr lang="en-US" sz="1400" b="0" i="0" baseline="0">
                  <a:latin typeface="Cambria Math" panose="02040503050406030204" pitchFamily="18" charset="0"/>
                </a:rPr>
                <a:t>𝑅𝑂𝑅𝑂𝐼𝐼=(𝐼𝑛𝑐𝑟𝑒𝑚𝑒𝑛𝑡𝑎𝑙 𝑌𝑒𝑎𝑟𝑙𝑦 𝑆𝑎𝑣𝑖𝑛𝑔𝑠)/(𝐼𝑛𝑐𝑟𝑒𝑚𝑒𝑛𝑡𝑎𝑙 𝐼𝑛𝑣𝑒𝑠𝑡𝑚𝑒𝑛𝑡)</a:t>
              </a:r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Incremental Payback Period (IPBP):</a:t>
              </a:r>
            </a:p>
            <a:p>
              <a:endParaRPr lang="en-US" sz="1400" b="0" baseline="0"/>
            </a:p>
            <a:p>
              <a:r>
                <a:rPr lang="en-US" sz="1400" b="0" i="0">
                  <a:latin typeface="Cambria Math" panose="02040503050406030204" pitchFamily="18" charset="0"/>
                </a:rPr>
                <a:t>𝐼𝑃𝐵𝑃=(𝐼𝑛𝑐𝑟𝑒𝑚𝑒𝑛𝑡𝑎𝑙 𝐼𝑛𝑣𝑒𝑠𝑡𝑚𝑒𝑛𝑡)/(𝐼𝑛𝑐𝑟𝑒𝑚𝑒𝑛𝑡𝑎𝑙 𝑌𝑒𝑎𝑟𝑙𝑦 𝑆𝑎𝑣𝑖𝑛𝑔𝑠)</a:t>
              </a:r>
              <a:endParaRPr lang="en-US" sz="1400" b="0"/>
            </a:p>
          </xdr:txBody>
        </xdr:sp>
      </mc:Fallback>
    </mc:AlternateContent>
    <xdr:clientData/>
  </xdr:twoCellAnchor>
  <xdr:twoCellAnchor>
    <xdr:from>
      <xdr:col>16</xdr:col>
      <xdr:colOff>0</xdr:colOff>
      <xdr:row>24</xdr:row>
      <xdr:rowOff>0</xdr:rowOff>
    </xdr:from>
    <xdr:to>
      <xdr:col>23</xdr:col>
      <xdr:colOff>552450</xdr:colOff>
      <xdr:row>37</xdr:row>
      <xdr:rowOff>139700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18D5F32-633D-4D6A-A87E-F0129797C74B}"/>
                </a:ext>
              </a:extLst>
            </xdr:cNvPr>
            <xdr:cNvSpPr txBox="1"/>
          </xdr:nvSpPr>
          <xdr:spPr>
            <a:xfrm>
              <a:off x="12630150" y="46037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Discounted Methods</a:t>
              </a:r>
            </a:p>
            <a:p>
              <a:endParaRPr lang="en-US" sz="1400" b="1"/>
            </a:p>
            <a:p>
              <a:r>
                <a:rPr lang="en-US" sz="1400" b="0"/>
                <a:t>Incremental Net Present Value</a:t>
              </a:r>
              <a:r>
                <a:rPr lang="en-US" sz="1400" b="0" baseline="0"/>
                <a:t>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𝐼𝑁𝑃𝑉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=−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𝑃𝐶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𝑌𝑆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(</m:t>
                    </m:r>
                    <m:f>
                      <m:fPr>
                        <m:ctrlPr>
                          <a:rPr lang="en-US" sz="1400" b="0" i="1" baseline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𝑃</m:t>
                        </m:r>
                      </m:num>
                      <m:den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𝐴</m:t>
                        </m:r>
                      </m:den>
                    </m:f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𝑖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𝑛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Equivalent Annual Operating Cost (EAOC):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𝐸𝐴𝑂𝐶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𝑃𝐶</m:t>
                        </m:r>
                      </m:e>
                    </m:d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num>
                          <m:den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den>
                        </m:f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𝑌𝑆</m:t>
                    </m:r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18D5F32-633D-4D6A-A87E-F0129797C74B}"/>
                </a:ext>
              </a:extLst>
            </xdr:cNvPr>
            <xdr:cNvSpPr txBox="1"/>
          </xdr:nvSpPr>
          <xdr:spPr>
            <a:xfrm>
              <a:off x="12630150" y="46037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Discounted Methods</a:t>
              </a:r>
            </a:p>
            <a:p>
              <a:endParaRPr lang="en-US" sz="1400" b="1"/>
            </a:p>
            <a:p>
              <a:r>
                <a:rPr lang="en-US" sz="1400" b="0"/>
                <a:t>Incremental Net Present Value</a:t>
              </a:r>
              <a:r>
                <a:rPr lang="en-US" sz="1400" b="0" baseline="0"/>
                <a:t>:</a:t>
              </a:r>
            </a:p>
            <a:p>
              <a:endParaRPr lang="en-US" sz="1400" b="0" baseline="0"/>
            </a:p>
            <a:p>
              <a:r>
                <a:rPr lang="en-US" sz="1400" b="0" i="0" baseline="0">
                  <a:latin typeface="Cambria Math" panose="02040503050406030204" pitchFamily="18" charset="0"/>
                </a:rPr>
                <a:t>𝐼𝑁𝑃𝑉=−𝑃𝐶+𝑌𝑆(𝑃/𝐴,𝑖,𝑛)</a:t>
              </a:r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Equivalent Annual Operating Cost (EAOC):</a:t>
              </a:r>
            </a:p>
            <a:p>
              <a:endParaRPr lang="en-US" sz="1400" b="0" baseline="0"/>
            </a:p>
            <a:p>
              <a:r>
                <a:rPr lang="en-US" sz="1400" b="0" i="0">
                  <a:latin typeface="Cambria Math" panose="02040503050406030204" pitchFamily="18" charset="0"/>
                </a:rPr>
                <a:t>𝐸𝐴𝑂𝐶=(𝑃𝐶)(𝐴/𝑃,𝑖,𝑛)−𝑌𝑆</a:t>
              </a:r>
              <a:endParaRPr lang="en-US" sz="1400" b="0"/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558800</xdr:colOff>
      <xdr:row>1</xdr:row>
      <xdr:rowOff>158750</xdr:rowOff>
    </xdr:from>
    <xdr:to>
      <xdr:col>26</xdr:col>
      <xdr:colOff>476250</xdr:colOff>
      <xdr:row>14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60BBE9-7908-42A7-B0C5-CD14B9BF6979}"/>
            </a:ext>
          </a:extLst>
        </xdr:cNvPr>
        <xdr:cNvSpPr txBox="1"/>
      </xdr:nvSpPr>
      <xdr:spPr>
        <a:xfrm>
          <a:off x="13366750" y="342900"/>
          <a:ext cx="4794250" cy="2406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This example</a:t>
          </a:r>
          <a:r>
            <a:rPr lang="en-US" sz="1600" baseline="0"/>
            <a:t> has a few points I think were done incorrectly.</a:t>
          </a:r>
        </a:p>
        <a:p>
          <a:endParaRPr lang="en-US" sz="1600" baseline="0"/>
        </a:p>
        <a:p>
          <a:r>
            <a:rPr lang="en-US" sz="1600" baseline="0"/>
            <a:t>Depreciation is calculated without taking into account the salvage value.</a:t>
          </a:r>
        </a:p>
        <a:p>
          <a:endParaRPr lang="en-US" sz="1600" baseline="0"/>
        </a:p>
        <a:p>
          <a:r>
            <a:rPr lang="en-US" sz="1600" baseline="0"/>
            <a:t>Also, the salvage value enters in as revenue in Y12, when I think it shouldn't be-- should it come in under investment?</a:t>
          </a:r>
          <a:endParaRPr lang="en-US" sz="1600"/>
        </a:p>
      </xdr:txBody>
    </xdr:sp>
    <xdr:clientData/>
  </xdr:twoCellAnchor>
  <xdr:twoCellAnchor>
    <xdr:from>
      <xdr:col>19</xdr:col>
      <xdr:colOff>492125</xdr:colOff>
      <xdr:row>16</xdr:row>
      <xdr:rowOff>95250</xdr:rowOff>
    </xdr:from>
    <xdr:to>
      <xdr:col>27</xdr:col>
      <xdr:colOff>187325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ADB74A-943C-429A-B1FB-D4146708F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66675</xdr:colOff>
      <xdr:row>33</xdr:row>
      <xdr:rowOff>19050</xdr:rowOff>
    </xdr:from>
    <xdr:to>
      <xdr:col>26</xdr:col>
      <xdr:colOff>371475</xdr:colOff>
      <xdr:row>48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02C0E7-F5AB-44CA-95A2-C7AC1CEF0F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15874</xdr:colOff>
      <xdr:row>48</xdr:row>
      <xdr:rowOff>165100</xdr:rowOff>
    </xdr:from>
    <xdr:to>
      <xdr:col>20</xdr:col>
      <xdr:colOff>463549</xdr:colOff>
      <xdr:row>66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BF7CB1-4781-4352-B3D1-4C5F3FC39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482600</xdr:colOff>
      <xdr:row>66</xdr:row>
      <xdr:rowOff>114300</xdr:rowOff>
    </xdr:from>
    <xdr:to>
      <xdr:col>22</xdr:col>
      <xdr:colOff>473075</xdr:colOff>
      <xdr:row>88</xdr:row>
      <xdr:rowOff>146050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3ED208-F314-45E0-80CE-E8213BB7B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196850</xdr:colOff>
      <xdr:row>59</xdr:row>
      <xdr:rowOff>76200</xdr:rowOff>
    </xdr:from>
    <xdr:to>
      <xdr:col>28</xdr:col>
      <xdr:colOff>247650</xdr:colOff>
      <xdr:row>66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8C3C70F-4B33-4785-9DFD-2138D85587BF}"/>
            </a:ext>
          </a:extLst>
        </xdr:cNvPr>
        <xdr:cNvSpPr txBox="1"/>
      </xdr:nvSpPr>
      <xdr:spPr>
        <a:xfrm>
          <a:off x="16052800" y="10941050"/>
          <a:ext cx="3098800" cy="1250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The choice among projects must take into account both the </a:t>
          </a:r>
          <a:r>
            <a:rPr lang="en-US" sz="1600" b="1"/>
            <a:t>probability of success</a:t>
          </a:r>
          <a:r>
            <a:rPr lang="en-US" sz="1600"/>
            <a:t> and the </a:t>
          </a:r>
          <a:r>
            <a:rPr lang="en-US" sz="1600" b="1"/>
            <a:t>magnitude of profitability</a:t>
          </a:r>
          <a:r>
            <a:rPr lang="en-US" sz="1600"/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E48F-4DA3-42CB-85C1-16480667B2BC}">
  <dimension ref="A1:Q39"/>
  <sheetViews>
    <sheetView topLeftCell="A2" zoomScaleNormal="100" workbookViewId="0">
      <selection activeCell="L26" sqref="L26"/>
    </sheetView>
  </sheetViews>
  <sheetFormatPr defaultRowHeight="15" x14ac:dyDescent="0.25"/>
  <cols>
    <col min="1" max="1" width="31.5703125" customWidth="1"/>
    <col min="4" max="4" width="10.5703125" customWidth="1"/>
    <col min="5" max="5" width="10.42578125" customWidth="1"/>
  </cols>
  <sheetData>
    <row r="1" spans="1:16" x14ac:dyDescent="0.25">
      <c r="A1" s="1" t="s">
        <v>0</v>
      </c>
    </row>
    <row r="3" spans="1:16" x14ac:dyDescent="0.25">
      <c r="A3" t="s">
        <v>1</v>
      </c>
      <c r="B3" t="s">
        <v>2</v>
      </c>
      <c r="C3">
        <v>10</v>
      </c>
    </row>
    <row r="4" spans="1:16" x14ac:dyDescent="0.25">
      <c r="A4" t="s">
        <v>4</v>
      </c>
      <c r="B4" t="s">
        <v>3</v>
      </c>
      <c r="C4">
        <v>150</v>
      </c>
    </row>
    <row r="5" spans="1:16" x14ac:dyDescent="0.25">
      <c r="A5" t="s">
        <v>5</v>
      </c>
      <c r="C5">
        <v>90</v>
      </c>
    </row>
    <row r="6" spans="1:16" x14ac:dyDescent="0.25">
      <c r="A6" t="s">
        <v>6</v>
      </c>
      <c r="C6">
        <f>C4-C5</f>
        <v>60</v>
      </c>
    </row>
    <row r="7" spans="1:16" x14ac:dyDescent="0.25">
      <c r="A7" t="s">
        <v>7</v>
      </c>
      <c r="C7">
        <v>30</v>
      </c>
    </row>
    <row r="9" spans="1:16" x14ac:dyDescent="0.25">
      <c r="A9" t="s">
        <v>8</v>
      </c>
      <c r="B9" t="s">
        <v>9</v>
      </c>
      <c r="C9">
        <v>75</v>
      </c>
    </row>
    <row r="10" spans="1:16" x14ac:dyDescent="0.25">
      <c r="A10" t="s">
        <v>10</v>
      </c>
      <c r="B10" t="s">
        <v>11</v>
      </c>
      <c r="C10">
        <v>30</v>
      </c>
    </row>
    <row r="11" spans="1:16" x14ac:dyDescent="0.25">
      <c r="A11" t="s">
        <v>12</v>
      </c>
      <c r="B11" t="s">
        <v>13</v>
      </c>
      <c r="C11">
        <v>0.45</v>
      </c>
    </row>
    <row r="12" spans="1:16" x14ac:dyDescent="0.25">
      <c r="A12" t="s">
        <v>14</v>
      </c>
      <c r="B12" t="s">
        <v>15</v>
      </c>
      <c r="C12">
        <v>10</v>
      </c>
    </row>
    <row r="13" spans="1:16" x14ac:dyDescent="0.25">
      <c r="A13" t="s">
        <v>16</v>
      </c>
    </row>
    <row r="14" spans="1:16" x14ac:dyDescent="0.25">
      <c r="A14" t="s">
        <v>17</v>
      </c>
      <c r="C14">
        <v>10</v>
      </c>
    </row>
    <row r="16" spans="1:16" x14ac:dyDescent="0.25">
      <c r="D16" s="1" t="s">
        <v>18</v>
      </c>
      <c r="E16" s="1" t="s">
        <v>25</v>
      </c>
      <c r="F16" s="1" t="s">
        <v>19</v>
      </c>
      <c r="G16" s="1" t="s">
        <v>20</v>
      </c>
      <c r="H16" s="1" t="s">
        <v>21</v>
      </c>
      <c r="I16" s="1" t="s">
        <v>9</v>
      </c>
      <c r="J16" s="1" t="s">
        <v>11</v>
      </c>
      <c r="K16" s="1" t="s">
        <v>22</v>
      </c>
      <c r="L16" s="1" t="s">
        <v>23</v>
      </c>
      <c r="M16" s="1" t="s">
        <v>24</v>
      </c>
      <c r="O16" s="1" t="s">
        <v>29</v>
      </c>
      <c r="P16" s="1" t="s">
        <v>24</v>
      </c>
    </row>
    <row r="17" spans="3:17" x14ac:dyDescent="0.25">
      <c r="D17">
        <v>0</v>
      </c>
      <c r="E17" s="2">
        <f>-C3</f>
        <v>-10</v>
      </c>
      <c r="F17" s="2"/>
      <c r="G17" s="2">
        <f>C4</f>
        <v>150</v>
      </c>
      <c r="H17" s="2"/>
      <c r="I17" s="2"/>
      <c r="J17" s="2"/>
      <c r="K17" s="2"/>
      <c r="L17" s="2">
        <f>E17+K17</f>
        <v>-10</v>
      </c>
      <c r="M17" s="2">
        <f>L17</f>
        <v>-10</v>
      </c>
      <c r="O17">
        <v>0</v>
      </c>
      <c r="P17" s="2">
        <v>0</v>
      </c>
    </row>
    <row r="18" spans="3:17" x14ac:dyDescent="0.25">
      <c r="D18">
        <v>1</v>
      </c>
      <c r="E18" s="2">
        <f>-C5</f>
        <v>-90</v>
      </c>
      <c r="F18" s="2"/>
      <c r="G18" s="2">
        <f>C4</f>
        <v>150</v>
      </c>
      <c r="H18" s="2"/>
      <c r="I18" s="2"/>
      <c r="J18" s="2"/>
      <c r="K18" s="2"/>
      <c r="L18" s="2">
        <f t="shared" ref="L18:L29" si="0">E18+K18</f>
        <v>-90</v>
      </c>
      <c r="M18" s="2">
        <f>M17+L18</f>
        <v>-100</v>
      </c>
      <c r="O18">
        <v>0</v>
      </c>
      <c r="P18" s="2">
        <f>M17</f>
        <v>-10</v>
      </c>
    </row>
    <row r="19" spans="3:17" x14ac:dyDescent="0.25">
      <c r="D19">
        <v>2</v>
      </c>
      <c r="E19" s="2">
        <f>-(C6+C7)</f>
        <v>-90</v>
      </c>
      <c r="F19" s="2"/>
      <c r="G19" s="2">
        <f>C4</f>
        <v>150</v>
      </c>
      <c r="H19" s="2"/>
      <c r="I19" s="2"/>
      <c r="J19" s="2"/>
      <c r="K19" s="2"/>
      <c r="L19" s="2">
        <f>E19+K19</f>
        <v>-90</v>
      </c>
      <c r="M19" s="2">
        <f t="shared" ref="M19:M29" si="1">M18+L19</f>
        <v>-190</v>
      </c>
      <c r="O19">
        <v>1</v>
      </c>
      <c r="P19" s="2">
        <f>M18</f>
        <v>-100</v>
      </c>
    </row>
    <row r="20" spans="3:17" x14ac:dyDescent="0.25">
      <c r="D20">
        <v>3</v>
      </c>
      <c r="E20" s="2"/>
      <c r="F20" s="2">
        <v>0.2</v>
      </c>
      <c r="G20" s="2">
        <f>F20*$C$4</f>
        <v>30</v>
      </c>
      <c r="H20" s="2">
        <f>$C$4-G20</f>
        <v>120</v>
      </c>
      <c r="I20" s="2">
        <f>$C$9</f>
        <v>75</v>
      </c>
      <c r="J20" s="2">
        <f>$C$10</f>
        <v>30</v>
      </c>
      <c r="K20" s="2">
        <f>(I20-J20-G20)*(1-$C$11)+G20</f>
        <v>38.25</v>
      </c>
      <c r="L20" s="2">
        <f t="shared" si="0"/>
        <v>38.25</v>
      </c>
      <c r="M20" s="2">
        <f t="shared" si="1"/>
        <v>-151.75</v>
      </c>
      <c r="O20">
        <v>2</v>
      </c>
      <c r="P20" s="2">
        <f>P21+C7</f>
        <v>-160</v>
      </c>
    </row>
    <row r="21" spans="3:17" x14ac:dyDescent="0.25">
      <c r="D21">
        <v>4</v>
      </c>
      <c r="E21" s="2"/>
      <c r="F21" s="2">
        <v>0.32</v>
      </c>
      <c r="G21" s="2">
        <f t="shared" ref="G21:G29" si="2">F21*$C$4</f>
        <v>48</v>
      </c>
      <c r="H21" s="2">
        <f>H20-G21</f>
        <v>72</v>
      </c>
      <c r="I21" s="2">
        <f t="shared" ref="I21:I28" si="3">$C$9</f>
        <v>75</v>
      </c>
      <c r="J21" s="2">
        <f t="shared" ref="J21:J29" si="4">$C$10</f>
        <v>30</v>
      </c>
      <c r="K21" s="2">
        <f t="shared" ref="K21:K29" si="5">(I21-J21-G21)*(1-$C$11)+G21</f>
        <v>46.35</v>
      </c>
      <c r="L21" s="2">
        <f t="shared" si="0"/>
        <v>46.35</v>
      </c>
      <c r="M21" s="2">
        <f t="shared" si="1"/>
        <v>-105.4</v>
      </c>
      <c r="O21">
        <v>2</v>
      </c>
      <c r="P21" s="2">
        <f>M19</f>
        <v>-190</v>
      </c>
      <c r="Q21">
        <f>$P$34*O21+$P$35</f>
        <v>-190</v>
      </c>
    </row>
    <row r="22" spans="3:17" x14ac:dyDescent="0.25">
      <c r="D22">
        <v>5</v>
      </c>
      <c r="E22" s="2"/>
      <c r="F22" s="2">
        <v>0.192</v>
      </c>
      <c r="G22" s="2">
        <f t="shared" si="2"/>
        <v>28.8</v>
      </c>
      <c r="H22" s="2">
        <f t="shared" ref="H22:H29" si="6">H21-G22</f>
        <v>43.2</v>
      </c>
      <c r="I22" s="2">
        <f t="shared" si="3"/>
        <v>75</v>
      </c>
      <c r="J22" s="2">
        <f>$C$10</f>
        <v>30</v>
      </c>
      <c r="K22" s="2">
        <f t="shared" si="5"/>
        <v>37.71</v>
      </c>
      <c r="L22" s="2">
        <f t="shared" si="0"/>
        <v>37.71</v>
      </c>
      <c r="M22" s="2">
        <f t="shared" si="1"/>
        <v>-67.69</v>
      </c>
      <c r="O22">
        <v>3</v>
      </c>
      <c r="P22" s="2">
        <f>M20</f>
        <v>-151.75</v>
      </c>
      <c r="Q22">
        <f t="shared" ref="Q22:Q31" si="7">$P$34*O22+$P$35</f>
        <v>-157.94999999999999</v>
      </c>
    </row>
    <row r="23" spans="3:17" x14ac:dyDescent="0.25">
      <c r="D23">
        <v>6</v>
      </c>
      <c r="E23" s="2"/>
      <c r="F23" s="2">
        <v>0.1152</v>
      </c>
      <c r="G23" s="2">
        <f t="shared" si="2"/>
        <v>17.28</v>
      </c>
      <c r="H23" s="2">
        <f>H22-G23</f>
        <v>25.92</v>
      </c>
      <c r="I23" s="2">
        <f t="shared" si="3"/>
        <v>75</v>
      </c>
      <c r="J23" s="2">
        <f t="shared" si="4"/>
        <v>30</v>
      </c>
      <c r="K23" s="2">
        <f t="shared" si="5"/>
        <v>32.526000000000003</v>
      </c>
      <c r="L23" s="2">
        <f t="shared" si="0"/>
        <v>32.526000000000003</v>
      </c>
      <c r="M23" s="2">
        <f t="shared" si="1"/>
        <v>-35.163999999999994</v>
      </c>
      <c r="O23">
        <v>4</v>
      </c>
      <c r="P23" s="2">
        <f t="shared" ref="P23:P30" si="8">M21</f>
        <v>-105.4</v>
      </c>
      <c r="Q23">
        <f t="shared" si="7"/>
        <v>-125.9</v>
      </c>
    </row>
    <row r="24" spans="3:17" x14ac:dyDescent="0.25">
      <c r="D24">
        <v>7</v>
      </c>
      <c r="E24" s="2"/>
      <c r="F24" s="2">
        <v>0.1152</v>
      </c>
      <c r="G24" s="2">
        <f t="shared" si="2"/>
        <v>17.28</v>
      </c>
      <c r="H24" s="2">
        <f t="shared" si="6"/>
        <v>8.64</v>
      </c>
      <c r="I24" s="2">
        <f t="shared" si="3"/>
        <v>75</v>
      </c>
      <c r="J24" s="2">
        <f t="shared" si="4"/>
        <v>30</v>
      </c>
      <c r="K24" s="2">
        <f t="shared" si="5"/>
        <v>32.526000000000003</v>
      </c>
      <c r="L24" s="2">
        <f t="shared" si="0"/>
        <v>32.526000000000003</v>
      </c>
      <c r="M24" s="2">
        <f t="shared" si="1"/>
        <v>-2.637999999999991</v>
      </c>
      <c r="O24">
        <v>5</v>
      </c>
      <c r="P24" s="2">
        <f t="shared" si="8"/>
        <v>-67.69</v>
      </c>
      <c r="Q24">
        <f t="shared" si="7"/>
        <v>-93.85</v>
      </c>
    </row>
    <row r="25" spans="3:17" x14ac:dyDescent="0.25">
      <c r="D25">
        <v>8</v>
      </c>
      <c r="E25" s="2"/>
      <c r="F25" s="2">
        <v>5.7599999999999998E-2</v>
      </c>
      <c r="G25" s="2">
        <f t="shared" si="2"/>
        <v>8.64</v>
      </c>
      <c r="H25" s="2">
        <f t="shared" si="6"/>
        <v>0</v>
      </c>
      <c r="I25" s="2">
        <f t="shared" si="3"/>
        <v>75</v>
      </c>
      <c r="J25" s="2">
        <f t="shared" si="4"/>
        <v>30</v>
      </c>
      <c r="K25" s="2">
        <f t="shared" si="5"/>
        <v>28.638000000000002</v>
      </c>
      <c r="L25" s="2">
        <f t="shared" si="0"/>
        <v>28.638000000000002</v>
      </c>
      <c r="M25" s="2">
        <f t="shared" si="1"/>
        <v>26.000000000000011</v>
      </c>
      <c r="O25">
        <v>6</v>
      </c>
      <c r="P25" s="2">
        <f t="shared" si="8"/>
        <v>-35.163999999999994</v>
      </c>
      <c r="Q25">
        <f t="shared" si="7"/>
        <v>-61.800000000000011</v>
      </c>
    </row>
    <row r="26" spans="3:17" x14ac:dyDescent="0.25">
      <c r="D26">
        <v>9</v>
      </c>
      <c r="E26" s="2"/>
      <c r="F26" s="2"/>
      <c r="G26" s="2">
        <f t="shared" si="2"/>
        <v>0</v>
      </c>
      <c r="H26" s="2">
        <f t="shared" si="6"/>
        <v>0</v>
      </c>
      <c r="I26" s="2">
        <f t="shared" si="3"/>
        <v>75</v>
      </c>
      <c r="J26" s="2">
        <f t="shared" si="4"/>
        <v>30</v>
      </c>
      <c r="K26" s="2">
        <f t="shared" si="5"/>
        <v>24.750000000000004</v>
      </c>
      <c r="L26" s="2">
        <f t="shared" si="0"/>
        <v>24.750000000000004</v>
      </c>
      <c r="M26" s="2">
        <f t="shared" si="1"/>
        <v>50.750000000000014</v>
      </c>
      <c r="O26">
        <v>7</v>
      </c>
      <c r="P26" s="2">
        <f t="shared" si="8"/>
        <v>-2.637999999999991</v>
      </c>
      <c r="Q26">
        <f t="shared" si="7"/>
        <v>-29.750000000000028</v>
      </c>
    </row>
    <row r="27" spans="3:17" x14ac:dyDescent="0.25">
      <c r="D27">
        <v>10</v>
      </c>
      <c r="E27" s="2"/>
      <c r="F27" s="2"/>
      <c r="G27" s="2">
        <f t="shared" si="2"/>
        <v>0</v>
      </c>
      <c r="H27" s="2">
        <f t="shared" si="6"/>
        <v>0</v>
      </c>
      <c r="I27" s="2">
        <f t="shared" si="3"/>
        <v>75</v>
      </c>
      <c r="J27" s="2">
        <f t="shared" si="4"/>
        <v>30</v>
      </c>
      <c r="K27" s="2">
        <f t="shared" si="5"/>
        <v>24.750000000000004</v>
      </c>
      <c r="L27" s="2">
        <f t="shared" si="0"/>
        <v>24.750000000000004</v>
      </c>
      <c r="M27" s="2">
        <f t="shared" si="1"/>
        <v>75.500000000000014</v>
      </c>
      <c r="O27">
        <v>8</v>
      </c>
      <c r="P27" s="2">
        <f t="shared" si="8"/>
        <v>26.000000000000011</v>
      </c>
      <c r="Q27">
        <f t="shared" si="7"/>
        <v>2.2999999999999829</v>
      </c>
    </row>
    <row r="28" spans="3:17" x14ac:dyDescent="0.25">
      <c r="D28">
        <v>11</v>
      </c>
      <c r="E28" s="2"/>
      <c r="F28" s="2"/>
      <c r="G28" s="2">
        <f t="shared" si="2"/>
        <v>0</v>
      </c>
      <c r="H28" s="2">
        <f t="shared" si="6"/>
        <v>0</v>
      </c>
      <c r="I28" s="2">
        <f t="shared" si="3"/>
        <v>75</v>
      </c>
      <c r="J28" s="2">
        <f t="shared" si="4"/>
        <v>30</v>
      </c>
      <c r="K28" s="2">
        <f t="shared" si="5"/>
        <v>24.750000000000004</v>
      </c>
      <c r="L28" s="2">
        <f t="shared" si="0"/>
        <v>24.750000000000004</v>
      </c>
      <c r="M28" s="2">
        <f t="shared" si="1"/>
        <v>100.25000000000001</v>
      </c>
      <c r="O28">
        <v>9</v>
      </c>
      <c r="P28" s="2">
        <f t="shared" si="8"/>
        <v>50.750000000000014</v>
      </c>
      <c r="Q28">
        <f t="shared" si="7"/>
        <v>34.349999999999994</v>
      </c>
    </row>
    <row r="29" spans="3:17" x14ac:dyDescent="0.25">
      <c r="D29">
        <v>12</v>
      </c>
      <c r="E29" s="2">
        <f>C3+C7</f>
        <v>40</v>
      </c>
      <c r="F29" s="2"/>
      <c r="G29" s="2">
        <f t="shared" si="2"/>
        <v>0</v>
      </c>
      <c r="H29" s="2">
        <f t="shared" si="6"/>
        <v>0</v>
      </c>
      <c r="I29" s="2">
        <f>$C$9+C12</f>
        <v>85</v>
      </c>
      <c r="J29" s="2">
        <f t="shared" si="4"/>
        <v>30</v>
      </c>
      <c r="K29" s="2">
        <f t="shared" si="5"/>
        <v>30.250000000000004</v>
      </c>
      <c r="L29" s="2">
        <f t="shared" si="0"/>
        <v>70.25</v>
      </c>
      <c r="M29" s="2">
        <f t="shared" si="1"/>
        <v>170.5</v>
      </c>
      <c r="O29">
        <v>10</v>
      </c>
      <c r="P29" s="2">
        <f t="shared" si="8"/>
        <v>75.500000000000014</v>
      </c>
      <c r="Q29">
        <f t="shared" si="7"/>
        <v>66.400000000000006</v>
      </c>
    </row>
    <row r="30" spans="3:17" x14ac:dyDescent="0.25">
      <c r="O30">
        <v>11</v>
      </c>
      <c r="P30" s="2">
        <f t="shared" si="8"/>
        <v>100.25000000000001</v>
      </c>
      <c r="Q30">
        <f t="shared" si="7"/>
        <v>98.44999999999996</v>
      </c>
    </row>
    <row r="31" spans="3:17" x14ac:dyDescent="0.25">
      <c r="G31" s="1"/>
      <c r="O31">
        <v>12</v>
      </c>
      <c r="P31" s="2">
        <f>P32-E29</f>
        <v>130.5</v>
      </c>
      <c r="Q31">
        <f t="shared" si="7"/>
        <v>130.49999999999997</v>
      </c>
    </row>
    <row r="32" spans="3:17" x14ac:dyDescent="0.25">
      <c r="C32" s="2"/>
      <c r="O32">
        <v>12</v>
      </c>
      <c r="P32" s="2">
        <f>M29</f>
        <v>170.5</v>
      </c>
    </row>
    <row r="33" spans="1:16" x14ac:dyDescent="0.25">
      <c r="A33" t="s">
        <v>32</v>
      </c>
      <c r="C33" s="2">
        <f>M19+C4</f>
        <v>-40</v>
      </c>
    </row>
    <row r="34" spans="1:16" x14ac:dyDescent="0.25">
      <c r="A34" t="s">
        <v>33</v>
      </c>
      <c r="C34" s="2" cm="1">
        <f t="array" ref="C34">MAX(IF(M17:M29&lt;C33,M17:M29))</f>
        <v>-67.69</v>
      </c>
      <c r="D34">
        <f>INDEX($D$17:$D$29,MATCH(C34,$M$17:$M$29,0))</f>
        <v>5</v>
      </c>
      <c r="O34" s="1" t="s">
        <v>30</v>
      </c>
      <c r="P34">
        <f>(P31-P21)/(O31-O21)</f>
        <v>32.049999999999997</v>
      </c>
    </row>
    <row r="35" spans="1:16" x14ac:dyDescent="0.25">
      <c r="A35" t="s">
        <v>34</v>
      </c>
      <c r="C35" s="2" cm="1">
        <f t="array" ref="C35">MIN(IF(M17:M29&gt;C33,M17:M29))</f>
        <v>-35.163999999999994</v>
      </c>
      <c r="D35">
        <f>INDEX($D$17:$D$29,MATCH(C35,$M$17:$M$29,0))</f>
        <v>6</v>
      </c>
      <c r="O35" s="1" t="s">
        <v>31</v>
      </c>
      <c r="P35">
        <f>P21-P34*O21</f>
        <v>-254.1</v>
      </c>
    </row>
    <row r="36" spans="1:16" x14ac:dyDescent="0.25">
      <c r="A36" s="1" t="s">
        <v>27</v>
      </c>
      <c r="B36" s="1" t="s">
        <v>28</v>
      </c>
      <c r="C36" s="2">
        <f>(C33-C34)/(C35-C34)+(D34-2)</f>
        <v>3.8513189448441247</v>
      </c>
    </row>
    <row r="37" spans="1:16" x14ac:dyDescent="0.25">
      <c r="A37" s="1" t="s">
        <v>35</v>
      </c>
      <c r="B37" s="1" t="s">
        <v>36</v>
      </c>
      <c r="C37" s="2">
        <f>M29</f>
        <v>170.5</v>
      </c>
    </row>
    <row r="38" spans="1:16" x14ac:dyDescent="0.25">
      <c r="A38" s="1" t="s">
        <v>26</v>
      </c>
      <c r="B38" s="1" t="s">
        <v>37</v>
      </c>
      <c r="C38" s="2">
        <f>-SUM(L20:L29)/SUM(L17:L19)</f>
        <v>1.8973684210526318</v>
      </c>
    </row>
    <row r="39" spans="1:16" x14ac:dyDescent="0.25">
      <c r="A39" s="1" t="s">
        <v>38</v>
      </c>
      <c r="B39" s="1" t="s">
        <v>39</v>
      </c>
      <c r="C39" s="3">
        <f>P34/C4-(1/(D29-D19))</f>
        <v>0.11366666666666664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E3E8-090C-49CD-A57A-2481E439D07A}">
  <dimension ref="A1:Q42"/>
  <sheetViews>
    <sheetView tabSelected="1" zoomScaleNormal="100" workbookViewId="0">
      <selection activeCell="R33" sqref="R33"/>
    </sheetView>
  </sheetViews>
  <sheetFormatPr defaultRowHeight="15" x14ac:dyDescent="0.25"/>
  <cols>
    <col min="1" max="1" width="31.5703125" customWidth="1"/>
    <col min="3" max="3" width="10.42578125" customWidth="1"/>
    <col min="4" max="4" width="10.5703125" customWidth="1"/>
    <col min="5" max="5" width="10.42578125" customWidth="1"/>
  </cols>
  <sheetData>
    <row r="1" spans="1:6" x14ac:dyDescent="0.25">
      <c r="A1" s="1" t="s">
        <v>0</v>
      </c>
    </row>
    <row r="3" spans="1:6" x14ac:dyDescent="0.25">
      <c r="A3" t="s">
        <v>1</v>
      </c>
      <c r="B3" t="s">
        <v>2</v>
      </c>
      <c r="C3" s="17">
        <v>10</v>
      </c>
      <c r="F3" s="17" t="s">
        <v>113</v>
      </c>
    </row>
    <row r="4" spans="1:6" x14ac:dyDescent="0.25">
      <c r="A4" t="s">
        <v>4</v>
      </c>
      <c r="B4" t="s">
        <v>3</v>
      </c>
      <c r="C4" s="17">
        <v>150</v>
      </c>
      <c r="F4" s="18" t="s">
        <v>114</v>
      </c>
    </row>
    <row r="5" spans="1:6" x14ac:dyDescent="0.25">
      <c r="A5" t="s">
        <v>5</v>
      </c>
      <c r="C5" s="17">
        <v>90</v>
      </c>
      <c r="F5" s="19" t="s">
        <v>115</v>
      </c>
    </row>
    <row r="6" spans="1:6" x14ac:dyDescent="0.25">
      <c r="A6" t="s">
        <v>6</v>
      </c>
      <c r="C6" s="17">
        <f>C4-C5</f>
        <v>60</v>
      </c>
    </row>
    <row r="7" spans="1:6" x14ac:dyDescent="0.25">
      <c r="A7" t="s">
        <v>7</v>
      </c>
      <c r="C7" s="17">
        <v>30</v>
      </c>
    </row>
    <row r="9" spans="1:6" x14ac:dyDescent="0.25">
      <c r="A9" t="s">
        <v>8</v>
      </c>
      <c r="B9" t="s">
        <v>9</v>
      </c>
      <c r="C9" s="17">
        <v>75</v>
      </c>
    </row>
    <row r="10" spans="1:6" x14ac:dyDescent="0.25">
      <c r="A10" t="s">
        <v>10</v>
      </c>
      <c r="B10" t="s">
        <v>11</v>
      </c>
      <c r="C10" s="19">
        <v>30</v>
      </c>
    </row>
    <row r="11" spans="1:6" x14ac:dyDescent="0.25">
      <c r="A11" t="s">
        <v>12</v>
      </c>
      <c r="B11" t="s">
        <v>13</v>
      </c>
      <c r="C11" s="18">
        <v>0.15</v>
      </c>
    </row>
    <row r="12" spans="1:6" x14ac:dyDescent="0.25">
      <c r="A12" t="s">
        <v>14</v>
      </c>
      <c r="B12" t="s">
        <v>15</v>
      </c>
      <c r="C12" s="17">
        <v>10</v>
      </c>
    </row>
    <row r="13" spans="1:6" x14ac:dyDescent="0.25">
      <c r="A13" t="s">
        <v>16</v>
      </c>
    </row>
    <row r="14" spans="1:6" x14ac:dyDescent="0.25">
      <c r="A14" t="s">
        <v>17</v>
      </c>
      <c r="C14" s="18">
        <v>15</v>
      </c>
    </row>
    <row r="15" spans="1:6" x14ac:dyDescent="0.25">
      <c r="A15" t="s">
        <v>40</v>
      </c>
      <c r="C15" s="18">
        <v>1.1000000000000001</v>
      </c>
    </row>
    <row r="17" spans="1:17" x14ac:dyDescent="0.25">
      <c r="D17" s="1" t="s">
        <v>18</v>
      </c>
      <c r="E17" s="1" t="s">
        <v>25</v>
      </c>
      <c r="F17" s="1" t="s">
        <v>19</v>
      </c>
      <c r="G17" s="1" t="s">
        <v>20</v>
      </c>
      <c r="H17" s="1" t="s">
        <v>21</v>
      </c>
      <c r="I17" s="1" t="s">
        <v>9</v>
      </c>
      <c r="J17" s="1" t="s">
        <v>11</v>
      </c>
      <c r="K17" s="1" t="s">
        <v>22</v>
      </c>
      <c r="L17" s="1" t="s">
        <v>23</v>
      </c>
      <c r="M17" s="1" t="s">
        <v>24</v>
      </c>
      <c r="O17" s="1" t="s">
        <v>29</v>
      </c>
      <c r="P17" s="1" t="s">
        <v>24</v>
      </c>
    </row>
    <row r="18" spans="1:17" x14ac:dyDescent="0.25">
      <c r="A18" t="s">
        <v>116</v>
      </c>
      <c r="D18">
        <v>0</v>
      </c>
      <c r="E18" s="2">
        <f>-C3</f>
        <v>-10</v>
      </c>
      <c r="F18" s="2"/>
      <c r="G18" s="2">
        <f>C4</f>
        <v>150</v>
      </c>
      <c r="H18" s="2"/>
      <c r="I18" s="2"/>
      <c r="J18" s="2"/>
      <c r="K18" s="2"/>
      <c r="L18" s="2">
        <f>E18+K18</f>
        <v>-10</v>
      </c>
      <c r="M18" s="2">
        <f>L18</f>
        <v>-10</v>
      </c>
      <c r="O18">
        <v>0</v>
      </c>
      <c r="P18" s="2">
        <v>0</v>
      </c>
    </row>
    <row r="19" spans="1:17" x14ac:dyDescent="0.25">
      <c r="A19" t="s">
        <v>116</v>
      </c>
      <c r="D19">
        <v>1</v>
      </c>
      <c r="E19" s="2">
        <f>-C5</f>
        <v>-90</v>
      </c>
      <c r="F19" s="2"/>
      <c r="G19" s="2">
        <f>C4</f>
        <v>150</v>
      </c>
      <c r="H19" s="2"/>
      <c r="I19" s="2"/>
      <c r="J19" s="2"/>
      <c r="K19" s="2"/>
      <c r="L19" s="2">
        <f>(E19+K19)/($C$15^D19)</f>
        <v>-81.818181818181813</v>
      </c>
      <c r="M19" s="2">
        <f>M18+L19</f>
        <v>-91.818181818181813</v>
      </c>
      <c r="O19">
        <v>0</v>
      </c>
      <c r="P19" s="2">
        <f>M18</f>
        <v>-10</v>
      </c>
    </row>
    <row r="20" spans="1:17" x14ac:dyDescent="0.25">
      <c r="A20" t="s">
        <v>116</v>
      </c>
      <c r="D20">
        <v>2</v>
      </c>
      <c r="E20" s="2">
        <f>-(C6+C7)</f>
        <v>-90</v>
      </c>
      <c r="F20" s="2"/>
      <c r="G20" s="2">
        <f>C4</f>
        <v>150</v>
      </c>
      <c r="H20" s="2"/>
      <c r="I20" s="2"/>
      <c r="J20" s="2"/>
      <c r="K20" s="2"/>
      <c r="L20" s="2">
        <f t="shared" ref="L20:L29" si="0">(E20+K20)/($C$15^D20)</f>
        <v>-74.380165289256183</v>
      </c>
      <c r="M20" s="2">
        <f t="shared" ref="M20:M29" si="1">M19+L20</f>
        <v>-166.198347107438</v>
      </c>
      <c r="O20">
        <v>1</v>
      </c>
      <c r="P20" s="2">
        <f>M19</f>
        <v>-91.818181818181813</v>
      </c>
    </row>
    <row r="21" spans="1:17" x14ac:dyDescent="0.25">
      <c r="A21" t="s">
        <v>117</v>
      </c>
      <c r="D21">
        <v>3</v>
      </c>
      <c r="E21" s="2"/>
      <c r="F21" s="2">
        <v>0.2</v>
      </c>
      <c r="G21" s="2">
        <f>F21*$C$4</f>
        <v>30</v>
      </c>
      <c r="H21" s="2">
        <f>$C$4-G21</f>
        <v>120</v>
      </c>
      <c r="I21" s="2">
        <f>$C$9</f>
        <v>75</v>
      </c>
      <c r="J21" s="2">
        <f>$C$10</f>
        <v>30</v>
      </c>
      <c r="K21" s="2">
        <f>(I21-J21-G21)*(1-$C$11)+G21</f>
        <v>42.75</v>
      </c>
      <c r="L21" s="2">
        <f>(E21+K21)/($C$15^D21)</f>
        <v>32.11870773854244</v>
      </c>
      <c r="M21" s="2">
        <f t="shared" si="1"/>
        <v>-134.07963936889556</v>
      </c>
      <c r="O21">
        <v>2</v>
      </c>
      <c r="P21" s="2">
        <f>P22+C7/(C15^D20)</f>
        <v>-141.40495867768593</v>
      </c>
    </row>
    <row r="22" spans="1:17" x14ac:dyDescent="0.25">
      <c r="A22" t="s">
        <v>119</v>
      </c>
      <c r="D22">
        <v>4</v>
      </c>
      <c r="E22" s="2"/>
      <c r="F22" s="2">
        <v>0.32</v>
      </c>
      <c r="G22" s="2">
        <f t="shared" ref="G22:G33" si="2">F22*$C$4</f>
        <v>48</v>
      </c>
      <c r="H22" s="2">
        <f>H21-G22</f>
        <v>72</v>
      </c>
      <c r="I22" s="2">
        <f t="shared" ref="I22:I29" si="3">$C$9</f>
        <v>75</v>
      </c>
      <c r="J22" s="2">
        <f t="shared" ref="J22:J33" si="4">$C$10</f>
        <v>30</v>
      </c>
      <c r="K22" s="2">
        <f t="shared" ref="K22:K33" si="5">(I22-J22-G22)*(1-$C$11)+G22</f>
        <v>45.45</v>
      </c>
      <c r="L22" s="2">
        <f t="shared" si="0"/>
        <v>31.042961546342458</v>
      </c>
      <c r="M22" s="2">
        <f t="shared" si="1"/>
        <v>-103.0366778225531</v>
      </c>
      <c r="O22">
        <v>2</v>
      </c>
      <c r="P22" s="2">
        <f>M20</f>
        <v>-166.198347107438</v>
      </c>
      <c r="Q22">
        <f>$P$37*O22+$P$38</f>
        <v>-166.198347107438</v>
      </c>
    </row>
    <row r="23" spans="1:17" x14ac:dyDescent="0.25">
      <c r="A23" t="s">
        <v>120</v>
      </c>
      <c r="D23">
        <v>5</v>
      </c>
      <c r="E23" s="2"/>
      <c r="F23" s="2">
        <v>0.192</v>
      </c>
      <c r="G23" s="2">
        <f t="shared" si="2"/>
        <v>28.8</v>
      </c>
      <c r="H23" s="2">
        <f t="shared" ref="H23:H33" si="6">H22-G23</f>
        <v>43.2</v>
      </c>
      <c r="I23" s="2">
        <f t="shared" si="3"/>
        <v>75</v>
      </c>
      <c r="J23" s="2">
        <f t="shared" si="4"/>
        <v>30</v>
      </c>
      <c r="K23" s="2">
        <f t="shared" si="5"/>
        <v>42.57</v>
      </c>
      <c r="L23" s="2">
        <f t="shared" si="0"/>
        <v>26.432620722628226</v>
      </c>
      <c r="M23" s="2">
        <f t="shared" si="1"/>
        <v>-76.604057099924873</v>
      </c>
      <c r="O23">
        <v>3</v>
      </c>
      <c r="P23" s="2">
        <f>M21</f>
        <v>-134.07963936889556</v>
      </c>
      <c r="Q23">
        <f t="shared" ref="Q23:Q35" si="7">$P$37*O23+$P$38</f>
        <v>-145.33652469370463</v>
      </c>
    </row>
    <row r="24" spans="1:17" x14ac:dyDescent="0.25">
      <c r="A24" t="s">
        <v>121</v>
      </c>
      <c r="D24">
        <v>6</v>
      </c>
      <c r="E24" s="2"/>
      <c r="F24" s="2">
        <v>0.1152</v>
      </c>
      <c r="G24" s="2">
        <f t="shared" si="2"/>
        <v>17.28</v>
      </c>
      <c r="H24" s="2">
        <f t="shared" si="6"/>
        <v>25.92</v>
      </c>
      <c r="I24" s="2">
        <f t="shared" si="3"/>
        <v>75</v>
      </c>
      <c r="J24" s="2">
        <f t="shared" si="4"/>
        <v>30</v>
      </c>
      <c r="K24" s="2">
        <f t="shared" si="5"/>
        <v>40.841999999999999</v>
      </c>
      <c r="L24" s="2">
        <f t="shared" si="0"/>
        <v>23.054244251256367</v>
      </c>
      <c r="M24" s="2">
        <f t="shared" si="1"/>
        <v>-53.549812848668509</v>
      </c>
      <c r="O24">
        <v>4</v>
      </c>
      <c r="P24" s="2">
        <f t="shared" ref="P24:P31" si="8">M22</f>
        <v>-103.0366778225531</v>
      </c>
      <c r="Q24">
        <f t="shared" si="7"/>
        <v>-124.47470227997128</v>
      </c>
    </row>
    <row r="25" spans="1:17" x14ac:dyDescent="0.25">
      <c r="A25" t="s">
        <v>122</v>
      </c>
      <c r="D25">
        <v>7</v>
      </c>
      <c r="E25" s="2"/>
      <c r="F25" s="2">
        <v>0.1152</v>
      </c>
      <c r="G25" s="2">
        <f t="shared" si="2"/>
        <v>17.28</v>
      </c>
      <c r="H25" s="2">
        <f t="shared" si="6"/>
        <v>8.64</v>
      </c>
      <c r="I25" s="2">
        <f t="shared" si="3"/>
        <v>75</v>
      </c>
      <c r="J25" s="2">
        <f t="shared" si="4"/>
        <v>30</v>
      </c>
      <c r="K25" s="2">
        <f t="shared" si="5"/>
        <v>40.841999999999999</v>
      </c>
      <c r="L25" s="2">
        <f t="shared" si="0"/>
        <v>20.958403864778511</v>
      </c>
      <c r="M25" s="2">
        <f t="shared" si="1"/>
        <v>-32.591408983889998</v>
      </c>
      <c r="O25">
        <v>5</v>
      </c>
      <c r="P25" s="2">
        <f t="shared" si="8"/>
        <v>-76.604057099924873</v>
      </c>
      <c r="Q25">
        <f t="shared" si="7"/>
        <v>-103.61287986623792</v>
      </c>
    </row>
    <row r="26" spans="1:17" x14ac:dyDescent="0.25">
      <c r="A26" t="s">
        <v>118</v>
      </c>
      <c r="D26">
        <v>8</v>
      </c>
      <c r="E26" s="2"/>
      <c r="F26" s="2">
        <v>5.7599999999999998E-2</v>
      </c>
      <c r="G26" s="2">
        <f t="shared" si="2"/>
        <v>8.64</v>
      </c>
      <c r="H26" s="2">
        <f t="shared" si="6"/>
        <v>0</v>
      </c>
      <c r="I26" s="2">
        <f t="shared" si="3"/>
        <v>75</v>
      </c>
      <c r="J26" s="2">
        <f t="shared" si="4"/>
        <v>30</v>
      </c>
      <c r="K26" s="2">
        <f t="shared" si="5"/>
        <v>39.545999999999999</v>
      </c>
      <c r="L26" s="2">
        <f t="shared" si="0"/>
        <v>18.448500857774107</v>
      </c>
      <c r="M26" s="2">
        <f t="shared" si="1"/>
        <v>-14.142908126115891</v>
      </c>
      <c r="O26">
        <v>6</v>
      </c>
      <c r="P26" s="2">
        <f t="shared" si="8"/>
        <v>-53.549812848668509</v>
      </c>
      <c r="Q26">
        <f t="shared" si="7"/>
        <v>-82.751057452504568</v>
      </c>
    </row>
    <row r="27" spans="1:17" x14ac:dyDescent="0.25">
      <c r="D27">
        <v>9</v>
      </c>
      <c r="E27" s="2"/>
      <c r="F27" s="2"/>
      <c r="G27" s="2">
        <f t="shared" si="2"/>
        <v>0</v>
      </c>
      <c r="H27" s="2">
        <f t="shared" si="6"/>
        <v>0</v>
      </c>
      <c r="I27" s="2">
        <f t="shared" si="3"/>
        <v>75</v>
      </c>
      <c r="J27" s="2">
        <f t="shared" si="4"/>
        <v>30</v>
      </c>
      <c r="K27" s="2">
        <f t="shared" si="5"/>
        <v>38.25</v>
      </c>
      <c r="L27" s="2">
        <f t="shared" si="0"/>
        <v>16.221733902747538</v>
      </c>
      <c r="M27" s="2">
        <f t="shared" si="1"/>
        <v>2.0788257766316462</v>
      </c>
      <c r="O27">
        <v>7</v>
      </c>
      <c r="P27" s="2">
        <f t="shared" si="8"/>
        <v>-32.591408983889998</v>
      </c>
      <c r="Q27">
        <f t="shared" si="7"/>
        <v>-61.889235038771204</v>
      </c>
    </row>
    <row r="28" spans="1:17" x14ac:dyDescent="0.25">
      <c r="D28">
        <v>10</v>
      </c>
      <c r="E28" s="2"/>
      <c r="F28" s="2"/>
      <c r="G28" s="2">
        <f t="shared" si="2"/>
        <v>0</v>
      </c>
      <c r="H28" s="2">
        <f t="shared" si="6"/>
        <v>0</v>
      </c>
      <c r="I28" s="2">
        <f t="shared" si="3"/>
        <v>75</v>
      </c>
      <c r="J28" s="2">
        <f t="shared" si="4"/>
        <v>30</v>
      </c>
      <c r="K28" s="2">
        <f t="shared" si="5"/>
        <v>38.25</v>
      </c>
      <c r="L28" s="2">
        <f t="shared" si="0"/>
        <v>14.747030820679578</v>
      </c>
      <c r="M28" s="2">
        <f t="shared" si="1"/>
        <v>16.825856597311223</v>
      </c>
      <c r="O28">
        <v>8</v>
      </c>
      <c r="P28" s="2">
        <f t="shared" si="8"/>
        <v>-14.142908126115891</v>
      </c>
      <c r="Q28">
        <f t="shared" si="7"/>
        <v>-41.02741262503784</v>
      </c>
    </row>
    <row r="29" spans="1:17" x14ac:dyDescent="0.25">
      <c r="D29">
        <v>11</v>
      </c>
      <c r="E29" s="2"/>
      <c r="F29" s="2"/>
      <c r="G29" s="2">
        <f t="shared" si="2"/>
        <v>0</v>
      </c>
      <c r="H29" s="2">
        <f t="shared" si="6"/>
        <v>0</v>
      </c>
      <c r="I29" s="2">
        <f t="shared" si="3"/>
        <v>75</v>
      </c>
      <c r="J29" s="2">
        <f t="shared" si="4"/>
        <v>30</v>
      </c>
      <c r="K29" s="2">
        <f t="shared" si="5"/>
        <v>38.25</v>
      </c>
      <c r="L29" s="2">
        <f t="shared" si="0"/>
        <v>13.406391655163251</v>
      </c>
      <c r="M29" s="2">
        <f t="shared" si="1"/>
        <v>30.232248252474474</v>
      </c>
      <c r="O29">
        <v>9</v>
      </c>
      <c r="P29" s="2">
        <f t="shared" si="8"/>
        <v>2.0788257766316462</v>
      </c>
      <c r="Q29">
        <f t="shared" si="7"/>
        <v>-20.165590211304476</v>
      </c>
    </row>
    <row r="30" spans="1:17" x14ac:dyDescent="0.25">
      <c r="D30">
        <v>12</v>
      </c>
      <c r="E30" s="2"/>
      <c r="F30" s="2"/>
      <c r="G30" s="2">
        <f t="shared" si="2"/>
        <v>0</v>
      </c>
      <c r="H30" s="2">
        <f t="shared" si="6"/>
        <v>0</v>
      </c>
      <c r="I30" s="2">
        <f>$C$9</f>
        <v>75</v>
      </c>
      <c r="J30" s="2">
        <f t="shared" si="4"/>
        <v>30</v>
      </c>
      <c r="K30" s="2">
        <f t="shared" si="5"/>
        <v>38.25</v>
      </c>
      <c r="L30" s="2">
        <f>(E30+K30)/($C$15^D30)</f>
        <v>12.187628777421137</v>
      </c>
      <c r="M30" s="2">
        <f>M29+L30</f>
        <v>42.419877029895609</v>
      </c>
      <c r="O30">
        <v>10</v>
      </c>
      <c r="P30" s="2">
        <f t="shared" si="8"/>
        <v>16.825856597311223</v>
      </c>
      <c r="Q30">
        <f t="shared" si="7"/>
        <v>0.69623220242888806</v>
      </c>
    </row>
    <row r="31" spans="1:17" x14ac:dyDescent="0.25">
      <c r="D31">
        <v>13</v>
      </c>
      <c r="G31" s="2">
        <f t="shared" si="2"/>
        <v>0</v>
      </c>
      <c r="H31" s="2">
        <f t="shared" si="6"/>
        <v>0</v>
      </c>
      <c r="I31" s="2">
        <f>$C$9</f>
        <v>75</v>
      </c>
      <c r="J31" s="2">
        <f t="shared" si="4"/>
        <v>30</v>
      </c>
      <c r="K31" s="2">
        <f t="shared" si="5"/>
        <v>38.25</v>
      </c>
      <c r="L31" s="2">
        <f t="shared" ref="L31:L33" si="9">(E31+K31)/($C$15^D31)</f>
        <v>11.079662524928308</v>
      </c>
      <c r="M31" s="2">
        <f t="shared" ref="M31:M33" si="10">M30+L31</f>
        <v>53.499539554823919</v>
      </c>
      <c r="O31">
        <v>11</v>
      </c>
      <c r="P31" s="2">
        <f t="shared" si="8"/>
        <v>30.232248252474474</v>
      </c>
      <c r="Q31">
        <f t="shared" si="7"/>
        <v>21.558054616162252</v>
      </c>
    </row>
    <row r="32" spans="1:17" x14ac:dyDescent="0.25">
      <c r="D32">
        <v>14</v>
      </c>
      <c r="G32" s="2">
        <f t="shared" si="2"/>
        <v>0</v>
      </c>
      <c r="H32" s="2">
        <f t="shared" si="6"/>
        <v>0</v>
      </c>
      <c r="I32" s="2">
        <f>$C$9</f>
        <v>75</v>
      </c>
      <c r="J32" s="2">
        <f t="shared" si="4"/>
        <v>30</v>
      </c>
      <c r="K32" s="2">
        <f t="shared" si="5"/>
        <v>38.25</v>
      </c>
      <c r="L32" s="2">
        <f t="shared" si="9"/>
        <v>10.072420477207551</v>
      </c>
      <c r="M32" s="2">
        <f t="shared" si="10"/>
        <v>63.57196003203147</v>
      </c>
      <c r="O32">
        <v>12</v>
      </c>
      <c r="P32" s="2">
        <f>M30</f>
        <v>42.419877029895609</v>
      </c>
      <c r="Q32">
        <f t="shared" si="7"/>
        <v>42.419877029895588</v>
      </c>
    </row>
    <row r="33" spans="1:17" x14ac:dyDescent="0.25">
      <c r="C33" s="2"/>
      <c r="D33">
        <v>15</v>
      </c>
      <c r="E33">
        <f>C3+C7</f>
        <v>40</v>
      </c>
      <c r="G33" s="2">
        <f t="shared" si="2"/>
        <v>0</v>
      </c>
      <c r="H33" s="2">
        <f t="shared" si="6"/>
        <v>0</v>
      </c>
      <c r="I33" s="2">
        <f>$C$9+C12</f>
        <v>85</v>
      </c>
      <c r="J33" s="2">
        <f t="shared" si="4"/>
        <v>30</v>
      </c>
      <c r="K33" s="2">
        <f t="shared" si="5"/>
        <v>46.75</v>
      </c>
      <c r="L33" s="2">
        <f t="shared" si="9"/>
        <v>20.767260282774924</v>
      </c>
      <c r="M33" s="2">
        <f t="shared" si="10"/>
        <v>84.339220314806397</v>
      </c>
      <c r="O33">
        <v>13</v>
      </c>
      <c r="P33" s="2">
        <f>M32</f>
        <v>63.57196003203147</v>
      </c>
      <c r="Q33">
        <f t="shared" si="7"/>
        <v>63.281699443628952</v>
      </c>
    </row>
    <row r="34" spans="1:17" x14ac:dyDescent="0.25">
      <c r="C34" s="2"/>
      <c r="G34" s="2"/>
      <c r="H34" s="2"/>
      <c r="I34" s="2"/>
      <c r="J34" s="2"/>
      <c r="K34" s="2"/>
      <c r="L34" s="2"/>
      <c r="M34" s="2"/>
      <c r="O34">
        <v>14</v>
      </c>
      <c r="P34" s="2">
        <f>P35-E$33/(C15^D33)</f>
        <v>74.763538340039858</v>
      </c>
      <c r="Q34">
        <f t="shared" si="7"/>
        <v>84.143521857362316</v>
      </c>
    </row>
    <row r="35" spans="1:17" x14ac:dyDescent="0.25">
      <c r="C35" s="2"/>
      <c r="O35">
        <v>15</v>
      </c>
      <c r="P35" s="2">
        <f>M33</f>
        <v>84.339220314806397</v>
      </c>
      <c r="Q35">
        <f t="shared" si="7"/>
        <v>105.00534427109568</v>
      </c>
    </row>
    <row r="36" spans="1:17" x14ac:dyDescent="0.25">
      <c r="A36" t="s">
        <v>32</v>
      </c>
      <c r="C36" s="2">
        <f>-(C3+C7/(C15^D20))</f>
        <v>-34.793388429752063</v>
      </c>
    </row>
    <row r="37" spans="1:17" x14ac:dyDescent="0.25">
      <c r="A37" t="s">
        <v>33</v>
      </c>
      <c r="C37" s="2">
        <f t="array" ref="C37">MAX(IF(M18:M30&lt;C36,M18:M30))</f>
        <v>-53.549812848668509</v>
      </c>
      <c r="D37">
        <f>INDEX($D$18:$D$30,MATCH(C37,$M$18:$M$30,0))</f>
        <v>6</v>
      </c>
      <c r="O37" s="1" t="s">
        <v>30</v>
      </c>
      <c r="P37">
        <f>(P32-P22)/(O32-O22)</f>
        <v>20.861822413733361</v>
      </c>
    </row>
    <row r="38" spans="1:17" x14ac:dyDescent="0.25">
      <c r="A38" t="s">
        <v>34</v>
      </c>
      <c r="C38" s="2">
        <f t="array" ref="C38">MIN(IF(M18:M30&gt;C36,M18:M30))</f>
        <v>-32.591408983889998</v>
      </c>
      <c r="D38">
        <f>INDEX($D$18:$D$30,MATCH(C38,$M$18:$M$30,0))</f>
        <v>7</v>
      </c>
      <c r="O38" s="1" t="s">
        <v>31</v>
      </c>
      <c r="P38">
        <f>P22-P37*O22</f>
        <v>-207.92199193490472</v>
      </c>
    </row>
    <row r="39" spans="1:17" x14ac:dyDescent="0.25">
      <c r="A39" s="1" t="s">
        <v>41</v>
      </c>
      <c r="B39" s="1" t="s">
        <v>28</v>
      </c>
      <c r="C39" s="2">
        <f>(C36-C37)/(C38-C37)+(D37-2)</f>
        <v>4.8949357279271357</v>
      </c>
    </row>
    <row r="40" spans="1:17" x14ac:dyDescent="0.25">
      <c r="A40" s="1" t="s">
        <v>42</v>
      </c>
      <c r="B40" s="1" t="s">
        <v>36</v>
      </c>
      <c r="C40" s="2">
        <f>M30</f>
        <v>42.419877029895609</v>
      </c>
    </row>
    <row r="41" spans="1:17" x14ac:dyDescent="0.25">
      <c r="A41" s="1" t="s">
        <v>26</v>
      </c>
      <c r="B41" s="1" t="s">
        <v>37</v>
      </c>
      <c r="C41" s="2">
        <f>-SUM(L21:L30)/SUM(L18:L20)</f>
        <v>1.2552364555254782</v>
      </c>
    </row>
    <row r="42" spans="1:17" x14ac:dyDescent="0.25">
      <c r="A42" s="1" t="s">
        <v>43</v>
      </c>
      <c r="B42" s="1" t="s">
        <v>44</v>
      </c>
      <c r="C42" s="3">
        <v>0.121046804639239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2F23-084E-4367-B3B7-04F831458363}">
  <dimension ref="A1:L17"/>
  <sheetViews>
    <sheetView workbookViewId="0">
      <selection activeCell="H6" sqref="H6"/>
    </sheetView>
  </sheetViews>
  <sheetFormatPr defaultRowHeight="15" x14ac:dyDescent="0.25"/>
  <cols>
    <col min="1" max="1" width="14" customWidth="1"/>
    <col min="2" max="2" width="12.5703125" customWidth="1"/>
    <col min="4" max="4" width="10.85546875" customWidth="1"/>
    <col min="8" max="8" width="12.42578125" customWidth="1"/>
    <col min="9" max="9" width="13.5703125" customWidth="1"/>
    <col min="10" max="10" width="15.42578125" customWidth="1"/>
  </cols>
  <sheetData>
    <row r="1" spans="1:12" x14ac:dyDescent="0.25">
      <c r="A1" s="1" t="s">
        <v>67</v>
      </c>
    </row>
    <row r="2" spans="1:12" x14ac:dyDescent="0.25">
      <c r="A2" s="1"/>
    </row>
    <row r="3" spans="1:12" x14ac:dyDescent="0.25">
      <c r="A3" s="1" t="s">
        <v>61</v>
      </c>
      <c r="B3">
        <v>120</v>
      </c>
    </row>
    <row r="5" spans="1:12" ht="32.1" customHeight="1" x14ac:dyDescent="0.25">
      <c r="A5" s="1" t="s">
        <v>45</v>
      </c>
      <c r="B5" s="4" t="s">
        <v>49</v>
      </c>
      <c r="C5" s="4" t="s">
        <v>50</v>
      </c>
      <c r="D5" s="4" t="s">
        <v>51</v>
      </c>
      <c r="E5" s="4" t="s">
        <v>60</v>
      </c>
      <c r="F5" s="4" t="s">
        <v>44</v>
      </c>
      <c r="H5" s="4" t="s">
        <v>62</v>
      </c>
      <c r="I5" s="4" t="s">
        <v>65</v>
      </c>
      <c r="J5" s="4" t="s">
        <v>66</v>
      </c>
      <c r="K5" s="4" t="s">
        <v>60</v>
      </c>
      <c r="L5" s="4" t="s">
        <v>44</v>
      </c>
    </row>
    <row r="6" spans="1:12" x14ac:dyDescent="0.25">
      <c r="A6" t="s">
        <v>46</v>
      </c>
      <c r="B6">
        <v>60</v>
      </c>
      <c r="C6">
        <v>10</v>
      </c>
      <c r="D6">
        <v>12</v>
      </c>
      <c r="E6" s="5">
        <f>-B6+C6*$B$13+D6*$B$13*$C$17</f>
        <v>11.9166234502744</v>
      </c>
      <c r="F6" s="6">
        <v>0.1434945069404546</v>
      </c>
      <c r="G6" t="s">
        <v>63</v>
      </c>
      <c r="H6">
        <f>B8-B6</f>
        <v>40</v>
      </c>
      <c r="I6">
        <f>C8-C6</f>
        <v>2</v>
      </c>
      <c r="J6">
        <f>D8-D6</f>
        <v>8</v>
      </c>
      <c r="K6" s="5">
        <f>-H6+I6*$B$13+J6*$B$13*$C$17</f>
        <v>3.7019913910920224</v>
      </c>
      <c r="L6" s="6">
        <v>0.119140538227403</v>
      </c>
    </row>
    <row r="7" spans="1:12" x14ac:dyDescent="0.25">
      <c r="A7" t="s">
        <v>47</v>
      </c>
      <c r="B7">
        <v>120</v>
      </c>
      <c r="C7">
        <v>22</v>
      </c>
      <c r="D7">
        <v>22</v>
      </c>
      <c r="E7" s="5">
        <f t="shared" ref="E7:E8" si="0">-B7+C7*$B$13+D7*$B$13*$C$17</f>
        <v>15.180476325503065</v>
      </c>
      <c r="F7" s="6">
        <v>0.1287003710631443</v>
      </c>
      <c r="G7" t="s">
        <v>64</v>
      </c>
      <c r="H7">
        <f>B7-B8</f>
        <v>20</v>
      </c>
      <c r="I7">
        <f t="shared" ref="I7:J7" si="1">C7-C8</f>
        <v>10</v>
      </c>
      <c r="J7">
        <f t="shared" si="1"/>
        <v>2</v>
      </c>
      <c r="K7" s="5">
        <f>-H7+I7*$B$13+J7*$B$13*$C$17</f>
        <v>-0.4381385158633595</v>
      </c>
      <c r="L7" s="6">
        <v>9.2788300702240534E-2</v>
      </c>
    </row>
    <row r="8" spans="1:12" x14ac:dyDescent="0.25">
      <c r="A8" t="s">
        <v>48</v>
      </c>
      <c r="B8">
        <v>100</v>
      </c>
      <c r="C8">
        <v>12</v>
      </c>
      <c r="D8">
        <v>20</v>
      </c>
      <c r="E8" s="5">
        <f t="shared" si="0"/>
        <v>15.618614841366409</v>
      </c>
      <c r="F8" s="6">
        <v>0.13341823205097603</v>
      </c>
    </row>
    <row r="10" spans="1:12" x14ac:dyDescent="0.25">
      <c r="A10" t="s">
        <v>52</v>
      </c>
      <c r="B10">
        <v>0.1</v>
      </c>
      <c r="C10">
        <f>B10</f>
        <v>0.1</v>
      </c>
    </row>
    <row r="11" spans="1:12" x14ac:dyDescent="0.25">
      <c r="A11" t="s">
        <v>54</v>
      </c>
      <c r="B11">
        <v>1</v>
      </c>
      <c r="C11">
        <v>9</v>
      </c>
    </row>
    <row r="12" spans="1:12" x14ac:dyDescent="0.25">
      <c r="A12" t="s">
        <v>53</v>
      </c>
      <c r="B12" s="5">
        <f>(1+B10)^B11</f>
        <v>1.1000000000000001</v>
      </c>
      <c r="C12" s="5">
        <f>(1+C10)^C11</f>
        <v>2.3579476910000015</v>
      </c>
    </row>
    <row r="13" spans="1:12" x14ac:dyDescent="0.25">
      <c r="A13" t="s">
        <v>55</v>
      </c>
      <c r="B13" s="5">
        <f>1/B12</f>
        <v>0.90909090909090906</v>
      </c>
      <c r="C13" s="5">
        <f>1/C12</f>
        <v>0.42409761837248466</v>
      </c>
    </row>
    <row r="14" spans="1:12" x14ac:dyDescent="0.25">
      <c r="A14" t="s">
        <v>56</v>
      </c>
      <c r="B14" s="5">
        <f>((1+B10)^B11-1)/B10</f>
        <v>1.0000000000000009</v>
      </c>
      <c r="C14" s="5">
        <f>((1+C10)^C11-1)/C10</f>
        <v>13.579476910000015</v>
      </c>
    </row>
    <row r="15" spans="1:12" x14ac:dyDescent="0.25">
      <c r="A15" t="s">
        <v>57</v>
      </c>
      <c r="B15" s="5">
        <f>1/B14</f>
        <v>0.99999999999999911</v>
      </c>
      <c r="C15" s="5">
        <f>1/C14</f>
        <v>7.3640539074343397E-2</v>
      </c>
    </row>
    <row r="16" spans="1:12" x14ac:dyDescent="0.25">
      <c r="A16" t="s">
        <v>58</v>
      </c>
      <c r="B16" s="5">
        <f>B10*(1+B10)^B11/((1+B10)^B11-1)</f>
        <v>1.0999999999999992</v>
      </c>
      <c r="C16" s="5">
        <f>C10*(1+C10)^C11/((1+C10)^C11-1)</f>
        <v>0.1736405390743434</v>
      </c>
    </row>
    <row r="17" spans="1:3" x14ac:dyDescent="0.25">
      <c r="A17" t="s">
        <v>59</v>
      </c>
      <c r="B17" s="5">
        <f>1/B16</f>
        <v>0.90909090909090973</v>
      </c>
      <c r="C17" s="5">
        <f>1/C16</f>
        <v>5.7590238162751533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5A3B-23EC-4E38-B406-F02E782D2556}">
  <dimension ref="A2:G55"/>
  <sheetViews>
    <sheetView workbookViewId="0">
      <selection activeCell="B3" sqref="B3"/>
    </sheetView>
  </sheetViews>
  <sheetFormatPr defaultRowHeight="15" x14ac:dyDescent="0.25"/>
  <cols>
    <col min="1" max="1" width="17.42578125" customWidth="1"/>
    <col min="2" max="2" width="11.7109375" customWidth="1"/>
    <col min="4" max="4" width="9.85546875" customWidth="1"/>
    <col min="5" max="5" width="12.5703125" customWidth="1"/>
  </cols>
  <sheetData>
    <row r="2" spans="1:7" x14ac:dyDescent="0.25">
      <c r="B2" s="1" t="s">
        <v>74</v>
      </c>
      <c r="C2" s="1" t="s">
        <v>75</v>
      </c>
      <c r="D2" s="1"/>
    </row>
    <row r="3" spans="1:7" x14ac:dyDescent="0.25">
      <c r="A3" t="s">
        <v>68</v>
      </c>
      <c r="B3">
        <v>8000</v>
      </c>
      <c r="C3">
        <v>16000</v>
      </c>
    </row>
    <row r="4" spans="1:7" x14ac:dyDescent="0.25">
      <c r="A4" t="s">
        <v>77</v>
      </c>
      <c r="B4">
        <v>1800</v>
      </c>
      <c r="C4">
        <v>1600</v>
      </c>
    </row>
    <row r="5" spans="1:7" x14ac:dyDescent="0.25">
      <c r="A5" t="s">
        <v>52</v>
      </c>
      <c r="B5">
        <v>0.08</v>
      </c>
      <c r="C5">
        <v>0.08</v>
      </c>
    </row>
    <row r="6" spans="1:7" x14ac:dyDescent="0.25">
      <c r="A6" t="s">
        <v>69</v>
      </c>
      <c r="B6">
        <v>4</v>
      </c>
      <c r="C6">
        <v>7</v>
      </c>
    </row>
    <row r="7" spans="1:7" x14ac:dyDescent="0.25">
      <c r="A7" t="s">
        <v>24</v>
      </c>
      <c r="B7" s="5">
        <f>(1+B5)^B6/((1+B5)^B6-1)</f>
        <v>3.7740100556754892</v>
      </c>
      <c r="C7" s="5">
        <f>(1+C5)^C6/((1+C5)^C6-1)</f>
        <v>2.4009050178551306</v>
      </c>
      <c r="D7" s="5"/>
    </row>
    <row r="8" spans="1:7" x14ac:dyDescent="0.25">
      <c r="A8" t="s">
        <v>56</v>
      </c>
      <c r="B8" s="5">
        <f>((1+B5)^B6-1)/B5</f>
        <v>4.5061120000000034</v>
      </c>
      <c r="C8" s="5">
        <f>((1+C5)^C6-1)/C5</f>
        <v>8.9228033597440088</v>
      </c>
      <c r="D8" s="5"/>
    </row>
    <row r="9" spans="1:7" x14ac:dyDescent="0.25">
      <c r="A9" t="s">
        <v>9</v>
      </c>
      <c r="B9" s="5">
        <f>(B7-1)*B3</f>
        <v>22192.080445403913</v>
      </c>
      <c r="C9" s="5">
        <f>(C7-1)*C3</f>
        <v>22414.48028568209</v>
      </c>
      <c r="D9" s="5"/>
    </row>
    <row r="10" spans="1:7" x14ac:dyDescent="0.25">
      <c r="A10" s="1" t="s">
        <v>70</v>
      </c>
      <c r="B10" s="5">
        <f>B9+B3</f>
        <v>30192.080445403913</v>
      </c>
      <c r="C10" s="5">
        <f>C9+C3</f>
        <v>38414.48028568209</v>
      </c>
      <c r="D10" s="5"/>
    </row>
    <row r="11" spans="1:7" x14ac:dyDescent="0.25">
      <c r="A11" s="1" t="s">
        <v>76</v>
      </c>
      <c r="B11" s="5">
        <f>(B3*(1+B5)^B6+B4*B8)/((1+B5)^B6-1)</f>
        <v>52692.08044540391</v>
      </c>
      <c r="C11" s="5">
        <f>(C3*(1+C5)^C6+C4*C8)/((1+C5)^C6-1)</f>
        <v>58414.480285682097</v>
      </c>
      <c r="D11" s="5"/>
      <c r="E11" s="5"/>
    </row>
    <row r="12" spans="1:7" x14ac:dyDescent="0.25">
      <c r="A12" s="1" t="s">
        <v>58</v>
      </c>
      <c r="B12" s="5">
        <f>B5*(1+B5)^B6/((1+B5)^B6-1)</f>
        <v>0.30192080445403913</v>
      </c>
      <c r="C12" s="5">
        <f>C5*(1+C5)^C6/((1+C5)^C6-1)</f>
        <v>0.19207240142841048</v>
      </c>
      <c r="D12" s="5"/>
      <c r="E12" s="5"/>
    </row>
    <row r="14" spans="1:7" x14ac:dyDescent="0.25">
      <c r="B14" s="20" t="s">
        <v>74</v>
      </c>
      <c r="C14" s="20"/>
      <c r="D14" s="7"/>
      <c r="E14" s="20" t="s">
        <v>75</v>
      </c>
      <c r="F14" s="20"/>
    </row>
    <row r="15" spans="1:7" ht="32.450000000000003" customHeight="1" x14ac:dyDescent="0.25">
      <c r="A15" s="1" t="s">
        <v>72</v>
      </c>
      <c r="B15" s="4" t="s">
        <v>71</v>
      </c>
      <c r="C15" s="1" t="s">
        <v>73</v>
      </c>
      <c r="D15" s="1" t="s">
        <v>78</v>
      </c>
      <c r="E15" s="4" t="s">
        <v>71</v>
      </c>
      <c r="F15" s="1" t="s">
        <v>73</v>
      </c>
      <c r="G15" s="1" t="s">
        <v>78</v>
      </c>
    </row>
    <row r="16" spans="1:7" x14ac:dyDescent="0.25">
      <c r="A16">
        <v>0</v>
      </c>
      <c r="B16">
        <f t="shared" ref="B16:B55" si="0">IF(MOD(A16,$B$6)=0,-$B$3,0)</f>
        <v>-8000</v>
      </c>
      <c r="C16" s="5">
        <f>$B$10+B16</f>
        <v>22192.080445403913</v>
      </c>
      <c r="D16" s="5"/>
      <c r="E16">
        <f t="shared" ref="E16:E55" si="1">IF(MOD(A16,$C$6)=0,-$C$3,0)</f>
        <v>-16000</v>
      </c>
      <c r="F16" s="5">
        <f>$C$10+E16</f>
        <v>22414.48028568209</v>
      </c>
    </row>
    <row r="17" spans="1:7" x14ac:dyDescent="0.25">
      <c r="A17">
        <v>1</v>
      </c>
      <c r="B17">
        <f t="shared" si="0"/>
        <v>0</v>
      </c>
      <c r="C17">
        <f t="shared" ref="C17:C36" si="2">C16*(1+$B$5)+B17</f>
        <v>23967.446881036227</v>
      </c>
      <c r="D17" s="5">
        <f>$B$3*$B$12+$B$4</f>
        <v>4215.3664356323134</v>
      </c>
      <c r="E17">
        <f t="shared" si="1"/>
        <v>0</v>
      </c>
      <c r="F17">
        <f>F16*(1+$B$5)+E17</f>
        <v>24207.638708536659</v>
      </c>
      <c r="G17" s="5">
        <f>$C$3*$C$12+$C$4</f>
        <v>4673.1584228545671</v>
      </c>
    </row>
    <row r="18" spans="1:7" x14ac:dyDescent="0.25">
      <c r="A18">
        <v>2</v>
      </c>
      <c r="B18">
        <f t="shared" si="0"/>
        <v>0</v>
      </c>
      <c r="C18">
        <f t="shared" si="2"/>
        <v>25884.842631519128</v>
      </c>
      <c r="D18" s="5">
        <f t="shared" ref="D18:D55" si="3">$B$3*$B$12+$B$4</f>
        <v>4215.3664356323134</v>
      </c>
      <c r="E18">
        <f t="shared" si="1"/>
        <v>0</v>
      </c>
      <c r="F18">
        <f t="shared" ref="F18:F55" si="4">F17*(1+$B$5)+E18</f>
        <v>26144.249805219592</v>
      </c>
      <c r="G18" s="5">
        <f t="shared" ref="G18:G55" si="5">$C$3*$C$12+$C$4</f>
        <v>4673.1584228545671</v>
      </c>
    </row>
    <row r="19" spans="1:7" x14ac:dyDescent="0.25">
      <c r="A19">
        <v>3</v>
      </c>
      <c r="B19">
        <f t="shared" si="0"/>
        <v>0</v>
      </c>
      <c r="C19">
        <f t="shared" si="2"/>
        <v>27955.630042040659</v>
      </c>
      <c r="D19" s="5">
        <f t="shared" si="3"/>
        <v>4215.3664356323134</v>
      </c>
      <c r="E19">
        <f t="shared" si="1"/>
        <v>0</v>
      </c>
      <c r="F19">
        <f t="shared" si="4"/>
        <v>28235.789789637161</v>
      </c>
      <c r="G19" s="5">
        <f t="shared" si="5"/>
        <v>4673.1584228545671</v>
      </c>
    </row>
    <row r="20" spans="1:7" x14ac:dyDescent="0.25">
      <c r="A20">
        <v>4</v>
      </c>
      <c r="B20">
        <f t="shared" si="0"/>
        <v>-8000</v>
      </c>
      <c r="C20">
        <f t="shared" si="2"/>
        <v>22192.080445403913</v>
      </c>
      <c r="D20" s="5">
        <f t="shared" si="3"/>
        <v>4215.3664356323134</v>
      </c>
      <c r="E20">
        <f t="shared" si="1"/>
        <v>0</v>
      </c>
      <c r="F20">
        <f t="shared" si="4"/>
        <v>30494.652972808137</v>
      </c>
      <c r="G20" s="5">
        <f t="shared" si="5"/>
        <v>4673.1584228545671</v>
      </c>
    </row>
    <row r="21" spans="1:7" x14ac:dyDescent="0.25">
      <c r="A21">
        <v>5</v>
      </c>
      <c r="B21">
        <f t="shared" si="0"/>
        <v>0</v>
      </c>
      <c r="C21">
        <f t="shared" si="2"/>
        <v>23967.446881036227</v>
      </c>
      <c r="D21" s="5">
        <f t="shared" si="3"/>
        <v>4215.3664356323134</v>
      </c>
      <c r="E21">
        <f t="shared" si="1"/>
        <v>0</v>
      </c>
      <c r="F21">
        <f t="shared" si="4"/>
        <v>32934.225210632787</v>
      </c>
      <c r="G21" s="5">
        <f t="shared" si="5"/>
        <v>4673.1584228545671</v>
      </c>
    </row>
    <row r="22" spans="1:7" x14ac:dyDescent="0.25">
      <c r="A22">
        <v>6</v>
      </c>
      <c r="B22">
        <f t="shared" si="0"/>
        <v>0</v>
      </c>
      <c r="C22">
        <f t="shared" si="2"/>
        <v>25884.842631519128</v>
      </c>
      <c r="D22" s="5">
        <f t="shared" si="3"/>
        <v>4215.3664356323134</v>
      </c>
      <c r="E22">
        <f t="shared" si="1"/>
        <v>0</v>
      </c>
      <c r="F22">
        <f t="shared" si="4"/>
        <v>35568.963227483415</v>
      </c>
      <c r="G22" s="5">
        <f t="shared" si="5"/>
        <v>4673.1584228545671</v>
      </c>
    </row>
    <row r="23" spans="1:7" x14ac:dyDescent="0.25">
      <c r="A23">
        <v>7</v>
      </c>
      <c r="B23">
        <f t="shared" si="0"/>
        <v>0</v>
      </c>
      <c r="C23">
        <f t="shared" si="2"/>
        <v>27955.630042040659</v>
      </c>
      <c r="D23" s="5">
        <f t="shared" si="3"/>
        <v>4215.3664356323134</v>
      </c>
      <c r="E23">
        <f t="shared" si="1"/>
        <v>-16000</v>
      </c>
      <c r="F23">
        <f t="shared" si="4"/>
        <v>22414.48028568209</v>
      </c>
      <c r="G23" s="5">
        <f t="shared" si="5"/>
        <v>4673.1584228545671</v>
      </c>
    </row>
    <row r="24" spans="1:7" x14ac:dyDescent="0.25">
      <c r="A24">
        <v>8</v>
      </c>
      <c r="B24">
        <f t="shared" si="0"/>
        <v>-8000</v>
      </c>
      <c r="C24">
        <f t="shared" si="2"/>
        <v>22192.080445403913</v>
      </c>
      <c r="D24" s="5">
        <f t="shared" si="3"/>
        <v>4215.3664356323134</v>
      </c>
      <c r="E24">
        <f t="shared" si="1"/>
        <v>0</v>
      </c>
      <c r="F24">
        <f t="shared" si="4"/>
        <v>24207.638708536659</v>
      </c>
      <c r="G24" s="5">
        <f t="shared" si="5"/>
        <v>4673.1584228545671</v>
      </c>
    </row>
    <row r="25" spans="1:7" x14ac:dyDescent="0.25">
      <c r="A25">
        <v>9</v>
      </c>
      <c r="B25">
        <f t="shared" si="0"/>
        <v>0</v>
      </c>
      <c r="C25">
        <f t="shared" si="2"/>
        <v>23967.446881036227</v>
      </c>
      <c r="D25" s="5">
        <f t="shared" si="3"/>
        <v>4215.3664356323134</v>
      </c>
      <c r="E25">
        <f t="shared" si="1"/>
        <v>0</v>
      </c>
      <c r="F25">
        <f t="shared" si="4"/>
        <v>26144.249805219592</v>
      </c>
      <c r="G25" s="5">
        <f t="shared" si="5"/>
        <v>4673.1584228545671</v>
      </c>
    </row>
    <row r="26" spans="1:7" x14ac:dyDescent="0.25">
      <c r="A26">
        <v>10</v>
      </c>
      <c r="B26">
        <f t="shared" si="0"/>
        <v>0</v>
      </c>
      <c r="C26">
        <f t="shared" si="2"/>
        <v>25884.842631519128</v>
      </c>
      <c r="D26" s="5">
        <f t="shared" si="3"/>
        <v>4215.3664356323134</v>
      </c>
      <c r="E26">
        <f t="shared" si="1"/>
        <v>0</v>
      </c>
      <c r="F26">
        <f t="shared" si="4"/>
        <v>28235.789789637161</v>
      </c>
      <c r="G26" s="5">
        <f t="shared" si="5"/>
        <v>4673.1584228545671</v>
      </c>
    </row>
    <row r="27" spans="1:7" x14ac:dyDescent="0.25">
      <c r="A27">
        <v>11</v>
      </c>
      <c r="B27">
        <f t="shared" si="0"/>
        <v>0</v>
      </c>
      <c r="C27">
        <f t="shared" si="2"/>
        <v>27955.630042040659</v>
      </c>
      <c r="D27" s="5">
        <f t="shared" si="3"/>
        <v>4215.3664356323134</v>
      </c>
      <c r="E27">
        <f t="shared" si="1"/>
        <v>0</v>
      </c>
      <c r="F27">
        <f t="shared" si="4"/>
        <v>30494.652972808137</v>
      </c>
      <c r="G27" s="5">
        <f t="shared" si="5"/>
        <v>4673.1584228545671</v>
      </c>
    </row>
    <row r="28" spans="1:7" x14ac:dyDescent="0.25">
      <c r="A28">
        <v>12</v>
      </c>
      <c r="B28">
        <f t="shared" si="0"/>
        <v>-8000</v>
      </c>
      <c r="C28">
        <f t="shared" si="2"/>
        <v>22192.080445403913</v>
      </c>
      <c r="D28" s="5">
        <f t="shared" si="3"/>
        <v>4215.3664356323134</v>
      </c>
      <c r="E28">
        <f t="shared" si="1"/>
        <v>0</v>
      </c>
      <c r="F28">
        <f t="shared" si="4"/>
        <v>32934.225210632787</v>
      </c>
      <c r="G28" s="5">
        <f t="shared" si="5"/>
        <v>4673.1584228545671</v>
      </c>
    </row>
    <row r="29" spans="1:7" x14ac:dyDescent="0.25">
      <c r="A29">
        <v>13</v>
      </c>
      <c r="B29">
        <f t="shared" si="0"/>
        <v>0</v>
      </c>
      <c r="C29">
        <f t="shared" si="2"/>
        <v>23967.446881036227</v>
      </c>
      <c r="D29" s="5">
        <f t="shared" si="3"/>
        <v>4215.3664356323134</v>
      </c>
      <c r="E29">
        <f t="shared" si="1"/>
        <v>0</v>
      </c>
      <c r="F29">
        <f t="shared" si="4"/>
        <v>35568.963227483415</v>
      </c>
      <c r="G29" s="5">
        <f t="shared" si="5"/>
        <v>4673.1584228545671</v>
      </c>
    </row>
    <row r="30" spans="1:7" x14ac:dyDescent="0.25">
      <c r="A30">
        <v>14</v>
      </c>
      <c r="B30">
        <f t="shared" si="0"/>
        <v>0</v>
      </c>
      <c r="C30">
        <f t="shared" si="2"/>
        <v>25884.842631519128</v>
      </c>
      <c r="D30" s="5">
        <f t="shared" si="3"/>
        <v>4215.3664356323134</v>
      </c>
      <c r="E30">
        <f t="shared" si="1"/>
        <v>-16000</v>
      </c>
      <c r="F30">
        <f t="shared" si="4"/>
        <v>22414.48028568209</v>
      </c>
      <c r="G30" s="5">
        <f t="shared" si="5"/>
        <v>4673.1584228545671</v>
      </c>
    </row>
    <row r="31" spans="1:7" x14ac:dyDescent="0.25">
      <c r="A31">
        <v>15</v>
      </c>
      <c r="B31">
        <f t="shared" si="0"/>
        <v>0</v>
      </c>
      <c r="C31">
        <f t="shared" si="2"/>
        <v>27955.630042040659</v>
      </c>
      <c r="D31" s="5">
        <f t="shared" si="3"/>
        <v>4215.3664356323134</v>
      </c>
      <c r="E31">
        <f t="shared" si="1"/>
        <v>0</v>
      </c>
      <c r="F31">
        <f t="shared" si="4"/>
        <v>24207.638708536659</v>
      </c>
      <c r="G31" s="5">
        <f t="shared" si="5"/>
        <v>4673.1584228545671</v>
      </c>
    </row>
    <row r="32" spans="1:7" x14ac:dyDescent="0.25">
      <c r="A32">
        <v>16</v>
      </c>
      <c r="B32">
        <f t="shared" si="0"/>
        <v>-8000</v>
      </c>
      <c r="C32">
        <f t="shared" si="2"/>
        <v>22192.080445403913</v>
      </c>
      <c r="D32" s="5">
        <f t="shared" si="3"/>
        <v>4215.3664356323134</v>
      </c>
      <c r="E32">
        <f t="shared" si="1"/>
        <v>0</v>
      </c>
      <c r="F32">
        <f t="shared" si="4"/>
        <v>26144.249805219592</v>
      </c>
      <c r="G32" s="5">
        <f t="shared" si="5"/>
        <v>4673.1584228545671</v>
      </c>
    </row>
    <row r="33" spans="1:7" x14ac:dyDescent="0.25">
      <c r="A33">
        <v>17</v>
      </c>
      <c r="B33">
        <f t="shared" si="0"/>
        <v>0</v>
      </c>
      <c r="C33">
        <f t="shared" si="2"/>
        <v>23967.446881036227</v>
      </c>
      <c r="D33" s="5">
        <f t="shared" si="3"/>
        <v>4215.3664356323134</v>
      </c>
      <c r="E33">
        <f t="shared" si="1"/>
        <v>0</v>
      </c>
      <c r="F33">
        <f t="shared" si="4"/>
        <v>28235.789789637161</v>
      </c>
      <c r="G33" s="5">
        <f t="shared" si="5"/>
        <v>4673.1584228545671</v>
      </c>
    </row>
    <row r="34" spans="1:7" x14ac:dyDescent="0.25">
      <c r="A34">
        <v>18</v>
      </c>
      <c r="B34">
        <f t="shared" si="0"/>
        <v>0</v>
      </c>
      <c r="C34">
        <f t="shared" si="2"/>
        <v>25884.842631519128</v>
      </c>
      <c r="D34" s="5">
        <f t="shared" si="3"/>
        <v>4215.3664356323134</v>
      </c>
      <c r="E34">
        <f t="shared" si="1"/>
        <v>0</v>
      </c>
      <c r="F34">
        <f t="shared" si="4"/>
        <v>30494.652972808137</v>
      </c>
      <c r="G34" s="5">
        <f t="shared" si="5"/>
        <v>4673.1584228545671</v>
      </c>
    </row>
    <row r="35" spans="1:7" x14ac:dyDescent="0.25">
      <c r="A35">
        <v>19</v>
      </c>
      <c r="B35">
        <f t="shared" si="0"/>
        <v>0</v>
      </c>
      <c r="C35">
        <f t="shared" si="2"/>
        <v>27955.630042040659</v>
      </c>
      <c r="D35" s="5">
        <f t="shared" si="3"/>
        <v>4215.3664356323134</v>
      </c>
      <c r="E35">
        <f t="shared" si="1"/>
        <v>0</v>
      </c>
      <c r="F35">
        <f t="shared" si="4"/>
        <v>32934.225210632787</v>
      </c>
      <c r="G35" s="5">
        <f t="shared" si="5"/>
        <v>4673.1584228545671</v>
      </c>
    </row>
    <row r="36" spans="1:7" x14ac:dyDescent="0.25">
      <c r="A36">
        <v>20</v>
      </c>
      <c r="B36">
        <f t="shared" si="0"/>
        <v>-8000</v>
      </c>
      <c r="C36">
        <f t="shared" si="2"/>
        <v>22192.080445403913</v>
      </c>
      <c r="D36" s="5">
        <f t="shared" si="3"/>
        <v>4215.3664356323134</v>
      </c>
      <c r="E36">
        <f t="shared" si="1"/>
        <v>0</v>
      </c>
      <c r="F36">
        <f t="shared" si="4"/>
        <v>35568.963227483415</v>
      </c>
      <c r="G36" s="5">
        <f t="shared" si="5"/>
        <v>4673.1584228545671</v>
      </c>
    </row>
    <row r="37" spans="1:7" x14ac:dyDescent="0.25">
      <c r="A37">
        <v>21</v>
      </c>
      <c r="B37">
        <f t="shared" si="0"/>
        <v>0</v>
      </c>
      <c r="C37">
        <f t="shared" ref="C37:C55" si="6">C36*(1+$B$5)+B37</f>
        <v>23967.446881036227</v>
      </c>
      <c r="D37" s="5">
        <f t="shared" si="3"/>
        <v>4215.3664356323134</v>
      </c>
      <c r="E37">
        <f t="shared" si="1"/>
        <v>-16000</v>
      </c>
      <c r="F37">
        <f t="shared" si="4"/>
        <v>22414.48028568209</v>
      </c>
      <c r="G37" s="5">
        <f t="shared" si="5"/>
        <v>4673.1584228545671</v>
      </c>
    </row>
    <row r="38" spans="1:7" x14ac:dyDescent="0.25">
      <c r="A38">
        <v>22</v>
      </c>
      <c r="B38">
        <f t="shared" si="0"/>
        <v>0</v>
      </c>
      <c r="C38">
        <f t="shared" si="6"/>
        <v>25884.842631519128</v>
      </c>
      <c r="D38" s="5">
        <f t="shared" si="3"/>
        <v>4215.3664356323134</v>
      </c>
      <c r="E38">
        <f t="shared" si="1"/>
        <v>0</v>
      </c>
      <c r="F38">
        <f t="shared" si="4"/>
        <v>24207.638708536659</v>
      </c>
      <c r="G38" s="5">
        <f t="shared" si="5"/>
        <v>4673.1584228545671</v>
      </c>
    </row>
    <row r="39" spans="1:7" x14ac:dyDescent="0.25">
      <c r="A39">
        <v>23</v>
      </c>
      <c r="B39">
        <f t="shared" si="0"/>
        <v>0</v>
      </c>
      <c r="C39">
        <f t="shared" si="6"/>
        <v>27955.630042040659</v>
      </c>
      <c r="D39" s="5">
        <f t="shared" si="3"/>
        <v>4215.3664356323134</v>
      </c>
      <c r="E39">
        <f t="shared" si="1"/>
        <v>0</v>
      </c>
      <c r="F39">
        <f t="shared" si="4"/>
        <v>26144.249805219592</v>
      </c>
      <c r="G39" s="5">
        <f t="shared" si="5"/>
        <v>4673.1584228545671</v>
      </c>
    </row>
    <row r="40" spans="1:7" x14ac:dyDescent="0.25">
      <c r="A40">
        <v>24</v>
      </c>
      <c r="B40">
        <f t="shared" si="0"/>
        <v>-8000</v>
      </c>
      <c r="C40">
        <f t="shared" si="6"/>
        <v>22192.080445403913</v>
      </c>
      <c r="D40" s="5">
        <f t="shared" si="3"/>
        <v>4215.3664356323134</v>
      </c>
      <c r="E40">
        <f t="shared" si="1"/>
        <v>0</v>
      </c>
      <c r="F40">
        <f t="shared" si="4"/>
        <v>28235.789789637161</v>
      </c>
      <c r="G40" s="5">
        <f t="shared" si="5"/>
        <v>4673.1584228545671</v>
      </c>
    </row>
    <row r="41" spans="1:7" x14ac:dyDescent="0.25">
      <c r="A41">
        <v>25</v>
      </c>
      <c r="B41">
        <f t="shared" si="0"/>
        <v>0</v>
      </c>
      <c r="C41">
        <f t="shared" si="6"/>
        <v>23967.446881036227</v>
      </c>
      <c r="D41" s="5">
        <f t="shared" si="3"/>
        <v>4215.3664356323134</v>
      </c>
      <c r="E41">
        <f t="shared" si="1"/>
        <v>0</v>
      </c>
      <c r="F41">
        <f t="shared" si="4"/>
        <v>30494.652972808137</v>
      </c>
      <c r="G41" s="5">
        <f t="shared" si="5"/>
        <v>4673.1584228545671</v>
      </c>
    </row>
    <row r="42" spans="1:7" x14ac:dyDescent="0.25">
      <c r="A42">
        <v>26</v>
      </c>
      <c r="B42">
        <f t="shared" si="0"/>
        <v>0</v>
      </c>
      <c r="C42">
        <f t="shared" si="6"/>
        <v>25884.842631519128</v>
      </c>
      <c r="D42" s="5">
        <f t="shared" si="3"/>
        <v>4215.3664356323134</v>
      </c>
      <c r="E42">
        <f t="shared" si="1"/>
        <v>0</v>
      </c>
      <c r="F42">
        <f t="shared" si="4"/>
        <v>32934.225210632787</v>
      </c>
      <c r="G42" s="5">
        <f t="shared" si="5"/>
        <v>4673.1584228545671</v>
      </c>
    </row>
    <row r="43" spans="1:7" x14ac:dyDescent="0.25">
      <c r="A43">
        <v>27</v>
      </c>
      <c r="B43">
        <f t="shared" si="0"/>
        <v>0</v>
      </c>
      <c r="C43">
        <f t="shared" si="6"/>
        <v>27955.630042040659</v>
      </c>
      <c r="D43" s="5">
        <f t="shared" si="3"/>
        <v>4215.3664356323134</v>
      </c>
      <c r="E43">
        <f t="shared" si="1"/>
        <v>0</v>
      </c>
      <c r="F43">
        <f t="shared" si="4"/>
        <v>35568.963227483415</v>
      </c>
      <c r="G43" s="5">
        <f t="shared" si="5"/>
        <v>4673.1584228545671</v>
      </c>
    </row>
    <row r="44" spans="1:7" x14ac:dyDescent="0.25">
      <c r="A44">
        <v>28</v>
      </c>
      <c r="B44">
        <f t="shared" si="0"/>
        <v>-8000</v>
      </c>
      <c r="C44">
        <f t="shared" si="6"/>
        <v>22192.080445403913</v>
      </c>
      <c r="D44" s="5">
        <f t="shared" si="3"/>
        <v>4215.3664356323134</v>
      </c>
      <c r="E44">
        <f t="shared" si="1"/>
        <v>-16000</v>
      </c>
      <c r="F44">
        <f t="shared" si="4"/>
        <v>22414.48028568209</v>
      </c>
      <c r="G44" s="5">
        <f t="shared" si="5"/>
        <v>4673.1584228545671</v>
      </c>
    </row>
    <row r="45" spans="1:7" x14ac:dyDescent="0.25">
      <c r="A45">
        <v>29</v>
      </c>
      <c r="B45">
        <f t="shared" si="0"/>
        <v>0</v>
      </c>
      <c r="C45">
        <f t="shared" si="6"/>
        <v>23967.446881036227</v>
      </c>
      <c r="D45" s="5">
        <f t="shared" si="3"/>
        <v>4215.3664356323134</v>
      </c>
      <c r="E45">
        <f t="shared" si="1"/>
        <v>0</v>
      </c>
      <c r="F45">
        <f t="shared" si="4"/>
        <v>24207.638708536659</v>
      </c>
      <c r="G45" s="5">
        <f t="shared" si="5"/>
        <v>4673.1584228545671</v>
      </c>
    </row>
    <row r="46" spans="1:7" x14ac:dyDescent="0.25">
      <c r="A46">
        <v>30</v>
      </c>
      <c r="B46">
        <f t="shared" si="0"/>
        <v>0</v>
      </c>
      <c r="C46">
        <f t="shared" si="6"/>
        <v>25884.842631519128</v>
      </c>
      <c r="D46" s="5">
        <f t="shared" si="3"/>
        <v>4215.3664356323134</v>
      </c>
      <c r="E46">
        <f t="shared" si="1"/>
        <v>0</v>
      </c>
      <c r="F46">
        <f t="shared" si="4"/>
        <v>26144.249805219592</v>
      </c>
      <c r="G46" s="5">
        <f t="shared" si="5"/>
        <v>4673.1584228545671</v>
      </c>
    </row>
    <row r="47" spans="1:7" x14ac:dyDescent="0.25">
      <c r="A47">
        <v>31</v>
      </c>
      <c r="B47">
        <f t="shared" si="0"/>
        <v>0</v>
      </c>
      <c r="C47">
        <f t="shared" si="6"/>
        <v>27955.630042040659</v>
      </c>
      <c r="D47" s="5">
        <f t="shared" si="3"/>
        <v>4215.3664356323134</v>
      </c>
      <c r="E47">
        <f t="shared" si="1"/>
        <v>0</v>
      </c>
      <c r="F47">
        <f t="shared" si="4"/>
        <v>28235.789789637161</v>
      </c>
      <c r="G47" s="5">
        <f t="shared" si="5"/>
        <v>4673.1584228545671</v>
      </c>
    </row>
    <row r="48" spans="1:7" x14ac:dyDescent="0.25">
      <c r="A48">
        <v>32</v>
      </c>
      <c r="B48">
        <f t="shared" si="0"/>
        <v>-8000</v>
      </c>
      <c r="C48">
        <f t="shared" si="6"/>
        <v>22192.080445403913</v>
      </c>
      <c r="D48" s="5">
        <f t="shared" si="3"/>
        <v>4215.3664356323134</v>
      </c>
      <c r="E48">
        <f t="shared" si="1"/>
        <v>0</v>
      </c>
      <c r="F48">
        <f t="shared" si="4"/>
        <v>30494.652972808137</v>
      </c>
      <c r="G48" s="5">
        <f t="shared" si="5"/>
        <v>4673.1584228545671</v>
      </c>
    </row>
    <row r="49" spans="1:7" x14ac:dyDescent="0.25">
      <c r="A49">
        <v>33</v>
      </c>
      <c r="B49">
        <f t="shared" si="0"/>
        <v>0</v>
      </c>
      <c r="C49">
        <f t="shared" si="6"/>
        <v>23967.446881036227</v>
      </c>
      <c r="D49" s="5">
        <f t="shared" si="3"/>
        <v>4215.3664356323134</v>
      </c>
      <c r="E49">
        <f t="shared" si="1"/>
        <v>0</v>
      </c>
      <c r="F49">
        <f t="shared" si="4"/>
        <v>32934.225210632787</v>
      </c>
      <c r="G49" s="5">
        <f t="shared" si="5"/>
        <v>4673.1584228545671</v>
      </c>
    </row>
    <row r="50" spans="1:7" x14ac:dyDescent="0.25">
      <c r="A50">
        <v>34</v>
      </c>
      <c r="B50">
        <f t="shared" si="0"/>
        <v>0</v>
      </c>
      <c r="C50">
        <f t="shared" si="6"/>
        <v>25884.842631519128</v>
      </c>
      <c r="D50" s="5">
        <f t="shared" si="3"/>
        <v>4215.3664356323134</v>
      </c>
      <c r="E50">
        <f t="shared" si="1"/>
        <v>0</v>
      </c>
      <c r="F50">
        <f t="shared" si="4"/>
        <v>35568.963227483415</v>
      </c>
      <c r="G50" s="5">
        <f t="shared" si="5"/>
        <v>4673.1584228545671</v>
      </c>
    </row>
    <row r="51" spans="1:7" x14ac:dyDescent="0.25">
      <c r="A51">
        <v>35</v>
      </c>
      <c r="B51">
        <f t="shared" si="0"/>
        <v>0</v>
      </c>
      <c r="C51">
        <f t="shared" si="6"/>
        <v>27955.630042040659</v>
      </c>
      <c r="D51" s="5">
        <f t="shared" si="3"/>
        <v>4215.3664356323134</v>
      </c>
      <c r="E51">
        <f t="shared" si="1"/>
        <v>-16000</v>
      </c>
      <c r="F51">
        <f t="shared" si="4"/>
        <v>22414.48028568209</v>
      </c>
      <c r="G51" s="5">
        <f t="shared" si="5"/>
        <v>4673.1584228545671</v>
      </c>
    </row>
    <row r="52" spans="1:7" x14ac:dyDescent="0.25">
      <c r="A52">
        <v>36</v>
      </c>
      <c r="B52">
        <f t="shared" si="0"/>
        <v>-8000</v>
      </c>
      <c r="C52">
        <f t="shared" si="6"/>
        <v>22192.080445403913</v>
      </c>
      <c r="D52" s="5">
        <f t="shared" si="3"/>
        <v>4215.3664356323134</v>
      </c>
      <c r="E52">
        <f t="shared" si="1"/>
        <v>0</v>
      </c>
      <c r="F52">
        <f t="shared" si="4"/>
        <v>24207.638708536659</v>
      </c>
      <c r="G52" s="5">
        <f t="shared" si="5"/>
        <v>4673.1584228545671</v>
      </c>
    </row>
    <row r="53" spans="1:7" x14ac:dyDescent="0.25">
      <c r="A53">
        <v>37</v>
      </c>
      <c r="B53">
        <f t="shared" si="0"/>
        <v>0</v>
      </c>
      <c r="C53">
        <f t="shared" si="6"/>
        <v>23967.446881036227</v>
      </c>
      <c r="D53" s="5">
        <f t="shared" si="3"/>
        <v>4215.3664356323134</v>
      </c>
      <c r="E53">
        <f t="shared" si="1"/>
        <v>0</v>
      </c>
      <c r="F53">
        <f t="shared" si="4"/>
        <v>26144.249805219592</v>
      </c>
      <c r="G53" s="5">
        <f t="shared" si="5"/>
        <v>4673.1584228545671</v>
      </c>
    </row>
    <row r="54" spans="1:7" x14ac:dyDescent="0.25">
      <c r="A54">
        <v>38</v>
      </c>
      <c r="B54">
        <f t="shared" si="0"/>
        <v>0</v>
      </c>
      <c r="C54">
        <f t="shared" si="6"/>
        <v>25884.842631519128</v>
      </c>
      <c r="D54" s="5">
        <f t="shared" si="3"/>
        <v>4215.3664356323134</v>
      </c>
      <c r="E54">
        <f t="shared" si="1"/>
        <v>0</v>
      </c>
      <c r="F54">
        <f t="shared" si="4"/>
        <v>28235.789789637161</v>
      </c>
      <c r="G54" s="5">
        <f t="shared" si="5"/>
        <v>4673.1584228545671</v>
      </c>
    </row>
    <row r="55" spans="1:7" x14ac:dyDescent="0.25">
      <c r="A55">
        <v>39</v>
      </c>
      <c r="B55">
        <f t="shared" si="0"/>
        <v>0</v>
      </c>
      <c r="C55">
        <f t="shared" si="6"/>
        <v>27955.630042040659</v>
      </c>
      <c r="D55" s="5">
        <f t="shared" si="3"/>
        <v>4215.3664356323134</v>
      </c>
      <c r="E55">
        <f t="shared" si="1"/>
        <v>0</v>
      </c>
      <c r="F55">
        <f t="shared" si="4"/>
        <v>30494.652972808137</v>
      </c>
      <c r="G55" s="5">
        <f t="shared" si="5"/>
        <v>4673.1584228545671</v>
      </c>
    </row>
  </sheetData>
  <mergeCells count="2">
    <mergeCell ref="B14:C14"/>
    <mergeCell ref="E14:F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0EA9-4864-4997-AB00-234688CE4450}">
  <dimension ref="A1:N23"/>
  <sheetViews>
    <sheetView workbookViewId="0">
      <selection activeCell="G17" sqref="G17"/>
    </sheetView>
  </sheetViews>
  <sheetFormatPr defaultRowHeight="15" x14ac:dyDescent="0.25"/>
  <cols>
    <col min="1" max="1" width="17.7109375" customWidth="1"/>
    <col min="2" max="2" width="14.28515625" customWidth="1"/>
    <col min="3" max="3" width="11.5703125" customWidth="1"/>
    <col min="4" max="4" width="14.42578125" customWidth="1"/>
    <col min="7" max="7" width="13" customWidth="1"/>
    <col min="8" max="8" width="12.140625" customWidth="1"/>
    <col min="10" max="10" width="12.5703125" customWidth="1"/>
    <col min="11" max="11" width="15.140625" customWidth="1"/>
    <col min="13" max="13" width="9.42578125" bestFit="1" customWidth="1"/>
  </cols>
  <sheetData>
    <row r="1" spans="1:14" x14ac:dyDescent="0.25">
      <c r="A1" s="1" t="s">
        <v>79</v>
      </c>
    </row>
    <row r="2" spans="1:14" x14ac:dyDescent="0.25">
      <c r="G2" s="11" t="s">
        <v>91</v>
      </c>
      <c r="J2" s="1" t="s">
        <v>93</v>
      </c>
    </row>
    <row r="3" spans="1:14" ht="45" x14ac:dyDescent="0.25">
      <c r="A3" s="1" t="s">
        <v>80</v>
      </c>
      <c r="B3" s="4" t="s">
        <v>81</v>
      </c>
      <c r="C3" s="4" t="s">
        <v>82</v>
      </c>
      <c r="D3" s="4" t="s">
        <v>83</v>
      </c>
      <c r="E3" s="1" t="s">
        <v>89</v>
      </c>
      <c r="F3" s="4" t="s">
        <v>90</v>
      </c>
      <c r="G3" s="4" t="s">
        <v>62</v>
      </c>
      <c r="H3" s="4" t="s">
        <v>92</v>
      </c>
      <c r="I3" s="4" t="s">
        <v>89</v>
      </c>
      <c r="J3" s="4" t="s">
        <v>62</v>
      </c>
      <c r="K3" s="4" t="s">
        <v>92</v>
      </c>
      <c r="L3" s="4" t="s">
        <v>89</v>
      </c>
      <c r="M3" s="1" t="s">
        <v>96</v>
      </c>
      <c r="N3" s="4" t="s">
        <v>78</v>
      </c>
    </row>
    <row r="4" spans="1:14" x14ac:dyDescent="0.25">
      <c r="A4">
        <v>1</v>
      </c>
      <c r="B4" t="s">
        <v>84</v>
      </c>
      <c r="C4" s="9">
        <v>0</v>
      </c>
      <c r="D4" s="9">
        <v>0</v>
      </c>
    </row>
    <row r="5" spans="1:14" x14ac:dyDescent="0.25">
      <c r="A5">
        <v>2</v>
      </c>
      <c r="B5" t="s">
        <v>85</v>
      </c>
      <c r="C5" s="9">
        <v>3000</v>
      </c>
      <c r="D5" s="9">
        <v>1400</v>
      </c>
      <c r="E5" s="12">
        <f>D5/C5</f>
        <v>0.46666666666666667</v>
      </c>
      <c r="F5" s="10">
        <f>1/E5</f>
        <v>2.1428571428571428</v>
      </c>
      <c r="M5" s="16">
        <f>-C5+$B$16*D5</f>
        <v>1693.0171372159612</v>
      </c>
      <c r="N5" s="16">
        <f>C5*$B$17-D5</f>
        <v>-505.05334261541475</v>
      </c>
    </row>
    <row r="6" spans="1:14" x14ac:dyDescent="0.25">
      <c r="A6">
        <v>3</v>
      </c>
      <c r="B6" t="s">
        <v>86</v>
      </c>
      <c r="C6" s="9">
        <v>5000</v>
      </c>
      <c r="D6" s="9">
        <v>1900</v>
      </c>
      <c r="E6" s="6">
        <f t="shared" ref="E6:E8" si="0">D6/C6</f>
        <v>0.38</v>
      </c>
      <c r="F6" s="10">
        <f t="shared" ref="F6:F8" si="1">1/E6</f>
        <v>2.6315789473684212</v>
      </c>
      <c r="G6" s="9">
        <f>C6-C$5</f>
        <v>2000</v>
      </c>
      <c r="H6" s="9">
        <f>D6-D$5</f>
        <v>500</v>
      </c>
      <c r="I6" s="12">
        <f>H6/G6</f>
        <v>0.25</v>
      </c>
      <c r="M6" s="15">
        <f>-C6+$B$16*D6</f>
        <v>1369.0946862216615</v>
      </c>
      <c r="N6" s="15">
        <f t="shared" ref="N6:N8" si="2">C6*$B$17-D6</f>
        <v>-408.42223769235784</v>
      </c>
    </row>
    <row r="7" spans="1:14" x14ac:dyDescent="0.25">
      <c r="A7">
        <v>4</v>
      </c>
      <c r="B7" t="s">
        <v>87</v>
      </c>
      <c r="C7" s="9">
        <v>6000</v>
      </c>
      <c r="D7" s="9">
        <v>2000</v>
      </c>
      <c r="E7" s="6">
        <f t="shared" si="0"/>
        <v>0.33333333333333331</v>
      </c>
      <c r="F7" s="10">
        <f t="shared" si="1"/>
        <v>3</v>
      </c>
      <c r="G7" s="9">
        <f t="shared" ref="G7:H8" si="3">C7-C$5</f>
        <v>3000</v>
      </c>
      <c r="H7" s="9">
        <f t="shared" si="3"/>
        <v>600</v>
      </c>
      <c r="I7" s="6">
        <f t="shared" ref="I7:I8" si="4">H7/G7</f>
        <v>0.2</v>
      </c>
      <c r="J7" s="9">
        <f>C7-C$6</f>
        <v>1000</v>
      </c>
      <c r="K7" s="9">
        <f>D7-D$6</f>
        <v>100</v>
      </c>
      <c r="L7" s="12">
        <f>K7/J7</f>
        <v>0.1</v>
      </c>
      <c r="M7" s="15">
        <f>-C7+$B$16*D7</f>
        <v>704.3101960228023</v>
      </c>
      <c r="N7" s="15">
        <f t="shared" si="2"/>
        <v>-210.1066852308295</v>
      </c>
    </row>
    <row r="8" spans="1:14" x14ac:dyDescent="0.25">
      <c r="A8">
        <v>5</v>
      </c>
      <c r="B8" t="s">
        <v>88</v>
      </c>
      <c r="C8" s="9">
        <v>9700</v>
      </c>
      <c r="D8" s="9">
        <v>2400</v>
      </c>
      <c r="E8" s="6">
        <f t="shared" si="0"/>
        <v>0.24742268041237114</v>
      </c>
      <c r="F8" s="10">
        <f t="shared" si="1"/>
        <v>4.0416666666666661</v>
      </c>
      <c r="G8" s="9">
        <f t="shared" si="3"/>
        <v>6700</v>
      </c>
      <c r="H8" s="9">
        <f t="shared" si="3"/>
        <v>1000</v>
      </c>
      <c r="I8" s="6">
        <f t="shared" si="4"/>
        <v>0.14925373134328357</v>
      </c>
      <c r="J8" s="9">
        <f>C8-C$6</f>
        <v>4700</v>
      </c>
      <c r="K8" s="9">
        <f>D8-D$6</f>
        <v>500</v>
      </c>
      <c r="L8" s="12">
        <f>K8/J8</f>
        <v>0.10638297872340426</v>
      </c>
      <c r="M8" s="15">
        <f>-C8+$B$16*D8</f>
        <v>-1654.8277647726372</v>
      </c>
      <c r="N8" s="15">
        <f t="shared" si="2"/>
        <v>493.66085887682539</v>
      </c>
    </row>
    <row r="10" spans="1:14" x14ac:dyDescent="0.25">
      <c r="A10" s="1" t="s">
        <v>94</v>
      </c>
      <c r="B10">
        <v>0.15</v>
      </c>
    </row>
    <row r="12" spans="1:14" x14ac:dyDescent="0.25">
      <c r="A12" s="1" t="s">
        <v>95</v>
      </c>
    </row>
    <row r="14" spans="1:14" x14ac:dyDescent="0.25">
      <c r="A14" t="s">
        <v>52</v>
      </c>
      <c r="B14">
        <v>0.15</v>
      </c>
    </row>
    <row r="15" spans="1:14" x14ac:dyDescent="0.25">
      <c r="A15" t="s">
        <v>54</v>
      </c>
      <c r="B15">
        <v>5</v>
      </c>
    </row>
    <row r="16" spans="1:14" x14ac:dyDescent="0.25">
      <c r="A16" t="s">
        <v>59</v>
      </c>
      <c r="B16" s="6">
        <f>1/B17</f>
        <v>3.352155098011401</v>
      </c>
    </row>
    <row r="17" spans="1:2" x14ac:dyDescent="0.25">
      <c r="A17" t="s">
        <v>58</v>
      </c>
      <c r="B17" s="6">
        <f>B14*(1+B14)^B15/((1+B14)^B15-1)</f>
        <v>0.29831555246152841</v>
      </c>
    </row>
    <row r="19" spans="1:2" x14ac:dyDescent="0.25">
      <c r="A19" s="1"/>
      <c r="B19" s="1"/>
    </row>
    <row r="20" spans="1:2" x14ac:dyDescent="0.25">
      <c r="A20" s="13"/>
    </row>
    <row r="21" spans="1:2" x14ac:dyDescent="0.25">
      <c r="A21" s="14"/>
    </row>
    <row r="22" spans="1:2" x14ac:dyDescent="0.25">
      <c r="A22" s="14"/>
    </row>
    <row r="23" spans="1:2" x14ac:dyDescent="0.25">
      <c r="A23" s="1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5B47-D6A9-4219-939B-2F4744C4C439}">
  <dimension ref="A1:Q1070"/>
  <sheetViews>
    <sheetView topLeftCell="B42" workbookViewId="0">
      <selection activeCell="L74" sqref="L74"/>
    </sheetView>
  </sheetViews>
  <sheetFormatPr defaultRowHeight="15" x14ac:dyDescent="0.25"/>
  <cols>
    <col min="1" max="1" width="31.5703125" customWidth="1"/>
    <col min="4" max="4" width="10.5703125" customWidth="1"/>
    <col min="5" max="5" width="10.42578125" customWidth="1"/>
  </cols>
  <sheetData>
    <row r="1" spans="1:3" x14ac:dyDescent="0.25">
      <c r="A1" s="1" t="s">
        <v>0</v>
      </c>
    </row>
    <row r="3" spans="1:3" x14ac:dyDescent="0.25">
      <c r="A3" t="s">
        <v>1</v>
      </c>
      <c r="B3" t="s">
        <v>2</v>
      </c>
      <c r="C3">
        <v>10</v>
      </c>
    </row>
    <row r="4" spans="1:3" x14ac:dyDescent="0.25">
      <c r="A4" t="s">
        <v>4</v>
      </c>
      <c r="B4" t="s">
        <v>3</v>
      </c>
      <c r="C4">
        <v>149.25</v>
      </c>
    </row>
    <row r="5" spans="1:3" x14ac:dyDescent="0.25">
      <c r="A5" t="s">
        <v>5</v>
      </c>
      <c r="C5">
        <v>90</v>
      </c>
    </row>
    <row r="6" spans="1:3" x14ac:dyDescent="0.25">
      <c r="A6" t="s">
        <v>6</v>
      </c>
      <c r="C6">
        <f>C4-C5</f>
        <v>59.25</v>
      </c>
    </row>
    <row r="7" spans="1:3" x14ac:dyDescent="0.25">
      <c r="A7" t="s">
        <v>7</v>
      </c>
      <c r="C7">
        <v>30</v>
      </c>
    </row>
    <row r="9" spans="1:3" x14ac:dyDescent="0.25">
      <c r="A9" t="s">
        <v>8</v>
      </c>
      <c r="B9" t="s">
        <v>9</v>
      </c>
      <c r="C9">
        <v>75</v>
      </c>
    </row>
    <row r="10" spans="1:3" x14ac:dyDescent="0.25">
      <c r="A10" t="s">
        <v>10</v>
      </c>
      <c r="B10" t="s">
        <v>11</v>
      </c>
      <c r="C10">
        <v>30</v>
      </c>
    </row>
    <row r="11" spans="1:3" x14ac:dyDescent="0.25">
      <c r="A11" t="s">
        <v>12</v>
      </c>
      <c r="B11" t="s">
        <v>13</v>
      </c>
      <c r="C11">
        <v>0.45</v>
      </c>
    </row>
    <row r="12" spans="1:3" x14ac:dyDescent="0.25">
      <c r="A12" t="s">
        <v>14</v>
      </c>
      <c r="B12" t="s">
        <v>15</v>
      </c>
      <c r="C12">
        <v>10</v>
      </c>
    </row>
    <row r="13" spans="1:3" x14ac:dyDescent="0.25">
      <c r="A13" t="s">
        <v>16</v>
      </c>
    </row>
    <row r="14" spans="1:3" x14ac:dyDescent="0.25">
      <c r="A14" t="s">
        <v>17</v>
      </c>
      <c r="C14">
        <v>10</v>
      </c>
    </row>
    <row r="15" spans="1:3" x14ac:dyDescent="0.25">
      <c r="A15" t="s">
        <v>40</v>
      </c>
      <c r="C15">
        <v>1.1000000000000001</v>
      </c>
    </row>
    <row r="17" spans="4:17" x14ac:dyDescent="0.25">
      <c r="D17" s="1" t="s">
        <v>18</v>
      </c>
      <c r="E17" s="1" t="s">
        <v>25</v>
      </c>
      <c r="F17" s="1" t="s">
        <v>19</v>
      </c>
      <c r="G17" s="1" t="s">
        <v>20</v>
      </c>
      <c r="H17" s="1" t="s">
        <v>21</v>
      </c>
      <c r="I17" s="1" t="s">
        <v>9</v>
      </c>
      <c r="J17" s="1" t="s">
        <v>11</v>
      </c>
      <c r="K17" s="1" t="s">
        <v>22</v>
      </c>
      <c r="L17" s="1" t="s">
        <v>23</v>
      </c>
      <c r="M17" s="1" t="s">
        <v>24</v>
      </c>
      <c r="O17" s="1" t="s">
        <v>29</v>
      </c>
      <c r="P17" s="1" t="s">
        <v>24</v>
      </c>
    </row>
    <row r="18" spans="4:17" x14ac:dyDescent="0.25">
      <c r="D18">
        <v>0</v>
      </c>
      <c r="E18" s="2">
        <f>-C3</f>
        <v>-10</v>
      </c>
      <c r="F18" s="2"/>
      <c r="G18" s="2">
        <f>C4</f>
        <v>149.25</v>
      </c>
      <c r="H18" s="2"/>
      <c r="I18" s="2"/>
      <c r="J18" s="2"/>
      <c r="K18" s="2"/>
      <c r="L18" s="2">
        <f>E18+K18</f>
        <v>-10</v>
      </c>
      <c r="M18" s="2">
        <f>L18</f>
        <v>-10</v>
      </c>
      <c r="O18">
        <v>0</v>
      </c>
      <c r="P18" s="2">
        <v>0</v>
      </c>
    </row>
    <row r="19" spans="4:17" x14ac:dyDescent="0.25">
      <c r="D19">
        <v>1</v>
      </c>
      <c r="E19" s="2">
        <f>-C5</f>
        <v>-90</v>
      </c>
      <c r="F19" s="2"/>
      <c r="G19" s="2">
        <f>C4</f>
        <v>149.25</v>
      </c>
      <c r="H19" s="2"/>
      <c r="I19" s="2"/>
      <c r="J19" s="2"/>
      <c r="K19" s="2"/>
      <c r="L19" s="2">
        <f>(E19+K19)/($C$15^D19)</f>
        <v>-81.818181818181813</v>
      </c>
      <c r="M19" s="2">
        <f>M18+L19</f>
        <v>-91.818181818181813</v>
      </c>
      <c r="O19">
        <v>0</v>
      </c>
      <c r="P19" s="2">
        <f>M18</f>
        <v>-10</v>
      </c>
    </row>
    <row r="20" spans="4:17" x14ac:dyDescent="0.25">
      <c r="D20">
        <v>2</v>
      </c>
      <c r="E20" s="2">
        <f>-(C6+C7)</f>
        <v>-89.25</v>
      </c>
      <c r="F20" s="2"/>
      <c r="G20" s="2">
        <f>C4</f>
        <v>149.25</v>
      </c>
      <c r="H20" s="2"/>
      <c r="I20" s="2"/>
      <c r="J20" s="2"/>
      <c r="K20" s="2"/>
      <c r="L20" s="2">
        <f t="shared" ref="L20:L29" si="0">(E20+K20)/($C$15^D20)</f>
        <v>-73.760330578512381</v>
      </c>
      <c r="M20" s="2">
        <f t="shared" ref="M20:M29" si="1">M19+L20</f>
        <v>-165.57851239669418</v>
      </c>
      <c r="O20">
        <v>1</v>
      </c>
      <c r="P20" s="2">
        <f>M19</f>
        <v>-91.818181818181813</v>
      </c>
    </row>
    <row r="21" spans="4:17" x14ac:dyDescent="0.25">
      <c r="D21">
        <v>3</v>
      </c>
      <c r="E21" s="2"/>
      <c r="F21" s="2">
        <v>0.2</v>
      </c>
      <c r="G21" s="2">
        <f>F21*$C$4</f>
        <v>29.85</v>
      </c>
      <c r="H21" s="2">
        <f>$C$4-G21</f>
        <v>119.4</v>
      </c>
      <c r="I21" s="2">
        <f>$C$9</f>
        <v>75</v>
      </c>
      <c r="J21" s="2">
        <f>$C$10</f>
        <v>30</v>
      </c>
      <c r="K21" s="2">
        <f>(I21-J21-G21)*(1-$C$11)+G21</f>
        <v>38.182500000000005</v>
      </c>
      <c r="L21" s="2">
        <f t="shared" si="0"/>
        <v>28.687077385424487</v>
      </c>
      <c r="M21" s="2">
        <f t="shared" si="1"/>
        <v>-136.89143501126969</v>
      </c>
      <c r="O21">
        <v>2</v>
      </c>
      <c r="P21" s="2">
        <f>P22+C7/(C15^D20)</f>
        <v>-140.78512396694211</v>
      </c>
    </row>
    <row r="22" spans="4:17" x14ac:dyDescent="0.25">
      <c r="D22">
        <v>4</v>
      </c>
      <c r="E22" s="2"/>
      <c r="F22" s="2">
        <v>0.32</v>
      </c>
      <c r="G22" s="2">
        <f t="shared" ref="G22:G30" si="2">F22*$C$4</f>
        <v>47.76</v>
      </c>
      <c r="H22" s="2">
        <f>H21-G22</f>
        <v>71.640000000000015</v>
      </c>
      <c r="I22" s="2">
        <f t="shared" ref="I22:I29" si="3">$C$9</f>
        <v>75</v>
      </c>
      <c r="J22" s="2">
        <f t="shared" ref="J22:J30" si="4">$C$10</f>
        <v>30</v>
      </c>
      <c r="K22" s="2">
        <f t="shared" ref="K22:K30" si="5">(I22-J22-G22)*(1-$C$11)+G22</f>
        <v>46.241999999999997</v>
      </c>
      <c r="L22" s="2">
        <f t="shared" si="0"/>
        <v>31.583908202991587</v>
      </c>
      <c r="M22" s="2">
        <f t="shared" si="1"/>
        <v>-105.30752680827811</v>
      </c>
      <c r="O22">
        <v>2</v>
      </c>
      <c r="P22" s="2">
        <f>M20</f>
        <v>-165.57851239669418</v>
      </c>
      <c r="Q22">
        <f>$P$35*O22+$P$36</f>
        <v>-165.57851239669418</v>
      </c>
    </row>
    <row r="23" spans="4:17" x14ac:dyDescent="0.25">
      <c r="D23">
        <v>5</v>
      </c>
      <c r="E23" s="2"/>
      <c r="F23" s="2">
        <v>0.192</v>
      </c>
      <c r="G23" s="2">
        <f t="shared" si="2"/>
        <v>28.656000000000002</v>
      </c>
      <c r="H23" s="2">
        <f t="shared" ref="H23:H30" si="6">H22-G23</f>
        <v>42.984000000000009</v>
      </c>
      <c r="I23" s="2">
        <f t="shared" si="3"/>
        <v>75</v>
      </c>
      <c r="J23" s="2">
        <f t="shared" si="4"/>
        <v>30</v>
      </c>
      <c r="K23" s="2">
        <f t="shared" si="5"/>
        <v>37.645200000000003</v>
      </c>
      <c r="L23" s="2">
        <f t="shared" si="0"/>
        <v>23.374707390826501</v>
      </c>
      <c r="M23" s="2">
        <f t="shared" si="1"/>
        <v>-81.932819417451611</v>
      </c>
      <c r="O23">
        <v>3</v>
      </c>
      <c r="P23" s="2">
        <f>M21</f>
        <v>-136.89143501126969</v>
      </c>
      <c r="Q23">
        <f t="shared" ref="Q23:Q32" si="7">$P$35*O23+$P$36</f>
        <v>-148.54275811522578</v>
      </c>
    </row>
    <row r="24" spans="4:17" x14ac:dyDescent="0.25">
      <c r="D24">
        <v>6</v>
      </c>
      <c r="E24" s="2"/>
      <c r="F24" s="2">
        <v>0.1152</v>
      </c>
      <c r="G24" s="2">
        <f t="shared" si="2"/>
        <v>17.1936</v>
      </c>
      <c r="H24" s="2">
        <f t="shared" si="6"/>
        <v>25.790400000000009</v>
      </c>
      <c r="I24" s="2">
        <f t="shared" si="3"/>
        <v>75</v>
      </c>
      <c r="J24" s="2">
        <f t="shared" si="4"/>
        <v>30</v>
      </c>
      <c r="K24" s="2">
        <f t="shared" si="5"/>
        <v>32.487120000000004</v>
      </c>
      <c r="L24" s="2">
        <f t="shared" si="0"/>
        <v>18.338132302528667</v>
      </c>
      <c r="M24" s="2">
        <f t="shared" si="1"/>
        <v>-63.594687114922948</v>
      </c>
      <c r="O24">
        <v>4</v>
      </c>
      <c r="P24" s="2">
        <f t="shared" ref="P24:P31" si="8">M22</f>
        <v>-105.30752680827811</v>
      </c>
      <c r="Q24">
        <f t="shared" si="7"/>
        <v>-131.50700383375738</v>
      </c>
    </row>
    <row r="25" spans="4:17" x14ac:dyDescent="0.25">
      <c r="D25">
        <v>7</v>
      </c>
      <c r="E25" s="2"/>
      <c r="F25" s="2">
        <v>0.1152</v>
      </c>
      <c r="G25" s="2">
        <f t="shared" si="2"/>
        <v>17.1936</v>
      </c>
      <c r="H25" s="2">
        <f t="shared" si="6"/>
        <v>8.5968000000000089</v>
      </c>
      <c r="I25" s="2">
        <f t="shared" si="3"/>
        <v>75</v>
      </c>
      <c r="J25" s="2">
        <f t="shared" si="4"/>
        <v>30</v>
      </c>
      <c r="K25" s="2">
        <f t="shared" si="5"/>
        <v>32.487120000000004</v>
      </c>
      <c r="L25" s="2">
        <f t="shared" si="0"/>
        <v>16.671029365935151</v>
      </c>
      <c r="M25" s="2">
        <f t="shared" si="1"/>
        <v>-46.923657748987793</v>
      </c>
      <c r="O25">
        <v>5</v>
      </c>
      <c r="P25" s="2">
        <f t="shared" si="8"/>
        <v>-81.932819417451611</v>
      </c>
      <c r="Q25">
        <f t="shared" si="7"/>
        <v>-114.47124955228895</v>
      </c>
    </row>
    <row r="26" spans="4:17" x14ac:dyDescent="0.25">
      <c r="D26">
        <v>8</v>
      </c>
      <c r="E26" s="2"/>
      <c r="F26" s="2">
        <v>5.7599999999999998E-2</v>
      </c>
      <c r="G26" s="2">
        <f t="shared" si="2"/>
        <v>8.5968</v>
      </c>
      <c r="H26" s="2">
        <f t="shared" si="6"/>
        <v>0</v>
      </c>
      <c r="I26" s="2">
        <f t="shared" si="3"/>
        <v>75</v>
      </c>
      <c r="J26" s="2">
        <f t="shared" si="4"/>
        <v>30</v>
      </c>
      <c r="K26" s="2">
        <f t="shared" si="5"/>
        <v>28.618560000000002</v>
      </c>
      <c r="L26" s="2">
        <f t="shared" si="0"/>
        <v>13.350769450975063</v>
      </c>
      <c r="M26" s="2">
        <f t="shared" si="1"/>
        <v>-33.572888298012728</v>
      </c>
      <c r="O26">
        <v>6</v>
      </c>
      <c r="P26" s="2">
        <f t="shared" si="8"/>
        <v>-63.594687114922948</v>
      </c>
      <c r="Q26">
        <f t="shared" si="7"/>
        <v>-97.435495270820553</v>
      </c>
    </row>
    <row r="27" spans="4:17" x14ac:dyDescent="0.25">
      <c r="D27">
        <v>9</v>
      </c>
      <c r="E27" s="2"/>
      <c r="F27" s="2"/>
      <c r="G27" s="2">
        <f t="shared" si="2"/>
        <v>0</v>
      </c>
      <c r="H27" s="2">
        <f t="shared" si="6"/>
        <v>0</v>
      </c>
      <c r="I27" s="2">
        <f t="shared" si="3"/>
        <v>75</v>
      </c>
      <c r="J27" s="2">
        <f t="shared" si="4"/>
        <v>30</v>
      </c>
      <c r="K27" s="2">
        <f t="shared" si="5"/>
        <v>24.750000000000004</v>
      </c>
      <c r="L27" s="2">
        <f t="shared" si="0"/>
        <v>10.496416054718997</v>
      </c>
      <c r="M27" s="2">
        <f t="shared" si="1"/>
        <v>-23.076472243293729</v>
      </c>
      <c r="O27">
        <v>7</v>
      </c>
      <c r="P27" s="2">
        <f t="shared" si="8"/>
        <v>-46.923657748987793</v>
      </c>
      <c r="Q27">
        <f t="shared" si="7"/>
        <v>-80.399740989352139</v>
      </c>
    </row>
    <row r="28" spans="4:17" x14ac:dyDescent="0.25">
      <c r="D28">
        <v>10</v>
      </c>
      <c r="E28" s="2"/>
      <c r="F28" s="2"/>
      <c r="G28" s="2">
        <f t="shared" si="2"/>
        <v>0</v>
      </c>
      <c r="H28" s="2">
        <f t="shared" si="6"/>
        <v>0</v>
      </c>
      <c r="I28" s="2">
        <f t="shared" si="3"/>
        <v>75</v>
      </c>
      <c r="J28" s="2">
        <f t="shared" si="4"/>
        <v>30</v>
      </c>
      <c r="K28" s="2">
        <f t="shared" si="5"/>
        <v>24.750000000000004</v>
      </c>
      <c r="L28" s="2">
        <f t="shared" si="0"/>
        <v>9.5421964133809052</v>
      </c>
      <c r="M28" s="2">
        <f t="shared" si="1"/>
        <v>-13.534275829912824</v>
      </c>
      <c r="O28">
        <v>8</v>
      </c>
      <c r="P28" s="2">
        <f t="shared" si="8"/>
        <v>-33.572888298012728</v>
      </c>
      <c r="Q28">
        <f t="shared" si="7"/>
        <v>-63.363986707883726</v>
      </c>
    </row>
    <row r="29" spans="4:17" x14ac:dyDescent="0.25">
      <c r="D29">
        <v>11</v>
      </c>
      <c r="E29" s="2"/>
      <c r="F29" s="2"/>
      <c r="G29" s="2">
        <f t="shared" si="2"/>
        <v>0</v>
      </c>
      <c r="H29" s="2">
        <f t="shared" si="6"/>
        <v>0</v>
      </c>
      <c r="I29" s="2">
        <f t="shared" si="3"/>
        <v>75</v>
      </c>
      <c r="J29" s="2">
        <f t="shared" si="4"/>
        <v>30</v>
      </c>
      <c r="K29" s="2">
        <f t="shared" si="5"/>
        <v>24.750000000000004</v>
      </c>
      <c r="L29" s="2">
        <f t="shared" si="0"/>
        <v>8.6747240121644573</v>
      </c>
      <c r="M29" s="2">
        <f t="shared" si="1"/>
        <v>-4.8595518177483665</v>
      </c>
      <c r="O29">
        <v>9</v>
      </c>
      <c r="P29" s="2">
        <f t="shared" si="8"/>
        <v>-23.076472243293729</v>
      </c>
      <c r="Q29">
        <f t="shared" si="7"/>
        <v>-46.328232426415326</v>
      </c>
    </row>
    <row r="30" spans="4:17" x14ac:dyDescent="0.25">
      <c r="D30">
        <v>12</v>
      </c>
      <c r="E30" s="2">
        <f>C3+C7</f>
        <v>40</v>
      </c>
      <c r="F30" s="2"/>
      <c r="G30" s="2">
        <f t="shared" si="2"/>
        <v>0</v>
      </c>
      <c r="H30" s="2">
        <f t="shared" si="6"/>
        <v>0</v>
      </c>
      <c r="I30" s="2">
        <f>$C$9+C12</f>
        <v>85</v>
      </c>
      <c r="J30" s="2">
        <f t="shared" si="4"/>
        <v>30</v>
      </c>
      <c r="K30" s="2">
        <f t="shared" si="5"/>
        <v>30.250000000000004</v>
      </c>
      <c r="L30" s="2">
        <f>(E30+K30)/($C$15^D30)</f>
        <v>22.383814944152547</v>
      </c>
      <c r="M30" s="2">
        <f>M29+L30</f>
        <v>17.524263126404179</v>
      </c>
      <c r="O30">
        <v>10</v>
      </c>
      <c r="P30" s="2">
        <f t="shared" si="8"/>
        <v>-13.534275829912824</v>
      </c>
      <c r="Q30">
        <f t="shared" si="7"/>
        <v>-29.292478144946898</v>
      </c>
    </row>
    <row r="31" spans="4:17" x14ac:dyDescent="0.25">
      <c r="O31">
        <v>11</v>
      </c>
      <c r="P31" s="2">
        <f t="shared" si="8"/>
        <v>-4.8595518177483665</v>
      </c>
      <c r="Q31">
        <f t="shared" si="7"/>
        <v>-12.256723863478499</v>
      </c>
    </row>
    <row r="32" spans="4:17" x14ac:dyDescent="0.25">
      <c r="G32" s="1"/>
      <c r="O32">
        <v>12</v>
      </c>
      <c r="P32" s="2">
        <f>P33-E$30/(C15^D30)</f>
        <v>4.779030417989917</v>
      </c>
      <c r="Q32">
        <f t="shared" si="7"/>
        <v>4.779030417989901</v>
      </c>
    </row>
    <row r="33" spans="1:16" x14ac:dyDescent="0.25">
      <c r="C33" s="2"/>
      <c r="O33">
        <v>12</v>
      </c>
      <c r="P33" s="2">
        <f>M30</f>
        <v>17.524263126404179</v>
      </c>
    </row>
    <row r="34" spans="1:16" x14ac:dyDescent="0.25">
      <c r="A34" t="s">
        <v>32</v>
      </c>
      <c r="C34" s="2">
        <f>-(C3+C7/(C15^D20))</f>
        <v>-34.793388429752063</v>
      </c>
    </row>
    <row r="35" spans="1:16" x14ac:dyDescent="0.25">
      <c r="A35" t="s">
        <v>33</v>
      </c>
      <c r="C35" s="2">
        <f t="array" ref="C35">MAX(IF(M18:M30&lt;C34,M18:M30))</f>
        <v>-46.923657748987793</v>
      </c>
      <c r="D35">
        <f>INDEX($D$18:$D$30,MATCH(C35,$M$18:$M$30,0))</f>
        <v>7</v>
      </c>
      <c r="O35" s="1" t="s">
        <v>30</v>
      </c>
      <c r="P35">
        <f>(P32-P22)/(O32-O22)</f>
        <v>17.03575428146841</v>
      </c>
    </row>
    <row r="36" spans="1:16" x14ac:dyDescent="0.25">
      <c r="A36" t="s">
        <v>34</v>
      </c>
      <c r="C36" s="2">
        <f t="array" ref="C36">MIN(IF(M18:M30&gt;C34,M18:M30))</f>
        <v>-33.572888298012728</v>
      </c>
      <c r="D36">
        <f>INDEX($D$18:$D$30,MATCH(C36,$M$18:$M$30,0))</f>
        <v>8</v>
      </c>
      <c r="O36" s="1" t="s">
        <v>31</v>
      </c>
      <c r="P36">
        <f>P22-P35*O22</f>
        <v>-199.65002095963101</v>
      </c>
    </row>
    <row r="37" spans="1:16" x14ac:dyDescent="0.25">
      <c r="A37" s="1" t="s">
        <v>41</v>
      </c>
      <c r="B37" s="1" t="s">
        <v>28</v>
      </c>
      <c r="C37" s="2">
        <f>(C34-C35)/(C36-C35)+(D35-2)</f>
        <v>5.9085820381947949</v>
      </c>
    </row>
    <row r="38" spans="1:16" x14ac:dyDescent="0.25">
      <c r="A38" s="1" t="s">
        <v>42</v>
      </c>
      <c r="B38" s="1" t="s">
        <v>36</v>
      </c>
      <c r="C38" s="2">
        <f>M30</f>
        <v>17.524263126404179</v>
      </c>
    </row>
    <row r="39" spans="1:16" x14ac:dyDescent="0.25">
      <c r="A39" s="1" t="s">
        <v>26</v>
      </c>
      <c r="B39" s="1" t="s">
        <v>37</v>
      </c>
      <c r="C39" s="2">
        <f>-SUM(L21:L30)/SUM(L18:L20)</f>
        <v>1.1058365779034141</v>
      </c>
    </row>
    <row r="40" spans="1:16" x14ac:dyDescent="0.25">
      <c r="A40" s="1" t="s">
        <v>43</v>
      </c>
      <c r="B40" s="1" t="s">
        <v>44</v>
      </c>
      <c r="C40" s="3">
        <v>0.12104680463923945</v>
      </c>
    </row>
    <row r="43" spans="1:16" x14ac:dyDescent="0.25">
      <c r="A43" s="1" t="s">
        <v>97</v>
      </c>
    </row>
    <row r="45" spans="1:16" x14ac:dyDescent="0.25">
      <c r="A45" s="1" t="s">
        <v>98</v>
      </c>
      <c r="B45" s="1" t="s">
        <v>102</v>
      </c>
      <c r="C45" s="1" t="s">
        <v>60</v>
      </c>
      <c r="D45" s="1" t="s">
        <v>99</v>
      </c>
      <c r="E45" s="1" t="s">
        <v>100</v>
      </c>
      <c r="F45" s="1" t="s">
        <v>60</v>
      </c>
      <c r="G45" s="1" t="s">
        <v>99</v>
      </c>
      <c r="H45" s="1" t="s">
        <v>100</v>
      </c>
      <c r="I45" s="1" t="s">
        <v>60</v>
      </c>
      <c r="J45" s="1" t="s">
        <v>101</v>
      </c>
    </row>
    <row r="46" spans="1:16" x14ac:dyDescent="0.25">
      <c r="A46" t="s">
        <v>9</v>
      </c>
      <c r="B46">
        <v>75</v>
      </c>
      <c r="C46">
        <v>17.120110557143484</v>
      </c>
      <c r="D46">
        <f>0.005</f>
        <v>5.0000000000000001E-3</v>
      </c>
      <c r="E46">
        <f>(1+D46)*B46</f>
        <v>75.374999999999986</v>
      </c>
      <c r="F46" s="5">
        <v>18.167479950161301</v>
      </c>
      <c r="G46">
        <v>-5.0000000000000001E-3</v>
      </c>
      <c r="H46">
        <f>(1+G46)*B46</f>
        <v>74.625</v>
      </c>
      <c r="I46" s="5">
        <v>16.072741164125613</v>
      </c>
      <c r="J46" s="5">
        <f>(F46-I46)/(E46-H46)</f>
        <v>2.7929850480476364</v>
      </c>
    </row>
    <row r="47" spans="1:16" x14ac:dyDescent="0.25">
      <c r="A47" s="8" t="s">
        <v>11</v>
      </c>
      <c r="B47">
        <v>30</v>
      </c>
      <c r="C47">
        <v>17.120110557143484</v>
      </c>
      <c r="D47">
        <f>0.005</f>
        <v>5.0000000000000001E-3</v>
      </c>
      <c r="E47">
        <f>(1+D47)*B47</f>
        <v>30.15</v>
      </c>
      <c r="F47" s="5">
        <v>16.701162799936334</v>
      </c>
      <c r="G47">
        <v>-5.0000000000000001E-3</v>
      </c>
      <c r="H47">
        <f>(1+G47)*B47</f>
        <v>29.85</v>
      </c>
      <c r="I47" s="5">
        <v>17.539058314350591</v>
      </c>
      <c r="J47" s="5">
        <f>(F47-I47)/(E47-H47)</f>
        <v>-2.7929850480475484</v>
      </c>
    </row>
    <row r="48" spans="1:16" x14ac:dyDescent="0.25">
      <c r="A48" s="8" t="s">
        <v>3</v>
      </c>
      <c r="B48">
        <v>150</v>
      </c>
      <c r="C48">
        <v>17.120110557143501</v>
      </c>
      <c r="D48">
        <f>0.005</f>
        <v>5.0000000000000001E-3</v>
      </c>
      <c r="E48">
        <f>(1+D48)*B48</f>
        <v>150.74999999999997</v>
      </c>
      <c r="F48" s="5">
        <v>16.71595798788276</v>
      </c>
      <c r="G48">
        <v>-5.0000000000000001E-3</v>
      </c>
      <c r="H48">
        <f>(1+G48)*B48</f>
        <v>149.25</v>
      </c>
      <c r="I48" s="5">
        <v>17.524263126404179</v>
      </c>
      <c r="J48" s="5">
        <f>(F48-I48)/(E48-H48)</f>
        <v>-0.53887009234762295</v>
      </c>
    </row>
    <row r="50" spans="1:10" x14ac:dyDescent="0.25">
      <c r="A50" s="1" t="s">
        <v>103</v>
      </c>
    </row>
    <row r="51" spans="1:10" x14ac:dyDescent="0.25">
      <c r="B51" s="1" t="s">
        <v>102</v>
      </c>
      <c r="C51" s="1" t="s">
        <v>104</v>
      </c>
    </row>
    <row r="52" spans="1:10" x14ac:dyDescent="0.25">
      <c r="A52" t="s">
        <v>9</v>
      </c>
      <c r="B52">
        <v>70</v>
      </c>
      <c r="C52">
        <v>3</v>
      </c>
    </row>
    <row r="53" spans="1:10" x14ac:dyDescent="0.25">
      <c r="A53" t="s">
        <v>11</v>
      </c>
      <c r="B53">
        <v>30</v>
      </c>
      <c r="C53">
        <v>3</v>
      </c>
    </row>
    <row r="54" spans="1:10" x14ac:dyDescent="0.25">
      <c r="A54" t="s">
        <v>3</v>
      </c>
      <c r="B54">
        <v>150</v>
      </c>
      <c r="C54">
        <v>6</v>
      </c>
    </row>
    <row r="56" spans="1:10" x14ac:dyDescent="0.25">
      <c r="B56" s="1" t="s">
        <v>9</v>
      </c>
      <c r="C56" s="1" t="s">
        <v>11</v>
      </c>
      <c r="D56" s="1" t="s">
        <v>3</v>
      </c>
      <c r="E56" s="1" t="s">
        <v>105</v>
      </c>
      <c r="F56" s="1" t="s">
        <v>60</v>
      </c>
      <c r="G56" s="1" t="s">
        <v>106</v>
      </c>
      <c r="I56" s="1" t="s">
        <v>107</v>
      </c>
    </row>
    <row r="57" spans="1:10" x14ac:dyDescent="0.25">
      <c r="A57">
        <v>1</v>
      </c>
      <c r="B57" s="5">
        <f ca="1">_xlfn.NORM.INV(RAND(),$B$52,$C$52)</f>
        <v>70.455894476891544</v>
      </c>
      <c r="C57" s="5">
        <f ca="1">_xlfn.NORM.INV(RAND(),$B$53,$C$53)</f>
        <v>27.819350344090083</v>
      </c>
      <c r="D57" s="5">
        <f ca="1">_xlfn.NORM.INV(RAND(),$B$54,$C$54)</f>
        <v>157.37305292276858</v>
      </c>
      <c r="E57" s="5">
        <f ca="1">$J$46*(B57-$B$46)+$J$47*(C57-$B$47)+$J$48*(D57-$B$48)</f>
        <v>-10.574214608182386</v>
      </c>
      <c r="F57" s="5">
        <f ca="1">E57+$C$46</f>
        <v>6.5458959489610979</v>
      </c>
      <c r="G57">
        <f ca="1">COUNTIF($F$57:$F$1056,"&lt;"&amp;F57)/COUNT($F$57:$F$1056)</f>
        <v>0.61499999999999999</v>
      </c>
      <c r="I57">
        <f t="array" aca="1" ref="I57" ca="1">MAX(IF($G$57:$G$1058&lt;0.05,$G$57:$G$1058))</f>
        <v>4.9000000000000002E-2</v>
      </c>
      <c r="J57">
        <f ca="1">INDEX($F$57:$F$1058,MATCH(I57,$G$57:$G$1058,0))</f>
        <v>-17.476728455048693</v>
      </c>
    </row>
    <row r="58" spans="1:10" x14ac:dyDescent="0.25">
      <c r="A58">
        <v>2</v>
      </c>
      <c r="B58" s="5">
        <f t="shared" ref="B58:B121" ca="1" si="9">_xlfn.NORM.INV(RAND(),$B$52,$C$52)</f>
        <v>71.889881390163708</v>
      </c>
      <c r="C58" s="5">
        <f t="shared" ref="C58:C121" ca="1" si="10">_xlfn.NORM.INV(RAND(),$B$53,$C$53)</f>
        <v>29.619015898954885</v>
      </c>
      <c r="D58" s="5">
        <f t="shared" ref="D58:D121" ca="1" si="11">_xlfn.NORM.INV(RAND(),$B$54,$C$54)</f>
        <v>151.64214468189357</v>
      </c>
      <c r="E58" s="5">
        <f t="shared" ref="E58:E60" ca="1" si="12">$J$46*(B58-$B$46)+$J$47*(C58-$B$47)+$J$48*(D58-$B$48)</f>
        <v>-8.5073345335447659</v>
      </c>
      <c r="F58" s="5">
        <f ca="1">E58+$C$46</f>
        <v>8.6127760235987179</v>
      </c>
      <c r="G58">
        <f t="shared" ref="G58:G121" ca="1" si="13">COUNTIF($F$57:$F$1056,"&lt;"&amp;F58)/COUNT($F$57:$F$1056)</f>
        <v>0.67200000000000004</v>
      </c>
      <c r="I58">
        <f t="array" aca="1" ref="I58" ca="1">MAX(IF($G$57:$G$1058&lt;0.95,$G$57:$G$1058))</f>
        <v>0.94899999999999995</v>
      </c>
      <c r="J58">
        <f ca="1">INDEX($F$57:$F$1058,MATCH(I58,$G$57:$G$1058,0))</f>
        <v>23.15779948337028</v>
      </c>
    </row>
    <row r="59" spans="1:10" x14ac:dyDescent="0.25">
      <c r="A59">
        <v>3</v>
      </c>
      <c r="B59" s="5">
        <f t="shared" ca="1" si="9"/>
        <v>65.137854234359381</v>
      </c>
      <c r="C59" s="5">
        <f t="shared" ca="1" si="10"/>
        <v>28.980917743552496</v>
      </c>
      <c r="D59" s="5">
        <f t="shared" ca="1" si="11"/>
        <v>144.21024094807808</v>
      </c>
      <c r="E59" s="5">
        <f t="shared" ca="1" si="12"/>
        <v>-21.57861616513247</v>
      </c>
      <c r="F59" s="5">
        <f t="shared" ref="F59:F121" ca="1" si="14">E59+$C$46</f>
        <v>-4.458505607988986</v>
      </c>
      <c r="G59">
        <f t="shared" ca="1" si="13"/>
        <v>0.27500000000000002</v>
      </c>
    </row>
    <row r="60" spans="1:10" x14ac:dyDescent="0.25">
      <c r="A60">
        <v>4</v>
      </c>
      <c r="B60" s="5">
        <f t="shared" ca="1" si="9"/>
        <v>70.585916907350253</v>
      </c>
      <c r="C60" s="5">
        <f t="shared" ca="1" si="10"/>
        <v>29.125738861463017</v>
      </c>
      <c r="D60" s="5">
        <f t="shared" ca="1" si="11"/>
        <v>146.26076262354925</v>
      </c>
      <c r="E60" s="5">
        <f t="shared" ca="1" si="12"/>
        <v>-7.8717066002300955</v>
      </c>
      <c r="F60" s="5">
        <f t="shared" ca="1" si="14"/>
        <v>9.2484039569133891</v>
      </c>
      <c r="G60">
        <f t="shared" ca="1" si="13"/>
        <v>0.69</v>
      </c>
      <c r="I60" s="1" t="s">
        <v>108</v>
      </c>
    </row>
    <row r="61" spans="1:10" x14ac:dyDescent="0.25">
      <c r="A61">
        <v>5</v>
      </c>
      <c r="B61" s="5">
        <f ca="1">_xlfn.NORM.INV(RAND(),$B$52,$C$52)</f>
        <v>71.437449308686269</v>
      </c>
      <c r="C61" s="5">
        <f ca="1">_xlfn.NORM.INV(RAND(),$B$53,$C$53)</f>
        <v>34.147408039967893</v>
      </c>
      <c r="D61" s="5">
        <f ca="1">_xlfn.NORM.INV(RAND(),$B$54,$C$54)</f>
        <v>149.5523528989429</v>
      </c>
      <c r="E61" s="5">
        <f ca="1">$J$46*(B61-$B$46)+$J$47*(C61-$B$47)+$J$48*(D61-$B$48)</f>
        <v>-21.292575822847752</v>
      </c>
      <c r="F61" s="5">
        <f t="shared" ca="1" si="14"/>
        <v>-4.1724652657042682</v>
      </c>
      <c r="G61">
        <f t="shared" ca="1" si="13"/>
        <v>0.28100000000000003</v>
      </c>
      <c r="I61">
        <f t="array" aca="1" ref="I61" ca="1">MAX(IF($G$57:$G$1058&lt;0.1,$G$57:$G$1058))</f>
        <v>9.9000000000000005E-2</v>
      </c>
      <c r="J61">
        <f t="shared" ref="J61" ca="1" si="15">INDEX($F$57:$F$1058,MATCH(I61,$G$57:$G$1058,0))</f>
        <v>-12.310796779998299</v>
      </c>
    </row>
    <row r="62" spans="1:10" x14ac:dyDescent="0.25">
      <c r="A62">
        <v>6</v>
      </c>
      <c r="B62" s="5">
        <f t="shared" ca="1" si="9"/>
        <v>76.79524866647904</v>
      </c>
      <c r="C62" s="5">
        <f t="shared" ca="1" si="10"/>
        <v>27.655691152790695</v>
      </c>
      <c r="D62" s="5">
        <f t="shared" ca="1" si="11"/>
        <v>146.68145417507296</v>
      </c>
      <c r="E62" s="5">
        <f t="shared" ref="E62:E69" ca="1" si="16">$J$46*(B62-$B$46)+$J$47*(C62-$B$47)+$J$48*(D62-$B$48)</f>
        <v>13.349987336402844</v>
      </c>
      <c r="F62" s="5">
        <f t="shared" ca="1" si="14"/>
        <v>30.470097893546328</v>
      </c>
      <c r="G62">
        <f t="shared" ca="1" si="13"/>
        <v>0.98699999999999999</v>
      </c>
      <c r="I62">
        <f t="array" aca="1" ref="I62" ca="1">MAX(IF($G$57:$G$1058&lt;0.9,$G$57:$G$1058))</f>
        <v>0.89900000000000002</v>
      </c>
      <c r="J62">
        <f ca="1">INDEX($F$57:$F$1058,MATCH(I62,$G$57:$G$1058,0))</f>
        <v>19.34814604778116</v>
      </c>
    </row>
    <row r="63" spans="1:10" x14ac:dyDescent="0.25">
      <c r="A63">
        <v>7</v>
      </c>
      <c r="B63" s="5">
        <f t="shared" ca="1" si="9"/>
        <v>73.901149119921357</v>
      </c>
      <c r="C63" s="5">
        <f t="shared" ca="1" si="10"/>
        <v>28.993911853780762</v>
      </c>
      <c r="D63" s="5">
        <f t="shared" ca="1" si="11"/>
        <v>164.66078699825167</v>
      </c>
      <c r="E63" s="5">
        <f t="shared" ca="1" si="16"/>
        <v>-8.1593445723221354</v>
      </c>
      <c r="F63" s="5">
        <f t="shared" ca="1" si="14"/>
        <v>8.9607659848213483</v>
      </c>
      <c r="G63">
        <f t="shared" ca="1" si="13"/>
        <v>0.68</v>
      </c>
    </row>
    <row r="64" spans="1:10" x14ac:dyDescent="0.25">
      <c r="A64">
        <v>8</v>
      </c>
      <c r="B64" s="5">
        <f t="shared" ca="1" si="9"/>
        <v>66.129257331972426</v>
      </c>
      <c r="C64" s="5">
        <f t="shared" ca="1" si="10"/>
        <v>35.306923937197382</v>
      </c>
      <c r="D64" s="5">
        <f t="shared" ca="1" si="11"/>
        <v>149.93486356152846</v>
      </c>
      <c r="E64" s="5">
        <f t="shared" ca="1" si="16"/>
        <v>-39.562910765982771</v>
      </c>
      <c r="F64" s="5">
        <f t="shared" ca="1" si="14"/>
        <v>-22.442800208839287</v>
      </c>
      <c r="G64">
        <f t="shared" ca="1" si="13"/>
        <v>2.1999999999999999E-2</v>
      </c>
      <c r="I64" s="1" t="s">
        <v>109</v>
      </c>
      <c r="J64" s="1" t="s">
        <v>111</v>
      </c>
    </row>
    <row r="65" spans="1:10" x14ac:dyDescent="0.25">
      <c r="A65">
        <v>9</v>
      </c>
      <c r="B65" s="5">
        <f t="shared" ca="1" si="9"/>
        <v>70.512997566200525</v>
      </c>
      <c r="C65" s="5">
        <f t="shared" ca="1" si="10"/>
        <v>28.245584356570951</v>
      </c>
      <c r="D65" s="5">
        <f t="shared" ca="1" si="11"/>
        <v>158.13198149978115</v>
      </c>
      <c r="E65" s="5">
        <f t="shared" ca="1" si="16"/>
        <v>-12.014155669753464</v>
      </c>
      <c r="F65" s="5">
        <f t="shared" ca="1" si="14"/>
        <v>5.1059548873900198</v>
      </c>
      <c r="G65">
        <f t="shared" ca="1" si="13"/>
        <v>0.56699999999999995</v>
      </c>
      <c r="I65" s="5">
        <f ca="1">AVERAGE(F57:F1058)</f>
        <v>3.1543062007980067</v>
      </c>
      <c r="J65" s="5">
        <f ca="1">MEDIAN(F57:F1058)</f>
        <v>2.8916655575481105</v>
      </c>
    </row>
    <row r="66" spans="1:10" x14ac:dyDescent="0.25">
      <c r="A66">
        <v>10</v>
      </c>
      <c r="B66" s="5">
        <f t="shared" ca="1" si="9"/>
        <v>67.408536720603067</v>
      </c>
      <c r="C66" s="5">
        <f t="shared" ca="1" si="10"/>
        <v>34.250164031988554</v>
      </c>
      <c r="D66" s="5">
        <f t="shared" ca="1" si="11"/>
        <v>154.96833357664605</v>
      </c>
      <c r="E66" s="5">
        <f t="shared" ca="1" si="16"/>
        <v>-35.750774398512867</v>
      </c>
      <c r="F66" s="5">
        <f t="shared" ca="1" si="14"/>
        <v>-18.630663841369383</v>
      </c>
      <c r="G66">
        <f t="shared" ca="1" si="13"/>
        <v>3.5999999999999997E-2</v>
      </c>
    </row>
    <row r="67" spans="1:10" x14ac:dyDescent="0.25">
      <c r="A67">
        <v>11</v>
      </c>
      <c r="B67" s="5">
        <f t="shared" ca="1" si="9"/>
        <v>68.734081481640146</v>
      </c>
      <c r="C67" s="5">
        <f t="shared" ca="1" si="10"/>
        <v>30.29970066759028</v>
      </c>
      <c r="D67" s="5">
        <f t="shared" ca="1" si="11"/>
        <v>145.2350606188659</v>
      </c>
      <c r="E67" s="5">
        <f t="shared" ca="1" si="16"/>
        <v>-15.769992893190835</v>
      </c>
      <c r="F67" s="5">
        <f t="shared" ca="1" si="14"/>
        <v>1.3501176639526484</v>
      </c>
      <c r="G67">
        <f t="shared" ca="1" si="13"/>
        <v>0.45</v>
      </c>
      <c r="I67" s="1" t="s">
        <v>110</v>
      </c>
    </row>
    <row r="68" spans="1:10" x14ac:dyDescent="0.25">
      <c r="A68">
        <v>12</v>
      </c>
      <c r="B68" s="5">
        <f t="shared" ca="1" si="9"/>
        <v>65.910620094859766</v>
      </c>
      <c r="C68" s="5">
        <f t="shared" ca="1" si="10"/>
        <v>27.329104912058853</v>
      </c>
      <c r="D68" s="5">
        <f t="shared" ca="1" si="11"/>
        <v>150.67462128908608</v>
      </c>
      <c r="E68" s="5">
        <f t="shared" ca="1" si="16"/>
        <v>-18.290265361907537</v>
      </c>
      <c r="F68" s="5">
        <f t="shared" ca="1" si="14"/>
        <v>-1.1701548047640529</v>
      </c>
      <c r="G68">
        <f t="shared" ca="1" si="13"/>
        <v>0.36899999999999999</v>
      </c>
      <c r="I68" s="8">
        <f t="array" aca="1" ref="I68" ca="1">MAX(IF($F$57:$F$1058&lt;0,$F$57:$F$1058))</f>
        <v>-4.2773065266402455E-2</v>
      </c>
      <c r="J68" s="17">
        <f ca="1">INDEX($G$57:$G$1058,MATCH(I68,$F$57:$F$1058,0))</f>
        <v>0.41</v>
      </c>
    </row>
    <row r="69" spans="1:10" x14ac:dyDescent="0.25">
      <c r="A69">
        <v>13</v>
      </c>
      <c r="B69" s="5">
        <f t="shared" ca="1" si="9"/>
        <v>75.828913208947284</v>
      </c>
      <c r="C69" s="5">
        <f t="shared" ca="1" si="10"/>
        <v>29.561232830839824</v>
      </c>
      <c r="D69" s="5">
        <f t="shared" ca="1" si="11"/>
        <v>148.70509634383382</v>
      </c>
      <c r="E69" s="5">
        <f t="shared" ca="1" si="16"/>
        <v>4.2383971945370185</v>
      </c>
      <c r="F69" s="5">
        <f t="shared" ca="1" si="14"/>
        <v>21.358507751680502</v>
      </c>
      <c r="G69">
        <f t="shared" ca="1" si="13"/>
        <v>0.92400000000000004</v>
      </c>
    </row>
    <row r="70" spans="1:10" x14ac:dyDescent="0.25">
      <c r="A70">
        <v>14</v>
      </c>
      <c r="B70" s="5">
        <f t="shared" ca="1" si="9"/>
        <v>74.135301135823624</v>
      </c>
      <c r="C70" s="5">
        <f t="shared" ca="1" si="10"/>
        <v>36.60643410237158</v>
      </c>
      <c r="D70" s="5">
        <f t="shared" ca="1" si="11"/>
        <v>155.78521599738477</v>
      </c>
      <c r="E70" s="5">
        <f t="shared" ref="E70:E133" ca="1" si="17">$J$46*(B70-$B$46)+$J$47*(C70-$B$47)+$J$48*(D70-$B$48)</f>
        <v>-23.984242546305314</v>
      </c>
      <c r="F70" s="5">
        <f t="shared" ca="1" si="14"/>
        <v>-6.8641319891618302</v>
      </c>
      <c r="G70">
        <f t="shared" ca="1" si="13"/>
        <v>0.20200000000000001</v>
      </c>
      <c r="I70" s="1" t="s">
        <v>112</v>
      </c>
    </row>
    <row r="71" spans="1:10" x14ac:dyDescent="0.25">
      <c r="A71">
        <v>15</v>
      </c>
      <c r="B71" s="5">
        <f t="shared" ca="1" si="9"/>
        <v>69.752742246741164</v>
      </c>
      <c r="C71" s="5">
        <f t="shared" ca="1" si="10"/>
        <v>28.529535906068997</v>
      </c>
      <c r="D71" s="5">
        <f t="shared" ca="1" si="11"/>
        <v>153.36119226245307</v>
      </c>
      <c r="E71" s="5">
        <f t="shared" ca="1" si="17"/>
        <v>-12.359774204930089</v>
      </c>
      <c r="F71" s="5">
        <f t="shared" ca="1" si="14"/>
        <v>4.760336352213395</v>
      </c>
      <c r="G71">
        <f t="shared" ca="1" si="13"/>
        <v>0.55700000000000005</v>
      </c>
      <c r="I71">
        <f t="array" aca="1" ref="I71" ca="1">MAX(IF($F$57:$F$1058&lt;$C$46,$F$57:$F$1058))</f>
        <v>17.0134952104072</v>
      </c>
      <c r="J71" s="17">
        <f ca="1">1-INDEX($G$57:$G$1058,MATCH(I71,$F$57:$F$1058,0))</f>
        <v>0.13800000000000001</v>
      </c>
    </row>
    <row r="72" spans="1:10" x14ac:dyDescent="0.25">
      <c r="A72">
        <v>16</v>
      </c>
      <c r="B72" s="5">
        <f t="shared" ca="1" si="9"/>
        <v>77.459551449940932</v>
      </c>
      <c r="C72" s="5">
        <f t="shared" ca="1" si="10"/>
        <v>26.145358697475075</v>
      </c>
      <c r="D72" s="5">
        <f t="shared" ca="1" si="11"/>
        <v>142.87678119062261</v>
      </c>
      <c r="E72" s="5">
        <f t="shared" ca="1" si="17"/>
        <v>21.473935525749066</v>
      </c>
      <c r="F72" s="5">
        <f t="shared" ca="1" si="14"/>
        <v>38.594046082892547</v>
      </c>
      <c r="G72">
        <f t="shared" ca="1" si="13"/>
        <v>0.997</v>
      </c>
    </row>
    <row r="73" spans="1:10" x14ac:dyDescent="0.25">
      <c r="A73">
        <v>17</v>
      </c>
      <c r="B73" s="5">
        <f t="shared" ca="1" si="9"/>
        <v>68.769708051061258</v>
      </c>
      <c r="C73" s="5">
        <f t="shared" ca="1" si="10"/>
        <v>26.906913404522584</v>
      </c>
      <c r="D73" s="5">
        <f t="shared" ca="1" si="11"/>
        <v>142.74863573301249</v>
      </c>
      <c r="E73" s="5">
        <f t="shared" ca="1" si="17"/>
        <v>-4.854624312674944</v>
      </c>
      <c r="F73" s="5">
        <f t="shared" ca="1" si="14"/>
        <v>12.265486244468541</v>
      </c>
      <c r="G73">
        <f t="shared" ca="1" si="13"/>
        <v>0.76700000000000002</v>
      </c>
    </row>
    <row r="74" spans="1:10" x14ac:dyDescent="0.25">
      <c r="A74">
        <v>18</v>
      </c>
      <c r="B74" s="5">
        <f t="shared" ca="1" si="9"/>
        <v>69.518066557782291</v>
      </c>
      <c r="C74" s="5">
        <f t="shared" ca="1" si="10"/>
        <v>29.464455008646603</v>
      </c>
      <c r="D74" s="5">
        <f t="shared" ca="1" si="11"/>
        <v>147.86387995918039</v>
      </c>
      <c r="E74" s="5">
        <f t="shared" ca="1" si="17"/>
        <v>-12.664097781437512</v>
      </c>
      <c r="F74" s="5">
        <f t="shared" ca="1" si="14"/>
        <v>4.4560127757059718</v>
      </c>
      <c r="G74">
        <f t="shared" ca="1" si="13"/>
        <v>0.54700000000000004</v>
      </c>
    </row>
    <row r="75" spans="1:10" x14ac:dyDescent="0.25">
      <c r="A75">
        <v>19</v>
      </c>
      <c r="B75" s="5">
        <f t="shared" ca="1" si="9"/>
        <v>68.02403531812827</v>
      </c>
      <c r="C75" s="5">
        <f t="shared" ca="1" si="10"/>
        <v>37.383515453083888</v>
      </c>
      <c r="D75" s="5">
        <f t="shared" ca="1" si="11"/>
        <v>150.40539577420969</v>
      </c>
      <c r="E75" s="5">
        <f t="shared" ca="1" si="17"/>
        <v>-40.324268972953156</v>
      </c>
      <c r="F75" s="5">
        <f t="shared" ca="1" si="14"/>
        <v>-23.204158415809673</v>
      </c>
      <c r="G75">
        <f t="shared" ca="1" si="13"/>
        <v>1.9E-2</v>
      </c>
    </row>
    <row r="76" spans="1:10" x14ac:dyDescent="0.25">
      <c r="A76">
        <v>20</v>
      </c>
      <c r="B76" s="5">
        <f t="shared" ca="1" si="9"/>
        <v>69.332109961037304</v>
      </c>
      <c r="C76" s="5">
        <f t="shared" ca="1" si="10"/>
        <v>28.618102763607506</v>
      </c>
      <c r="D76" s="5">
        <f t="shared" ca="1" si="11"/>
        <v>138.80833491868276</v>
      </c>
      <c r="E76" s="5">
        <f t="shared" ca="1" si="17"/>
        <v>-5.9398602177253945</v>
      </c>
      <c r="F76" s="5">
        <f t="shared" ca="1" si="14"/>
        <v>11.180250339418089</v>
      </c>
      <c r="G76">
        <f t="shared" ca="1" si="13"/>
        <v>0.73499999999999999</v>
      </c>
    </row>
    <row r="77" spans="1:10" x14ac:dyDescent="0.25">
      <c r="A77">
        <v>21</v>
      </c>
      <c r="B77" s="5">
        <f t="shared" ca="1" si="9"/>
        <v>71.220266923401525</v>
      </c>
      <c r="C77" s="5">
        <f t="shared" ca="1" si="10"/>
        <v>33.039336585364019</v>
      </c>
      <c r="D77" s="5">
        <f t="shared" ca="1" si="11"/>
        <v>152.1950236459717</v>
      </c>
      <c r="E77" s="5">
        <f t="shared" ca="1" si="17"/>
        <v>-20.228392202266217</v>
      </c>
      <c r="F77" s="5">
        <f t="shared" ca="1" si="14"/>
        <v>-3.1082816451227337</v>
      </c>
      <c r="G77">
        <f t="shared" ca="1" si="13"/>
        <v>0.31</v>
      </c>
    </row>
    <row r="78" spans="1:10" x14ac:dyDescent="0.25">
      <c r="A78">
        <v>22</v>
      </c>
      <c r="B78" s="5">
        <f t="shared" ca="1" si="9"/>
        <v>75.151128772850939</v>
      </c>
      <c r="C78" s="5">
        <f t="shared" ca="1" si="10"/>
        <v>31.342745581258974</v>
      </c>
      <c r="D78" s="5">
        <f t="shared" ca="1" si="11"/>
        <v>146.89707316686798</v>
      </c>
      <c r="E78" s="5">
        <f t="shared" ca="1" si="17"/>
        <v>-1.6560934597680026</v>
      </c>
      <c r="F78" s="5">
        <f t="shared" ca="1" si="14"/>
        <v>15.464017097375482</v>
      </c>
      <c r="G78">
        <f t="shared" ca="1" si="13"/>
        <v>0.82699999999999996</v>
      </c>
    </row>
    <row r="79" spans="1:10" x14ac:dyDescent="0.25">
      <c r="A79">
        <v>23</v>
      </c>
      <c r="B79" s="5">
        <f t="shared" ca="1" si="9"/>
        <v>68.939886989389322</v>
      </c>
      <c r="C79" s="5">
        <f t="shared" ca="1" si="10"/>
        <v>24.306747784906964</v>
      </c>
      <c r="D79" s="5">
        <f t="shared" ca="1" si="11"/>
        <v>139.59257855391073</v>
      </c>
      <c r="E79" s="5">
        <f t="shared" ca="1" si="17"/>
        <v>4.5836114391586218</v>
      </c>
      <c r="F79" s="5">
        <f t="shared" ca="1" si="14"/>
        <v>21.703721996302107</v>
      </c>
      <c r="G79">
        <f t="shared" ca="1" si="13"/>
        <v>0.92900000000000005</v>
      </c>
    </row>
    <row r="80" spans="1:10" x14ac:dyDescent="0.25">
      <c r="A80">
        <v>24</v>
      </c>
      <c r="B80" s="5">
        <f t="shared" ca="1" si="9"/>
        <v>68.498042614024328</v>
      </c>
      <c r="C80" s="5">
        <f t="shared" ca="1" si="10"/>
        <v>31.684110206364096</v>
      </c>
      <c r="D80" s="5">
        <f t="shared" ca="1" si="11"/>
        <v>154.83661204087272</v>
      </c>
      <c r="E80" s="5">
        <f t="shared" ca="1" si="17"/>
        <v>-25.469869964826849</v>
      </c>
      <c r="F80" s="5">
        <f t="shared" ca="1" si="14"/>
        <v>-8.349759407683365</v>
      </c>
      <c r="G80">
        <f t="shared" ca="1" si="13"/>
        <v>0.17199999999999999</v>
      </c>
    </row>
    <row r="81" spans="1:7" x14ac:dyDescent="0.25">
      <c r="A81">
        <v>25</v>
      </c>
      <c r="B81" s="5">
        <f t="shared" ca="1" si="9"/>
        <v>68.496184029230122</v>
      </c>
      <c r="C81" s="5">
        <f t="shared" ca="1" si="10"/>
        <v>32.561965199820769</v>
      </c>
      <c r="D81" s="5">
        <f t="shared" ca="1" si="11"/>
        <v>154.29126408710067</v>
      </c>
      <c r="E81" s="5">
        <f t="shared" ca="1" si="17"/>
        <v>-27.633025133235225</v>
      </c>
      <c r="F81" s="5">
        <f t="shared" ca="1" si="14"/>
        <v>-10.512914576091742</v>
      </c>
      <c r="G81">
        <f t="shared" ca="1" si="13"/>
        <v>0.13300000000000001</v>
      </c>
    </row>
    <row r="82" spans="1:7" x14ac:dyDescent="0.25">
      <c r="A82">
        <v>26</v>
      </c>
      <c r="B82" s="5">
        <f t="shared" ca="1" si="9"/>
        <v>70.059012907748198</v>
      </c>
      <c r="C82" s="5">
        <f t="shared" ca="1" si="10"/>
        <v>25.905535676771475</v>
      </c>
      <c r="D82" s="5">
        <f t="shared" ca="1" si="11"/>
        <v>146.83377508650963</v>
      </c>
      <c r="E82" s="5">
        <f t="shared" ca="1" si="17"/>
        <v>-0.658141525188358</v>
      </c>
      <c r="F82" s="5">
        <f t="shared" ca="1" si="14"/>
        <v>16.461969031955125</v>
      </c>
      <c r="G82">
        <f t="shared" ca="1" si="13"/>
        <v>0.84399999999999997</v>
      </c>
    </row>
    <row r="83" spans="1:7" x14ac:dyDescent="0.25">
      <c r="A83">
        <v>27</v>
      </c>
      <c r="B83" s="5">
        <f t="shared" ca="1" si="9"/>
        <v>68.589402162301013</v>
      </c>
      <c r="C83" s="5">
        <f t="shared" ca="1" si="10"/>
        <v>31.478744200405778</v>
      </c>
      <c r="D83" s="5">
        <f t="shared" ca="1" si="11"/>
        <v>161.93731269813097</v>
      </c>
      <c r="E83" s="5">
        <f t="shared" ca="1" si="17"/>
        <v>-28.467475147384434</v>
      </c>
      <c r="F83" s="5">
        <f t="shared" ca="1" si="14"/>
        <v>-11.34736459024095</v>
      </c>
      <c r="G83">
        <f t="shared" ca="1" si="13"/>
        <v>0.11700000000000001</v>
      </c>
    </row>
    <row r="84" spans="1:7" x14ac:dyDescent="0.25">
      <c r="A84">
        <v>28</v>
      </c>
      <c r="B84" s="5">
        <f t="shared" ca="1" si="9"/>
        <v>69.896570252661846</v>
      </c>
      <c r="C84" s="5">
        <f t="shared" ca="1" si="10"/>
        <v>34.692899440096618</v>
      </c>
      <c r="D84" s="5">
        <f t="shared" ca="1" si="11"/>
        <v>148.7868099431623</v>
      </c>
      <c r="E84" s="5">
        <f t="shared" ca="1" si="17"/>
        <v>-26.707249108294203</v>
      </c>
      <c r="F84" s="5">
        <f t="shared" ca="1" si="14"/>
        <v>-9.5871385511507192</v>
      </c>
      <c r="G84">
        <f t="shared" ca="1" si="13"/>
        <v>0.14899999999999999</v>
      </c>
    </row>
    <row r="85" spans="1:7" x14ac:dyDescent="0.25">
      <c r="A85">
        <v>29</v>
      </c>
      <c r="B85" s="5">
        <f t="shared" ca="1" si="9"/>
        <v>75.424631633656261</v>
      </c>
      <c r="C85" s="5">
        <f t="shared" ca="1" si="10"/>
        <v>32.293304499825169</v>
      </c>
      <c r="D85" s="5">
        <f t="shared" ca="1" si="11"/>
        <v>157.08836460467796</v>
      </c>
      <c r="E85" s="5">
        <f t="shared" ca="1" si="17"/>
        <v>-9.0388830640183144</v>
      </c>
      <c r="F85" s="5">
        <f t="shared" ca="1" si="14"/>
        <v>8.0812274931251693</v>
      </c>
      <c r="G85">
        <f t="shared" ca="1" si="13"/>
        <v>0.65300000000000002</v>
      </c>
    </row>
    <row r="86" spans="1:7" x14ac:dyDescent="0.25">
      <c r="A86">
        <v>30</v>
      </c>
      <c r="B86" s="5">
        <f t="shared" ca="1" si="9"/>
        <v>69.833842306467844</v>
      </c>
      <c r="C86" s="5">
        <f t="shared" ca="1" si="10"/>
        <v>31.21492029042469</v>
      </c>
      <c r="D86" s="5">
        <f t="shared" ca="1" si="11"/>
        <v>150.53247596775657</v>
      </c>
      <c r="E86" s="5">
        <f t="shared" ca="1" si="17"/>
        <v>-18.10919077353519</v>
      </c>
      <c r="F86" s="5">
        <f t="shared" ca="1" si="14"/>
        <v>-0.98908021639170585</v>
      </c>
      <c r="G86">
        <f t="shared" ca="1" si="13"/>
        <v>0.375</v>
      </c>
    </row>
    <row r="87" spans="1:7" x14ac:dyDescent="0.25">
      <c r="A87">
        <v>31</v>
      </c>
      <c r="B87" s="5">
        <f t="shared" ca="1" si="9"/>
        <v>70.965488712265753</v>
      </c>
      <c r="C87" s="5">
        <f t="shared" ca="1" si="10"/>
        <v>21.871426231469208</v>
      </c>
      <c r="D87" s="5">
        <f t="shared" ca="1" si="11"/>
        <v>146.91977043364787</v>
      </c>
      <c r="E87" s="5">
        <f t="shared" ca="1" si="17"/>
        <v>13.094498885508902</v>
      </c>
      <c r="F87" s="5">
        <f t="shared" ca="1" si="14"/>
        <v>30.214609442652385</v>
      </c>
      <c r="G87">
        <f t="shared" ca="1" si="13"/>
        <v>0.98599999999999999</v>
      </c>
    </row>
    <row r="88" spans="1:7" x14ac:dyDescent="0.25">
      <c r="A88">
        <v>32</v>
      </c>
      <c r="B88" s="5">
        <f t="shared" ca="1" si="9"/>
        <v>73.780988329523012</v>
      </c>
      <c r="C88" s="5">
        <f t="shared" ca="1" si="10"/>
        <v>35.135769739809788</v>
      </c>
      <c r="D88" s="5">
        <f t="shared" ca="1" si="11"/>
        <v>159.93024223550751</v>
      </c>
      <c r="E88" s="5">
        <f t="shared" ca="1" si="17"/>
        <v>-23.099920013023784</v>
      </c>
      <c r="F88" s="5">
        <f t="shared" ca="1" si="14"/>
        <v>-5.9798094558803001</v>
      </c>
      <c r="G88">
        <f t="shared" ca="1" si="13"/>
        <v>0.22600000000000001</v>
      </c>
    </row>
    <row r="89" spans="1:7" x14ac:dyDescent="0.25">
      <c r="A89">
        <v>33</v>
      </c>
      <c r="B89" s="5">
        <f t="shared" ca="1" si="9"/>
        <v>69.307188339777923</v>
      </c>
      <c r="C89" s="5">
        <f t="shared" ca="1" si="10"/>
        <v>33.828949023940488</v>
      </c>
      <c r="D89" s="5">
        <f t="shared" ca="1" si="11"/>
        <v>149.36934582780077</v>
      </c>
      <c r="E89" s="5">
        <f t="shared" ca="1" si="17"/>
        <v>-26.254294549941132</v>
      </c>
      <c r="F89" s="5">
        <f t="shared" ca="1" si="14"/>
        <v>-9.1341839927976487</v>
      </c>
      <c r="G89">
        <f t="shared" ca="1" si="13"/>
        <v>0.158</v>
      </c>
    </row>
    <row r="90" spans="1:7" x14ac:dyDescent="0.25">
      <c r="A90">
        <v>34</v>
      </c>
      <c r="B90" s="5">
        <f t="shared" ca="1" si="9"/>
        <v>70.22089770527154</v>
      </c>
      <c r="C90" s="5">
        <f t="shared" ca="1" si="10"/>
        <v>32.515138823576073</v>
      </c>
      <c r="D90" s="5">
        <f t="shared" ca="1" si="11"/>
        <v>158.61969786105823</v>
      </c>
      <c r="E90" s="5">
        <f t="shared" ca="1" si="17"/>
        <v>-25.017603762675666</v>
      </c>
      <c r="F90" s="5">
        <f t="shared" ca="1" si="14"/>
        <v>-7.8974932055321823</v>
      </c>
      <c r="G90">
        <f t="shared" ca="1" si="13"/>
        <v>0.183</v>
      </c>
    </row>
    <row r="91" spans="1:7" x14ac:dyDescent="0.25">
      <c r="A91">
        <v>35</v>
      </c>
      <c r="B91" s="5">
        <f t="shared" ca="1" si="9"/>
        <v>72.516395585666942</v>
      </c>
      <c r="C91" s="5">
        <f t="shared" ca="1" si="10"/>
        <v>31.749131658022783</v>
      </c>
      <c r="D91" s="5">
        <f t="shared" ca="1" si="11"/>
        <v>155.43988927682324</v>
      </c>
      <c r="E91" s="5">
        <f t="shared" ca="1" si="17"/>
        <v>-14.753362199384171</v>
      </c>
      <c r="F91" s="5">
        <f t="shared" ca="1" si="14"/>
        <v>2.3667483577593131</v>
      </c>
      <c r="G91">
        <f t="shared" ca="1" si="13"/>
        <v>0.47699999999999998</v>
      </c>
    </row>
    <row r="92" spans="1:7" x14ac:dyDescent="0.25">
      <c r="A92">
        <v>36</v>
      </c>
      <c r="B92" s="5">
        <f t="shared" ca="1" si="9"/>
        <v>70.459887229993598</v>
      </c>
      <c r="C92" s="5">
        <f t="shared" ca="1" si="10"/>
        <v>28.808112852773068</v>
      </c>
      <c r="D92" s="5">
        <f t="shared" ca="1" si="11"/>
        <v>155.245246619337</v>
      </c>
      <c r="E92" s="5">
        <f t="shared" ca="1" si="17"/>
        <v>-12.178050632061336</v>
      </c>
      <c r="F92" s="5">
        <f t="shared" ca="1" si="14"/>
        <v>4.9420599250821482</v>
      </c>
      <c r="G92">
        <f t="shared" ca="1" si="13"/>
        <v>0.56200000000000006</v>
      </c>
    </row>
    <row r="93" spans="1:7" x14ac:dyDescent="0.25">
      <c r="A93">
        <v>37</v>
      </c>
      <c r="B93" s="5">
        <f t="shared" ca="1" si="9"/>
        <v>69.485543934709341</v>
      </c>
      <c r="C93" s="5">
        <f t="shared" ca="1" si="10"/>
        <v>30.107083390187068</v>
      </c>
      <c r="D93" s="5">
        <f t="shared" ca="1" si="11"/>
        <v>153.77962755885758</v>
      </c>
      <c r="E93" s="5">
        <f t="shared" ca="1" si="17"/>
        <v>-17.737603897840341</v>
      </c>
      <c r="F93" s="5">
        <f t="shared" ca="1" si="14"/>
        <v>-0.61749334069685702</v>
      </c>
      <c r="G93">
        <f t="shared" ca="1" si="13"/>
        <v>0.38300000000000001</v>
      </c>
    </row>
    <row r="94" spans="1:7" x14ac:dyDescent="0.25">
      <c r="A94">
        <v>38</v>
      </c>
      <c r="B94" s="5">
        <f t="shared" ca="1" si="9"/>
        <v>67.828313460039723</v>
      </c>
      <c r="C94" s="5">
        <f t="shared" ca="1" si="10"/>
        <v>29.467986342944428</v>
      </c>
      <c r="D94" s="5">
        <f t="shared" ca="1" si="11"/>
        <v>136.20286348094925</v>
      </c>
      <c r="E94" s="5">
        <f t="shared" ca="1" si="17"/>
        <v>-11.109642855726594</v>
      </c>
      <c r="F94" s="5">
        <f t="shared" ca="1" si="14"/>
        <v>6.0104677014168892</v>
      </c>
      <c r="G94">
        <f t="shared" ca="1" si="13"/>
        <v>0.60499999999999998</v>
      </c>
    </row>
    <row r="95" spans="1:7" x14ac:dyDescent="0.25">
      <c r="A95">
        <v>39</v>
      </c>
      <c r="B95" s="5">
        <f t="shared" ca="1" si="9"/>
        <v>70.354836489034398</v>
      </c>
      <c r="C95" s="5">
        <f t="shared" ca="1" si="10"/>
        <v>30.348656657533141</v>
      </c>
      <c r="D95" s="5">
        <f t="shared" ca="1" si="11"/>
        <v>149.0532628366449</v>
      </c>
      <c r="E95" s="5">
        <f t="shared" ca="1" si="17"/>
        <v>-13.4374967206096</v>
      </c>
      <c r="F95" s="5">
        <f t="shared" ca="1" si="14"/>
        <v>3.6826138365338839</v>
      </c>
      <c r="G95">
        <f t="shared" ca="1" si="13"/>
        <v>0.52500000000000002</v>
      </c>
    </row>
    <row r="96" spans="1:7" x14ac:dyDescent="0.25">
      <c r="A96">
        <v>40</v>
      </c>
      <c r="B96" s="5">
        <f t="shared" ca="1" si="9"/>
        <v>71.025401211589866</v>
      </c>
      <c r="C96" s="5">
        <f t="shared" ca="1" si="10"/>
        <v>29.470784794278785</v>
      </c>
      <c r="D96" s="5">
        <f t="shared" ca="1" si="11"/>
        <v>148.22885520020506</v>
      </c>
      <c r="E96" s="5">
        <f t="shared" ca="1" si="17"/>
        <v>-8.6684878694124841</v>
      </c>
      <c r="F96" s="5">
        <f t="shared" ca="1" si="14"/>
        <v>8.4516226877309997</v>
      </c>
      <c r="G96">
        <f t="shared" ca="1" si="13"/>
        <v>0.66400000000000003</v>
      </c>
    </row>
    <row r="97" spans="1:7" x14ac:dyDescent="0.25">
      <c r="A97">
        <v>41</v>
      </c>
      <c r="B97" s="5">
        <f t="shared" ca="1" si="9"/>
        <v>70.808501603987381</v>
      </c>
      <c r="C97" s="5">
        <f t="shared" ca="1" si="10"/>
        <v>30.69140782008321</v>
      </c>
      <c r="D97" s="5">
        <f t="shared" ca="1" si="11"/>
        <v>151.20186425850858</v>
      </c>
      <c r="E97" s="5">
        <f t="shared" ca="1" si="17"/>
        <v>-14.285532756546276</v>
      </c>
      <c r="F97" s="5">
        <f t="shared" ca="1" si="14"/>
        <v>2.8345778005972075</v>
      </c>
      <c r="G97">
        <f t="shared" ca="1" si="13"/>
        <v>0.496</v>
      </c>
    </row>
    <row r="98" spans="1:7" x14ac:dyDescent="0.25">
      <c r="A98">
        <v>42</v>
      </c>
      <c r="B98" s="5">
        <f t="shared" ca="1" si="9"/>
        <v>74.128831753464112</v>
      </c>
      <c r="C98" s="5">
        <f t="shared" ca="1" si="10"/>
        <v>27.739160791172377</v>
      </c>
      <c r="D98" s="5">
        <f t="shared" ca="1" si="11"/>
        <v>154.86122910276637</v>
      </c>
      <c r="E98" s="5">
        <f t="shared" ca="1" si="17"/>
        <v>1.2617592438559195</v>
      </c>
      <c r="F98" s="5">
        <f t="shared" ca="1" si="14"/>
        <v>18.381869800999404</v>
      </c>
      <c r="G98">
        <f t="shared" ca="1" si="13"/>
        <v>0.88500000000000001</v>
      </c>
    </row>
    <row r="99" spans="1:7" x14ac:dyDescent="0.25">
      <c r="A99">
        <v>43</v>
      </c>
      <c r="B99" s="5">
        <f t="shared" ca="1" si="9"/>
        <v>69.293657122593601</v>
      </c>
      <c r="C99" s="5">
        <f t="shared" ca="1" si="10"/>
        <v>34.117408763093884</v>
      </c>
      <c r="D99" s="5">
        <f t="shared" ca="1" si="11"/>
        <v>153.37630775540882</v>
      </c>
      <c r="E99" s="5">
        <f t="shared" ca="1" si="17"/>
        <v>-29.256982719601513</v>
      </c>
      <c r="F99" s="5">
        <f t="shared" ca="1" si="14"/>
        <v>-12.13687216245803</v>
      </c>
      <c r="G99">
        <f t="shared" ca="1" si="13"/>
        <v>0.104</v>
      </c>
    </row>
    <row r="100" spans="1:7" x14ac:dyDescent="0.25">
      <c r="A100">
        <v>44</v>
      </c>
      <c r="B100" s="5">
        <f t="shared" ca="1" si="9"/>
        <v>72.287694138222932</v>
      </c>
      <c r="C100" s="5">
        <f t="shared" ca="1" si="10"/>
        <v>32.058722028548765</v>
      </c>
      <c r="D100" s="5">
        <f t="shared" ca="1" si="11"/>
        <v>151.96920804892153</v>
      </c>
      <c r="E100" s="5">
        <f t="shared" ca="1" si="17"/>
        <v>-14.386556884672155</v>
      </c>
      <c r="F100" s="5">
        <f t="shared" ca="1" si="14"/>
        <v>2.733553672471329</v>
      </c>
      <c r="G100">
        <f t="shared" ca="1" si="13"/>
        <v>0.49199999999999999</v>
      </c>
    </row>
    <row r="101" spans="1:7" x14ac:dyDescent="0.25">
      <c r="A101">
        <v>45</v>
      </c>
      <c r="B101" s="5">
        <f t="shared" ca="1" si="9"/>
        <v>69.066680202373533</v>
      </c>
      <c r="C101" s="5">
        <f t="shared" ca="1" si="10"/>
        <v>35.569443229463282</v>
      </c>
      <c r="D101" s="5">
        <f t="shared" ca="1" si="11"/>
        <v>155.69783454235105</v>
      </c>
      <c r="E101" s="5">
        <f t="shared" ca="1" si="17"/>
        <v>-35.197437771914529</v>
      </c>
      <c r="F101" s="5">
        <f t="shared" ca="1" si="14"/>
        <v>-18.077327214771046</v>
      </c>
      <c r="G101">
        <f t="shared" ca="1" si="13"/>
        <v>4.2999999999999997E-2</v>
      </c>
    </row>
    <row r="102" spans="1:7" x14ac:dyDescent="0.25">
      <c r="A102">
        <v>46</v>
      </c>
      <c r="B102" s="5">
        <f t="shared" ca="1" si="9"/>
        <v>66.302529578696067</v>
      </c>
      <c r="C102" s="5">
        <f t="shared" ca="1" si="10"/>
        <v>27.650208579660799</v>
      </c>
      <c r="D102" s="5">
        <f t="shared" ca="1" si="11"/>
        <v>140.27646831552809</v>
      </c>
      <c r="E102" s="5">
        <f t="shared" ca="1" si="17"/>
        <v>-12.489252122744245</v>
      </c>
      <c r="F102" s="5">
        <f t="shared" ca="1" si="14"/>
        <v>4.6308584343992383</v>
      </c>
      <c r="G102">
        <f t="shared" ca="1" si="13"/>
        <v>0.55300000000000005</v>
      </c>
    </row>
    <row r="103" spans="1:7" x14ac:dyDescent="0.25">
      <c r="A103">
        <v>47</v>
      </c>
      <c r="B103" s="5">
        <f t="shared" ca="1" si="9"/>
        <v>68.245543849305818</v>
      </c>
      <c r="C103" s="5">
        <f t="shared" ca="1" si="10"/>
        <v>27.939819325534643</v>
      </c>
      <c r="D103" s="5">
        <f t="shared" ca="1" si="11"/>
        <v>146.33030110949795</v>
      </c>
      <c r="E103" s="5">
        <f t="shared" ca="1" si="17"/>
        <v>-11.133550236511178</v>
      </c>
      <c r="F103" s="5">
        <f t="shared" ca="1" si="14"/>
        <v>5.9865603206323055</v>
      </c>
      <c r="G103">
        <f t="shared" ca="1" si="13"/>
        <v>0.60399999999999998</v>
      </c>
    </row>
    <row r="104" spans="1:7" x14ac:dyDescent="0.25">
      <c r="A104">
        <v>48</v>
      </c>
      <c r="B104" s="5">
        <f t="shared" ca="1" si="9"/>
        <v>70.176719416723202</v>
      </c>
      <c r="C104" s="5">
        <f t="shared" ca="1" si="10"/>
        <v>27.445990242853313</v>
      </c>
      <c r="D104" s="5">
        <f t="shared" ca="1" si="11"/>
        <v>152.78829672406425</v>
      </c>
      <c r="E104" s="5">
        <f t="shared" ca="1" si="17"/>
        <v>-7.8405692005414096</v>
      </c>
      <c r="F104" s="5">
        <f t="shared" ca="1" si="14"/>
        <v>9.2795413566020741</v>
      </c>
      <c r="G104">
        <f t="shared" ca="1" si="13"/>
        <v>0.69199999999999995</v>
      </c>
    </row>
    <row r="105" spans="1:7" x14ac:dyDescent="0.25">
      <c r="A105">
        <v>49</v>
      </c>
      <c r="B105" s="5">
        <f t="shared" ca="1" si="9"/>
        <v>71.762101093932728</v>
      </c>
      <c r="C105" s="5">
        <f t="shared" ca="1" si="10"/>
        <v>27.312030210602948</v>
      </c>
      <c r="D105" s="5">
        <f t="shared" ca="1" si="11"/>
        <v>141.49296303466747</v>
      </c>
      <c r="E105" s="5">
        <f t="shared" ca="1" si="17"/>
        <v>3.0482439947671764</v>
      </c>
      <c r="F105" s="5">
        <f t="shared" ca="1" si="14"/>
        <v>20.16835455191066</v>
      </c>
      <c r="G105">
        <f t="shared" ca="1" si="13"/>
        <v>0.90900000000000003</v>
      </c>
    </row>
    <row r="106" spans="1:7" x14ac:dyDescent="0.25">
      <c r="A106">
        <v>50</v>
      </c>
      <c r="B106" s="5">
        <f t="shared" ca="1" si="9"/>
        <v>74.007759078218271</v>
      </c>
      <c r="C106" s="5">
        <f t="shared" ca="1" si="10"/>
        <v>29.272269737951188</v>
      </c>
      <c r="D106" s="5">
        <f t="shared" ca="1" si="11"/>
        <v>155.35629614037188</v>
      </c>
      <c r="E106" s="5">
        <f t="shared" ca="1" si="17"/>
        <v>-3.6251221134867291</v>
      </c>
      <c r="F106" s="5">
        <f t="shared" ca="1" si="14"/>
        <v>13.494988443656755</v>
      </c>
      <c r="G106">
        <f t="shared" ca="1" si="13"/>
        <v>0.79400000000000004</v>
      </c>
    </row>
    <row r="107" spans="1:7" x14ac:dyDescent="0.25">
      <c r="A107">
        <v>51</v>
      </c>
      <c r="B107" s="5">
        <f t="shared" ca="1" si="9"/>
        <v>70.301073761459662</v>
      </c>
      <c r="C107" s="5">
        <f t="shared" ca="1" si="10"/>
        <v>31.267394484799794</v>
      </c>
      <c r="D107" s="5">
        <f t="shared" ca="1" si="11"/>
        <v>152.14263656776103</v>
      </c>
      <c r="E107" s="5">
        <f t="shared" ca="1" si="17"/>
        <v>-17.818447337282418</v>
      </c>
      <c r="F107" s="5">
        <f t="shared" ca="1" si="14"/>
        <v>-0.69833678013893419</v>
      </c>
      <c r="G107">
        <f t="shared" ca="1" si="13"/>
        <v>0.38200000000000001</v>
      </c>
    </row>
    <row r="108" spans="1:7" x14ac:dyDescent="0.25">
      <c r="A108">
        <v>52</v>
      </c>
      <c r="B108" s="5">
        <f t="shared" ca="1" si="9"/>
        <v>69.761920460484632</v>
      </c>
      <c r="C108" s="5">
        <f t="shared" ca="1" si="10"/>
        <v>25.260410515669658</v>
      </c>
      <c r="D108" s="5">
        <f t="shared" ca="1" si="11"/>
        <v>148.45345759002376</v>
      </c>
      <c r="E108" s="5">
        <f t="shared" ca="1" si="17"/>
        <v>-0.55888981944922589</v>
      </c>
      <c r="F108" s="5">
        <f t="shared" ca="1" si="14"/>
        <v>16.561220737694256</v>
      </c>
      <c r="G108">
        <f t="shared" ca="1" si="13"/>
        <v>0.84799999999999998</v>
      </c>
    </row>
    <row r="109" spans="1:7" x14ac:dyDescent="0.25">
      <c r="A109">
        <v>53</v>
      </c>
      <c r="B109" s="5">
        <f t="shared" ca="1" si="9"/>
        <v>70.956526456332242</v>
      </c>
      <c r="C109" s="5">
        <f t="shared" ca="1" si="10"/>
        <v>29.013799276960164</v>
      </c>
      <c r="D109" s="5">
        <f t="shared" ca="1" si="11"/>
        <v>149.92831761629108</v>
      </c>
      <c r="E109" s="5">
        <f t="shared" ca="1" si="17"/>
        <v>-8.5002897830873732</v>
      </c>
      <c r="F109" s="5">
        <f t="shared" ca="1" si="14"/>
        <v>8.6198207740561106</v>
      </c>
      <c r="G109">
        <f t="shared" ca="1" si="13"/>
        <v>0.67400000000000004</v>
      </c>
    </row>
    <row r="110" spans="1:7" x14ac:dyDescent="0.25">
      <c r="A110">
        <v>54</v>
      </c>
      <c r="B110" s="5">
        <f t="shared" ca="1" si="9"/>
        <v>74.19238967052307</v>
      </c>
      <c r="C110" s="5">
        <f t="shared" ca="1" si="10"/>
        <v>28.187541233350235</v>
      </c>
      <c r="D110" s="5">
        <f t="shared" ca="1" si="11"/>
        <v>145.62636799031353</v>
      </c>
      <c r="E110" s="5">
        <f t="shared" ca="1" si="17"/>
        <v>5.1633461455318752</v>
      </c>
      <c r="F110" s="5">
        <f t="shared" ca="1" si="14"/>
        <v>22.283456702675359</v>
      </c>
      <c r="G110">
        <f t="shared" ca="1" si="13"/>
        <v>0.94</v>
      </c>
    </row>
    <row r="111" spans="1:7" x14ac:dyDescent="0.25">
      <c r="A111">
        <v>55</v>
      </c>
      <c r="B111" s="5">
        <f t="shared" ca="1" si="9"/>
        <v>69.929404631492119</v>
      </c>
      <c r="C111" s="5">
        <f t="shared" ca="1" si="10"/>
        <v>29.069398922942124</v>
      </c>
      <c r="D111" s="5">
        <f t="shared" ca="1" si="11"/>
        <v>149.56402434384776</v>
      </c>
      <c r="E111" s="5">
        <f t="shared" ca="1" si="17"/>
        <v>-11.328007912930444</v>
      </c>
      <c r="F111" s="5">
        <f t="shared" ca="1" si="14"/>
        <v>5.7921026442130401</v>
      </c>
      <c r="G111">
        <f t="shared" ca="1" si="13"/>
        <v>0.59199999999999997</v>
      </c>
    </row>
    <row r="112" spans="1:7" x14ac:dyDescent="0.25">
      <c r="A112">
        <v>56</v>
      </c>
      <c r="B112" s="5">
        <f t="shared" ca="1" si="9"/>
        <v>68.679251192522301</v>
      </c>
      <c r="C112" s="5">
        <f t="shared" ca="1" si="10"/>
        <v>30.044188137075469</v>
      </c>
      <c r="D112" s="5">
        <f t="shared" ca="1" si="11"/>
        <v>148.86004047317431</v>
      </c>
      <c r="E112" s="5">
        <f t="shared" ca="1" si="17"/>
        <v>-17.162883622409886</v>
      </c>
      <c r="F112" s="5">
        <f t="shared" ca="1" si="14"/>
        <v>-4.2773065266402455E-2</v>
      </c>
      <c r="G112">
        <f t="shared" ca="1" si="13"/>
        <v>0.41</v>
      </c>
    </row>
    <row r="113" spans="1:7" x14ac:dyDescent="0.25">
      <c r="A113">
        <v>57</v>
      </c>
      <c r="B113" s="5">
        <f t="shared" ca="1" si="9"/>
        <v>65.499193493064567</v>
      </c>
      <c r="C113" s="5">
        <f t="shared" ca="1" si="10"/>
        <v>27.058196161281913</v>
      </c>
      <c r="D113" s="5">
        <f t="shared" ca="1" si="11"/>
        <v>153.80930175299682</v>
      </c>
      <c r="E113" s="5">
        <f t="shared" ca="1" si="17"/>
        <v>-20.37191516985321</v>
      </c>
      <c r="F113" s="5">
        <f t="shared" ca="1" si="14"/>
        <v>-3.2518046127097264</v>
      </c>
      <c r="G113">
        <f t="shared" ca="1" si="13"/>
        <v>0.30199999999999999</v>
      </c>
    </row>
    <row r="114" spans="1:7" x14ac:dyDescent="0.25">
      <c r="A114">
        <v>58</v>
      </c>
      <c r="B114" s="5">
        <f t="shared" ca="1" si="9"/>
        <v>67.698355912821924</v>
      </c>
      <c r="C114" s="5">
        <f t="shared" ca="1" si="10"/>
        <v>26.652882734614774</v>
      </c>
      <c r="D114" s="5">
        <f t="shared" ca="1" si="11"/>
        <v>143.05687635377123</v>
      </c>
      <c r="E114" s="5">
        <f t="shared" ca="1" si="17"/>
        <v>-7.3034926049468014</v>
      </c>
      <c r="F114" s="5">
        <f t="shared" ca="1" si="14"/>
        <v>9.8166179521966832</v>
      </c>
      <c r="G114">
        <f t="shared" ca="1" si="13"/>
        <v>0.70299999999999996</v>
      </c>
    </row>
    <row r="115" spans="1:7" x14ac:dyDescent="0.25">
      <c r="A115">
        <v>59</v>
      </c>
      <c r="B115" s="5">
        <f t="shared" ca="1" si="9"/>
        <v>72.813094620338603</v>
      </c>
      <c r="C115" s="5">
        <f t="shared" ca="1" si="10"/>
        <v>30.438010318160682</v>
      </c>
      <c r="D115" s="5">
        <f t="shared" ca="1" si="11"/>
        <v>143.89310772980912</v>
      </c>
      <c r="E115" s="5">
        <f t="shared" ca="1" si="17"/>
        <v>-4.0405286948078096</v>
      </c>
      <c r="F115" s="5">
        <f t="shared" ca="1" si="14"/>
        <v>13.079581862335674</v>
      </c>
      <c r="G115">
        <f t="shared" ca="1" si="13"/>
        <v>0.78400000000000003</v>
      </c>
    </row>
    <row r="116" spans="1:7" x14ac:dyDescent="0.25">
      <c r="A116">
        <v>60</v>
      </c>
      <c r="B116" s="5">
        <f t="shared" ca="1" si="9"/>
        <v>72.939026702343867</v>
      </c>
      <c r="C116" s="5">
        <f t="shared" ca="1" si="10"/>
        <v>29.958090057983057</v>
      </c>
      <c r="D116" s="5">
        <f t="shared" ca="1" si="11"/>
        <v>146.65515510432255</v>
      </c>
      <c r="E116" s="5">
        <f t="shared" ca="1" si="17"/>
        <v>-3.8367768855389643</v>
      </c>
      <c r="F116" s="5">
        <f t="shared" ca="1" si="14"/>
        <v>13.28333367160452</v>
      </c>
      <c r="G116">
        <f t="shared" ca="1" si="13"/>
        <v>0.78800000000000003</v>
      </c>
    </row>
    <row r="117" spans="1:7" x14ac:dyDescent="0.25">
      <c r="A117">
        <v>61</v>
      </c>
      <c r="B117" s="5">
        <f t="shared" ca="1" si="9"/>
        <v>73.495941871615969</v>
      </c>
      <c r="C117" s="5">
        <f t="shared" ca="1" si="10"/>
        <v>25.501168033754301</v>
      </c>
      <c r="D117" s="5">
        <f t="shared" ca="1" si="11"/>
        <v>145.57486822975483</v>
      </c>
      <c r="E117" s="5">
        <f t="shared" ca="1" si="17"/>
        <v>10.748929717113898</v>
      </c>
      <c r="F117" s="5">
        <f t="shared" ca="1" si="14"/>
        <v>27.86904027425738</v>
      </c>
      <c r="G117">
        <f t="shared" ca="1" si="13"/>
        <v>0.97899999999999998</v>
      </c>
    </row>
    <row r="118" spans="1:7" x14ac:dyDescent="0.25">
      <c r="A118">
        <v>62</v>
      </c>
      <c r="B118" s="5">
        <f t="shared" ca="1" si="9"/>
        <v>72.238629448483849</v>
      </c>
      <c r="C118" s="5">
        <f t="shared" ca="1" si="10"/>
        <v>27.695173096682748</v>
      </c>
      <c r="D118" s="5">
        <f t="shared" ca="1" si="11"/>
        <v>150.62565317076741</v>
      </c>
      <c r="E118" s="5">
        <f t="shared" ca="1" si="17"/>
        <v>-1.6122653651098635</v>
      </c>
      <c r="F118" s="5">
        <f t="shared" ca="1" si="14"/>
        <v>15.507845192033621</v>
      </c>
      <c r="G118">
        <f t="shared" ca="1" si="13"/>
        <v>0.82899999999999996</v>
      </c>
    </row>
    <row r="119" spans="1:7" x14ac:dyDescent="0.25">
      <c r="A119">
        <v>63</v>
      </c>
      <c r="B119" s="5">
        <f t="shared" ca="1" si="9"/>
        <v>70.727100147634474</v>
      </c>
      <c r="C119" s="5">
        <f t="shared" ca="1" si="10"/>
        <v>30.000215675275552</v>
      </c>
      <c r="D119" s="5">
        <f t="shared" ca="1" si="11"/>
        <v>146.24036630473097</v>
      </c>
      <c r="E119" s="5">
        <f t="shared" ca="1" si="17"/>
        <v>-9.9087936207188605</v>
      </c>
      <c r="F119" s="5">
        <f t="shared" ca="1" si="14"/>
        <v>7.2113169364246232</v>
      </c>
      <c r="G119">
        <f t="shared" ca="1" si="13"/>
        <v>0.63100000000000001</v>
      </c>
    </row>
    <row r="120" spans="1:7" x14ac:dyDescent="0.25">
      <c r="A120">
        <v>64</v>
      </c>
      <c r="B120" s="5">
        <f t="shared" ca="1" si="9"/>
        <v>70.876005996913179</v>
      </c>
      <c r="C120" s="5">
        <f t="shared" ca="1" si="10"/>
        <v>26.570369307637087</v>
      </c>
      <c r="D120" s="5">
        <f t="shared" ca="1" si="11"/>
        <v>161.34838604662619</v>
      </c>
      <c r="E120" s="5">
        <f t="shared" ca="1" si="17"/>
        <v>-8.0546521817069614</v>
      </c>
      <c r="F120" s="5">
        <f t="shared" ca="1" si="14"/>
        <v>9.0654583754365223</v>
      </c>
      <c r="G120">
        <f t="shared" ca="1" si="13"/>
        <v>0.68400000000000005</v>
      </c>
    </row>
    <row r="121" spans="1:7" x14ac:dyDescent="0.25">
      <c r="A121">
        <v>65</v>
      </c>
      <c r="B121" s="5">
        <f t="shared" ca="1" si="9"/>
        <v>67.511365832419756</v>
      </c>
      <c r="C121" s="5">
        <f t="shared" ca="1" si="10"/>
        <v>34.821734795744064</v>
      </c>
      <c r="D121" s="5">
        <f t="shared" ca="1" si="11"/>
        <v>151.66306817847092</v>
      </c>
      <c r="E121" s="5">
        <f t="shared" ca="1" si="17"/>
        <v>-35.278854153427069</v>
      </c>
      <c r="F121" s="5">
        <f t="shared" ca="1" si="14"/>
        <v>-18.158743596283585</v>
      </c>
      <c r="G121">
        <f t="shared" ca="1" si="13"/>
        <v>0.04</v>
      </c>
    </row>
    <row r="122" spans="1:7" x14ac:dyDescent="0.25">
      <c r="A122">
        <v>66</v>
      </c>
      <c r="B122" s="5">
        <f t="shared" ref="B122:B185" ca="1" si="18">_xlfn.NORM.INV(RAND(),$B$52,$C$52)</f>
        <v>71.935979721493723</v>
      </c>
      <c r="C122" s="5">
        <f t="shared" ref="C122:C185" ca="1" si="19">_xlfn.NORM.INV(RAND(),$B$53,$C$53)</f>
        <v>36.895413511970972</v>
      </c>
      <c r="D122" s="5">
        <f t="shared" ref="D122:D185" ca="1" si="20">_xlfn.NORM.INV(RAND(),$B$54,$C$54)</f>
        <v>149.42501528138484</v>
      </c>
      <c r="E122" s="5">
        <f t="shared" ca="1" si="17"/>
        <v>-27.506707595404126</v>
      </c>
      <c r="F122" s="5">
        <f t="shared" ref="F122:F185" ca="1" si="21">E122+$C$46</f>
        <v>-10.386597038260643</v>
      </c>
      <c r="G122">
        <f t="shared" ref="G122:G185" ca="1" si="22">COUNTIF($F$57:$F$1056,"&lt;"&amp;F122)/COUNT($F$57:$F$1056)</f>
        <v>0.13700000000000001</v>
      </c>
    </row>
    <row r="123" spans="1:7" x14ac:dyDescent="0.25">
      <c r="A123">
        <v>67</v>
      </c>
      <c r="B123" s="5">
        <f t="shared" ca="1" si="18"/>
        <v>68.158501426829787</v>
      </c>
      <c r="C123" s="5">
        <f t="shared" ca="1" si="19"/>
        <v>30.773589038763486</v>
      </c>
      <c r="D123" s="5">
        <f t="shared" ca="1" si="20"/>
        <v>153.20055936835968</v>
      </c>
      <c r="E123" s="5">
        <f t="shared" ca="1" si="17"/>
        <v>-22.993511562095563</v>
      </c>
      <c r="F123" s="5">
        <f t="shared" ca="1" si="21"/>
        <v>-5.8734010049520791</v>
      </c>
      <c r="G123">
        <f t="shared" ca="1" si="22"/>
        <v>0.23100000000000001</v>
      </c>
    </row>
    <row r="124" spans="1:7" x14ac:dyDescent="0.25">
      <c r="A124">
        <v>68</v>
      </c>
      <c r="B124" s="5">
        <f t="shared" ca="1" si="18"/>
        <v>70.334320633326939</v>
      </c>
      <c r="C124" s="5">
        <f t="shared" ca="1" si="19"/>
        <v>33.113655886903466</v>
      </c>
      <c r="D124" s="5">
        <f t="shared" ca="1" si="20"/>
        <v>153.3678716386741</v>
      </c>
      <c r="E124" s="5">
        <f t="shared" ca="1" si="17"/>
        <v>-23.542412347936086</v>
      </c>
      <c r="F124" s="5">
        <f t="shared" ca="1" si="21"/>
        <v>-6.4223017907926021</v>
      </c>
      <c r="G124">
        <f t="shared" ca="1" si="22"/>
        <v>0.21099999999999999</v>
      </c>
    </row>
    <row r="125" spans="1:7" x14ac:dyDescent="0.25">
      <c r="A125">
        <v>69</v>
      </c>
      <c r="B125" s="5">
        <f t="shared" ca="1" si="18"/>
        <v>68.568132705319513</v>
      </c>
      <c r="C125" s="5">
        <f t="shared" ca="1" si="19"/>
        <v>28.190707931343134</v>
      </c>
      <c r="D125" s="5">
        <f t="shared" ca="1" si="20"/>
        <v>135.22785812760134</v>
      </c>
      <c r="E125" s="5">
        <f t="shared" ca="1" si="17"/>
        <v>-4.9505180348079003</v>
      </c>
      <c r="F125" s="5">
        <f t="shared" ca="1" si="21"/>
        <v>12.169592522335584</v>
      </c>
      <c r="G125">
        <f t="shared" ca="1" si="22"/>
        <v>0.76200000000000001</v>
      </c>
    </row>
    <row r="126" spans="1:7" x14ac:dyDescent="0.25">
      <c r="A126">
        <v>70</v>
      </c>
      <c r="B126" s="5">
        <f t="shared" ca="1" si="18"/>
        <v>69.008881507971026</v>
      </c>
      <c r="C126" s="5">
        <f t="shared" ca="1" si="19"/>
        <v>35.583748078827661</v>
      </c>
      <c r="D126" s="5">
        <f t="shared" ca="1" si="20"/>
        <v>154.79891663979598</v>
      </c>
      <c r="E126" s="5">
        <f t="shared" ca="1" si="17"/>
        <v>-34.91442191840391</v>
      </c>
      <c r="F126" s="5">
        <f t="shared" ca="1" si="21"/>
        <v>-17.794311361260426</v>
      </c>
      <c r="G126">
        <f t="shared" ca="1" si="22"/>
        <v>4.5999999999999999E-2</v>
      </c>
    </row>
    <row r="127" spans="1:7" x14ac:dyDescent="0.25">
      <c r="A127">
        <v>71</v>
      </c>
      <c r="B127" s="5">
        <f t="shared" ca="1" si="18"/>
        <v>70.245529870412781</v>
      </c>
      <c r="C127" s="5">
        <f t="shared" ca="1" si="19"/>
        <v>34.506445693028944</v>
      </c>
      <c r="D127" s="5">
        <f t="shared" ca="1" si="20"/>
        <v>152.53979202712895</v>
      </c>
      <c r="E127" s="5">
        <f t="shared" ca="1" si="17"/>
        <v>-27.234217387997056</v>
      </c>
      <c r="F127" s="5">
        <f t="shared" ca="1" si="21"/>
        <v>-10.114106830853572</v>
      </c>
      <c r="G127">
        <f t="shared" ca="1" si="22"/>
        <v>0.14099999999999999</v>
      </c>
    </row>
    <row r="128" spans="1:7" x14ac:dyDescent="0.25">
      <c r="A128">
        <v>72</v>
      </c>
      <c r="B128" s="5">
        <f t="shared" ca="1" si="18"/>
        <v>66.585895231009843</v>
      </c>
      <c r="C128" s="5">
        <f t="shared" ca="1" si="19"/>
        <v>35.121179578302744</v>
      </c>
      <c r="D128" s="5">
        <f t="shared" ca="1" si="20"/>
        <v>145.78862596657075</v>
      </c>
      <c r="E128" s="5">
        <f t="shared" ca="1" si="17"/>
        <v>-35.534463288757436</v>
      </c>
      <c r="F128" s="5">
        <f t="shared" ca="1" si="21"/>
        <v>-18.414352731613953</v>
      </c>
      <c r="G128">
        <f t="shared" ca="1" si="22"/>
        <v>3.6999999999999998E-2</v>
      </c>
    </row>
    <row r="129" spans="1:7" x14ac:dyDescent="0.25">
      <c r="A129">
        <v>73</v>
      </c>
      <c r="B129" s="5">
        <f t="shared" ca="1" si="18"/>
        <v>71.646753080445009</v>
      </c>
      <c r="C129" s="5">
        <f t="shared" ca="1" si="19"/>
        <v>28.515856423640873</v>
      </c>
      <c r="D129" s="5">
        <f t="shared" ca="1" si="20"/>
        <v>138.05494135251664</v>
      </c>
      <c r="E129" s="5">
        <f t="shared" ca="1" si="17"/>
        <v>1.2164571656651058</v>
      </c>
      <c r="F129" s="5">
        <f t="shared" ca="1" si="21"/>
        <v>18.336567722808589</v>
      </c>
      <c r="G129">
        <f t="shared" ca="1" si="22"/>
        <v>0.88400000000000001</v>
      </c>
    </row>
    <row r="130" spans="1:7" x14ac:dyDescent="0.25">
      <c r="A130">
        <v>74</v>
      </c>
      <c r="B130" s="5">
        <f t="shared" ca="1" si="18"/>
        <v>70.326342505299053</v>
      </c>
      <c r="C130" s="5">
        <f t="shared" ca="1" si="19"/>
        <v>34.040562194990827</v>
      </c>
      <c r="D130" s="5">
        <f t="shared" ca="1" si="20"/>
        <v>143.9480617600187</v>
      </c>
      <c r="E130" s="5">
        <f t="shared" ca="1" si="17"/>
        <v>-21.077476780450251</v>
      </c>
      <c r="F130" s="5">
        <f t="shared" ca="1" si="21"/>
        <v>-3.9573662233067672</v>
      </c>
      <c r="G130">
        <f t="shared" ca="1" si="22"/>
        <v>0.28499999999999998</v>
      </c>
    </row>
    <row r="131" spans="1:7" x14ac:dyDescent="0.25">
      <c r="A131">
        <v>75</v>
      </c>
      <c r="B131" s="5">
        <f t="shared" ca="1" si="18"/>
        <v>69.512492113147303</v>
      </c>
      <c r="C131" s="5">
        <f t="shared" ca="1" si="19"/>
        <v>33.519806550985493</v>
      </c>
      <c r="D131" s="5">
        <f t="shared" ca="1" si="20"/>
        <v>152.8188207139053</v>
      </c>
      <c r="E131" s="5">
        <f t="shared" ca="1" si="17"/>
        <v>-26.676272726358896</v>
      </c>
      <c r="F131" s="5">
        <f t="shared" ca="1" si="21"/>
        <v>-9.556162169215412</v>
      </c>
      <c r="G131">
        <f t="shared" ca="1" si="22"/>
        <v>0.15</v>
      </c>
    </row>
    <row r="132" spans="1:7" x14ac:dyDescent="0.25">
      <c r="A132">
        <v>76</v>
      </c>
      <c r="B132" s="5">
        <f t="shared" ca="1" si="18"/>
        <v>72.230082857666574</v>
      </c>
      <c r="C132" s="5">
        <f t="shared" ca="1" si="19"/>
        <v>21.359103184837615</v>
      </c>
      <c r="D132" s="5">
        <f t="shared" ca="1" si="20"/>
        <v>144.35651755258738</v>
      </c>
      <c r="E132" s="5">
        <f t="shared" ca="1" si="17"/>
        <v>19.438662351201554</v>
      </c>
      <c r="F132" s="5">
        <f t="shared" ca="1" si="21"/>
        <v>36.558772908345034</v>
      </c>
      <c r="G132">
        <f t="shared" ca="1" si="22"/>
        <v>0.996</v>
      </c>
    </row>
    <row r="133" spans="1:7" x14ac:dyDescent="0.25">
      <c r="A133">
        <v>77</v>
      </c>
      <c r="B133" s="5">
        <f t="shared" ca="1" si="18"/>
        <v>66.208307977757187</v>
      </c>
      <c r="C133" s="5">
        <f t="shared" ca="1" si="19"/>
        <v>31.207928870844327</v>
      </c>
      <c r="D133" s="5">
        <f t="shared" ca="1" si="20"/>
        <v>154.26545377807713</v>
      </c>
      <c r="E133" s="5">
        <f t="shared" ca="1" si="17"/>
        <v>-30.227317111833969</v>
      </c>
      <c r="F133" s="5">
        <f t="shared" ca="1" si="21"/>
        <v>-13.107206554690485</v>
      </c>
      <c r="G133">
        <f t="shared" ca="1" si="22"/>
        <v>0.09</v>
      </c>
    </row>
    <row r="134" spans="1:7" x14ac:dyDescent="0.25">
      <c r="A134">
        <v>78</v>
      </c>
      <c r="B134" s="5">
        <f t="shared" ca="1" si="18"/>
        <v>70.152442268278705</v>
      </c>
      <c r="C134" s="5">
        <f t="shared" ca="1" si="19"/>
        <v>29.542349573090124</v>
      </c>
      <c r="D134" s="5">
        <f t="shared" ca="1" si="20"/>
        <v>161.50495607225102</v>
      </c>
      <c r="E134" s="5">
        <f t="shared" ref="E134:E197" ca="1" si="23">$J$46*(B134-$B$46)+$J$47*(C134-$B$47)+$J$48*(D134-$B$48)</f>
        <v>-18.460622205762682</v>
      </c>
      <c r="F134" s="5">
        <f t="shared" ca="1" si="21"/>
        <v>-1.3405116486191986</v>
      </c>
      <c r="G134">
        <f t="shared" ca="1" si="22"/>
        <v>0.36199999999999999</v>
      </c>
    </row>
    <row r="135" spans="1:7" x14ac:dyDescent="0.25">
      <c r="A135">
        <v>79</v>
      </c>
      <c r="B135" s="5">
        <f t="shared" ca="1" si="18"/>
        <v>69.751964730891387</v>
      </c>
      <c r="C135" s="5">
        <f t="shared" ca="1" si="19"/>
        <v>31.201040357114131</v>
      </c>
      <c r="D135" s="5">
        <f t="shared" ca="1" si="20"/>
        <v>148.87752353360167</v>
      </c>
      <c r="E135" s="5">
        <f t="shared" ca="1" si="23"/>
        <v>-17.407302800662368</v>
      </c>
      <c r="F135" s="5">
        <f t="shared" ca="1" si="21"/>
        <v>-0.28719224351888428</v>
      </c>
      <c r="G135">
        <f t="shared" ca="1" si="22"/>
        <v>0.39600000000000002</v>
      </c>
    </row>
    <row r="136" spans="1:7" x14ac:dyDescent="0.25">
      <c r="A136">
        <v>80</v>
      </c>
      <c r="B136" s="5">
        <f t="shared" ca="1" si="18"/>
        <v>74.724481117889042</v>
      </c>
      <c r="C136" s="5">
        <f t="shared" ca="1" si="19"/>
        <v>27.465327096764362</v>
      </c>
      <c r="D136" s="5">
        <f t="shared" ca="1" si="20"/>
        <v>158.20881324238869</v>
      </c>
      <c r="E136" s="5">
        <f t="shared" ca="1" si="23"/>
        <v>1.8862994522473198</v>
      </c>
      <c r="F136" s="5">
        <f t="shared" ca="1" si="21"/>
        <v>19.006410009390805</v>
      </c>
      <c r="G136">
        <f t="shared" ca="1" si="22"/>
        <v>0.89800000000000002</v>
      </c>
    </row>
    <row r="137" spans="1:7" x14ac:dyDescent="0.25">
      <c r="A137">
        <v>81</v>
      </c>
      <c r="B137" s="5">
        <f t="shared" ca="1" si="18"/>
        <v>68.840983425791805</v>
      </c>
      <c r="C137" s="5">
        <f t="shared" ca="1" si="19"/>
        <v>31.512064408808737</v>
      </c>
      <c r="D137" s="5">
        <f t="shared" ca="1" si="20"/>
        <v>149.96114678841727</v>
      </c>
      <c r="E137" s="5">
        <f t="shared" ca="1" si="23"/>
        <v>-21.404277654215136</v>
      </c>
      <c r="F137" s="5">
        <f t="shared" ca="1" si="21"/>
        <v>-4.2841670970716521</v>
      </c>
      <c r="G137">
        <f t="shared" ca="1" si="22"/>
        <v>0.27900000000000003</v>
      </c>
    </row>
    <row r="138" spans="1:7" x14ac:dyDescent="0.25">
      <c r="A138">
        <v>82</v>
      </c>
      <c r="B138" s="5">
        <f t="shared" ca="1" si="18"/>
        <v>75.697390369250627</v>
      </c>
      <c r="C138" s="5">
        <f t="shared" ca="1" si="19"/>
        <v>32.346784485899882</v>
      </c>
      <c r="D138" s="5">
        <f t="shared" ca="1" si="20"/>
        <v>136.56381094196499</v>
      </c>
      <c r="E138" s="5">
        <f t="shared" ca="1" si="23"/>
        <v>2.6336273323645472</v>
      </c>
      <c r="F138" s="5">
        <f t="shared" ca="1" si="21"/>
        <v>19.753737889508031</v>
      </c>
      <c r="G138">
        <f t="shared" ca="1" si="22"/>
        <v>0.90500000000000003</v>
      </c>
    </row>
    <row r="139" spans="1:7" x14ac:dyDescent="0.25">
      <c r="A139">
        <v>83</v>
      </c>
      <c r="B139" s="5">
        <f t="shared" ca="1" si="18"/>
        <v>68.670644713602357</v>
      </c>
      <c r="C139" s="5">
        <f t="shared" ca="1" si="19"/>
        <v>25.982821596726886</v>
      </c>
      <c r="D139" s="5">
        <f t="shared" ca="1" si="20"/>
        <v>152.18877171095036</v>
      </c>
      <c r="E139" s="5">
        <f t="shared" ca="1" si="23"/>
        <v>-7.6373390770162368</v>
      </c>
      <c r="F139" s="5">
        <f t="shared" ca="1" si="21"/>
        <v>9.4827714801272478</v>
      </c>
      <c r="G139">
        <f t="shared" ca="1" si="22"/>
        <v>0.69699999999999995</v>
      </c>
    </row>
    <row r="140" spans="1:7" x14ac:dyDescent="0.25">
      <c r="A140">
        <v>84</v>
      </c>
      <c r="B140" s="5">
        <f t="shared" ca="1" si="18"/>
        <v>71.446287059753857</v>
      </c>
      <c r="C140" s="5">
        <f t="shared" ca="1" si="19"/>
        <v>30.743880212123276</v>
      </c>
      <c r="D140" s="5">
        <f t="shared" ca="1" si="20"/>
        <v>146.79200606980288</v>
      </c>
      <c r="E140" s="5">
        <f t="shared" ca="1" si="23"/>
        <v>-10.274421431743693</v>
      </c>
      <c r="F140" s="5">
        <f t="shared" ca="1" si="21"/>
        <v>6.8456891253997902</v>
      </c>
      <c r="G140">
        <f t="shared" ca="1" si="22"/>
        <v>0.623</v>
      </c>
    </row>
    <row r="141" spans="1:7" x14ac:dyDescent="0.25">
      <c r="A141">
        <v>85</v>
      </c>
      <c r="B141" s="5">
        <f t="shared" ca="1" si="18"/>
        <v>69.440048009962169</v>
      </c>
      <c r="C141" s="5">
        <f t="shared" ca="1" si="19"/>
        <v>29.549457367766852</v>
      </c>
      <c r="D141" s="5">
        <f t="shared" ca="1" si="20"/>
        <v>150.24182984253989</v>
      </c>
      <c r="E141" s="5">
        <f t="shared" ca="1" si="23"/>
        <v>-14.400818810285074</v>
      </c>
      <c r="F141" s="5">
        <f t="shared" ca="1" si="21"/>
        <v>2.7192917468584099</v>
      </c>
      <c r="G141">
        <f t="shared" ca="1" si="22"/>
        <v>0.49</v>
      </c>
    </row>
    <row r="142" spans="1:7" x14ac:dyDescent="0.25">
      <c r="A142">
        <v>86</v>
      </c>
      <c r="B142" s="5">
        <f t="shared" ca="1" si="18"/>
        <v>68.117362546384342</v>
      </c>
      <c r="C142" s="5">
        <f t="shared" ca="1" si="19"/>
        <v>24.945696657606018</v>
      </c>
      <c r="D142" s="5">
        <f t="shared" ca="1" si="20"/>
        <v>153.06723412593939</v>
      </c>
      <c r="E142" s="5">
        <f t="shared" ca="1" si="23"/>
        <v>-6.7593505721747897</v>
      </c>
      <c r="F142" s="5">
        <f t="shared" ca="1" si="21"/>
        <v>10.360759984968695</v>
      </c>
      <c r="G142">
        <f t="shared" ca="1" si="22"/>
        <v>0.71599999999999997</v>
      </c>
    </row>
    <row r="143" spans="1:7" x14ac:dyDescent="0.25">
      <c r="A143">
        <v>87</v>
      </c>
      <c r="B143" s="5">
        <f t="shared" ca="1" si="18"/>
        <v>64.654156487197525</v>
      </c>
      <c r="C143" s="5">
        <f t="shared" ca="1" si="19"/>
        <v>26.534644504349135</v>
      </c>
      <c r="D143" s="5">
        <f t="shared" ca="1" si="20"/>
        <v>154.9961309338693</v>
      </c>
      <c r="E143" s="5">
        <f t="shared" ca="1" si="23"/>
        <v>-21.909365692890642</v>
      </c>
      <c r="F143" s="5">
        <f t="shared" ca="1" si="21"/>
        <v>-4.7892551357471582</v>
      </c>
      <c r="G143">
        <f t="shared" ca="1" si="22"/>
        <v>0.25900000000000001</v>
      </c>
    </row>
    <row r="144" spans="1:7" x14ac:dyDescent="0.25">
      <c r="A144">
        <v>88</v>
      </c>
      <c r="B144" s="5">
        <f t="shared" ca="1" si="18"/>
        <v>69.672690673557284</v>
      </c>
      <c r="C144" s="5">
        <f t="shared" ca="1" si="19"/>
        <v>35.205017480223248</v>
      </c>
      <c r="D144" s="5">
        <f t="shared" ca="1" si="20"/>
        <v>160.33774806605649</v>
      </c>
      <c r="E144" s="5">
        <f t="shared" ca="1" si="23"/>
        <v>-34.98733454719121</v>
      </c>
      <c r="F144" s="5">
        <f t="shared" ca="1" si="21"/>
        <v>-17.867223990047727</v>
      </c>
      <c r="G144">
        <f t="shared" ca="1" si="22"/>
        <v>4.4999999999999998E-2</v>
      </c>
    </row>
    <row r="145" spans="1:7" x14ac:dyDescent="0.25">
      <c r="A145">
        <v>89</v>
      </c>
      <c r="B145" s="5">
        <f t="shared" ca="1" si="18"/>
        <v>72.573903476848145</v>
      </c>
      <c r="C145" s="5">
        <f t="shared" ca="1" si="19"/>
        <v>26.844415133492326</v>
      </c>
      <c r="D145" s="5">
        <f t="shared" ca="1" si="20"/>
        <v>147.04897296757673</v>
      </c>
      <c r="E145" s="5">
        <f t="shared" ca="1" si="23"/>
        <v>3.6276702451998224</v>
      </c>
      <c r="F145" s="5">
        <f t="shared" ca="1" si="21"/>
        <v>20.747780802343307</v>
      </c>
      <c r="G145">
        <f t="shared" ca="1" si="22"/>
        <v>0.91400000000000003</v>
      </c>
    </row>
    <row r="146" spans="1:7" x14ac:dyDescent="0.25">
      <c r="A146">
        <v>90</v>
      </c>
      <c r="B146" s="5">
        <f t="shared" ca="1" si="18"/>
        <v>69.338417054624372</v>
      </c>
      <c r="C146" s="5">
        <f t="shared" ca="1" si="19"/>
        <v>30.739957589719786</v>
      </c>
      <c r="D146" s="5">
        <f t="shared" ca="1" si="20"/>
        <v>160.38834096214555</v>
      </c>
      <c r="E146" s="5">
        <f t="shared" ca="1" si="23"/>
        <v>-23.477373252602256</v>
      </c>
      <c r="F146" s="5">
        <f t="shared" ca="1" si="21"/>
        <v>-6.3572626954587719</v>
      </c>
      <c r="G146">
        <f t="shared" ca="1" si="22"/>
        <v>0.216</v>
      </c>
    </row>
    <row r="147" spans="1:7" x14ac:dyDescent="0.25">
      <c r="A147">
        <v>91</v>
      </c>
      <c r="B147" s="5">
        <f t="shared" ca="1" si="18"/>
        <v>70.868549558125636</v>
      </c>
      <c r="C147" s="5">
        <f t="shared" ca="1" si="19"/>
        <v>31.733561191806523</v>
      </c>
      <c r="D147" s="5">
        <f t="shared" ca="1" si="20"/>
        <v>155.19857247293299</v>
      </c>
      <c r="E147" s="5">
        <f t="shared" ca="1" si="23"/>
        <v>-19.182245028061217</v>
      </c>
      <c r="F147" s="5">
        <f t="shared" ca="1" si="21"/>
        <v>-2.0621344709177336</v>
      </c>
      <c r="G147">
        <f t="shared" ca="1" si="22"/>
        <v>0.34499999999999997</v>
      </c>
    </row>
    <row r="148" spans="1:7" x14ac:dyDescent="0.25">
      <c r="A148">
        <v>92</v>
      </c>
      <c r="B148" s="5">
        <f t="shared" ca="1" si="18"/>
        <v>67.235537901182511</v>
      </c>
      <c r="C148" s="5">
        <f t="shared" ca="1" si="19"/>
        <v>30.29947654070887</v>
      </c>
      <c r="D148" s="5">
        <f t="shared" ca="1" si="20"/>
        <v>154.81884114917241</v>
      </c>
      <c r="E148" s="5">
        <f t="shared" ca="1" si="23"/>
        <v>-25.119189423633756</v>
      </c>
      <c r="F148" s="5">
        <f t="shared" ca="1" si="21"/>
        <v>-7.9990788664902723</v>
      </c>
      <c r="G148">
        <f t="shared" ca="1" si="22"/>
        <v>0.17899999999999999</v>
      </c>
    </row>
    <row r="149" spans="1:7" x14ac:dyDescent="0.25">
      <c r="A149">
        <v>93</v>
      </c>
      <c r="B149" s="5">
        <f t="shared" ca="1" si="18"/>
        <v>65.502556582008424</v>
      </c>
      <c r="C149" s="5">
        <f t="shared" ca="1" si="19"/>
        <v>33.53373083255039</v>
      </c>
      <c r="D149" s="5">
        <f t="shared" ca="1" si="20"/>
        <v>150.35200908244414</v>
      </c>
      <c r="E149" s="5">
        <f t="shared" ca="1" si="23"/>
        <v>-36.585562007030639</v>
      </c>
      <c r="F149" s="5">
        <f t="shared" ca="1" si="21"/>
        <v>-19.465451449887155</v>
      </c>
      <c r="G149">
        <f t="shared" ca="1" si="22"/>
        <v>3.3000000000000002E-2</v>
      </c>
    </row>
    <row r="150" spans="1:7" x14ac:dyDescent="0.25">
      <c r="A150">
        <v>94</v>
      </c>
      <c r="B150" s="5">
        <f t="shared" ca="1" si="18"/>
        <v>68.375624885698912</v>
      </c>
      <c r="C150" s="5">
        <f t="shared" ca="1" si="19"/>
        <v>30.179860868342214</v>
      </c>
      <c r="D150" s="5">
        <f t="shared" ca="1" si="20"/>
        <v>149.55236603762594</v>
      </c>
      <c r="E150" s="5">
        <f t="shared" ca="1" si="23"/>
        <v>-18.762912808268005</v>
      </c>
      <c r="F150" s="5">
        <f t="shared" ca="1" si="21"/>
        <v>-1.6428022511245217</v>
      </c>
      <c r="G150">
        <f t="shared" ca="1" si="22"/>
        <v>0.35399999999999998</v>
      </c>
    </row>
    <row r="151" spans="1:7" x14ac:dyDescent="0.25">
      <c r="A151">
        <v>95</v>
      </c>
      <c r="B151" s="5">
        <f t="shared" ca="1" si="18"/>
        <v>70.43602270014884</v>
      </c>
      <c r="C151" s="5">
        <f t="shared" ca="1" si="19"/>
        <v>29.532599810050424</v>
      </c>
      <c r="D151" s="5">
        <f t="shared" ca="1" si="20"/>
        <v>144.72328625799324</v>
      </c>
      <c r="E151" s="5">
        <f t="shared" ca="1" si="23"/>
        <v>-8.5982153946822102</v>
      </c>
      <c r="F151" s="5">
        <f t="shared" ca="1" si="21"/>
        <v>8.5218951624612735</v>
      </c>
      <c r="G151">
        <f t="shared" ca="1" si="22"/>
        <v>0.66800000000000004</v>
      </c>
    </row>
    <row r="152" spans="1:7" x14ac:dyDescent="0.25">
      <c r="A152">
        <v>96</v>
      </c>
      <c r="B152" s="5">
        <f t="shared" ca="1" si="18"/>
        <v>65.263951672796466</v>
      </c>
      <c r="C152" s="5">
        <f t="shared" ca="1" si="19"/>
        <v>28.328979935431054</v>
      </c>
      <c r="D152" s="5">
        <f t="shared" ca="1" si="20"/>
        <v>156.21883147019253</v>
      </c>
      <c r="E152" s="5">
        <f t="shared" ca="1" si="23"/>
        <v>-25.876645638257109</v>
      </c>
      <c r="F152" s="5">
        <f t="shared" ca="1" si="21"/>
        <v>-8.7565350811136256</v>
      </c>
      <c r="G152">
        <f t="shared" ca="1" si="22"/>
        <v>0.16500000000000001</v>
      </c>
    </row>
    <row r="153" spans="1:7" x14ac:dyDescent="0.25">
      <c r="A153">
        <v>97</v>
      </c>
      <c r="B153" s="5">
        <f t="shared" ca="1" si="18"/>
        <v>70.479978729185348</v>
      </c>
      <c r="C153" s="5">
        <f t="shared" ca="1" si="19"/>
        <v>28.817783694774675</v>
      </c>
      <c r="D153" s="5">
        <f t="shared" ca="1" si="20"/>
        <v>145.68751378060159</v>
      </c>
      <c r="E153" s="5">
        <f t="shared" ca="1" si="23"/>
        <v>-6.9985695148951805</v>
      </c>
      <c r="F153" s="5">
        <f t="shared" ca="1" si="21"/>
        <v>10.121541042248303</v>
      </c>
      <c r="G153">
        <f t="shared" ca="1" si="22"/>
        <v>0.71099999999999997</v>
      </c>
    </row>
    <row r="154" spans="1:7" x14ac:dyDescent="0.25">
      <c r="A154">
        <v>98</v>
      </c>
      <c r="B154" s="5">
        <f t="shared" ca="1" si="18"/>
        <v>73.32942154887121</v>
      </c>
      <c r="C154" s="5">
        <f t="shared" ca="1" si="19"/>
        <v>20.154739368164186</v>
      </c>
      <c r="D154" s="5">
        <f t="shared" ca="1" si="20"/>
        <v>145.16503253302983</v>
      </c>
      <c r="E154" s="5">
        <f t="shared" ca="1" si="23"/>
        <v>25.437184468679263</v>
      </c>
      <c r="F154" s="5">
        <f t="shared" ca="1" si="21"/>
        <v>42.557295025822746</v>
      </c>
      <c r="G154">
        <f t="shared" ca="1" si="22"/>
        <v>0.998</v>
      </c>
    </row>
    <row r="155" spans="1:7" x14ac:dyDescent="0.25">
      <c r="A155">
        <v>99</v>
      </c>
      <c r="B155" s="5">
        <f t="shared" ca="1" si="18"/>
        <v>74.62536370070066</v>
      </c>
      <c r="C155" s="5">
        <f t="shared" ca="1" si="19"/>
        <v>31.078218176493266</v>
      </c>
      <c r="D155" s="5">
        <f t="shared" ca="1" si="20"/>
        <v>150.62267331689455</v>
      </c>
      <c r="E155" s="5">
        <f t="shared" ca="1" si="23"/>
        <v>-4.3933408556551061</v>
      </c>
      <c r="F155" s="5">
        <f t="shared" ca="1" si="21"/>
        <v>12.726769701488378</v>
      </c>
      <c r="G155">
        <f t="shared" ca="1" si="22"/>
        <v>0.77700000000000002</v>
      </c>
    </row>
    <row r="156" spans="1:7" x14ac:dyDescent="0.25">
      <c r="A156">
        <v>100</v>
      </c>
      <c r="B156" s="5">
        <f t="shared" ca="1" si="18"/>
        <v>71.65485354851026</v>
      </c>
      <c r="C156" s="5">
        <f t="shared" ca="1" si="19"/>
        <v>32.849248597759491</v>
      </c>
      <c r="D156" s="5">
        <f t="shared" ca="1" si="20"/>
        <v>151.86843626648678</v>
      </c>
      <c r="E156" s="5">
        <f t="shared" ca="1" si="23"/>
        <v>-18.307697177720534</v>
      </c>
      <c r="F156" s="5">
        <f t="shared" ca="1" si="21"/>
        <v>-1.1875866205770507</v>
      </c>
      <c r="G156">
        <f t="shared" ca="1" si="22"/>
        <v>0.36799999999999999</v>
      </c>
    </row>
    <row r="157" spans="1:7" x14ac:dyDescent="0.25">
      <c r="A157">
        <v>101</v>
      </c>
      <c r="B157" s="5">
        <f t="shared" ca="1" si="18"/>
        <v>72.221360544386727</v>
      </c>
      <c r="C157" s="5">
        <f t="shared" ca="1" si="19"/>
        <v>26.702426140713889</v>
      </c>
      <c r="D157" s="5">
        <f t="shared" ca="1" si="20"/>
        <v>145.01258401451722</v>
      </c>
      <c r="E157" s="5">
        <f t="shared" ca="1" si="23"/>
        <v>4.1369453430485787</v>
      </c>
      <c r="F157" s="5">
        <f t="shared" ca="1" si="21"/>
        <v>21.257055900192064</v>
      </c>
      <c r="G157">
        <f t="shared" ca="1" si="22"/>
        <v>0.92300000000000004</v>
      </c>
    </row>
    <row r="158" spans="1:7" x14ac:dyDescent="0.25">
      <c r="A158">
        <v>102</v>
      </c>
      <c r="B158" s="5">
        <f t="shared" ca="1" si="18"/>
        <v>64.874288208883684</v>
      </c>
      <c r="C158" s="5">
        <f t="shared" ca="1" si="19"/>
        <v>37.76743006817631</v>
      </c>
      <c r="D158" s="5">
        <f t="shared" ca="1" si="20"/>
        <v>152.82955797168648</v>
      </c>
      <c r="E158" s="5">
        <f t="shared" ca="1" si="23"/>
        <v>-51.500041841104554</v>
      </c>
      <c r="F158" s="5">
        <f t="shared" ca="1" si="21"/>
        <v>-34.379931283961071</v>
      </c>
      <c r="G158">
        <f t="shared" ca="1" si="22"/>
        <v>1E-3</v>
      </c>
    </row>
    <row r="159" spans="1:7" x14ac:dyDescent="0.25">
      <c r="A159">
        <v>103</v>
      </c>
      <c r="B159" s="5">
        <f t="shared" ca="1" si="18"/>
        <v>64.899548694187558</v>
      </c>
      <c r="C159" s="5">
        <f t="shared" ca="1" si="19"/>
        <v>30.419696148886835</v>
      </c>
      <c r="D159" s="5">
        <f t="shared" ca="1" si="20"/>
        <v>155.59935000860537</v>
      </c>
      <c r="E159" s="5">
        <f t="shared" ca="1" si="23"/>
        <v>-32.399936800455279</v>
      </c>
      <c r="F159" s="5">
        <f t="shared" ca="1" si="21"/>
        <v>-15.279826243311796</v>
      </c>
      <c r="G159">
        <f t="shared" ca="1" si="22"/>
        <v>6.2E-2</v>
      </c>
    </row>
    <row r="160" spans="1:7" x14ac:dyDescent="0.25">
      <c r="A160">
        <v>104</v>
      </c>
      <c r="B160" s="5">
        <f t="shared" ca="1" si="18"/>
        <v>69.939841866220078</v>
      </c>
      <c r="C160" s="5">
        <f t="shared" ca="1" si="19"/>
        <v>29.426436622158175</v>
      </c>
      <c r="D160" s="5">
        <f t="shared" ca="1" si="20"/>
        <v>150.08795879420552</v>
      </c>
      <c r="E160" s="5">
        <f t="shared" ca="1" si="23"/>
        <v>-12.578390433540402</v>
      </c>
      <c r="F160" s="5">
        <f t="shared" ca="1" si="21"/>
        <v>4.5417201236030813</v>
      </c>
      <c r="G160">
        <f t="shared" ca="1" si="22"/>
        <v>0.55000000000000004</v>
      </c>
    </row>
    <row r="161" spans="1:7" x14ac:dyDescent="0.25">
      <c r="A161">
        <v>105</v>
      </c>
      <c r="B161" s="5">
        <f t="shared" ca="1" si="18"/>
        <v>70.646742813288313</v>
      </c>
      <c r="C161" s="5">
        <f t="shared" ca="1" si="19"/>
        <v>33.708097047114123</v>
      </c>
      <c r="D161" s="5">
        <f t="shared" ca="1" si="20"/>
        <v>155.22018754600637</v>
      </c>
      <c r="E161" s="5">
        <f t="shared" ca="1" si="23"/>
        <v>-25.328244787079036</v>
      </c>
      <c r="F161" s="5">
        <f t="shared" ca="1" si="21"/>
        <v>-8.2081342299355526</v>
      </c>
      <c r="G161">
        <f t="shared" ca="1" si="22"/>
        <v>0.17399999999999999</v>
      </c>
    </row>
    <row r="162" spans="1:7" x14ac:dyDescent="0.25">
      <c r="A162">
        <v>106</v>
      </c>
      <c r="B162" s="5">
        <f t="shared" ca="1" si="18"/>
        <v>67.511598251506769</v>
      </c>
      <c r="C162" s="5">
        <f t="shared" ca="1" si="19"/>
        <v>27.192430644493083</v>
      </c>
      <c r="D162" s="5">
        <f t="shared" ca="1" si="20"/>
        <v>159.14307964338144</v>
      </c>
      <c r="E162" s="5">
        <f t="shared" ca="1" si="23"/>
        <v>-18.000427057798689</v>
      </c>
      <c r="F162" s="5">
        <f t="shared" ca="1" si="21"/>
        <v>-0.88031650065520495</v>
      </c>
      <c r="G162">
        <f t="shared" ca="1" si="22"/>
        <v>0.377</v>
      </c>
    </row>
    <row r="163" spans="1:7" x14ac:dyDescent="0.25">
      <c r="A163">
        <v>107</v>
      </c>
      <c r="B163" s="5">
        <f t="shared" ca="1" si="18"/>
        <v>67.736133447286662</v>
      </c>
      <c r="C163" s="5">
        <f t="shared" ca="1" si="19"/>
        <v>26.006411997784866</v>
      </c>
      <c r="D163" s="5">
        <f t="shared" ca="1" si="20"/>
        <v>156.6035615076147</v>
      </c>
      <c r="E163" s="5">
        <f t="shared" ca="1" si="23"/>
        <v>-12.692300893924275</v>
      </c>
      <c r="F163" s="5">
        <f t="shared" ca="1" si="21"/>
        <v>4.4278096632192092</v>
      </c>
      <c r="G163">
        <f t="shared" ca="1" si="22"/>
        <v>0.54500000000000004</v>
      </c>
    </row>
    <row r="164" spans="1:7" x14ac:dyDescent="0.25">
      <c r="A164">
        <v>108</v>
      </c>
      <c r="B164" s="5">
        <f t="shared" ca="1" si="18"/>
        <v>68.43682598994566</v>
      </c>
      <c r="C164" s="5">
        <f t="shared" ca="1" si="19"/>
        <v>28.17468296763538</v>
      </c>
      <c r="D164" s="5">
        <f t="shared" ca="1" si="20"/>
        <v>149.58613391765593</v>
      </c>
      <c r="E164" s="5">
        <f t="shared" ca="1" si="23"/>
        <v>-13.009743644463414</v>
      </c>
      <c r="F164" s="5">
        <f t="shared" ca="1" si="21"/>
        <v>4.1103669126800693</v>
      </c>
      <c r="G164">
        <f t="shared" ca="1" si="22"/>
        <v>0.53700000000000003</v>
      </c>
    </row>
    <row r="165" spans="1:7" x14ac:dyDescent="0.25">
      <c r="A165">
        <v>109</v>
      </c>
      <c r="B165" s="5">
        <f t="shared" ca="1" si="18"/>
        <v>67.215965595224034</v>
      </c>
      <c r="C165" s="5">
        <f t="shared" ca="1" si="19"/>
        <v>33.355877272321791</v>
      </c>
      <c r="D165" s="5">
        <f t="shared" ca="1" si="20"/>
        <v>150.16340658704962</v>
      </c>
      <c r="E165" s="5">
        <f t="shared" ca="1" si="23"/>
        <v>-31.20166167335865</v>
      </c>
      <c r="F165" s="5">
        <f t="shared" ca="1" si="21"/>
        <v>-14.081551116215167</v>
      </c>
      <c r="G165">
        <f t="shared" ca="1" si="22"/>
        <v>8.1000000000000003E-2</v>
      </c>
    </row>
    <row r="166" spans="1:7" x14ac:dyDescent="0.25">
      <c r="A166">
        <v>110</v>
      </c>
      <c r="B166" s="5">
        <f t="shared" ca="1" si="18"/>
        <v>68.447370825461675</v>
      </c>
      <c r="C166" s="5">
        <f t="shared" ca="1" si="19"/>
        <v>27.866987975839837</v>
      </c>
      <c r="D166" s="5">
        <f t="shared" ca="1" si="20"/>
        <v>154.34052033753642</v>
      </c>
      <c r="E166" s="5">
        <f t="shared" ca="1" si="23"/>
        <v>-14.682901214226282</v>
      </c>
      <c r="F166" s="5">
        <f t="shared" ca="1" si="21"/>
        <v>2.4372093429172015</v>
      </c>
      <c r="G166">
        <f t="shared" ca="1" si="22"/>
        <v>0.47899999999999998</v>
      </c>
    </row>
    <row r="167" spans="1:7" x14ac:dyDescent="0.25">
      <c r="A167">
        <v>111</v>
      </c>
      <c r="B167" s="5">
        <f t="shared" ca="1" si="18"/>
        <v>68.033392848363945</v>
      </c>
      <c r="C167" s="5">
        <f t="shared" ca="1" si="19"/>
        <v>27.551720444575903</v>
      </c>
      <c r="D167" s="5">
        <f t="shared" ca="1" si="20"/>
        <v>157.93215331918037</v>
      </c>
      <c r="E167" s="5">
        <f t="shared" ca="1" si="23"/>
        <v>-16.894021610023461</v>
      </c>
      <c r="F167" s="5">
        <f t="shared" ca="1" si="21"/>
        <v>0.22608894712002225</v>
      </c>
      <c r="G167">
        <f t="shared" ca="1" si="22"/>
        <v>0.42099999999999999</v>
      </c>
    </row>
    <row r="168" spans="1:7" x14ac:dyDescent="0.25">
      <c r="A168">
        <v>112</v>
      </c>
      <c r="B168" s="5">
        <f t="shared" ca="1" si="18"/>
        <v>72.348243967206059</v>
      </c>
      <c r="C168" s="5">
        <f t="shared" ca="1" si="19"/>
        <v>27.178620591381723</v>
      </c>
      <c r="D168" s="5">
        <f t="shared" ca="1" si="20"/>
        <v>149.47459385944586</v>
      </c>
      <c r="E168" s="5">
        <f t="shared" ca="1" si="23"/>
        <v>0.75688120795690628</v>
      </c>
      <c r="F168" s="5">
        <f t="shared" ca="1" si="21"/>
        <v>17.876991765100389</v>
      </c>
      <c r="G168">
        <f t="shared" ca="1" si="22"/>
        <v>0.878</v>
      </c>
    </row>
    <row r="169" spans="1:7" x14ac:dyDescent="0.25">
      <c r="A169">
        <v>113</v>
      </c>
      <c r="B169" s="5">
        <f t="shared" ca="1" si="18"/>
        <v>69.952256759770407</v>
      </c>
      <c r="C169" s="5">
        <f t="shared" ca="1" si="19"/>
        <v>30.985386294614958</v>
      </c>
      <c r="D169" s="5">
        <f t="shared" ca="1" si="20"/>
        <v>158.8899328733682</v>
      </c>
      <c r="E169" s="5">
        <f t="shared" ca="1" si="23"/>
        <v>-21.640959532191424</v>
      </c>
      <c r="F169" s="5">
        <f t="shared" ca="1" si="21"/>
        <v>-4.5208489750479401</v>
      </c>
      <c r="G169">
        <f t="shared" ca="1" si="22"/>
        <v>0.27200000000000002</v>
      </c>
    </row>
    <row r="170" spans="1:7" x14ac:dyDescent="0.25">
      <c r="A170">
        <v>114</v>
      </c>
      <c r="B170" s="5">
        <f t="shared" ca="1" si="18"/>
        <v>61.48010040506216</v>
      </c>
      <c r="C170" s="5">
        <f t="shared" ca="1" si="19"/>
        <v>28.734952354621175</v>
      </c>
      <c r="D170" s="5">
        <f t="shared" ca="1" si="20"/>
        <v>147.99924598561572</v>
      </c>
      <c r="E170" s="5">
        <f t="shared" ca="1" si="23"/>
        <v>-33.149471760659722</v>
      </c>
      <c r="F170" s="5">
        <f t="shared" ca="1" si="21"/>
        <v>-16.029361203516238</v>
      </c>
      <c r="G170">
        <f t="shared" ca="1" si="22"/>
        <v>5.8000000000000003E-2</v>
      </c>
    </row>
    <row r="171" spans="1:7" x14ac:dyDescent="0.25">
      <c r="A171">
        <v>115</v>
      </c>
      <c r="B171" s="5">
        <f t="shared" ca="1" si="18"/>
        <v>68.29524875602155</v>
      </c>
      <c r="C171" s="5">
        <f t="shared" ca="1" si="19"/>
        <v>24.641265657338565</v>
      </c>
      <c r="D171" s="5">
        <f t="shared" ca="1" si="20"/>
        <v>150.38001474087653</v>
      </c>
      <c r="E171" s="5">
        <f t="shared" ca="1" si="23"/>
        <v>-3.9641836583078991</v>
      </c>
      <c r="F171" s="5">
        <f t="shared" ca="1" si="21"/>
        <v>13.155926898835585</v>
      </c>
      <c r="G171">
        <f t="shared" ca="1" si="22"/>
        <v>0.78500000000000003</v>
      </c>
    </row>
    <row r="172" spans="1:7" x14ac:dyDescent="0.25">
      <c r="A172">
        <v>116</v>
      </c>
      <c r="B172" s="5">
        <f t="shared" ca="1" si="18"/>
        <v>72.801818591384688</v>
      </c>
      <c r="C172" s="5">
        <f t="shared" ca="1" si="19"/>
        <v>33.888790304048449</v>
      </c>
      <c r="D172" s="5">
        <f t="shared" ca="1" si="20"/>
        <v>152.94862489699983</v>
      </c>
      <c r="E172" s="5">
        <f t="shared" ca="1" si="23"/>
        <v>-18.589746751903256</v>
      </c>
      <c r="F172" s="5">
        <f t="shared" ca="1" si="21"/>
        <v>-1.4696361947597723</v>
      </c>
      <c r="G172">
        <f t="shared" ca="1" si="22"/>
        <v>0.35899999999999999</v>
      </c>
    </row>
    <row r="173" spans="1:7" x14ac:dyDescent="0.25">
      <c r="A173">
        <v>117</v>
      </c>
      <c r="B173" s="5">
        <f t="shared" ca="1" si="18"/>
        <v>68.464944665355048</v>
      </c>
      <c r="C173" s="5">
        <f t="shared" ca="1" si="19"/>
        <v>31.625871598943846</v>
      </c>
      <c r="D173" s="5">
        <f t="shared" ca="1" si="20"/>
        <v>153.63048476279434</v>
      </c>
      <c r="E173" s="5">
        <f t="shared" ca="1" si="23"/>
        <v>-24.749706563116238</v>
      </c>
      <c r="F173" s="5">
        <f t="shared" ca="1" si="21"/>
        <v>-7.6295960059727541</v>
      </c>
      <c r="G173">
        <f t="shared" ca="1" si="22"/>
        <v>0.185</v>
      </c>
    </row>
    <row r="174" spans="1:7" x14ac:dyDescent="0.25">
      <c r="A174">
        <v>118</v>
      </c>
      <c r="B174" s="5">
        <f t="shared" ca="1" si="18"/>
        <v>69.773233880829764</v>
      </c>
      <c r="C174" s="5">
        <f t="shared" ca="1" si="19"/>
        <v>29.535149480477777</v>
      </c>
      <c r="D174" s="5">
        <f t="shared" ca="1" si="20"/>
        <v>150.95519226999079</v>
      </c>
      <c r="E174" s="5">
        <f t="shared" ca="1" si="23"/>
        <v>-13.814683616621407</v>
      </c>
      <c r="F174" s="5">
        <f t="shared" ca="1" si="21"/>
        <v>3.3054269405220769</v>
      </c>
      <c r="G174">
        <f t="shared" ca="1" si="22"/>
        <v>0.51500000000000001</v>
      </c>
    </row>
    <row r="175" spans="1:7" x14ac:dyDescent="0.25">
      <c r="A175">
        <v>119</v>
      </c>
      <c r="B175" s="5">
        <f t="shared" ca="1" si="18"/>
        <v>71.074797018821926</v>
      </c>
      <c r="C175" s="5">
        <f t="shared" ca="1" si="19"/>
        <v>34.834558107415738</v>
      </c>
      <c r="D175" s="5">
        <f t="shared" ca="1" si="20"/>
        <v>157.45353640989254</v>
      </c>
      <c r="E175" s="5">
        <f t="shared" ca="1" si="23"/>
        <v>-28.482369598426736</v>
      </c>
      <c r="F175" s="5">
        <f t="shared" ca="1" si="21"/>
        <v>-11.362259041283252</v>
      </c>
      <c r="G175">
        <f t="shared" ca="1" si="22"/>
        <v>0.115</v>
      </c>
    </row>
    <row r="176" spans="1:7" x14ac:dyDescent="0.25">
      <c r="A176">
        <v>120</v>
      </c>
      <c r="B176" s="5">
        <f t="shared" ca="1" si="18"/>
        <v>69.623670186469852</v>
      </c>
      <c r="C176" s="5">
        <f t="shared" ca="1" si="19"/>
        <v>30.892182470488457</v>
      </c>
      <c r="D176" s="5">
        <f t="shared" ca="1" si="20"/>
        <v>159.5071567789482</v>
      </c>
      <c r="E176" s="5">
        <f t="shared" ca="1" si="23"/>
        <v>-22.63098353420197</v>
      </c>
      <c r="F176" s="5">
        <f t="shared" ca="1" si="21"/>
        <v>-5.5108729770584866</v>
      </c>
      <c r="G176">
        <f t="shared" ca="1" si="22"/>
        <v>0.24199999999999999</v>
      </c>
    </row>
    <row r="177" spans="1:7" x14ac:dyDescent="0.25">
      <c r="A177">
        <v>121</v>
      </c>
      <c r="B177" s="5">
        <f t="shared" ca="1" si="18"/>
        <v>68.982705165458839</v>
      </c>
      <c r="C177" s="5">
        <f t="shared" ca="1" si="19"/>
        <v>30.082059998863528</v>
      </c>
      <c r="D177" s="5">
        <f t="shared" ca="1" si="20"/>
        <v>151.77399997302817</v>
      </c>
      <c r="E177" s="5">
        <f t="shared" ca="1" si="23"/>
        <v>-17.991362381726745</v>
      </c>
      <c r="F177" s="5">
        <f t="shared" ca="1" si="21"/>
        <v>-0.87125182458326123</v>
      </c>
      <c r="G177">
        <f t="shared" ca="1" si="22"/>
        <v>0.379</v>
      </c>
    </row>
    <row r="178" spans="1:7" x14ac:dyDescent="0.25">
      <c r="A178">
        <v>122</v>
      </c>
      <c r="B178" s="5">
        <f t="shared" ca="1" si="18"/>
        <v>75.845083712797191</v>
      </c>
      <c r="C178" s="5">
        <f t="shared" ca="1" si="19"/>
        <v>30.151112368149498</v>
      </c>
      <c r="D178" s="5">
        <f t="shared" ca="1" si="20"/>
        <v>153.88036411615462</v>
      </c>
      <c r="E178" s="5">
        <f t="shared" ca="1" si="23"/>
        <v>-0.15276058024011174</v>
      </c>
      <c r="F178" s="5">
        <f t="shared" ca="1" si="21"/>
        <v>16.967349976903371</v>
      </c>
      <c r="G178">
        <f t="shared" ca="1" si="22"/>
        <v>0.86</v>
      </c>
    </row>
    <row r="179" spans="1:7" x14ac:dyDescent="0.25">
      <c r="A179">
        <v>123</v>
      </c>
      <c r="B179" s="5">
        <f t="shared" ca="1" si="18"/>
        <v>68.261503468531956</v>
      </c>
      <c r="C179" s="5">
        <f t="shared" ca="1" si="19"/>
        <v>28.6985626667676</v>
      </c>
      <c r="D179" s="5">
        <f t="shared" ca="1" si="20"/>
        <v>152.76605859218805</v>
      </c>
      <c r="E179" s="5">
        <f t="shared" ca="1" si="23"/>
        <v>-16.676171295033448</v>
      </c>
      <c r="F179" s="5">
        <f t="shared" ca="1" si="21"/>
        <v>0.44393926211003532</v>
      </c>
      <c r="G179">
        <f t="shared" ca="1" si="22"/>
        <v>0.42899999999999999</v>
      </c>
    </row>
    <row r="180" spans="1:7" x14ac:dyDescent="0.25">
      <c r="A180">
        <v>124</v>
      </c>
      <c r="B180" s="5">
        <f t="shared" ca="1" si="18"/>
        <v>72.145887045596012</v>
      </c>
      <c r="C180" s="5">
        <f t="shared" ca="1" si="19"/>
        <v>30.795327400853459</v>
      </c>
      <c r="D180" s="5">
        <f t="shared" ca="1" si="20"/>
        <v>155.51371871820794</v>
      </c>
      <c r="E180" s="5">
        <f t="shared" ca="1" si="23"/>
        <v>-13.164010460835163</v>
      </c>
      <c r="F180" s="5">
        <f t="shared" ca="1" si="21"/>
        <v>3.9561000963083206</v>
      </c>
      <c r="G180">
        <f t="shared" ca="1" si="22"/>
        <v>0.53300000000000003</v>
      </c>
    </row>
    <row r="181" spans="1:7" x14ac:dyDescent="0.25">
      <c r="A181">
        <v>125</v>
      </c>
      <c r="B181" s="5">
        <f t="shared" ca="1" si="18"/>
        <v>66.215693517327765</v>
      </c>
      <c r="C181" s="5">
        <f t="shared" ca="1" si="19"/>
        <v>30.718823856484939</v>
      </c>
      <c r="D181" s="5">
        <f t="shared" ca="1" si="20"/>
        <v>164.19406710960595</v>
      </c>
      <c r="E181" s="5">
        <f t="shared" ca="1" si="23"/>
        <v>-34.190859201055503</v>
      </c>
      <c r="F181" s="5">
        <f t="shared" ca="1" si="21"/>
        <v>-17.070748643912019</v>
      </c>
      <c r="G181">
        <f t="shared" ca="1" si="22"/>
        <v>5.0999999999999997E-2</v>
      </c>
    </row>
    <row r="182" spans="1:7" x14ac:dyDescent="0.25">
      <c r="A182">
        <v>126</v>
      </c>
      <c r="B182" s="5">
        <f t="shared" ca="1" si="18"/>
        <v>65.776091464606395</v>
      </c>
      <c r="C182" s="5">
        <f t="shared" ca="1" si="19"/>
        <v>38.185756387248176</v>
      </c>
      <c r="D182" s="5">
        <f t="shared" ca="1" si="20"/>
        <v>142.38413565411841</v>
      </c>
      <c r="E182" s="5">
        <f t="shared" ca="1" si="23"/>
        <v>-44.520972297085002</v>
      </c>
      <c r="F182" s="5">
        <f t="shared" ca="1" si="21"/>
        <v>-27.400861739941519</v>
      </c>
      <c r="G182">
        <f t="shared" ca="1" si="22"/>
        <v>5.0000000000000001E-3</v>
      </c>
    </row>
    <row r="183" spans="1:7" x14ac:dyDescent="0.25">
      <c r="A183">
        <v>127</v>
      </c>
      <c r="B183" s="5">
        <f t="shared" ca="1" si="18"/>
        <v>68.522264391563752</v>
      </c>
      <c r="C183" s="5">
        <f t="shared" ca="1" si="19"/>
        <v>24.436235704672477</v>
      </c>
      <c r="D183" s="5">
        <f t="shared" ca="1" si="20"/>
        <v>141.78198037265619</v>
      </c>
      <c r="E183" s="5">
        <f t="shared" ca="1" si="23"/>
        <v>1.8757367836437133</v>
      </c>
      <c r="F183" s="5">
        <f t="shared" ca="1" si="21"/>
        <v>18.995847340787197</v>
      </c>
      <c r="G183">
        <f t="shared" ca="1" si="22"/>
        <v>0.89600000000000002</v>
      </c>
    </row>
    <row r="184" spans="1:7" x14ac:dyDescent="0.25">
      <c r="A184">
        <v>128</v>
      </c>
      <c r="B184" s="5">
        <f t="shared" ca="1" si="18"/>
        <v>67.865076649600965</v>
      </c>
      <c r="C184" s="5">
        <f t="shared" ca="1" si="19"/>
        <v>27.276853773970711</v>
      </c>
      <c r="D184" s="5">
        <f t="shared" ca="1" si="20"/>
        <v>154.72677117900824</v>
      </c>
      <c r="E184" s="5">
        <f t="shared" ca="1" si="23"/>
        <v>-14.869143165421788</v>
      </c>
      <c r="F184" s="5">
        <f t="shared" ca="1" si="21"/>
        <v>2.2509673917216961</v>
      </c>
      <c r="G184">
        <f t="shared" ca="1" si="22"/>
        <v>0.47499999999999998</v>
      </c>
    </row>
    <row r="185" spans="1:7" x14ac:dyDescent="0.25">
      <c r="A185">
        <v>129</v>
      </c>
      <c r="B185" s="5">
        <f t="shared" ca="1" si="18"/>
        <v>72.538994406433574</v>
      </c>
      <c r="C185" s="5">
        <f t="shared" ca="1" si="19"/>
        <v>29.935072963817564</v>
      </c>
      <c r="D185" s="5">
        <f t="shared" ca="1" si="20"/>
        <v>148.28311505139015</v>
      </c>
      <c r="E185" s="5">
        <f t="shared" ca="1" si="23"/>
        <v>-5.7670336339134103</v>
      </c>
      <c r="F185" s="5">
        <f t="shared" ca="1" si="21"/>
        <v>11.353076923230073</v>
      </c>
      <c r="G185">
        <f t="shared" ca="1" si="22"/>
        <v>0.74</v>
      </c>
    </row>
    <row r="186" spans="1:7" x14ac:dyDescent="0.25">
      <c r="A186">
        <v>130</v>
      </c>
      <c r="B186" s="5">
        <f t="shared" ref="B186:B249" ca="1" si="24">_xlfn.NORM.INV(RAND(),$B$52,$C$52)</f>
        <v>71.226299800540161</v>
      </c>
      <c r="C186" s="5">
        <f t="shared" ref="C186:C249" ca="1" si="25">_xlfn.NORM.INV(RAND(),$B$53,$C$53)</f>
        <v>29.669447449669146</v>
      </c>
      <c r="D186" s="5">
        <f t="shared" ref="D186:D249" ca="1" si="26">_xlfn.NORM.INV(RAND(),$B$54,$C$54)</f>
        <v>142.15139799027827</v>
      </c>
      <c r="E186" s="5">
        <f t="shared" ca="1" si="23"/>
        <v>-5.3872830124591635</v>
      </c>
      <c r="F186" s="5">
        <f t="shared" ref="F186:F249" ca="1" si="27">E186+$C$46</f>
        <v>11.732827544684319</v>
      </c>
      <c r="G186">
        <f t="shared" ref="G186:G249" ca="1" si="28">COUNTIF($F$57:$F$1056,"&lt;"&amp;F186)/COUNT($F$57:$F$1056)</f>
        <v>0.754</v>
      </c>
    </row>
    <row r="187" spans="1:7" x14ac:dyDescent="0.25">
      <c r="A187">
        <v>131</v>
      </c>
      <c r="B187" s="5">
        <f t="shared" ca="1" si="24"/>
        <v>71.793285814384063</v>
      </c>
      <c r="C187" s="5">
        <f t="shared" ca="1" si="25"/>
        <v>32.918498865176772</v>
      </c>
      <c r="D187" s="5">
        <f t="shared" ca="1" si="26"/>
        <v>158.14351147587874</v>
      </c>
      <c r="E187" s="5">
        <f t="shared" ca="1" si="23"/>
        <v>-21.49592324801073</v>
      </c>
      <c r="F187" s="5">
        <f t="shared" ca="1" si="27"/>
        <v>-4.3758126908672459</v>
      </c>
      <c r="G187">
        <f t="shared" ca="1" si="28"/>
        <v>0.27700000000000002</v>
      </c>
    </row>
    <row r="188" spans="1:7" x14ac:dyDescent="0.25">
      <c r="A188">
        <v>132</v>
      </c>
      <c r="B188" s="5">
        <f t="shared" ca="1" si="24"/>
        <v>70.391686921470352</v>
      </c>
      <c r="C188" s="5">
        <f t="shared" ca="1" si="25"/>
        <v>32.606211181074912</v>
      </c>
      <c r="D188" s="5">
        <f t="shared" ca="1" si="26"/>
        <v>147.8122898735532</v>
      </c>
      <c r="E188" s="5">
        <f t="shared" ca="1" si="23"/>
        <v>-18.971166827984028</v>
      </c>
      <c r="F188" s="5">
        <f t="shared" ca="1" si="27"/>
        <v>-1.8510562708405445</v>
      </c>
      <c r="G188">
        <f t="shared" ca="1" si="28"/>
        <v>0.34799999999999998</v>
      </c>
    </row>
    <row r="189" spans="1:7" x14ac:dyDescent="0.25">
      <c r="A189">
        <v>133</v>
      </c>
      <c r="B189" s="5">
        <f t="shared" ca="1" si="24"/>
        <v>66.110682318620931</v>
      </c>
      <c r="C189" s="5">
        <f t="shared" ca="1" si="25"/>
        <v>30.772764885028476</v>
      </c>
      <c r="D189" s="5">
        <f t="shared" ca="1" si="26"/>
        <v>151.85831464697799</v>
      </c>
      <c r="E189" s="5">
        <f t="shared" ca="1" si="23"/>
        <v>-27.987442326405905</v>
      </c>
      <c r="F189" s="5">
        <f t="shared" ca="1" si="27"/>
        <v>-10.867331769262421</v>
      </c>
      <c r="G189">
        <f t="shared" ca="1" si="28"/>
        <v>0.124</v>
      </c>
    </row>
    <row r="190" spans="1:7" x14ac:dyDescent="0.25">
      <c r="A190">
        <v>134</v>
      </c>
      <c r="B190" s="5">
        <f t="shared" ca="1" si="24"/>
        <v>73.875450014395739</v>
      </c>
      <c r="C190" s="5">
        <f t="shared" ca="1" si="25"/>
        <v>32.963279554886412</v>
      </c>
      <c r="D190" s="5">
        <f t="shared" ca="1" si="26"/>
        <v>150.55491791503513</v>
      </c>
      <c r="E190" s="5">
        <f t="shared" ca="1" si="23"/>
        <v>-11.716275453677964</v>
      </c>
      <c r="F190" s="5">
        <f t="shared" ca="1" si="27"/>
        <v>5.4038351034655197</v>
      </c>
      <c r="G190">
        <f t="shared" ca="1" si="28"/>
        <v>0.57999999999999996</v>
      </c>
    </row>
    <row r="191" spans="1:7" x14ac:dyDescent="0.25">
      <c r="A191">
        <v>135</v>
      </c>
      <c r="B191" s="5">
        <f t="shared" ca="1" si="24"/>
        <v>65.981595009732473</v>
      </c>
      <c r="C191" s="5">
        <f t="shared" ca="1" si="25"/>
        <v>24.618411856521096</v>
      </c>
      <c r="D191" s="5">
        <f t="shared" ca="1" si="26"/>
        <v>158.10610030762967</v>
      </c>
      <c r="E191" s="5">
        <f t="shared" ca="1" si="23"/>
        <v>-14.525710096920346</v>
      </c>
      <c r="F191" s="5">
        <f t="shared" ca="1" si="27"/>
        <v>2.5944004602231381</v>
      </c>
      <c r="G191">
        <f t="shared" ca="1" si="28"/>
        <v>0.48599999999999999</v>
      </c>
    </row>
    <row r="192" spans="1:7" x14ac:dyDescent="0.25">
      <c r="A192">
        <v>136</v>
      </c>
      <c r="B192" s="5">
        <f t="shared" ca="1" si="24"/>
        <v>72.620963067575104</v>
      </c>
      <c r="C192" s="5">
        <f t="shared" ca="1" si="25"/>
        <v>23.968757114825159</v>
      </c>
      <c r="D192" s="5">
        <f t="shared" ca="1" si="26"/>
        <v>149.56461921354051</v>
      </c>
      <c r="E192" s="5">
        <f t="shared" ca="1" si="23"/>
        <v>10.435170303026444</v>
      </c>
      <c r="F192" s="5">
        <f t="shared" ca="1" si="27"/>
        <v>27.55528086016993</v>
      </c>
      <c r="G192">
        <f t="shared" ca="1" si="28"/>
        <v>0.97799999999999998</v>
      </c>
    </row>
    <row r="193" spans="1:7" x14ac:dyDescent="0.25">
      <c r="A193">
        <v>137</v>
      </c>
      <c r="B193" s="5">
        <f t="shared" ca="1" si="24"/>
        <v>65.689118474732211</v>
      </c>
      <c r="C193" s="5">
        <f t="shared" ca="1" si="25"/>
        <v>29.816383527514024</v>
      </c>
      <c r="D193" s="5">
        <f t="shared" ca="1" si="26"/>
        <v>144.46782456188618</v>
      </c>
      <c r="E193" s="5">
        <f t="shared" ca="1" si="23"/>
        <v>-22.511190932767686</v>
      </c>
      <c r="F193" s="5">
        <f t="shared" ca="1" si="27"/>
        <v>-5.3910803756242025</v>
      </c>
      <c r="G193">
        <f t="shared" ca="1" si="28"/>
        <v>0.247</v>
      </c>
    </row>
    <row r="194" spans="1:7" x14ac:dyDescent="0.25">
      <c r="A194">
        <v>138</v>
      </c>
      <c r="B194" s="5">
        <f t="shared" ca="1" si="24"/>
        <v>70.961193321550113</v>
      </c>
      <c r="C194" s="5">
        <f t="shared" ca="1" si="25"/>
        <v>26.315612216888152</v>
      </c>
      <c r="D194" s="5">
        <f t="shared" ca="1" si="26"/>
        <v>156.85796646361402</v>
      </c>
      <c r="E194" s="5">
        <f t="shared" ca="1" si="23"/>
        <v>-4.6854396969896142</v>
      </c>
      <c r="F194" s="5">
        <f t="shared" ca="1" si="27"/>
        <v>12.434670860153869</v>
      </c>
      <c r="G194">
        <f t="shared" ca="1" si="28"/>
        <v>0.77</v>
      </c>
    </row>
    <row r="195" spans="1:7" x14ac:dyDescent="0.25">
      <c r="A195">
        <v>139</v>
      </c>
      <c r="B195" s="5">
        <f t="shared" ca="1" si="24"/>
        <v>72.075770669950572</v>
      </c>
      <c r="C195" s="5">
        <f t="shared" ca="1" si="25"/>
        <v>27.51336670862446</v>
      </c>
      <c r="D195" s="5">
        <f t="shared" ca="1" si="26"/>
        <v>141.4446941027652</v>
      </c>
      <c r="E195" s="5">
        <f t="shared" ca="1" si="23"/>
        <v>3.3879992858038186</v>
      </c>
      <c r="F195" s="5">
        <f t="shared" ca="1" si="27"/>
        <v>20.508109842947302</v>
      </c>
      <c r="G195">
        <f t="shared" ca="1" si="28"/>
        <v>0.91100000000000003</v>
      </c>
    </row>
    <row r="196" spans="1:7" x14ac:dyDescent="0.25">
      <c r="A196">
        <v>140</v>
      </c>
      <c r="B196" s="5">
        <f t="shared" ca="1" si="24"/>
        <v>72.85519555355944</v>
      </c>
      <c r="C196" s="5">
        <f t="shared" ca="1" si="25"/>
        <v>34.678444757995635</v>
      </c>
      <c r="D196" s="5">
        <f t="shared" ca="1" si="26"/>
        <v>155.77417663877927</v>
      </c>
      <c r="E196" s="5">
        <f t="shared" ca="1" si="23"/>
        <v>-22.168764105663282</v>
      </c>
      <c r="F196" s="5">
        <f t="shared" ca="1" si="27"/>
        <v>-5.0486535485197983</v>
      </c>
      <c r="G196">
        <f t="shared" ca="1" si="28"/>
        <v>0.253</v>
      </c>
    </row>
    <row r="197" spans="1:7" x14ac:dyDescent="0.25">
      <c r="A197">
        <v>141</v>
      </c>
      <c r="B197" s="5">
        <f t="shared" ca="1" si="24"/>
        <v>69.162817938268375</v>
      </c>
      <c r="C197" s="5">
        <f t="shared" ca="1" si="25"/>
        <v>29.408728747240868</v>
      </c>
      <c r="D197" s="5">
        <f t="shared" ca="1" si="26"/>
        <v>153.31474915877953</v>
      </c>
      <c r="E197" s="5">
        <f t="shared" ca="1" si="23"/>
        <v>-16.437969638152438</v>
      </c>
      <c r="F197" s="5">
        <f t="shared" ca="1" si="27"/>
        <v>0.68214091899104545</v>
      </c>
      <c r="G197">
        <f t="shared" ca="1" si="28"/>
        <v>0.439</v>
      </c>
    </row>
    <row r="198" spans="1:7" x14ac:dyDescent="0.25">
      <c r="A198">
        <v>142</v>
      </c>
      <c r="B198" s="5">
        <f t="shared" ca="1" si="24"/>
        <v>66.497233780966198</v>
      </c>
      <c r="C198" s="5">
        <f t="shared" ca="1" si="25"/>
        <v>29.576459747193546</v>
      </c>
      <c r="D198" s="5">
        <f t="shared" ca="1" si="26"/>
        <v>145.44832602718219</v>
      </c>
      <c r="E198" s="5">
        <f t="shared" ref="E198:E261" ca="1" si="29">$J$46*(B198-$B$46)+$J$47*(C198-$B$47)+$J$48*(D198-$B$48)</f>
        <v>-20.112396349402637</v>
      </c>
      <c r="F198" s="5">
        <f t="shared" ca="1" si="27"/>
        <v>-2.9922857922591533</v>
      </c>
      <c r="G198">
        <f t="shared" ca="1" si="28"/>
        <v>0.315</v>
      </c>
    </row>
    <row r="199" spans="1:7" x14ac:dyDescent="0.25">
      <c r="A199">
        <v>143</v>
      </c>
      <c r="B199" s="5">
        <f t="shared" ca="1" si="24"/>
        <v>70.562863739419612</v>
      </c>
      <c r="C199" s="5">
        <f t="shared" ca="1" si="25"/>
        <v>33.05912986618069</v>
      </c>
      <c r="D199" s="5">
        <f t="shared" ca="1" si="26"/>
        <v>150.46440160825546</v>
      </c>
      <c r="E199" s="5">
        <f t="shared" ca="1" si="29"/>
        <v>-21.187211345756392</v>
      </c>
      <c r="F199" s="5">
        <f t="shared" ca="1" si="27"/>
        <v>-4.0671007886129082</v>
      </c>
      <c r="G199">
        <f t="shared" ca="1" si="28"/>
        <v>0.28399999999999997</v>
      </c>
    </row>
    <row r="200" spans="1:7" x14ac:dyDescent="0.25">
      <c r="A200">
        <v>144</v>
      </c>
      <c r="B200" s="5">
        <f t="shared" ca="1" si="24"/>
        <v>68.418168139830897</v>
      </c>
      <c r="C200" s="5">
        <f t="shared" ca="1" si="25"/>
        <v>28.677780867923783</v>
      </c>
      <c r="D200" s="5">
        <f t="shared" ca="1" si="26"/>
        <v>154.24731861562591</v>
      </c>
      <c r="E200" s="5">
        <f t="shared" ca="1" si="29"/>
        <v>-16.978772682716702</v>
      </c>
      <c r="F200" s="5">
        <f t="shared" ca="1" si="27"/>
        <v>0.1413378744267817</v>
      </c>
      <c r="G200">
        <f t="shared" ca="1" si="28"/>
        <v>0.41799999999999998</v>
      </c>
    </row>
    <row r="201" spans="1:7" x14ac:dyDescent="0.25">
      <c r="A201">
        <v>145</v>
      </c>
      <c r="B201" s="5">
        <f t="shared" ca="1" si="24"/>
        <v>70.81320550181259</v>
      </c>
      <c r="C201" s="5">
        <f t="shared" ca="1" si="25"/>
        <v>31.345731780233901</v>
      </c>
      <c r="D201" s="5">
        <f t="shared" ca="1" si="26"/>
        <v>153.6994374735921</v>
      </c>
      <c r="E201" s="5">
        <f t="shared" ca="1" si="29"/>
        <v>-17.445779386590072</v>
      </c>
      <c r="F201" s="5">
        <f t="shared" ca="1" si="27"/>
        <v>-0.32566882944658815</v>
      </c>
      <c r="G201">
        <f t="shared" ca="1" si="28"/>
        <v>0.39500000000000002</v>
      </c>
    </row>
    <row r="202" spans="1:7" x14ac:dyDescent="0.25">
      <c r="A202">
        <v>146</v>
      </c>
      <c r="B202" s="5">
        <f t="shared" ca="1" si="24"/>
        <v>74.66697605915175</v>
      </c>
      <c r="C202" s="5">
        <f t="shared" ca="1" si="25"/>
        <v>34.443026650717812</v>
      </c>
      <c r="D202" s="5">
        <f t="shared" ca="1" si="26"/>
        <v>146.073407288639</v>
      </c>
      <c r="E202" s="5">
        <f t="shared" ca="1" si="29"/>
        <v>-11.223514513980083</v>
      </c>
      <c r="F202" s="5">
        <f t="shared" ca="1" si="27"/>
        <v>5.8965960431634006</v>
      </c>
      <c r="G202">
        <f t="shared" ca="1" si="28"/>
        <v>0.59799999999999998</v>
      </c>
    </row>
    <row r="203" spans="1:7" x14ac:dyDescent="0.25">
      <c r="A203">
        <v>147</v>
      </c>
      <c r="B203" s="5">
        <f t="shared" ca="1" si="24"/>
        <v>72.843208425236867</v>
      </c>
      <c r="C203" s="5">
        <f t="shared" ca="1" si="25"/>
        <v>26.395696387785268</v>
      </c>
      <c r="D203" s="5">
        <f t="shared" ca="1" si="26"/>
        <v>150.8603886663187</v>
      </c>
      <c r="E203" s="5">
        <f t="shared" ca="1" si="29"/>
        <v>3.5792417573969635</v>
      </c>
      <c r="F203" s="5">
        <f t="shared" ca="1" si="27"/>
        <v>20.699352314540448</v>
      </c>
      <c r="G203">
        <f t="shared" ca="1" si="28"/>
        <v>0.91300000000000003</v>
      </c>
    </row>
    <row r="204" spans="1:7" x14ac:dyDescent="0.25">
      <c r="A204">
        <v>148</v>
      </c>
      <c r="B204" s="5">
        <f t="shared" ca="1" si="24"/>
        <v>70.330355416265633</v>
      </c>
      <c r="C204" s="5">
        <f t="shared" ca="1" si="25"/>
        <v>32.057658790029691</v>
      </c>
      <c r="D204" s="5">
        <f t="shared" ca="1" si="26"/>
        <v>152.8188080040245</v>
      </c>
      <c r="E204" s="5">
        <f t="shared" ca="1" si="29"/>
        <v>-20.308229066042156</v>
      </c>
      <c r="F204" s="5">
        <f t="shared" ca="1" si="27"/>
        <v>-3.1881185088986719</v>
      </c>
      <c r="G204">
        <f t="shared" ca="1" si="28"/>
        <v>0.30599999999999999</v>
      </c>
    </row>
    <row r="205" spans="1:7" x14ac:dyDescent="0.25">
      <c r="A205">
        <v>149</v>
      </c>
      <c r="B205" s="5">
        <f t="shared" ca="1" si="24"/>
        <v>69.620792176285292</v>
      </c>
      <c r="C205" s="5">
        <f t="shared" ca="1" si="25"/>
        <v>32.109914802660469</v>
      </c>
      <c r="D205" s="5">
        <f t="shared" ca="1" si="26"/>
        <v>156.04419730038066</v>
      </c>
      <c r="E205" s="5">
        <f t="shared" ca="1" si="29"/>
        <v>-24.174044675884311</v>
      </c>
      <c r="F205" s="5">
        <f t="shared" ca="1" si="27"/>
        <v>-7.0539341187408269</v>
      </c>
      <c r="G205">
        <f t="shared" ca="1" si="28"/>
        <v>0.19800000000000001</v>
      </c>
    </row>
    <row r="206" spans="1:7" x14ac:dyDescent="0.25">
      <c r="A206">
        <v>150</v>
      </c>
      <c r="B206" s="5">
        <f t="shared" ca="1" si="24"/>
        <v>74.78628577939034</v>
      </c>
      <c r="C206" s="5">
        <f t="shared" ca="1" si="25"/>
        <v>23.308727662490128</v>
      </c>
      <c r="D206" s="5">
        <f t="shared" ca="1" si="26"/>
        <v>151.93850542724496</v>
      </c>
      <c r="E206" s="5">
        <f t="shared" ca="1" si="29"/>
        <v>17.047120369765448</v>
      </c>
      <c r="F206" s="5">
        <f t="shared" ca="1" si="27"/>
        <v>34.167230926908928</v>
      </c>
      <c r="G206">
        <f t="shared" ca="1" si="28"/>
        <v>0.99299999999999999</v>
      </c>
    </row>
    <row r="207" spans="1:7" x14ac:dyDescent="0.25">
      <c r="A207">
        <v>151</v>
      </c>
      <c r="B207" s="5">
        <f t="shared" ca="1" si="24"/>
        <v>72.73013291838889</v>
      </c>
      <c r="C207" s="5">
        <f t="shared" ca="1" si="25"/>
        <v>31.998709390216586</v>
      </c>
      <c r="D207" s="5">
        <f t="shared" ca="1" si="26"/>
        <v>151.30511979254047</v>
      </c>
      <c r="E207" s="5">
        <f t="shared" ca="1" si="29"/>
        <v>-12.625360285393503</v>
      </c>
      <c r="F207" s="5">
        <f t="shared" ca="1" si="27"/>
        <v>4.4947502717499805</v>
      </c>
      <c r="G207">
        <f t="shared" ca="1" si="28"/>
        <v>0.54800000000000004</v>
      </c>
    </row>
    <row r="208" spans="1:7" x14ac:dyDescent="0.25">
      <c r="A208">
        <v>152</v>
      </c>
      <c r="B208" s="5">
        <f t="shared" ca="1" si="24"/>
        <v>69.169865887259562</v>
      </c>
      <c r="C208" s="5">
        <f t="shared" ca="1" si="25"/>
        <v>31.774084943793603</v>
      </c>
      <c r="D208" s="5">
        <f t="shared" ca="1" si="26"/>
        <v>137.35252970124722</v>
      </c>
      <c r="E208" s="5">
        <f t="shared" ca="1" si="29"/>
        <v>-14.423126639125599</v>
      </c>
      <c r="F208" s="5">
        <f t="shared" ca="1" si="27"/>
        <v>2.6969839180178852</v>
      </c>
      <c r="G208">
        <f t="shared" ca="1" si="28"/>
        <v>0.48799999999999999</v>
      </c>
    </row>
    <row r="209" spans="1:7" x14ac:dyDescent="0.25">
      <c r="A209">
        <v>153</v>
      </c>
      <c r="B209" s="5">
        <f t="shared" ca="1" si="24"/>
        <v>71.223812111760637</v>
      </c>
      <c r="C209" s="5">
        <f t="shared" ca="1" si="25"/>
        <v>24.994592026331468</v>
      </c>
      <c r="D209" s="5">
        <f t="shared" ca="1" si="26"/>
        <v>144.30244469727526</v>
      </c>
      <c r="E209" s="5">
        <f t="shared" ca="1" si="29"/>
        <v>6.5034354714980367</v>
      </c>
      <c r="F209" s="5">
        <f t="shared" ca="1" si="27"/>
        <v>23.62354602864152</v>
      </c>
      <c r="G209">
        <f t="shared" ca="1" si="28"/>
        <v>0.95499999999999996</v>
      </c>
    </row>
    <row r="210" spans="1:7" x14ac:dyDescent="0.25">
      <c r="A210">
        <v>154</v>
      </c>
      <c r="B210" s="5">
        <f t="shared" ca="1" si="24"/>
        <v>67.071868654351377</v>
      </c>
      <c r="C210" s="5">
        <f t="shared" ca="1" si="25"/>
        <v>33.765446066923701</v>
      </c>
      <c r="D210" s="5">
        <f t="shared" ca="1" si="26"/>
        <v>141.8614532353231</v>
      </c>
      <c r="E210" s="5">
        <f t="shared" ca="1" si="29"/>
        <v>-28.274367424844847</v>
      </c>
      <c r="F210" s="5">
        <f t="shared" ca="1" si="27"/>
        <v>-11.154256867701363</v>
      </c>
      <c r="G210">
        <f t="shared" ca="1" si="28"/>
        <v>0.11899999999999999</v>
      </c>
    </row>
    <row r="211" spans="1:7" x14ac:dyDescent="0.25">
      <c r="A211">
        <v>155</v>
      </c>
      <c r="B211" s="5">
        <f t="shared" ca="1" si="24"/>
        <v>70.400132130759062</v>
      </c>
      <c r="C211" s="5">
        <f t="shared" ca="1" si="25"/>
        <v>34.641872796363096</v>
      </c>
      <c r="D211" s="5">
        <f t="shared" ca="1" si="26"/>
        <v>142.42940219329958</v>
      </c>
      <c r="E211" s="5">
        <f t="shared" ca="1" si="29"/>
        <v>-21.732474757742104</v>
      </c>
      <c r="F211" s="5">
        <f t="shared" ca="1" si="27"/>
        <v>-4.6123642005986198</v>
      </c>
      <c r="G211">
        <f t="shared" ca="1" si="28"/>
        <v>0.26900000000000002</v>
      </c>
    </row>
    <row r="212" spans="1:7" x14ac:dyDescent="0.25">
      <c r="A212">
        <v>156</v>
      </c>
      <c r="B212" s="5">
        <f t="shared" ca="1" si="24"/>
        <v>66.785093114750637</v>
      </c>
      <c r="C212" s="5">
        <f t="shared" ca="1" si="25"/>
        <v>28.138139547196626</v>
      </c>
      <c r="D212" s="5">
        <f t="shared" ca="1" si="26"/>
        <v>148.56983925323763</v>
      </c>
      <c r="E212" s="5">
        <f t="shared" ca="1" si="29"/>
        <v>-16.973292841694409</v>
      </c>
      <c r="F212" s="5">
        <f t="shared" ca="1" si="27"/>
        <v>0.14681771544907463</v>
      </c>
      <c r="G212">
        <f t="shared" ca="1" si="28"/>
        <v>0.41899999999999998</v>
      </c>
    </row>
    <row r="213" spans="1:7" x14ac:dyDescent="0.25">
      <c r="A213">
        <v>157</v>
      </c>
      <c r="B213" s="5">
        <f t="shared" ca="1" si="24"/>
        <v>69.577056702043933</v>
      </c>
      <c r="C213" s="5">
        <f t="shared" ca="1" si="25"/>
        <v>31.700356582976521</v>
      </c>
      <c r="D213" s="5">
        <f t="shared" ca="1" si="26"/>
        <v>155.36451498333182</v>
      </c>
      <c r="E213" s="5">
        <f t="shared" ca="1" si="29"/>
        <v>-22.786046744672301</v>
      </c>
      <c r="F213" s="5">
        <f t="shared" ca="1" si="27"/>
        <v>-5.6659361875288177</v>
      </c>
      <c r="G213">
        <f t="shared" ca="1" si="28"/>
        <v>0.23699999999999999</v>
      </c>
    </row>
    <row r="214" spans="1:7" x14ac:dyDescent="0.25">
      <c r="A214">
        <v>158</v>
      </c>
      <c r="B214" s="5">
        <f t="shared" ca="1" si="24"/>
        <v>65.007994720318166</v>
      </c>
      <c r="C214" s="5">
        <f t="shared" ca="1" si="25"/>
        <v>29.494252186364545</v>
      </c>
      <c r="D214" s="5">
        <f t="shared" ca="1" si="26"/>
        <v>149.87807008394236</v>
      </c>
      <c r="E214" s="5">
        <f t="shared" ca="1" si="29"/>
        <v>-26.429270879471922</v>
      </c>
      <c r="F214" s="5">
        <f t="shared" ca="1" si="27"/>
        <v>-9.309160322328438</v>
      </c>
      <c r="G214">
        <f t="shared" ca="1" si="28"/>
        <v>0.153</v>
      </c>
    </row>
    <row r="215" spans="1:7" x14ac:dyDescent="0.25">
      <c r="A215">
        <v>159</v>
      </c>
      <c r="B215" s="5">
        <f t="shared" ca="1" si="24"/>
        <v>67.597569232659936</v>
      </c>
      <c r="C215" s="5">
        <f t="shared" ca="1" si="25"/>
        <v>28.889088997094088</v>
      </c>
      <c r="D215" s="5">
        <f t="shared" ca="1" si="26"/>
        <v>153.77123054021394</v>
      </c>
      <c r="E215" s="5">
        <f t="shared" ca="1" si="29"/>
        <v>-19.604323981030131</v>
      </c>
      <c r="F215" s="5">
        <f t="shared" ca="1" si="27"/>
        <v>-2.4842134238866471</v>
      </c>
      <c r="G215">
        <f t="shared" ca="1" si="28"/>
        <v>0.33400000000000002</v>
      </c>
    </row>
    <row r="216" spans="1:7" x14ac:dyDescent="0.25">
      <c r="A216">
        <v>160</v>
      </c>
      <c r="B216" s="5">
        <f t="shared" ca="1" si="24"/>
        <v>70.45738666986577</v>
      </c>
      <c r="C216" s="5">
        <f t="shared" ca="1" si="25"/>
        <v>33.937921130290327</v>
      </c>
      <c r="D216" s="5">
        <f t="shared" ca="1" si="26"/>
        <v>147.86902627276211</v>
      </c>
      <c r="E216" s="5">
        <f t="shared" ca="1" si="29"/>
        <v>-22.537687938231137</v>
      </c>
      <c r="F216" s="5">
        <f t="shared" ca="1" si="27"/>
        <v>-5.4175773810876535</v>
      </c>
      <c r="G216">
        <f t="shared" ca="1" si="28"/>
        <v>0.245</v>
      </c>
    </row>
    <row r="217" spans="1:7" x14ac:dyDescent="0.25">
      <c r="A217">
        <v>161</v>
      </c>
      <c r="B217" s="5">
        <f t="shared" ca="1" si="24"/>
        <v>70.698805421460108</v>
      </c>
      <c r="C217" s="5">
        <f t="shared" ca="1" si="25"/>
        <v>28.519605127841238</v>
      </c>
      <c r="D217" s="5">
        <f t="shared" ca="1" si="26"/>
        <v>144.00305577122219</v>
      </c>
      <c r="E217" s="5">
        <f t="shared" ca="1" si="29"/>
        <v>-4.6468775130947488</v>
      </c>
      <c r="F217" s="5">
        <f t="shared" ca="1" si="27"/>
        <v>12.473233044048735</v>
      </c>
      <c r="G217">
        <f t="shared" ca="1" si="28"/>
        <v>0.77100000000000002</v>
      </c>
    </row>
    <row r="218" spans="1:7" x14ac:dyDescent="0.25">
      <c r="A218">
        <v>162</v>
      </c>
      <c r="B218" s="5">
        <f t="shared" ca="1" si="24"/>
        <v>70.74429492527787</v>
      </c>
      <c r="C218" s="5">
        <f t="shared" ca="1" si="25"/>
        <v>35.189674201023408</v>
      </c>
      <c r="D218" s="5">
        <f t="shared" ca="1" si="26"/>
        <v>152.36733012179599</v>
      </c>
      <c r="E218" s="5">
        <f t="shared" ca="1" si="29"/>
        <v>-27.656486491645357</v>
      </c>
      <c r="F218" s="5">
        <f t="shared" ca="1" si="27"/>
        <v>-10.536375934501873</v>
      </c>
      <c r="G218">
        <f t="shared" ca="1" si="28"/>
        <v>0.13200000000000001</v>
      </c>
    </row>
    <row r="219" spans="1:7" x14ac:dyDescent="0.25">
      <c r="A219">
        <v>163</v>
      </c>
      <c r="B219" s="5">
        <f t="shared" ca="1" si="24"/>
        <v>67.846940456266807</v>
      </c>
      <c r="C219" s="5">
        <f t="shared" ca="1" si="25"/>
        <v>27.282585231006511</v>
      </c>
      <c r="D219" s="5">
        <f t="shared" ca="1" si="26"/>
        <v>143.54270375659382</v>
      </c>
      <c r="E219" s="5">
        <f t="shared" ca="1" si="29"/>
        <v>-8.9090457112986101</v>
      </c>
      <c r="F219" s="5">
        <f t="shared" ca="1" si="27"/>
        <v>8.2110648458448736</v>
      </c>
      <c r="G219">
        <f t="shared" ca="1" si="28"/>
        <v>0.65800000000000003</v>
      </c>
    </row>
    <row r="220" spans="1:7" x14ac:dyDescent="0.25">
      <c r="A220">
        <v>164</v>
      </c>
      <c r="B220" s="5">
        <f t="shared" ca="1" si="24"/>
        <v>72.72015498627745</v>
      </c>
      <c r="C220" s="5">
        <f t="shared" ca="1" si="25"/>
        <v>31.550779159011867</v>
      </c>
      <c r="D220" s="5">
        <f t="shared" ca="1" si="26"/>
        <v>153.29027510970573</v>
      </c>
      <c r="E220" s="5">
        <f t="shared" ca="1" si="29"/>
        <v>-12.47190689135315</v>
      </c>
      <c r="F220" s="5">
        <f t="shared" ca="1" si="27"/>
        <v>4.6482036657903336</v>
      </c>
      <c r="G220">
        <f t="shared" ca="1" si="28"/>
        <v>0.55400000000000005</v>
      </c>
    </row>
    <row r="221" spans="1:7" x14ac:dyDescent="0.25">
      <c r="A221">
        <v>165</v>
      </c>
      <c r="B221" s="5">
        <f t="shared" ca="1" si="24"/>
        <v>76.917031122056429</v>
      </c>
      <c r="C221" s="5">
        <f t="shared" ca="1" si="25"/>
        <v>28.910890957187998</v>
      </c>
      <c r="D221" s="5">
        <f t="shared" ca="1" si="26"/>
        <v>151.2331713101259</v>
      </c>
      <c r="E221" s="5">
        <f t="shared" ca="1" si="29"/>
        <v>7.7315853950449052</v>
      </c>
      <c r="F221" s="5">
        <f t="shared" ca="1" si="27"/>
        <v>24.85169595218839</v>
      </c>
      <c r="G221">
        <f t="shared" ca="1" si="28"/>
        <v>0.96399999999999997</v>
      </c>
    </row>
    <row r="222" spans="1:7" x14ac:dyDescent="0.25">
      <c r="A222">
        <v>166</v>
      </c>
      <c r="B222" s="5">
        <f t="shared" ca="1" si="24"/>
        <v>73.550671726930588</v>
      </c>
      <c r="C222" s="5">
        <f t="shared" ca="1" si="25"/>
        <v>27.868526687438493</v>
      </c>
      <c r="D222" s="5">
        <f t="shared" ca="1" si="26"/>
        <v>145.3483241687554</v>
      </c>
      <c r="E222" s="5">
        <f t="shared" ca="1" si="29"/>
        <v>4.4118698806550825</v>
      </c>
      <c r="F222" s="5">
        <f t="shared" ca="1" si="27"/>
        <v>21.531980437798566</v>
      </c>
      <c r="G222">
        <f t="shared" ca="1" si="28"/>
        <v>0.92800000000000005</v>
      </c>
    </row>
    <row r="223" spans="1:7" x14ac:dyDescent="0.25">
      <c r="A223">
        <v>167</v>
      </c>
      <c r="B223" s="5">
        <f t="shared" ca="1" si="24"/>
        <v>70.155203276839913</v>
      </c>
      <c r="C223" s="5">
        <f t="shared" ca="1" si="25"/>
        <v>26.907853413175197</v>
      </c>
      <c r="D223" s="5">
        <f t="shared" ca="1" si="26"/>
        <v>149.10930563840679</v>
      </c>
      <c r="E223" s="5">
        <f t="shared" ca="1" si="29"/>
        <v>-4.4151570723581326</v>
      </c>
      <c r="F223" s="5">
        <f t="shared" ca="1" si="27"/>
        <v>12.704953484785351</v>
      </c>
      <c r="G223">
        <f t="shared" ca="1" si="28"/>
        <v>0.77600000000000002</v>
      </c>
    </row>
    <row r="224" spans="1:7" x14ac:dyDescent="0.25">
      <c r="A224">
        <v>168</v>
      </c>
      <c r="B224" s="5">
        <f t="shared" ca="1" si="24"/>
        <v>66.712069929905496</v>
      </c>
      <c r="C224" s="5">
        <f t="shared" ca="1" si="25"/>
        <v>31.205088521582095</v>
      </c>
      <c r="D224" s="5">
        <f t="shared" ca="1" si="26"/>
        <v>144.04497400140033</v>
      </c>
      <c r="E224" s="5">
        <f t="shared" ca="1" si="29"/>
        <v>-23.304873577592968</v>
      </c>
      <c r="F224" s="5">
        <f t="shared" ca="1" si="27"/>
        <v>-6.1847630204494841</v>
      </c>
      <c r="G224">
        <f t="shared" ca="1" si="28"/>
        <v>0.22</v>
      </c>
    </row>
    <row r="225" spans="1:7" x14ac:dyDescent="0.25">
      <c r="A225">
        <v>169</v>
      </c>
      <c r="B225" s="5">
        <f t="shared" ca="1" si="24"/>
        <v>65.649094966798216</v>
      </c>
      <c r="C225" s="5">
        <f t="shared" ca="1" si="25"/>
        <v>33.149453460788372</v>
      </c>
      <c r="D225" s="5">
        <f t="shared" ca="1" si="26"/>
        <v>145.27301744688396</v>
      </c>
      <c r="E225" s="5">
        <f t="shared" ca="1" si="29"/>
        <v>-32.366084844026254</v>
      </c>
      <c r="F225" s="5">
        <f t="shared" ca="1" si="27"/>
        <v>-15.24597428688277</v>
      </c>
      <c r="G225">
        <f t="shared" ca="1" si="28"/>
        <v>6.4000000000000001E-2</v>
      </c>
    </row>
    <row r="226" spans="1:7" x14ac:dyDescent="0.25">
      <c r="A226">
        <v>170</v>
      </c>
      <c r="B226" s="5">
        <f t="shared" ca="1" si="24"/>
        <v>65.733728449017846</v>
      </c>
      <c r="C226" s="5">
        <f t="shared" ca="1" si="25"/>
        <v>32.861137664848613</v>
      </c>
      <c r="D226" s="5">
        <f t="shared" ca="1" si="26"/>
        <v>147.2303311951124</v>
      </c>
      <c r="E226" s="5">
        <f t="shared" ca="1" si="29"/>
        <v>-32.379180926708074</v>
      </c>
      <c r="F226" s="5">
        <f t="shared" ca="1" si="27"/>
        <v>-15.25907036956459</v>
      </c>
      <c r="G226">
        <f t="shared" ca="1" si="28"/>
        <v>6.3E-2</v>
      </c>
    </row>
    <row r="227" spans="1:7" x14ac:dyDescent="0.25">
      <c r="A227">
        <v>171</v>
      </c>
      <c r="B227" s="5">
        <f t="shared" ca="1" si="24"/>
        <v>69.801157411364713</v>
      </c>
      <c r="C227" s="5">
        <f t="shared" ca="1" si="25"/>
        <v>26.159110109753627</v>
      </c>
      <c r="D227" s="5">
        <f t="shared" ca="1" si="26"/>
        <v>142.48072154314184</v>
      </c>
      <c r="E227" s="5">
        <f t="shared" ca="1" si="29"/>
        <v>0.25917269387813224</v>
      </c>
      <c r="F227" s="5">
        <f t="shared" ca="1" si="27"/>
        <v>17.379283251021615</v>
      </c>
      <c r="G227">
        <f t="shared" ca="1" si="28"/>
        <v>0.86799999999999999</v>
      </c>
    </row>
    <row r="228" spans="1:7" x14ac:dyDescent="0.25">
      <c r="A228">
        <v>172</v>
      </c>
      <c r="B228" s="5">
        <f t="shared" ca="1" si="24"/>
        <v>63.224516094201775</v>
      </c>
      <c r="C228" s="5">
        <f t="shared" ca="1" si="25"/>
        <v>24.840685104109529</v>
      </c>
      <c r="D228" s="5">
        <f t="shared" ca="1" si="26"/>
        <v>146.37539203924698</v>
      </c>
      <c r="E228" s="5">
        <f t="shared" ca="1" si="29"/>
        <v>-16.525668293494029</v>
      </c>
      <c r="F228" s="5">
        <f t="shared" ca="1" si="27"/>
        <v>0.59444226364945507</v>
      </c>
      <c r="G228">
        <f t="shared" ca="1" si="28"/>
        <v>0.436</v>
      </c>
    </row>
    <row r="229" spans="1:7" x14ac:dyDescent="0.25">
      <c r="A229">
        <v>173</v>
      </c>
      <c r="B229" s="5">
        <f t="shared" ca="1" si="24"/>
        <v>70.988431618178581</v>
      </c>
      <c r="C229" s="5">
        <f t="shared" ca="1" si="25"/>
        <v>31.253828606319562</v>
      </c>
      <c r="D229" s="5">
        <f t="shared" ca="1" si="26"/>
        <v>147.10822332722645</v>
      </c>
      <c r="E229" s="5">
        <f t="shared" ca="1" si="29"/>
        <v>-13.147883097206527</v>
      </c>
      <c r="F229" s="5">
        <f t="shared" ca="1" si="27"/>
        <v>3.9722274599369563</v>
      </c>
      <c r="G229">
        <f t="shared" ca="1" si="28"/>
        <v>0.53500000000000003</v>
      </c>
    </row>
    <row r="230" spans="1:7" x14ac:dyDescent="0.25">
      <c r="A230">
        <v>174</v>
      </c>
      <c r="B230" s="5">
        <f t="shared" ca="1" si="24"/>
        <v>71.858147684302565</v>
      </c>
      <c r="C230" s="5">
        <f t="shared" ca="1" si="25"/>
        <v>30.626218619276372</v>
      </c>
      <c r="D230" s="5">
        <f t="shared" ca="1" si="26"/>
        <v>143.36768341790275</v>
      </c>
      <c r="E230" s="5">
        <f t="shared" ca="1" si="29"/>
        <v>-6.9502087322912516</v>
      </c>
      <c r="F230" s="5">
        <f t="shared" ca="1" si="27"/>
        <v>10.169901824852232</v>
      </c>
      <c r="G230">
        <f t="shared" ca="1" si="28"/>
        <v>0.71199999999999997</v>
      </c>
    </row>
    <row r="231" spans="1:7" x14ac:dyDescent="0.25">
      <c r="A231">
        <v>175</v>
      </c>
      <c r="B231" s="5">
        <f t="shared" ca="1" si="24"/>
        <v>73.034000881197358</v>
      </c>
      <c r="C231" s="5">
        <f t="shared" ca="1" si="25"/>
        <v>30.448453920897396</v>
      </c>
      <c r="D231" s="5">
        <f t="shared" ca="1" si="26"/>
        <v>147.43039068675307</v>
      </c>
      <c r="E231" s="5">
        <f t="shared" ca="1" si="29"/>
        <v>-5.3588456311686512</v>
      </c>
      <c r="F231" s="5">
        <f t="shared" ca="1" si="27"/>
        <v>11.761264925974832</v>
      </c>
      <c r="G231">
        <f t="shared" ca="1" si="28"/>
        <v>0.755</v>
      </c>
    </row>
    <row r="232" spans="1:7" x14ac:dyDescent="0.25">
      <c r="A232">
        <v>176</v>
      </c>
      <c r="B232" s="5">
        <f t="shared" ca="1" si="24"/>
        <v>69.681050695839872</v>
      </c>
      <c r="C232" s="5">
        <f t="shared" ca="1" si="25"/>
        <v>32.671913680013965</v>
      </c>
      <c r="D232" s="5">
        <f t="shared" ca="1" si="26"/>
        <v>159.47934159773899</v>
      </c>
      <c r="E232" s="5">
        <f t="shared" ca="1" si="29"/>
        <v>-27.426494517963601</v>
      </c>
      <c r="F232" s="5">
        <f t="shared" ca="1" si="27"/>
        <v>-10.306383960820117</v>
      </c>
      <c r="G232">
        <f t="shared" ca="1" si="28"/>
        <v>0.13900000000000001</v>
      </c>
    </row>
    <row r="233" spans="1:7" x14ac:dyDescent="0.25">
      <c r="A233">
        <v>177</v>
      </c>
      <c r="B233" s="5">
        <f t="shared" ca="1" si="24"/>
        <v>68.164755990099394</v>
      </c>
      <c r="C233" s="5">
        <f t="shared" ca="1" si="25"/>
        <v>28.015876265186854</v>
      </c>
      <c r="D233" s="5">
        <f t="shared" ca="1" si="26"/>
        <v>143.00568122700847</v>
      </c>
      <c r="E233" s="5">
        <f t="shared" ca="1" si="29"/>
        <v>-9.7800771914895268</v>
      </c>
      <c r="F233" s="5">
        <f t="shared" ca="1" si="27"/>
        <v>7.3400333656539569</v>
      </c>
      <c r="G233">
        <f t="shared" ca="1" si="28"/>
        <v>0.63600000000000001</v>
      </c>
    </row>
    <row r="234" spans="1:7" x14ac:dyDescent="0.25">
      <c r="A234">
        <v>178</v>
      </c>
      <c r="B234" s="5">
        <f t="shared" ca="1" si="24"/>
        <v>77.703851985084214</v>
      </c>
      <c r="C234" s="5">
        <f t="shared" ca="1" si="25"/>
        <v>27.380969598176979</v>
      </c>
      <c r="D234" s="5">
        <f t="shared" ca="1" si="26"/>
        <v>153.76737010214447</v>
      </c>
      <c r="E234" s="5">
        <f t="shared" ca="1" si="29"/>
        <v>12.836607844297529</v>
      </c>
      <c r="F234" s="5">
        <f t="shared" ca="1" si="27"/>
        <v>29.956718401441012</v>
      </c>
      <c r="G234">
        <f t="shared" ca="1" si="28"/>
        <v>0.98299999999999998</v>
      </c>
    </row>
    <row r="235" spans="1:7" x14ac:dyDescent="0.25">
      <c r="A235">
        <v>179</v>
      </c>
      <c r="B235" s="5">
        <f t="shared" ca="1" si="24"/>
        <v>65.600844400882551</v>
      </c>
      <c r="C235" s="5">
        <f t="shared" ca="1" si="25"/>
        <v>31.955123877281114</v>
      </c>
      <c r="D235" s="5">
        <f t="shared" ca="1" si="26"/>
        <v>146.05319352209594</v>
      </c>
      <c r="E235" s="5">
        <f t="shared" ca="1" si="29"/>
        <v>-29.585516837708802</v>
      </c>
      <c r="F235" s="5">
        <f t="shared" ca="1" si="27"/>
        <v>-12.465406280565318</v>
      </c>
      <c r="G235">
        <f t="shared" ca="1" si="28"/>
        <v>9.4E-2</v>
      </c>
    </row>
    <row r="236" spans="1:7" x14ac:dyDescent="0.25">
      <c r="A236">
        <v>180</v>
      </c>
      <c r="B236" s="5">
        <f t="shared" ca="1" si="24"/>
        <v>67.98064579774352</v>
      </c>
      <c r="C236" s="5">
        <f t="shared" ca="1" si="25"/>
        <v>34.983189079827966</v>
      </c>
      <c r="D236" s="5">
        <f t="shared" ca="1" si="26"/>
        <v>143.59942645815335</v>
      </c>
      <c r="E236" s="5">
        <f t="shared" ca="1" si="29"/>
        <v>-30.073846269833361</v>
      </c>
      <c r="F236" s="5">
        <f t="shared" ca="1" si="27"/>
        <v>-12.953735712689877</v>
      </c>
      <c r="G236">
        <f t="shared" ca="1" si="28"/>
        <v>9.0999999999999998E-2</v>
      </c>
    </row>
    <row r="237" spans="1:7" x14ac:dyDescent="0.25">
      <c r="A237">
        <v>181</v>
      </c>
      <c r="B237" s="5">
        <f t="shared" ca="1" si="24"/>
        <v>71.20002053435779</v>
      </c>
      <c r="C237" s="5">
        <f t="shared" ca="1" si="25"/>
        <v>25.985187460986459</v>
      </c>
      <c r="D237" s="5">
        <f t="shared" ca="1" si="26"/>
        <v>157.01376778697639</v>
      </c>
      <c r="E237" s="5">
        <f t="shared" ca="1" si="29"/>
        <v>-3.1794841333208539</v>
      </c>
      <c r="F237" s="5">
        <f t="shared" ca="1" si="27"/>
        <v>13.94062642382263</v>
      </c>
      <c r="G237">
        <f t="shared" ca="1" si="28"/>
        <v>0.8</v>
      </c>
    </row>
    <row r="238" spans="1:7" x14ac:dyDescent="0.25">
      <c r="A238">
        <v>182</v>
      </c>
      <c r="B238" s="5">
        <f t="shared" ca="1" si="24"/>
        <v>71.025183239612289</v>
      </c>
      <c r="C238" s="5">
        <f t="shared" ca="1" si="25"/>
        <v>30.662439479312738</v>
      </c>
      <c r="D238" s="5">
        <f t="shared" ca="1" si="26"/>
        <v>156.29765053176806</v>
      </c>
      <c r="E238" s="5">
        <f t="shared" ca="1" si="29"/>
        <v>-16.345402865075812</v>
      </c>
      <c r="F238" s="5">
        <f t="shared" ca="1" si="27"/>
        <v>0.77470769206767187</v>
      </c>
      <c r="G238">
        <f t="shared" ca="1" si="28"/>
        <v>0.441</v>
      </c>
    </row>
    <row r="239" spans="1:7" x14ac:dyDescent="0.25">
      <c r="A239">
        <v>183</v>
      </c>
      <c r="B239" s="5">
        <f t="shared" ca="1" si="24"/>
        <v>69.627524827654952</v>
      </c>
      <c r="C239" s="5">
        <f t="shared" ca="1" si="25"/>
        <v>28.183990491862833</v>
      </c>
      <c r="D239" s="5">
        <f t="shared" ca="1" si="26"/>
        <v>152.17366432860734</v>
      </c>
      <c r="E239" s="5">
        <f t="shared" ca="1" si="29"/>
        <v>-11.10447812151695</v>
      </c>
      <c r="F239" s="5">
        <f t="shared" ca="1" si="27"/>
        <v>6.015632435626534</v>
      </c>
      <c r="G239">
        <f t="shared" ca="1" si="28"/>
        <v>0.60599999999999998</v>
      </c>
    </row>
    <row r="240" spans="1:7" x14ac:dyDescent="0.25">
      <c r="A240">
        <v>184</v>
      </c>
      <c r="B240" s="5">
        <f t="shared" ca="1" si="24"/>
        <v>67.742055310305091</v>
      </c>
      <c r="C240" s="5">
        <f t="shared" ca="1" si="25"/>
        <v>29.674976558429002</v>
      </c>
      <c r="D240" s="5">
        <f t="shared" ca="1" si="26"/>
        <v>162.33223673533462</v>
      </c>
      <c r="E240" s="5">
        <f t="shared" ca="1" si="29"/>
        <v>-26.009018933724384</v>
      </c>
      <c r="F240" s="5">
        <f t="shared" ca="1" si="27"/>
        <v>-8.8889083765809005</v>
      </c>
      <c r="G240">
        <f t="shared" ca="1" si="28"/>
        <v>0.16300000000000001</v>
      </c>
    </row>
    <row r="241" spans="1:7" x14ac:dyDescent="0.25">
      <c r="A241">
        <v>185</v>
      </c>
      <c r="B241" s="5">
        <f t="shared" ca="1" si="24"/>
        <v>68.65226775939955</v>
      </c>
      <c r="C241" s="5">
        <f t="shared" ca="1" si="25"/>
        <v>26.143556655024085</v>
      </c>
      <c r="D241" s="5">
        <f t="shared" ca="1" si="26"/>
        <v>141.81362873977591</v>
      </c>
      <c r="E241" s="5">
        <f t="shared" ca="1" si="29"/>
        <v>-2.5467419988578905</v>
      </c>
      <c r="F241" s="5">
        <f t="shared" ca="1" si="27"/>
        <v>14.573368558285594</v>
      </c>
      <c r="G241">
        <f t="shared" ca="1" si="28"/>
        <v>0.80800000000000005</v>
      </c>
    </row>
    <row r="242" spans="1:7" x14ac:dyDescent="0.25">
      <c r="A242">
        <v>186</v>
      </c>
      <c r="B242" s="5">
        <f t="shared" ca="1" si="24"/>
        <v>66.860271725762445</v>
      </c>
      <c r="C242" s="5">
        <f t="shared" ca="1" si="25"/>
        <v>32.09981910050255</v>
      </c>
      <c r="D242" s="5">
        <f t="shared" ca="1" si="26"/>
        <v>156.24895048812706</v>
      </c>
      <c r="E242" s="5">
        <f t="shared" ca="1" si="29"/>
        <v>-31.966275243037114</v>
      </c>
      <c r="F242" s="5">
        <f t="shared" ca="1" si="27"/>
        <v>-14.84616468589363</v>
      </c>
      <c r="G242">
        <f t="shared" ca="1" si="28"/>
        <v>6.8000000000000005E-2</v>
      </c>
    </row>
    <row r="243" spans="1:7" x14ac:dyDescent="0.25">
      <c r="A243">
        <v>187</v>
      </c>
      <c r="B243" s="5">
        <f t="shared" ca="1" si="24"/>
        <v>67.39856070426616</v>
      </c>
      <c r="C243" s="5">
        <f t="shared" ca="1" si="25"/>
        <v>28.111997341966454</v>
      </c>
      <c r="D243" s="5">
        <f t="shared" ca="1" si="26"/>
        <v>161.93510517667085</v>
      </c>
      <c r="E243" s="5">
        <f t="shared" ca="1" si="29"/>
        <v>-22.38901433079586</v>
      </c>
      <c r="F243" s="5">
        <f t="shared" ca="1" si="27"/>
        <v>-5.2689037736523758</v>
      </c>
      <c r="G243">
        <f t="shared" ca="1" si="28"/>
        <v>0.25</v>
      </c>
    </row>
    <row r="244" spans="1:7" x14ac:dyDescent="0.25">
      <c r="A244">
        <v>188</v>
      </c>
      <c r="B244" s="5">
        <f t="shared" ca="1" si="24"/>
        <v>67.717818438932014</v>
      </c>
      <c r="C244" s="5">
        <f t="shared" ca="1" si="25"/>
        <v>32.611238281337315</v>
      </c>
      <c r="D244" s="5">
        <f t="shared" ca="1" si="26"/>
        <v>159.12158163229859</v>
      </c>
      <c r="E244" s="5">
        <f t="shared" ca="1" si="29"/>
        <v>-32.547521230448694</v>
      </c>
      <c r="F244" s="5">
        <f t="shared" ca="1" si="27"/>
        <v>-15.427410673305211</v>
      </c>
      <c r="G244">
        <f t="shared" ca="1" si="28"/>
        <v>6.0999999999999999E-2</v>
      </c>
    </row>
    <row r="245" spans="1:7" x14ac:dyDescent="0.25">
      <c r="A245">
        <v>189</v>
      </c>
      <c r="B245" s="5">
        <f t="shared" ca="1" si="24"/>
        <v>62.674901542827456</v>
      </c>
      <c r="C245" s="5">
        <f t="shared" ca="1" si="25"/>
        <v>26.174343037612317</v>
      </c>
      <c r="D245" s="5">
        <f t="shared" ca="1" si="26"/>
        <v>150.36112563398768</v>
      </c>
      <c r="E245" s="5">
        <f t="shared" ca="1" si="29"/>
        <v>-23.933412815426141</v>
      </c>
      <c r="F245" s="5">
        <f t="shared" ca="1" si="27"/>
        <v>-6.8133022582826577</v>
      </c>
      <c r="G245">
        <f t="shared" ca="1" si="28"/>
        <v>0.20300000000000001</v>
      </c>
    </row>
    <row r="246" spans="1:7" x14ac:dyDescent="0.25">
      <c r="A246">
        <v>190</v>
      </c>
      <c r="B246" s="5">
        <f t="shared" ca="1" si="24"/>
        <v>68.979433841291723</v>
      </c>
      <c r="C246" s="5">
        <f t="shared" ca="1" si="25"/>
        <v>24.828652105262456</v>
      </c>
      <c r="D246" s="5">
        <f t="shared" ca="1" si="26"/>
        <v>163.99801945073909</v>
      </c>
      <c r="E246" s="5">
        <f t="shared" ca="1" si="29"/>
        <v>-9.9149679479032837</v>
      </c>
      <c r="F246" s="5">
        <f t="shared" ca="1" si="27"/>
        <v>7.2051426092402</v>
      </c>
      <c r="G246">
        <f t="shared" ca="1" si="28"/>
        <v>0.63</v>
      </c>
    </row>
    <row r="247" spans="1:7" x14ac:dyDescent="0.25">
      <c r="A247">
        <v>191</v>
      </c>
      <c r="B247" s="5">
        <f t="shared" ca="1" si="24"/>
        <v>73.903265483241839</v>
      </c>
      <c r="C247" s="5">
        <f t="shared" ca="1" si="25"/>
        <v>29.606708016833512</v>
      </c>
      <c r="D247" s="5">
        <f t="shared" ca="1" si="26"/>
        <v>148.51052005735951</v>
      </c>
      <c r="E247" s="5">
        <f t="shared" ca="1" si="29"/>
        <v>-1.1620682842417134</v>
      </c>
      <c r="F247" s="5">
        <f t="shared" ca="1" si="27"/>
        <v>15.958042272901771</v>
      </c>
      <c r="G247">
        <f t="shared" ca="1" si="28"/>
        <v>0.83399999999999996</v>
      </c>
    </row>
    <row r="248" spans="1:7" x14ac:dyDescent="0.25">
      <c r="A248">
        <v>192</v>
      </c>
      <c r="B248" s="5">
        <f t="shared" ca="1" si="24"/>
        <v>71.776596095620107</v>
      </c>
      <c r="C248" s="5">
        <f t="shared" ca="1" si="25"/>
        <v>34.794196483004328</v>
      </c>
      <c r="D248" s="5">
        <f t="shared" ca="1" si="26"/>
        <v>137.20626487711198</v>
      </c>
      <c r="E248" s="5">
        <f t="shared" ca="1" si="29"/>
        <v>-15.498876776042946</v>
      </c>
      <c r="F248" s="5">
        <f t="shared" ca="1" si="27"/>
        <v>1.6212337811005373</v>
      </c>
      <c r="G248">
        <f t="shared" ca="1" si="28"/>
        <v>0.45600000000000002</v>
      </c>
    </row>
    <row r="249" spans="1:7" x14ac:dyDescent="0.25">
      <c r="A249">
        <v>193</v>
      </c>
      <c r="B249" s="5">
        <f t="shared" ca="1" si="24"/>
        <v>67.54266542556708</v>
      </c>
      <c r="C249" s="5">
        <f t="shared" ca="1" si="25"/>
        <v>30.231610996912782</v>
      </c>
      <c r="D249" s="5">
        <f t="shared" ca="1" si="26"/>
        <v>157.81112735242039</v>
      </c>
      <c r="E249" s="5">
        <f t="shared" ca="1" si="29"/>
        <v>-25.684292933758432</v>
      </c>
      <c r="F249" s="5">
        <f t="shared" ca="1" si="27"/>
        <v>-8.5641823766149479</v>
      </c>
      <c r="G249">
        <f t="shared" ca="1" si="28"/>
        <v>0.16800000000000001</v>
      </c>
    </row>
    <row r="250" spans="1:7" x14ac:dyDescent="0.25">
      <c r="A250">
        <v>194</v>
      </c>
      <c r="B250" s="5">
        <f t="shared" ref="B250:B313" ca="1" si="30">_xlfn.NORM.INV(RAND(),$B$52,$C$52)</f>
        <v>70.969004417796299</v>
      </c>
      <c r="C250" s="5">
        <f t="shared" ref="C250:C313" ca="1" si="31">_xlfn.NORM.INV(RAND(),$B$53,$C$53)</f>
        <v>24.709124782405112</v>
      </c>
      <c r="D250" s="5">
        <f t="shared" ref="D250:D313" ca="1" si="32">_xlfn.NORM.INV(RAND(),$B$54,$C$54)</f>
        <v>144.20165582596869</v>
      </c>
      <c r="E250" s="5">
        <f t="shared" ca="1" si="29"/>
        <v>6.643379244510383</v>
      </c>
      <c r="F250" s="5">
        <f t="shared" ref="F250:F313" ca="1" si="33">E250+$C$46</f>
        <v>23.763489801653868</v>
      </c>
      <c r="G250">
        <f t="shared" ref="G250:G313" ca="1" si="34">COUNTIF($F$57:$F$1056,"&lt;"&amp;F250)/COUNT($F$57:$F$1056)</f>
        <v>0.95599999999999996</v>
      </c>
    </row>
    <row r="251" spans="1:7" x14ac:dyDescent="0.25">
      <c r="A251">
        <v>195</v>
      </c>
      <c r="B251" s="5">
        <f t="shared" ca="1" si="30"/>
        <v>70.557356356197744</v>
      </c>
      <c r="C251" s="5">
        <f t="shared" ca="1" si="31"/>
        <v>35.2410470587538</v>
      </c>
      <c r="D251" s="5">
        <f t="shared" ca="1" si="32"/>
        <v>142.78340957661158</v>
      </c>
      <c r="E251" s="5">
        <f t="shared" ca="1" si="29"/>
        <v>-23.157598594270226</v>
      </c>
      <c r="F251" s="5">
        <f t="shared" ca="1" si="33"/>
        <v>-6.0374880371267423</v>
      </c>
      <c r="G251">
        <f t="shared" ca="1" si="34"/>
        <v>0.224</v>
      </c>
    </row>
    <row r="252" spans="1:7" x14ac:dyDescent="0.25">
      <c r="A252">
        <v>196</v>
      </c>
      <c r="B252" s="5">
        <f t="shared" ca="1" si="30"/>
        <v>70.583579383555289</v>
      </c>
      <c r="C252" s="5">
        <f t="shared" ca="1" si="31"/>
        <v>26.924058172628527</v>
      </c>
      <c r="D252" s="5">
        <f t="shared" ca="1" si="32"/>
        <v>143.25009511564409</v>
      </c>
      <c r="E252" s="5">
        <f t="shared" ca="1" si="29"/>
        <v>-0.10661534673628292</v>
      </c>
      <c r="F252" s="5">
        <f t="shared" ca="1" si="33"/>
        <v>17.0134952104072</v>
      </c>
      <c r="G252">
        <f t="shared" ca="1" si="34"/>
        <v>0.86199999999999999</v>
      </c>
    </row>
    <row r="253" spans="1:7" x14ac:dyDescent="0.25">
      <c r="A253">
        <v>197</v>
      </c>
      <c r="B253" s="5">
        <f t="shared" ca="1" si="30"/>
        <v>71.349070338068273</v>
      </c>
      <c r="C253" s="5">
        <f t="shared" ca="1" si="31"/>
        <v>29.200485546449404</v>
      </c>
      <c r="D253" s="5">
        <f t="shared" ca="1" si="32"/>
        <v>149.00411849305445</v>
      </c>
      <c r="E253" s="5">
        <f t="shared" ca="1" si="29"/>
        <v>-7.4273092831691629</v>
      </c>
      <c r="F253" s="5">
        <f t="shared" ca="1" si="33"/>
        <v>9.6928012739743217</v>
      </c>
      <c r="G253">
        <f t="shared" ca="1" si="34"/>
        <v>0.69899999999999995</v>
      </c>
    </row>
    <row r="254" spans="1:7" x14ac:dyDescent="0.25">
      <c r="A254">
        <v>198</v>
      </c>
      <c r="B254" s="5">
        <f t="shared" ca="1" si="30"/>
        <v>73.079129599526169</v>
      </c>
      <c r="C254" s="5">
        <f t="shared" ca="1" si="31"/>
        <v>35.108609938630451</v>
      </c>
      <c r="D254" s="5">
        <f t="shared" ca="1" si="32"/>
        <v>147.23527142542093</v>
      </c>
      <c r="E254" s="5">
        <f t="shared" ca="1" si="29"/>
        <v>-18.143403940363104</v>
      </c>
      <c r="F254" s="5">
        <f t="shared" ca="1" si="33"/>
        <v>-1.0232933832196203</v>
      </c>
      <c r="G254">
        <f t="shared" ca="1" si="34"/>
        <v>0.372</v>
      </c>
    </row>
    <row r="255" spans="1:7" x14ac:dyDescent="0.25">
      <c r="A255">
        <v>199</v>
      </c>
      <c r="B255" s="5">
        <f t="shared" ca="1" si="30"/>
        <v>68.189698653712895</v>
      </c>
      <c r="C255" s="5">
        <f t="shared" ca="1" si="31"/>
        <v>30.692937817974517</v>
      </c>
      <c r="D255" s="5">
        <f t="shared" ca="1" si="32"/>
        <v>154.63033416969546</v>
      </c>
      <c r="E255" s="5">
        <f t="shared" ca="1" si="29"/>
        <v>-23.451583399332236</v>
      </c>
      <c r="F255" s="5">
        <f t="shared" ca="1" si="33"/>
        <v>-6.3314728421887523</v>
      </c>
      <c r="G255">
        <f t="shared" ca="1" si="34"/>
        <v>0.218</v>
      </c>
    </row>
    <row r="256" spans="1:7" x14ac:dyDescent="0.25">
      <c r="A256">
        <v>200</v>
      </c>
      <c r="B256" s="5">
        <f t="shared" ca="1" si="30"/>
        <v>67.715174404007215</v>
      </c>
      <c r="C256" s="5">
        <f t="shared" ca="1" si="31"/>
        <v>33.767003446710561</v>
      </c>
      <c r="D256" s="5">
        <f t="shared" ca="1" si="32"/>
        <v>147.21354489860809</v>
      </c>
      <c r="E256" s="5">
        <f t="shared" ca="1" si="29"/>
        <v>-29.366055952039172</v>
      </c>
      <c r="F256" s="5">
        <f t="shared" ca="1" si="33"/>
        <v>-12.245945394895688</v>
      </c>
      <c r="G256">
        <f t="shared" ca="1" si="34"/>
        <v>0.10100000000000001</v>
      </c>
    </row>
    <row r="257" spans="1:7" x14ac:dyDescent="0.25">
      <c r="A257">
        <v>201</v>
      </c>
      <c r="B257" s="5">
        <f t="shared" ca="1" si="30"/>
        <v>71.808986537693613</v>
      </c>
      <c r="C257" s="5">
        <f t="shared" ca="1" si="31"/>
        <v>28.618116835433696</v>
      </c>
      <c r="D257" s="5">
        <f t="shared" ca="1" si="32"/>
        <v>141.92082770591057</v>
      </c>
      <c r="E257" s="5">
        <f t="shared" ca="1" si="29"/>
        <v>-0.69924955134981381</v>
      </c>
      <c r="F257" s="5">
        <f t="shared" ca="1" si="33"/>
        <v>16.420861005793668</v>
      </c>
      <c r="G257">
        <f t="shared" ca="1" si="34"/>
        <v>0.84299999999999997</v>
      </c>
    </row>
    <row r="258" spans="1:7" x14ac:dyDescent="0.25">
      <c r="A258">
        <v>202</v>
      </c>
      <c r="B258" s="5">
        <f t="shared" ca="1" si="30"/>
        <v>66.88162197658707</v>
      </c>
      <c r="C258" s="5">
        <f t="shared" ca="1" si="31"/>
        <v>32.667205051957154</v>
      </c>
      <c r="D258" s="5">
        <f t="shared" ca="1" si="32"/>
        <v>140.58772191661745</v>
      </c>
      <c r="E258" s="5">
        <f t="shared" ca="1" si="29"/>
        <v>-25.051977103990193</v>
      </c>
      <c r="F258" s="5">
        <f t="shared" ca="1" si="33"/>
        <v>-7.9318665468467096</v>
      </c>
      <c r="G258">
        <f t="shared" ca="1" si="34"/>
        <v>0.182</v>
      </c>
    </row>
    <row r="259" spans="1:7" x14ac:dyDescent="0.25">
      <c r="A259">
        <v>203</v>
      </c>
      <c r="B259" s="5">
        <f t="shared" ca="1" si="30"/>
        <v>70.335108901558698</v>
      </c>
      <c r="C259" s="5">
        <f t="shared" ca="1" si="31"/>
        <v>31.466327932620466</v>
      </c>
      <c r="D259" s="5">
        <f t="shared" ca="1" si="32"/>
        <v>155.86637178363125</v>
      </c>
      <c r="E259" s="5">
        <f t="shared" ca="1" si="29"/>
        <v>-20.285615384851369</v>
      </c>
      <c r="F259" s="5">
        <f t="shared" ca="1" si="33"/>
        <v>-3.1655048277078848</v>
      </c>
      <c r="G259">
        <f t="shared" ca="1" si="34"/>
        <v>0.308</v>
      </c>
    </row>
    <row r="260" spans="1:7" x14ac:dyDescent="0.25">
      <c r="A260">
        <v>204</v>
      </c>
      <c r="B260" s="5">
        <f t="shared" ca="1" si="30"/>
        <v>69.591814088658253</v>
      </c>
      <c r="C260" s="5">
        <f t="shared" ca="1" si="31"/>
        <v>37.815851782184218</v>
      </c>
      <c r="D260" s="5">
        <f t="shared" ca="1" si="32"/>
        <v>152.71082651604479</v>
      </c>
      <c r="E260" s="5">
        <f t="shared" ca="1" si="29"/>
        <v>-38.395322887875132</v>
      </c>
      <c r="F260" s="5">
        <f t="shared" ca="1" si="33"/>
        <v>-21.275212330731648</v>
      </c>
      <c r="G260">
        <f t="shared" ca="1" si="34"/>
        <v>2.5999999999999999E-2</v>
      </c>
    </row>
    <row r="261" spans="1:7" x14ac:dyDescent="0.25">
      <c r="A261">
        <v>205</v>
      </c>
      <c r="B261" s="5">
        <f t="shared" ca="1" si="30"/>
        <v>68.768213944175201</v>
      </c>
      <c r="C261" s="5">
        <f t="shared" ca="1" si="31"/>
        <v>32.069552923575714</v>
      </c>
      <c r="D261" s="5">
        <f t="shared" ca="1" si="32"/>
        <v>145.85535970694889</v>
      </c>
      <c r="E261" s="5">
        <f t="shared" ca="1" si="29"/>
        <v>-20.952092950776343</v>
      </c>
      <c r="F261" s="5">
        <f t="shared" ca="1" si="33"/>
        <v>-3.8319823936328596</v>
      </c>
      <c r="G261">
        <f t="shared" ca="1" si="34"/>
        <v>0.28599999999999998</v>
      </c>
    </row>
    <row r="262" spans="1:7" x14ac:dyDescent="0.25">
      <c r="A262">
        <v>206</v>
      </c>
      <c r="B262" s="5">
        <f t="shared" ca="1" si="30"/>
        <v>75.37702751990561</v>
      </c>
      <c r="C262" s="5">
        <f t="shared" ca="1" si="31"/>
        <v>32.431858060316998</v>
      </c>
      <c r="D262" s="5">
        <f t="shared" ca="1" si="32"/>
        <v>154.10787254201477</v>
      </c>
      <c r="E262" s="5">
        <f t="shared" ref="E262:E325" ca="1" si="35">$J$46*(B262-$B$46)+$J$47*(C262-$B$47)+$J$48*(D262-$B$48)</f>
        <v>-7.9527206317082024</v>
      </c>
      <c r="F262" s="5">
        <f t="shared" ca="1" si="33"/>
        <v>9.1673899254352804</v>
      </c>
      <c r="G262">
        <f t="shared" ca="1" si="34"/>
        <v>0.68600000000000005</v>
      </c>
    </row>
    <row r="263" spans="1:7" x14ac:dyDescent="0.25">
      <c r="A263">
        <v>207</v>
      </c>
      <c r="B263" s="5">
        <f t="shared" ca="1" si="30"/>
        <v>70.710216547775843</v>
      </c>
      <c r="C263" s="5">
        <f t="shared" ca="1" si="31"/>
        <v>29.87942526222789</v>
      </c>
      <c r="D263" s="5">
        <f t="shared" ca="1" si="32"/>
        <v>153.44735358308435</v>
      </c>
      <c r="E263" s="5">
        <f t="shared" ca="1" si="35"/>
        <v>-13.502213345326059</v>
      </c>
      <c r="F263" s="5">
        <f t="shared" ca="1" si="33"/>
        <v>3.6178972118174251</v>
      </c>
      <c r="G263">
        <f t="shared" ca="1" si="34"/>
        <v>0.52400000000000002</v>
      </c>
    </row>
    <row r="264" spans="1:7" x14ac:dyDescent="0.25">
      <c r="A264">
        <v>208</v>
      </c>
      <c r="B264" s="5">
        <f t="shared" ca="1" si="30"/>
        <v>75.296730081326928</v>
      </c>
      <c r="C264" s="5">
        <f t="shared" ca="1" si="31"/>
        <v>29.193923420661303</v>
      </c>
      <c r="D264" s="5">
        <f t="shared" ca="1" si="32"/>
        <v>147.83107743509208</v>
      </c>
      <c r="E264" s="5">
        <f t="shared" ca="1" si="35"/>
        <v>4.2488900169731343</v>
      </c>
      <c r="F264" s="5">
        <f t="shared" ca="1" si="33"/>
        <v>21.369000574116619</v>
      </c>
      <c r="G264">
        <f t="shared" ca="1" si="34"/>
        <v>0.92500000000000004</v>
      </c>
    </row>
    <row r="265" spans="1:7" x14ac:dyDescent="0.25">
      <c r="A265">
        <v>209</v>
      </c>
      <c r="B265" s="5">
        <f t="shared" ca="1" si="30"/>
        <v>71.608666102008002</v>
      </c>
      <c r="C265" s="5">
        <f t="shared" ca="1" si="31"/>
        <v>26.77833292102455</v>
      </c>
      <c r="D265" s="5">
        <f t="shared" ca="1" si="32"/>
        <v>150.28152476138209</v>
      </c>
      <c r="E265" s="5">
        <f t="shared" ca="1" si="35"/>
        <v>-0.62558216282741319</v>
      </c>
      <c r="F265" s="5">
        <f t="shared" ca="1" si="33"/>
        <v>16.49452839431607</v>
      </c>
      <c r="G265">
        <f t="shared" ca="1" si="34"/>
        <v>0.84599999999999997</v>
      </c>
    </row>
    <row r="266" spans="1:7" x14ac:dyDescent="0.25">
      <c r="A266">
        <v>210</v>
      </c>
      <c r="B266" s="5">
        <f t="shared" ca="1" si="30"/>
        <v>67.641747253326841</v>
      </c>
      <c r="C266" s="5">
        <f t="shared" ca="1" si="31"/>
        <v>29.632562107903521</v>
      </c>
      <c r="D266" s="5">
        <f t="shared" ca="1" si="32"/>
        <v>155.19698911224071</v>
      </c>
      <c r="E266" s="5">
        <f t="shared" ca="1" si="35"/>
        <v>-22.325743365344756</v>
      </c>
      <c r="F266" s="5">
        <f t="shared" ca="1" si="33"/>
        <v>-5.2056328082012726</v>
      </c>
      <c r="G266">
        <f t="shared" ca="1" si="34"/>
        <v>0.252</v>
      </c>
    </row>
    <row r="267" spans="1:7" x14ac:dyDescent="0.25">
      <c r="A267">
        <v>211</v>
      </c>
      <c r="B267" s="5">
        <f t="shared" ca="1" si="30"/>
        <v>73.436527069767209</v>
      </c>
      <c r="C267" s="5">
        <f t="shared" ca="1" si="31"/>
        <v>33.621110204521869</v>
      </c>
      <c r="D267" s="5">
        <f t="shared" ca="1" si="32"/>
        <v>143.827589867331</v>
      </c>
      <c r="E267" s="5">
        <f t="shared" ca="1" si="35"/>
        <v>-11.154335957530646</v>
      </c>
      <c r="F267" s="5">
        <f t="shared" ca="1" si="33"/>
        <v>5.9657745996128373</v>
      </c>
      <c r="G267">
        <f t="shared" ca="1" si="34"/>
        <v>0.60199999999999998</v>
      </c>
    </row>
    <row r="268" spans="1:7" x14ac:dyDescent="0.25">
      <c r="A268">
        <v>212</v>
      </c>
      <c r="B268" s="5">
        <f t="shared" ca="1" si="30"/>
        <v>67.914124356447843</v>
      </c>
      <c r="C268" s="5">
        <f t="shared" ca="1" si="31"/>
        <v>31.210301119163546</v>
      </c>
      <c r="D268" s="5">
        <f t="shared" ca="1" si="32"/>
        <v>158.52702294982819</v>
      </c>
      <c r="E268" s="5">
        <f t="shared" ca="1" si="35"/>
        <v>-27.766055298649313</v>
      </c>
      <c r="F268" s="5">
        <f t="shared" ca="1" si="33"/>
        <v>-10.645944741505829</v>
      </c>
      <c r="G268">
        <f t="shared" ca="1" si="34"/>
        <v>0.128</v>
      </c>
    </row>
    <row r="269" spans="1:7" x14ac:dyDescent="0.25">
      <c r="A269">
        <v>213</v>
      </c>
      <c r="B269" s="5">
        <f t="shared" ca="1" si="30"/>
        <v>66.106910508566031</v>
      </c>
      <c r="C269" s="5">
        <f t="shared" ca="1" si="31"/>
        <v>35.078011334578086</v>
      </c>
      <c r="D269" s="5">
        <f t="shared" ca="1" si="32"/>
        <v>161.97561168507551</v>
      </c>
      <c r="E269" s="5">
        <f t="shared" ca="1" si="35"/>
        <v>-45.474374686473112</v>
      </c>
      <c r="F269" s="5">
        <f t="shared" ca="1" si="33"/>
        <v>-28.354264129329628</v>
      </c>
      <c r="G269">
        <f t="shared" ca="1" si="34"/>
        <v>4.0000000000000001E-3</v>
      </c>
    </row>
    <row r="270" spans="1:7" x14ac:dyDescent="0.25">
      <c r="A270">
        <v>214</v>
      </c>
      <c r="B270" s="5">
        <f t="shared" ca="1" si="30"/>
        <v>72.046801612028105</v>
      </c>
      <c r="C270" s="5">
        <f t="shared" ca="1" si="31"/>
        <v>32.891525608731634</v>
      </c>
      <c r="D270" s="5">
        <f t="shared" ca="1" si="32"/>
        <v>158.262204015712</v>
      </c>
      <c r="E270" s="5">
        <f t="shared" ca="1" si="35"/>
        <v>-20.776481373699546</v>
      </c>
      <c r="F270" s="5">
        <f t="shared" ca="1" si="33"/>
        <v>-3.6563708165560627</v>
      </c>
      <c r="G270">
        <f t="shared" ca="1" si="34"/>
        <v>0.29199999999999998</v>
      </c>
    </row>
    <row r="271" spans="1:7" x14ac:dyDescent="0.25">
      <c r="A271">
        <v>215</v>
      </c>
      <c r="B271" s="5">
        <f t="shared" ca="1" si="30"/>
        <v>72.45034327227836</v>
      </c>
      <c r="C271" s="5">
        <f t="shared" ca="1" si="31"/>
        <v>33.674232908962061</v>
      </c>
      <c r="D271" s="5">
        <f t="shared" ca="1" si="32"/>
        <v>148.88672421367662</v>
      </c>
      <c r="E271" s="5">
        <f t="shared" ca="1" si="35"/>
        <v>-16.783319670171434</v>
      </c>
      <c r="F271" s="5">
        <f t="shared" ca="1" si="33"/>
        <v>0.33679088697205017</v>
      </c>
      <c r="G271">
        <f t="shared" ca="1" si="34"/>
        <v>0.42599999999999999</v>
      </c>
    </row>
    <row r="272" spans="1:7" x14ac:dyDescent="0.25">
      <c r="A272">
        <v>216</v>
      </c>
      <c r="B272" s="5">
        <f t="shared" ca="1" si="30"/>
        <v>68.496863634208125</v>
      </c>
      <c r="C272" s="5">
        <f t="shared" ca="1" si="31"/>
        <v>25.558627669938534</v>
      </c>
      <c r="D272" s="5">
        <f t="shared" ca="1" si="32"/>
        <v>156.48230882893483</v>
      </c>
      <c r="E272" s="5">
        <f t="shared" ca="1" si="35"/>
        <v>-9.2515984816717012</v>
      </c>
      <c r="F272" s="5">
        <f t="shared" ca="1" si="33"/>
        <v>7.8685120754717826</v>
      </c>
      <c r="G272">
        <f t="shared" ca="1" si="34"/>
        <v>0.64500000000000002</v>
      </c>
    </row>
    <row r="273" spans="1:7" x14ac:dyDescent="0.25">
      <c r="A273">
        <v>217</v>
      </c>
      <c r="B273" s="5">
        <f t="shared" ca="1" si="30"/>
        <v>70.609634061442094</v>
      </c>
      <c r="C273" s="5">
        <f t="shared" ca="1" si="31"/>
        <v>32.265553169583164</v>
      </c>
      <c r="D273" s="5">
        <f t="shared" ca="1" si="32"/>
        <v>154.3451514769101</v>
      </c>
      <c r="E273" s="5">
        <f t="shared" ca="1" si="35"/>
        <v>-20.931354727679327</v>
      </c>
      <c r="F273" s="5">
        <f t="shared" ca="1" si="33"/>
        <v>-3.8112441705358435</v>
      </c>
      <c r="G273">
        <f t="shared" ca="1" si="34"/>
        <v>0.28699999999999998</v>
      </c>
    </row>
    <row r="274" spans="1:7" x14ac:dyDescent="0.25">
      <c r="A274">
        <v>218</v>
      </c>
      <c r="B274" s="5">
        <f t="shared" ca="1" si="30"/>
        <v>72.86609923141549</v>
      </c>
      <c r="C274" s="5">
        <f t="shared" ca="1" si="31"/>
        <v>31.790814647372702</v>
      </c>
      <c r="D274" s="5">
        <f t="shared" ca="1" si="32"/>
        <v>150.76316804432943</v>
      </c>
      <c r="E274" s="5">
        <f t="shared" ca="1" si="35"/>
        <v>-11.372919909134954</v>
      </c>
      <c r="F274" s="5">
        <f t="shared" ca="1" si="33"/>
        <v>5.7471906480085302</v>
      </c>
      <c r="G274">
        <f t="shared" ca="1" si="34"/>
        <v>0.58899999999999997</v>
      </c>
    </row>
    <row r="275" spans="1:7" x14ac:dyDescent="0.25">
      <c r="A275">
        <v>219</v>
      </c>
      <c r="B275" s="5">
        <f t="shared" ca="1" si="30"/>
        <v>68.873184038963686</v>
      </c>
      <c r="C275" s="5">
        <f t="shared" ca="1" si="31"/>
        <v>33.249411089264136</v>
      </c>
      <c r="D275" s="5">
        <f t="shared" ca="1" si="32"/>
        <v>144.02227529397081</v>
      </c>
      <c r="E275" s="5">
        <f t="shared" ca="1" si="35"/>
        <v>-22.966444894222047</v>
      </c>
      <c r="F275" s="5">
        <f t="shared" ca="1" si="33"/>
        <v>-5.846334337078563</v>
      </c>
      <c r="G275">
        <f t="shared" ca="1" si="34"/>
        <v>0.23300000000000001</v>
      </c>
    </row>
    <row r="276" spans="1:7" x14ac:dyDescent="0.25">
      <c r="A276">
        <v>220</v>
      </c>
      <c r="B276" s="5">
        <f t="shared" ca="1" si="30"/>
        <v>70.335173668195111</v>
      </c>
      <c r="C276" s="5">
        <f t="shared" ca="1" si="31"/>
        <v>25.200622837689092</v>
      </c>
      <c r="D276" s="5">
        <f t="shared" ca="1" si="32"/>
        <v>148.26796260212569</v>
      </c>
      <c r="E276" s="5">
        <f t="shared" ca="1" si="35"/>
        <v>1.3091416103473443</v>
      </c>
      <c r="F276" s="5">
        <f t="shared" ca="1" si="33"/>
        <v>18.429252167490827</v>
      </c>
      <c r="G276">
        <f t="shared" ca="1" si="34"/>
        <v>0.88600000000000001</v>
      </c>
    </row>
    <row r="277" spans="1:7" x14ac:dyDescent="0.25">
      <c r="A277">
        <v>221</v>
      </c>
      <c r="B277" s="5">
        <f t="shared" ca="1" si="30"/>
        <v>74.825818530489286</v>
      </c>
      <c r="C277" s="5">
        <f t="shared" ca="1" si="31"/>
        <v>31.089223899200856</v>
      </c>
      <c r="D277" s="5">
        <f t="shared" ca="1" si="32"/>
        <v>153.86611906499206</v>
      </c>
      <c r="E277" s="5">
        <f t="shared" ca="1" si="35"/>
        <v>-5.6120082420136095</v>
      </c>
      <c r="F277" s="5">
        <f t="shared" ca="1" si="33"/>
        <v>11.508102315129875</v>
      </c>
      <c r="G277">
        <f t="shared" ca="1" si="34"/>
        <v>0.746</v>
      </c>
    </row>
    <row r="278" spans="1:7" x14ac:dyDescent="0.25">
      <c r="A278">
        <v>222</v>
      </c>
      <c r="B278" s="5">
        <f t="shared" ca="1" si="30"/>
        <v>66.052640088781345</v>
      </c>
      <c r="C278" s="5">
        <f t="shared" ca="1" si="31"/>
        <v>30.547414045730438</v>
      </c>
      <c r="D278" s="5">
        <f t="shared" ca="1" si="32"/>
        <v>154.70802151590527</v>
      </c>
      <c r="E278" s="5">
        <f t="shared" ca="1" si="35"/>
        <v>-29.055773685401327</v>
      </c>
      <c r="F278" s="5">
        <f t="shared" ca="1" si="33"/>
        <v>-11.935663128257843</v>
      </c>
      <c r="G278">
        <f t="shared" ca="1" si="34"/>
        <v>0.109</v>
      </c>
    </row>
    <row r="279" spans="1:7" x14ac:dyDescent="0.25">
      <c r="A279">
        <v>223</v>
      </c>
      <c r="B279" s="5">
        <f t="shared" ca="1" si="30"/>
        <v>66.215836870650676</v>
      </c>
      <c r="C279" s="5">
        <f t="shared" ca="1" si="31"/>
        <v>32.287663778521029</v>
      </c>
      <c r="D279" s="5">
        <f t="shared" ca="1" si="32"/>
        <v>135.21552194752857</v>
      </c>
      <c r="E279" s="5">
        <f t="shared" ca="1" si="35"/>
        <v>-22.956533954806503</v>
      </c>
      <c r="F279" s="5">
        <f t="shared" ca="1" si="33"/>
        <v>-5.8364233976630189</v>
      </c>
      <c r="G279">
        <f t="shared" ca="1" si="34"/>
        <v>0.23499999999999999</v>
      </c>
    </row>
    <row r="280" spans="1:7" x14ac:dyDescent="0.25">
      <c r="A280">
        <v>224</v>
      </c>
      <c r="B280" s="5">
        <f t="shared" ca="1" si="30"/>
        <v>76.731794455731404</v>
      </c>
      <c r="C280" s="5">
        <f t="shared" ca="1" si="31"/>
        <v>34.348558056254291</v>
      </c>
      <c r="D280" s="5">
        <f t="shared" ca="1" si="32"/>
        <v>153.25030012412248</v>
      </c>
      <c r="E280" s="5">
        <f t="shared" ca="1" si="35"/>
        <v>-9.06007113857871</v>
      </c>
      <c r="F280" s="5">
        <f t="shared" ca="1" si="33"/>
        <v>8.0600394185647737</v>
      </c>
      <c r="G280">
        <f t="shared" ca="1" si="34"/>
        <v>0.65100000000000002</v>
      </c>
    </row>
    <row r="281" spans="1:7" x14ac:dyDescent="0.25">
      <c r="A281">
        <v>225</v>
      </c>
      <c r="B281" s="5">
        <f t="shared" ca="1" si="30"/>
        <v>71.046043395204364</v>
      </c>
      <c r="C281" s="5">
        <f t="shared" ca="1" si="31"/>
        <v>30.380114526263291</v>
      </c>
      <c r="D281" s="5">
        <f t="shared" ca="1" si="32"/>
        <v>137.02189511831142</v>
      </c>
      <c r="E281" s="5">
        <f t="shared" ca="1" si="35"/>
        <v>-5.1114832901297964</v>
      </c>
      <c r="F281" s="5">
        <f t="shared" ca="1" si="33"/>
        <v>12.008627267013686</v>
      </c>
      <c r="G281">
        <f t="shared" ca="1" si="34"/>
        <v>0.76</v>
      </c>
    </row>
    <row r="282" spans="1:7" x14ac:dyDescent="0.25">
      <c r="A282">
        <v>226</v>
      </c>
      <c r="B282" s="5">
        <f t="shared" ca="1" si="30"/>
        <v>68.996525641255758</v>
      </c>
      <c r="C282" s="5">
        <f t="shared" ca="1" si="31"/>
        <v>31.548579513070681</v>
      </c>
      <c r="D282" s="5">
        <f t="shared" ca="1" si="32"/>
        <v>152.91142940442873</v>
      </c>
      <c r="E282" s="5">
        <f t="shared" ca="1" si="35"/>
        <v>-22.661655778057302</v>
      </c>
      <c r="F282" s="5">
        <f t="shared" ca="1" si="33"/>
        <v>-5.5415452209138181</v>
      </c>
      <c r="G282">
        <f t="shared" ca="1" si="34"/>
        <v>0.24</v>
      </c>
    </row>
    <row r="283" spans="1:7" x14ac:dyDescent="0.25">
      <c r="A283">
        <v>227</v>
      </c>
      <c r="B283" s="5">
        <f t="shared" ca="1" si="30"/>
        <v>69.192009370820074</v>
      </c>
      <c r="C283" s="5">
        <f t="shared" ca="1" si="31"/>
        <v>28.869429243697429</v>
      </c>
      <c r="D283" s="5">
        <f t="shared" ca="1" si="32"/>
        <v>157.51116537604608</v>
      </c>
      <c r="E283" s="5">
        <f t="shared" ca="1" si="35"/>
        <v>-17.111506148215646</v>
      </c>
      <c r="F283" s="5">
        <f t="shared" ca="1" si="33"/>
        <v>8.6044089278374258E-3</v>
      </c>
      <c r="G283">
        <f t="shared" ca="1" si="34"/>
        <v>0.41099999999999998</v>
      </c>
    </row>
    <row r="284" spans="1:7" x14ac:dyDescent="0.25">
      <c r="A284">
        <v>228</v>
      </c>
      <c r="B284" s="5">
        <f t="shared" ca="1" si="30"/>
        <v>66.98288528279322</v>
      </c>
      <c r="C284" s="5">
        <f t="shared" ca="1" si="31"/>
        <v>28.557678551815979</v>
      </c>
      <c r="D284" s="5">
        <f t="shared" ca="1" si="32"/>
        <v>145.86101741457159</v>
      </c>
      <c r="E284" s="5">
        <f t="shared" ca="1" si="35"/>
        <v>-16.132925366349927</v>
      </c>
      <c r="F284" s="5">
        <f t="shared" ca="1" si="33"/>
        <v>0.98718519079355715</v>
      </c>
      <c r="G284">
        <f t="shared" ca="1" si="34"/>
        <v>0.44400000000000001</v>
      </c>
    </row>
    <row r="285" spans="1:7" x14ac:dyDescent="0.25">
      <c r="A285">
        <v>229</v>
      </c>
      <c r="B285" s="5">
        <f t="shared" ca="1" si="30"/>
        <v>73.507800473927276</v>
      </c>
      <c r="C285" s="5">
        <f t="shared" ca="1" si="31"/>
        <v>32.675919551023135</v>
      </c>
      <c r="D285" s="5">
        <f t="shared" ca="1" si="32"/>
        <v>146.76916871669283</v>
      </c>
      <c r="E285" s="5">
        <f t="shared" ca="1" si="35"/>
        <v>-9.9004959088152908</v>
      </c>
      <c r="F285" s="5">
        <f t="shared" ca="1" si="33"/>
        <v>7.2196146483281929</v>
      </c>
      <c r="G285">
        <f t="shared" ca="1" si="34"/>
        <v>0.63200000000000001</v>
      </c>
    </row>
    <row r="286" spans="1:7" x14ac:dyDescent="0.25">
      <c r="A286">
        <v>230</v>
      </c>
      <c r="B286" s="5">
        <f t="shared" ca="1" si="30"/>
        <v>66.929051542353832</v>
      </c>
      <c r="C286" s="5">
        <f t="shared" ca="1" si="31"/>
        <v>31.623396409593489</v>
      </c>
      <c r="D286" s="5">
        <f t="shared" ca="1" si="32"/>
        <v>143.70944267406159</v>
      </c>
      <c r="E286" s="5">
        <f t="shared" ca="1" si="35"/>
        <v>-23.68636705767112</v>
      </c>
      <c r="F286" s="5">
        <f t="shared" ca="1" si="33"/>
        <v>-6.5662565005276363</v>
      </c>
      <c r="G286">
        <f t="shared" ca="1" si="34"/>
        <v>0.21</v>
      </c>
    </row>
    <row r="287" spans="1:7" x14ac:dyDescent="0.25">
      <c r="A287">
        <v>231</v>
      </c>
      <c r="B287" s="5">
        <f t="shared" ca="1" si="30"/>
        <v>71.49820384119235</v>
      </c>
      <c r="C287" s="5">
        <f t="shared" ca="1" si="31"/>
        <v>30.120236630531302</v>
      </c>
      <c r="D287" s="5">
        <f t="shared" ca="1" si="32"/>
        <v>142.17597123498524</v>
      </c>
      <c r="E287" s="5">
        <f t="shared" ca="1" si="35"/>
        <v>-5.9001483210279968</v>
      </c>
      <c r="F287" s="5">
        <f t="shared" ca="1" si="33"/>
        <v>11.219962236115487</v>
      </c>
      <c r="G287">
        <f t="shared" ca="1" si="34"/>
        <v>0.73699999999999999</v>
      </c>
    </row>
    <row r="288" spans="1:7" x14ac:dyDescent="0.25">
      <c r="A288">
        <v>232</v>
      </c>
      <c r="B288" s="5">
        <f t="shared" ca="1" si="30"/>
        <v>74.013660674521105</v>
      </c>
      <c r="C288" s="5">
        <f t="shared" ca="1" si="31"/>
        <v>29.895977654639314</v>
      </c>
      <c r="D288" s="5">
        <f t="shared" ca="1" si="32"/>
        <v>138.81352342345548</v>
      </c>
      <c r="E288" s="5">
        <f t="shared" ca="1" si="35"/>
        <v>3.5637595327383593</v>
      </c>
      <c r="F288" s="5">
        <f t="shared" ca="1" si="33"/>
        <v>20.683870089881843</v>
      </c>
      <c r="G288">
        <f t="shared" ca="1" si="34"/>
        <v>0.91200000000000003</v>
      </c>
    </row>
    <row r="289" spans="1:7" x14ac:dyDescent="0.25">
      <c r="A289">
        <v>233</v>
      </c>
      <c r="B289" s="5">
        <f t="shared" ca="1" si="30"/>
        <v>74.470939670712553</v>
      </c>
      <c r="C289" s="5">
        <f t="shared" ca="1" si="31"/>
        <v>33.543840944076926</v>
      </c>
      <c r="D289" s="5">
        <f t="shared" ca="1" si="32"/>
        <v>157.86693799962563</v>
      </c>
      <c r="E289" s="5">
        <f t="shared" ca="1" si="35"/>
        <v>-15.614809965031851</v>
      </c>
      <c r="F289" s="5">
        <f t="shared" ca="1" si="33"/>
        <v>1.5053005921116327</v>
      </c>
      <c r="G289">
        <f t="shared" ca="1" si="34"/>
        <v>0.45300000000000001</v>
      </c>
    </row>
    <row r="290" spans="1:7" x14ac:dyDescent="0.25">
      <c r="A290">
        <v>234</v>
      </c>
      <c r="B290" s="5">
        <f t="shared" ca="1" si="30"/>
        <v>81.331516417328586</v>
      </c>
      <c r="C290" s="5">
        <f t="shared" ca="1" si="31"/>
        <v>30.147852818149392</v>
      </c>
      <c r="D290" s="5">
        <f t="shared" ca="1" si="32"/>
        <v>157.03074641416822</v>
      </c>
      <c r="E290" s="5">
        <f t="shared" ca="1" si="35"/>
        <v>13.482221005188386</v>
      </c>
      <c r="F290" s="5">
        <f t="shared" ca="1" si="33"/>
        <v>30.602331562331869</v>
      </c>
      <c r="G290">
        <f t="shared" ca="1" si="34"/>
        <v>0.98799999999999999</v>
      </c>
    </row>
    <row r="291" spans="1:7" x14ac:dyDescent="0.25">
      <c r="A291">
        <v>235</v>
      </c>
      <c r="B291" s="5">
        <f t="shared" ca="1" si="30"/>
        <v>71.382759141110313</v>
      </c>
      <c r="C291" s="5">
        <f t="shared" ca="1" si="31"/>
        <v>31.397846056584815</v>
      </c>
      <c r="D291" s="5">
        <f t="shared" ca="1" si="32"/>
        <v>155.55716461707161</v>
      </c>
      <c r="E291" s="5">
        <f t="shared" ca="1" si="35"/>
        <v>-17.001652579971822</v>
      </c>
      <c r="F291" s="5">
        <f t="shared" ca="1" si="33"/>
        <v>0.11845797717166207</v>
      </c>
      <c r="G291">
        <f t="shared" ca="1" si="34"/>
        <v>0.41599999999999998</v>
      </c>
    </row>
    <row r="292" spans="1:7" x14ac:dyDescent="0.25">
      <c r="A292">
        <v>236</v>
      </c>
      <c r="B292" s="5">
        <f t="shared" ca="1" si="30"/>
        <v>70.660187437435937</v>
      </c>
      <c r="C292" s="5">
        <f t="shared" ca="1" si="31"/>
        <v>25.082255750938085</v>
      </c>
      <c r="D292" s="5">
        <f t="shared" ca="1" si="32"/>
        <v>148.0479405276073</v>
      </c>
      <c r="E292" s="5">
        <f t="shared" ca="1" si="35"/>
        <v>2.6660610273373315</v>
      </c>
      <c r="F292" s="5">
        <f t="shared" ca="1" si="33"/>
        <v>19.786171584480815</v>
      </c>
      <c r="G292">
        <f t="shared" ca="1" si="34"/>
        <v>0.90600000000000003</v>
      </c>
    </row>
    <row r="293" spans="1:7" x14ac:dyDescent="0.25">
      <c r="A293">
        <v>237</v>
      </c>
      <c r="B293" s="5">
        <f t="shared" ca="1" si="30"/>
        <v>62.775651842839181</v>
      </c>
      <c r="C293" s="5">
        <f t="shared" ca="1" si="31"/>
        <v>27.932738939237158</v>
      </c>
      <c r="D293" s="5">
        <f t="shared" ca="1" si="32"/>
        <v>149.29814835998582</v>
      </c>
      <c r="E293" s="5">
        <f t="shared" ca="1" si="35"/>
        <v>-27.990385533888542</v>
      </c>
      <c r="F293" s="5">
        <f t="shared" ca="1" si="33"/>
        <v>-10.870274976745058</v>
      </c>
      <c r="G293">
        <f t="shared" ca="1" si="34"/>
        <v>0.123</v>
      </c>
    </row>
    <row r="294" spans="1:7" x14ac:dyDescent="0.25">
      <c r="A294">
        <v>238</v>
      </c>
      <c r="B294" s="5">
        <f t="shared" ca="1" si="30"/>
        <v>65.318074490583797</v>
      </c>
      <c r="C294" s="5">
        <f t="shared" ca="1" si="31"/>
        <v>30.35951547769702</v>
      </c>
      <c r="D294" s="5">
        <f t="shared" ca="1" si="32"/>
        <v>141.55140713162217</v>
      </c>
      <c r="E294" s="5">
        <f t="shared" ca="1" si="35"/>
        <v>-23.492900518669668</v>
      </c>
      <c r="F294" s="5">
        <f t="shared" ca="1" si="33"/>
        <v>-6.372789961526184</v>
      </c>
      <c r="G294">
        <f t="shared" ca="1" si="34"/>
        <v>0.215</v>
      </c>
    </row>
    <row r="295" spans="1:7" x14ac:dyDescent="0.25">
      <c r="A295">
        <v>239</v>
      </c>
      <c r="B295" s="5">
        <f t="shared" ca="1" si="30"/>
        <v>70.858258175480771</v>
      </c>
      <c r="C295" s="5">
        <f t="shared" ca="1" si="31"/>
        <v>28.853212635475572</v>
      </c>
      <c r="D295" s="5">
        <f t="shared" ca="1" si="32"/>
        <v>160.94431462818403</v>
      </c>
      <c r="E295" s="5">
        <f t="shared" ca="1" si="35"/>
        <v>-14.262426860720133</v>
      </c>
      <c r="F295" s="5">
        <f t="shared" ca="1" si="33"/>
        <v>2.8576836964233507</v>
      </c>
      <c r="G295">
        <f t="shared" ca="1" si="34"/>
        <v>0.498</v>
      </c>
    </row>
    <row r="296" spans="1:7" x14ac:dyDescent="0.25">
      <c r="A296">
        <v>240</v>
      </c>
      <c r="B296" s="5">
        <f t="shared" ca="1" si="30"/>
        <v>69.2857943053843</v>
      </c>
      <c r="C296" s="5">
        <f t="shared" ca="1" si="31"/>
        <v>31.016674629973849</v>
      </c>
      <c r="D296" s="5">
        <f t="shared" ca="1" si="32"/>
        <v>153.65683043057308</v>
      </c>
      <c r="E296" s="5">
        <f t="shared" ca="1" si="35"/>
        <v>-20.769804658599057</v>
      </c>
      <c r="F296" s="5">
        <f t="shared" ca="1" si="33"/>
        <v>-3.649694101455573</v>
      </c>
      <c r="G296">
        <f t="shared" ca="1" si="34"/>
        <v>0.29299999999999998</v>
      </c>
    </row>
    <row r="297" spans="1:7" x14ac:dyDescent="0.25">
      <c r="A297">
        <v>241</v>
      </c>
      <c r="B297" s="5">
        <f t="shared" ca="1" si="30"/>
        <v>74.277211735192168</v>
      </c>
      <c r="C297" s="5">
        <f t="shared" ca="1" si="31"/>
        <v>31.728121978519077</v>
      </c>
      <c r="D297" s="5">
        <f t="shared" ca="1" si="32"/>
        <v>151.87896975548932</v>
      </c>
      <c r="E297" s="5">
        <f t="shared" ca="1" si="35"/>
        <v>-7.8578762693776207</v>
      </c>
      <c r="F297" s="5">
        <f t="shared" ca="1" si="33"/>
        <v>9.2622342877658639</v>
      </c>
      <c r="G297">
        <f t="shared" ca="1" si="34"/>
        <v>0.69099999999999995</v>
      </c>
    </row>
    <row r="298" spans="1:7" x14ac:dyDescent="0.25">
      <c r="A298">
        <v>242</v>
      </c>
      <c r="B298" s="5">
        <f t="shared" ca="1" si="30"/>
        <v>73.381813109074002</v>
      </c>
      <c r="C298" s="5">
        <f t="shared" ca="1" si="31"/>
        <v>33.161463317449929</v>
      </c>
      <c r="D298" s="5">
        <f t="shared" ca="1" si="32"/>
        <v>149.36731873058588</v>
      </c>
      <c r="E298" s="5">
        <f t="shared" ca="1" si="35"/>
        <v>-13.008558552815657</v>
      </c>
      <c r="F298" s="5">
        <f t="shared" ca="1" si="33"/>
        <v>4.1115520043278266</v>
      </c>
      <c r="G298">
        <f t="shared" ca="1" si="34"/>
        <v>0.53800000000000003</v>
      </c>
    </row>
    <row r="299" spans="1:7" x14ac:dyDescent="0.25">
      <c r="A299">
        <v>243</v>
      </c>
      <c r="B299" s="5">
        <f t="shared" ca="1" si="30"/>
        <v>72.493437012761746</v>
      </c>
      <c r="C299" s="5">
        <f t="shared" ca="1" si="31"/>
        <v>31.004295002712787</v>
      </c>
      <c r="D299" s="5">
        <f t="shared" ca="1" si="32"/>
        <v>154.44415038594815</v>
      </c>
      <c r="E299" s="5">
        <f t="shared" ca="1" si="35"/>
        <v>-12.200593600634352</v>
      </c>
      <c r="F299" s="5">
        <f t="shared" ca="1" si="33"/>
        <v>4.9195169565091312</v>
      </c>
      <c r="G299">
        <f t="shared" ca="1" si="34"/>
        <v>0.56100000000000005</v>
      </c>
    </row>
    <row r="300" spans="1:7" x14ac:dyDescent="0.25">
      <c r="A300">
        <v>244</v>
      </c>
      <c r="B300" s="5">
        <f t="shared" ca="1" si="30"/>
        <v>69.835183907502227</v>
      </c>
      <c r="C300" s="5">
        <f t="shared" ca="1" si="31"/>
        <v>30.796451641781061</v>
      </c>
      <c r="D300" s="5">
        <f t="shared" ca="1" si="32"/>
        <v>147.73521789284865</v>
      </c>
      <c r="E300" s="5">
        <f t="shared" ca="1" si="35"/>
        <v>-15.429308306021634</v>
      </c>
      <c r="F300" s="5">
        <f t="shared" ca="1" si="33"/>
        <v>1.6908022511218501</v>
      </c>
      <c r="G300">
        <f t="shared" ca="1" si="34"/>
        <v>0.46</v>
      </c>
    </row>
    <row r="301" spans="1:7" x14ac:dyDescent="0.25">
      <c r="A301">
        <v>245</v>
      </c>
      <c r="B301" s="5">
        <f t="shared" ca="1" si="30"/>
        <v>67.313851103554597</v>
      </c>
      <c r="C301" s="5">
        <f t="shared" ca="1" si="31"/>
        <v>33.503556486667335</v>
      </c>
      <c r="D301" s="5">
        <f t="shared" ca="1" si="32"/>
        <v>167.22028997797554</v>
      </c>
      <c r="E301" s="5">
        <f t="shared" ca="1" si="35"/>
        <v>-40.532179077776242</v>
      </c>
      <c r="F301" s="5">
        <f t="shared" ca="1" si="33"/>
        <v>-23.412068520632758</v>
      </c>
      <c r="G301">
        <f t="shared" ca="1" si="34"/>
        <v>1.7000000000000001E-2</v>
      </c>
    </row>
    <row r="302" spans="1:7" x14ac:dyDescent="0.25">
      <c r="A302">
        <v>246</v>
      </c>
      <c r="B302" s="5">
        <f t="shared" ca="1" si="30"/>
        <v>69.138416978860519</v>
      </c>
      <c r="C302" s="5">
        <f t="shared" ca="1" si="31"/>
        <v>31.467879702755013</v>
      </c>
      <c r="D302" s="5">
        <f t="shared" ca="1" si="32"/>
        <v>160.38907828421364</v>
      </c>
      <c r="E302" s="5">
        <f t="shared" ca="1" si="35"/>
        <v>-26.069443372480585</v>
      </c>
      <c r="F302" s="5">
        <f t="shared" ca="1" si="33"/>
        <v>-8.949332815337101</v>
      </c>
      <c r="G302">
        <f t="shared" ca="1" si="34"/>
        <v>0.16200000000000001</v>
      </c>
    </row>
    <row r="303" spans="1:7" x14ac:dyDescent="0.25">
      <c r="A303">
        <v>247</v>
      </c>
      <c r="B303" s="5">
        <f t="shared" ca="1" si="30"/>
        <v>72.469789869269462</v>
      </c>
      <c r="C303" s="5">
        <f t="shared" ca="1" si="31"/>
        <v>32.67982913832612</v>
      </c>
      <c r="D303" s="5">
        <f t="shared" ca="1" si="32"/>
        <v>154.97043915222912</v>
      </c>
      <c r="E303" s="5">
        <f t="shared" ca="1" si="35"/>
        <v>-17.229982783185992</v>
      </c>
      <c r="F303" s="5">
        <f t="shared" ca="1" si="33"/>
        <v>-0.10987222604250846</v>
      </c>
      <c r="G303">
        <f t="shared" ca="1" si="34"/>
        <v>0.40300000000000002</v>
      </c>
    </row>
    <row r="304" spans="1:7" x14ac:dyDescent="0.25">
      <c r="A304">
        <v>248</v>
      </c>
      <c r="B304" s="5">
        <f t="shared" ca="1" si="30"/>
        <v>68.124572247352759</v>
      </c>
      <c r="C304" s="5">
        <f t="shared" ca="1" si="31"/>
        <v>31.09495723365416</v>
      </c>
      <c r="D304" s="5">
        <f t="shared" ca="1" si="32"/>
        <v>149.07754799608807</v>
      </c>
      <c r="E304" s="5">
        <f t="shared" ca="1" si="35"/>
        <v>-21.764084297388809</v>
      </c>
      <c r="F304" s="5">
        <f t="shared" ca="1" si="33"/>
        <v>-4.6439737402453254</v>
      </c>
      <c r="G304">
        <f t="shared" ca="1" si="34"/>
        <v>0.26300000000000001</v>
      </c>
    </row>
    <row r="305" spans="1:7" x14ac:dyDescent="0.25">
      <c r="A305">
        <v>249</v>
      </c>
      <c r="B305" s="5">
        <f t="shared" ca="1" si="30"/>
        <v>66.522029764811606</v>
      </c>
      <c r="C305" s="5">
        <f t="shared" ca="1" si="31"/>
        <v>30.45241731549276</v>
      </c>
      <c r="D305" s="5">
        <f t="shared" ca="1" si="32"/>
        <v>157.3786380662718</v>
      </c>
      <c r="E305" s="5">
        <f t="shared" ca="1" si="35"/>
        <v>-28.918566278494747</v>
      </c>
      <c r="F305" s="5">
        <f t="shared" ca="1" si="33"/>
        <v>-11.798455721351264</v>
      </c>
      <c r="G305">
        <f t="shared" ca="1" si="34"/>
        <v>0.11</v>
      </c>
    </row>
    <row r="306" spans="1:7" x14ac:dyDescent="0.25">
      <c r="A306">
        <v>250</v>
      </c>
      <c r="B306" s="5">
        <f t="shared" ca="1" si="30"/>
        <v>68.998874205705533</v>
      </c>
      <c r="C306" s="5">
        <f t="shared" ca="1" si="31"/>
        <v>27.684204835137077</v>
      </c>
      <c r="D306" s="5">
        <f t="shared" ca="1" si="32"/>
        <v>151.9410948210766</v>
      </c>
      <c r="E306" s="5">
        <f t="shared" ca="1" si="35"/>
        <v>-11.339071290603531</v>
      </c>
      <c r="F306" s="5">
        <f t="shared" ca="1" si="33"/>
        <v>5.7810392665399526</v>
      </c>
      <c r="G306">
        <f t="shared" ca="1" si="34"/>
        <v>0.59099999999999997</v>
      </c>
    </row>
    <row r="307" spans="1:7" x14ac:dyDescent="0.25">
      <c r="A307">
        <v>251</v>
      </c>
      <c r="B307" s="5">
        <f t="shared" ca="1" si="30"/>
        <v>73.860518705683248</v>
      </c>
      <c r="C307" s="5">
        <f t="shared" ca="1" si="31"/>
        <v>28.357216805225324</v>
      </c>
      <c r="D307" s="5">
        <f t="shared" ca="1" si="32"/>
        <v>154.57854544824662</v>
      </c>
      <c r="E307" s="5">
        <f t="shared" ca="1" si="35"/>
        <v>-1.0615265258816455</v>
      </c>
      <c r="F307" s="5">
        <f t="shared" ca="1" si="33"/>
        <v>16.058584031261837</v>
      </c>
      <c r="G307">
        <f t="shared" ca="1" si="34"/>
        <v>0.83799999999999997</v>
      </c>
    </row>
    <row r="308" spans="1:7" x14ac:dyDescent="0.25">
      <c r="A308">
        <v>252</v>
      </c>
      <c r="B308" s="5">
        <f t="shared" ca="1" si="30"/>
        <v>74.578390362706202</v>
      </c>
      <c r="C308" s="5">
        <f t="shared" ca="1" si="31"/>
        <v>31.359172634604008</v>
      </c>
      <c r="D308" s="5">
        <f t="shared" ca="1" si="32"/>
        <v>160.16075833128741</v>
      </c>
      <c r="E308" s="5">
        <f t="shared" ca="1" si="35"/>
        <v>-10.44902703954148</v>
      </c>
      <c r="F308" s="5">
        <f t="shared" ca="1" si="33"/>
        <v>6.6710835176020034</v>
      </c>
      <c r="G308">
        <f t="shared" ca="1" si="34"/>
        <v>0.61599999999999999</v>
      </c>
    </row>
    <row r="309" spans="1:7" x14ac:dyDescent="0.25">
      <c r="A309">
        <v>253</v>
      </c>
      <c r="B309" s="5">
        <f t="shared" ca="1" si="30"/>
        <v>70.223891273407077</v>
      </c>
      <c r="C309" s="5">
        <f t="shared" ca="1" si="31"/>
        <v>28.713412201974407</v>
      </c>
      <c r="D309" s="5">
        <f t="shared" ca="1" si="32"/>
        <v>152.6508976644219</v>
      </c>
      <c r="E309" s="5">
        <f t="shared" ca="1" si="35"/>
        <v>-11.174669247569101</v>
      </c>
      <c r="F309" s="5">
        <f t="shared" ca="1" si="33"/>
        <v>5.9454413095743828</v>
      </c>
      <c r="G309">
        <f t="shared" ca="1" si="34"/>
        <v>0.60099999999999998</v>
      </c>
    </row>
    <row r="310" spans="1:7" x14ac:dyDescent="0.25">
      <c r="A310">
        <v>254</v>
      </c>
      <c r="B310" s="5">
        <f t="shared" ca="1" si="30"/>
        <v>78.474950502272549</v>
      </c>
      <c r="C310" s="5">
        <f t="shared" ca="1" si="31"/>
        <v>32.388424076067153</v>
      </c>
      <c r="D310" s="5">
        <f t="shared" ca="1" si="32"/>
        <v>157.6614428722699</v>
      </c>
      <c r="E310" s="5">
        <f t="shared" ca="1" si="35"/>
        <v>-1.093870365395607</v>
      </c>
      <c r="F310" s="5">
        <f t="shared" ca="1" si="33"/>
        <v>16.026240191747878</v>
      </c>
      <c r="G310">
        <f t="shared" ca="1" si="34"/>
        <v>0.83699999999999997</v>
      </c>
    </row>
    <row r="311" spans="1:7" x14ac:dyDescent="0.25">
      <c r="A311">
        <v>255</v>
      </c>
      <c r="B311" s="5">
        <f t="shared" ca="1" si="30"/>
        <v>72.765699901528066</v>
      </c>
      <c r="C311" s="5">
        <f t="shared" ca="1" si="31"/>
        <v>27.35008740263876</v>
      </c>
      <c r="D311" s="5">
        <f t="shared" ca="1" si="32"/>
        <v>149.93393247345006</v>
      </c>
      <c r="E311" s="5">
        <f t="shared" ca="1" si="35"/>
        <v>1.1964013093124606</v>
      </c>
      <c r="F311" s="5">
        <f t="shared" ca="1" si="33"/>
        <v>18.316511866455944</v>
      </c>
      <c r="G311">
        <f t="shared" ca="1" si="34"/>
        <v>0.88300000000000001</v>
      </c>
    </row>
    <row r="312" spans="1:7" x14ac:dyDescent="0.25">
      <c r="A312">
        <v>256</v>
      </c>
      <c r="B312" s="5">
        <f t="shared" ca="1" si="30"/>
        <v>75.508398046644885</v>
      </c>
      <c r="C312" s="5">
        <f t="shared" ca="1" si="31"/>
        <v>32.193055945356676</v>
      </c>
      <c r="D312" s="5">
        <f t="shared" ca="1" si="32"/>
        <v>151.56265608463528</v>
      </c>
      <c r="E312" s="5">
        <f t="shared" ca="1" si="35"/>
        <v>-5.5472929508121762</v>
      </c>
      <c r="F312" s="5">
        <f t="shared" ca="1" si="33"/>
        <v>11.572817606331308</v>
      </c>
      <c r="G312">
        <f t="shared" ca="1" si="34"/>
        <v>0.749</v>
      </c>
    </row>
    <row r="313" spans="1:7" x14ac:dyDescent="0.25">
      <c r="A313">
        <v>257</v>
      </c>
      <c r="B313" s="5">
        <f t="shared" ca="1" si="30"/>
        <v>66.583317468858752</v>
      </c>
      <c r="C313" s="5">
        <f t="shared" ca="1" si="31"/>
        <v>34.319357559968033</v>
      </c>
      <c r="D313" s="5">
        <f t="shared" ca="1" si="32"/>
        <v>152.61190441514972</v>
      </c>
      <c r="E313" s="5">
        <f t="shared" ca="1" si="35"/>
        <v>-36.979046719197996</v>
      </c>
      <c r="F313" s="5">
        <f t="shared" ca="1" si="33"/>
        <v>-19.858936162054512</v>
      </c>
      <c r="G313">
        <f t="shared" ca="1" si="34"/>
        <v>0.03</v>
      </c>
    </row>
    <row r="314" spans="1:7" x14ac:dyDescent="0.25">
      <c r="A314">
        <v>258</v>
      </c>
      <c r="B314" s="5">
        <f t="shared" ref="B314:B377" ca="1" si="36">_xlfn.NORM.INV(RAND(),$B$52,$C$52)</f>
        <v>69.976059241705499</v>
      </c>
      <c r="C314" s="5">
        <f t="shared" ref="C314:C377" ca="1" si="37">_xlfn.NORM.INV(RAND(),$B$53,$C$53)</f>
        <v>29.185518776139435</v>
      </c>
      <c r="D314" s="5">
        <f t="shared" ref="D314:D377" ca="1" si="38">_xlfn.NORM.INV(RAND(),$B$54,$C$54)</f>
        <v>154.38340362687225</v>
      </c>
      <c r="E314" s="5">
        <f t="shared" ca="1" si="35"/>
        <v>-14.119042657245174</v>
      </c>
      <c r="F314" s="5">
        <f t="shared" ref="F314:F377" ca="1" si="39">E314+$C$46</f>
        <v>3.0010678998983096</v>
      </c>
      <c r="G314">
        <f t="shared" ref="G314:G377" ca="1" si="40">COUNTIF($F$57:$F$1056,"&lt;"&amp;F314)/COUNT($F$57:$F$1056)</f>
        <v>0.504</v>
      </c>
    </row>
    <row r="315" spans="1:7" x14ac:dyDescent="0.25">
      <c r="A315">
        <v>259</v>
      </c>
      <c r="B315" s="5">
        <f t="shared" ca="1" si="36"/>
        <v>72.756942369555475</v>
      </c>
      <c r="C315" s="5">
        <f t="shared" ca="1" si="37"/>
        <v>32.332647082801095</v>
      </c>
      <c r="D315" s="5">
        <f t="shared" ca="1" si="38"/>
        <v>144.53350270242109</v>
      </c>
      <c r="E315" s="5">
        <f t="shared" ca="1" si="35"/>
        <v>-9.8341429448115321</v>
      </c>
      <c r="F315" s="5">
        <f t="shared" ca="1" si="39"/>
        <v>7.2859676123319517</v>
      </c>
      <c r="G315">
        <f t="shared" ca="1" si="40"/>
        <v>0.63300000000000001</v>
      </c>
    </row>
    <row r="316" spans="1:7" x14ac:dyDescent="0.25">
      <c r="A316">
        <v>260</v>
      </c>
      <c r="B316" s="5">
        <f t="shared" ca="1" si="36"/>
        <v>70.704657300981921</v>
      </c>
      <c r="C316" s="5">
        <f t="shared" ca="1" si="37"/>
        <v>30.1248939598613</v>
      </c>
      <c r="D316" s="5">
        <f t="shared" ca="1" si="38"/>
        <v>152.29519619317119</v>
      </c>
      <c r="E316" s="5">
        <f t="shared" ca="1" si="35"/>
        <v>-13.582467481652209</v>
      </c>
      <c r="F316" s="5">
        <f t="shared" ca="1" si="39"/>
        <v>3.5376430754912747</v>
      </c>
      <c r="G316">
        <f t="shared" ca="1" si="40"/>
        <v>0.52100000000000002</v>
      </c>
    </row>
    <row r="317" spans="1:7" x14ac:dyDescent="0.25">
      <c r="A317">
        <v>261</v>
      </c>
      <c r="B317" s="5">
        <f t="shared" ca="1" si="36"/>
        <v>66.127633495957127</v>
      </c>
      <c r="C317" s="5">
        <f t="shared" ca="1" si="37"/>
        <v>26.426734993486122</v>
      </c>
      <c r="D317" s="5">
        <f t="shared" ca="1" si="38"/>
        <v>148.64401340318838</v>
      </c>
      <c r="E317" s="5">
        <f t="shared" ca="1" si="35"/>
        <v>-14.069610628039618</v>
      </c>
      <c r="F317" s="5">
        <f t="shared" ca="1" si="39"/>
        <v>3.0504999291038661</v>
      </c>
      <c r="G317">
        <f t="shared" ca="1" si="40"/>
        <v>0.50600000000000001</v>
      </c>
    </row>
    <row r="318" spans="1:7" x14ac:dyDescent="0.25">
      <c r="A318">
        <v>262</v>
      </c>
      <c r="B318" s="5">
        <f t="shared" ca="1" si="36"/>
        <v>67.541146359461806</v>
      </c>
      <c r="C318" s="5">
        <f t="shared" ca="1" si="37"/>
        <v>29.465899311221278</v>
      </c>
      <c r="D318" s="5">
        <f t="shared" ca="1" si="38"/>
        <v>150.66360595422773</v>
      </c>
      <c r="E318" s="5">
        <f t="shared" ca="1" si="35"/>
        <v>-19.698328857525123</v>
      </c>
      <c r="F318" s="5">
        <f t="shared" ca="1" si="39"/>
        <v>-2.5782183003816392</v>
      </c>
      <c r="G318">
        <f t="shared" ca="1" si="40"/>
        <v>0.33</v>
      </c>
    </row>
    <row r="319" spans="1:7" x14ac:dyDescent="0.25">
      <c r="A319">
        <v>263</v>
      </c>
      <c r="B319" s="5">
        <f t="shared" ca="1" si="36"/>
        <v>73.45492540693661</v>
      </c>
      <c r="C319" s="5">
        <f t="shared" ca="1" si="37"/>
        <v>33.152783138052804</v>
      </c>
      <c r="D319" s="5">
        <f t="shared" ca="1" si="38"/>
        <v>148.94153796842218</v>
      </c>
      <c r="E319" s="5">
        <f t="shared" ca="1" si="35"/>
        <v>-12.550672868159456</v>
      </c>
      <c r="F319" s="5">
        <f t="shared" ca="1" si="39"/>
        <v>4.5694376889840278</v>
      </c>
      <c r="G319">
        <f t="shared" ca="1" si="40"/>
        <v>0.55200000000000005</v>
      </c>
    </row>
    <row r="320" spans="1:7" x14ac:dyDescent="0.25">
      <c r="A320">
        <v>264</v>
      </c>
      <c r="B320" s="5">
        <f t="shared" ca="1" si="36"/>
        <v>69.359387923335703</v>
      </c>
      <c r="C320" s="5">
        <f t="shared" ca="1" si="37"/>
        <v>27.392187565901519</v>
      </c>
      <c r="D320" s="5">
        <f t="shared" ca="1" si="38"/>
        <v>153.19274361292076</v>
      </c>
      <c r="E320" s="5">
        <f t="shared" ca="1" si="35"/>
        <v>-10.191038100947667</v>
      </c>
      <c r="F320" s="5">
        <f t="shared" ca="1" si="39"/>
        <v>6.9290724561958168</v>
      </c>
      <c r="G320">
        <f t="shared" ca="1" si="40"/>
        <v>0.624</v>
      </c>
    </row>
    <row r="321" spans="1:7" x14ac:dyDescent="0.25">
      <c r="A321">
        <v>265</v>
      </c>
      <c r="B321" s="5">
        <f t="shared" ca="1" si="36"/>
        <v>70.48756902594782</v>
      </c>
      <c r="C321" s="5">
        <f t="shared" ca="1" si="37"/>
        <v>32.589855412779556</v>
      </c>
      <c r="D321" s="5">
        <f t="shared" ca="1" si="38"/>
        <v>140.32492212523348</v>
      </c>
      <c r="E321" s="5">
        <f t="shared" ca="1" si="35"/>
        <v>-14.622969577527206</v>
      </c>
      <c r="F321" s="5">
        <f t="shared" ca="1" si="39"/>
        <v>2.4971409796162778</v>
      </c>
      <c r="G321">
        <f t="shared" ca="1" si="40"/>
        <v>0.48199999999999998</v>
      </c>
    </row>
    <row r="322" spans="1:7" x14ac:dyDescent="0.25">
      <c r="A322">
        <v>266</v>
      </c>
      <c r="B322" s="5">
        <f t="shared" ca="1" si="36"/>
        <v>67.389307968210773</v>
      </c>
      <c r="C322" s="5">
        <f t="shared" ca="1" si="37"/>
        <v>31.452839781876733</v>
      </c>
      <c r="D322" s="5">
        <f t="shared" ca="1" si="38"/>
        <v>145.94815132759999</v>
      </c>
      <c r="E322" s="5">
        <f t="shared" ca="1" si="35"/>
        <v>-23.130888769798187</v>
      </c>
      <c r="F322" s="5">
        <f t="shared" ca="1" si="39"/>
        <v>-6.0107782126547029</v>
      </c>
      <c r="G322">
        <f t="shared" ca="1" si="40"/>
        <v>0.22500000000000001</v>
      </c>
    </row>
    <row r="323" spans="1:7" x14ac:dyDescent="0.25">
      <c r="A323">
        <v>267</v>
      </c>
      <c r="B323" s="5">
        <f t="shared" ca="1" si="36"/>
        <v>76.036067665716928</v>
      </c>
      <c r="C323" s="5">
        <f t="shared" ca="1" si="37"/>
        <v>31.976054762651209</v>
      </c>
      <c r="D323" s="5">
        <f t="shared" ca="1" si="38"/>
        <v>143.23528256593252</v>
      </c>
      <c r="E323" s="5">
        <f t="shared" ca="1" si="35"/>
        <v>1.019934001306539</v>
      </c>
      <c r="F323" s="5">
        <f t="shared" ca="1" si="39"/>
        <v>18.140044558450022</v>
      </c>
      <c r="G323">
        <f t="shared" ca="1" si="40"/>
        <v>0.88100000000000001</v>
      </c>
    </row>
    <row r="324" spans="1:7" x14ac:dyDescent="0.25">
      <c r="A324">
        <v>268</v>
      </c>
      <c r="B324" s="5">
        <f t="shared" ca="1" si="36"/>
        <v>65.867147975021012</v>
      </c>
      <c r="C324" s="5">
        <f t="shared" ca="1" si="37"/>
        <v>27.916978015508874</v>
      </c>
      <c r="D324" s="5">
        <f t="shared" ca="1" si="38"/>
        <v>145.41574780832946</v>
      </c>
      <c r="E324" s="5">
        <f t="shared" ca="1" si="35"/>
        <v>-17.219753492489545</v>
      </c>
      <c r="F324" s="5">
        <f t="shared" ca="1" si="39"/>
        <v>-9.9642935346061279E-2</v>
      </c>
      <c r="G324">
        <f t="shared" ca="1" si="40"/>
        <v>0.40500000000000003</v>
      </c>
    </row>
    <row r="325" spans="1:7" x14ac:dyDescent="0.25">
      <c r="A325">
        <v>269</v>
      </c>
      <c r="B325" s="5">
        <f t="shared" ca="1" si="36"/>
        <v>73.026015840068226</v>
      </c>
      <c r="C325" s="5">
        <f t="shared" ca="1" si="37"/>
        <v>34.332742917273904</v>
      </c>
      <c r="D325" s="5">
        <f t="shared" ca="1" si="38"/>
        <v>154.6434918169796</v>
      </c>
      <c r="E325" s="5">
        <f t="shared" ca="1" si="35"/>
        <v>-20.116833292983483</v>
      </c>
      <c r="F325" s="5">
        <f t="shared" ca="1" si="39"/>
        <v>-2.9967227358399988</v>
      </c>
      <c r="G325">
        <f t="shared" ca="1" si="40"/>
        <v>0.314</v>
      </c>
    </row>
    <row r="326" spans="1:7" x14ac:dyDescent="0.25">
      <c r="A326">
        <v>270</v>
      </c>
      <c r="B326" s="5">
        <f t="shared" ca="1" si="36"/>
        <v>70.010362259657313</v>
      </c>
      <c r="C326" s="5">
        <f t="shared" ca="1" si="37"/>
        <v>30.043609872218841</v>
      </c>
      <c r="D326" s="5">
        <f t="shared" ca="1" si="38"/>
        <v>149.10713513410855</v>
      </c>
      <c r="E326" s="5">
        <f t="shared" ref="E326:E389" ca="1" si="41">$J$46*(B326-$B$46)+$J$47*(C326-$B$47)+$J$48*(D326-$B$48)</f>
        <v>-13.576647152268931</v>
      </c>
      <c r="F326" s="5">
        <f t="shared" ca="1" si="39"/>
        <v>3.5434634048745526</v>
      </c>
      <c r="G326">
        <f t="shared" ca="1" si="40"/>
        <v>0.52200000000000002</v>
      </c>
    </row>
    <row r="327" spans="1:7" x14ac:dyDescent="0.25">
      <c r="A327">
        <v>271</v>
      </c>
      <c r="B327" s="5">
        <f t="shared" ca="1" si="36"/>
        <v>69.22453869618036</v>
      </c>
      <c r="C327" s="5">
        <f t="shared" ca="1" si="37"/>
        <v>30.236024992807859</v>
      </c>
      <c r="D327" s="5">
        <f t="shared" ca="1" si="38"/>
        <v>155.71651810296262</v>
      </c>
      <c r="E327" s="5">
        <f t="shared" ca="1" si="41"/>
        <v>-19.870451981074169</v>
      </c>
      <c r="F327" s="5">
        <f t="shared" ca="1" si="39"/>
        <v>-2.7503414239306849</v>
      </c>
      <c r="G327">
        <f t="shared" ca="1" si="40"/>
        <v>0.32300000000000001</v>
      </c>
    </row>
    <row r="328" spans="1:7" x14ac:dyDescent="0.25">
      <c r="A328">
        <v>272</v>
      </c>
      <c r="B328" s="5">
        <f t="shared" ca="1" si="36"/>
        <v>75.069375105980797</v>
      </c>
      <c r="C328" s="5">
        <f t="shared" ca="1" si="37"/>
        <v>32.179221434416824</v>
      </c>
      <c r="D328" s="5">
        <f t="shared" ca="1" si="38"/>
        <v>154.68397552132313</v>
      </c>
      <c r="E328" s="5">
        <f t="shared" ca="1" si="41"/>
        <v>-8.4168235707292389</v>
      </c>
      <c r="F328" s="5">
        <f t="shared" ca="1" si="39"/>
        <v>8.7032869864142448</v>
      </c>
      <c r="G328">
        <f t="shared" ca="1" si="40"/>
        <v>0.67500000000000004</v>
      </c>
    </row>
    <row r="329" spans="1:7" x14ac:dyDescent="0.25">
      <c r="A329">
        <v>273</v>
      </c>
      <c r="B329" s="5">
        <f t="shared" ca="1" si="36"/>
        <v>76.112563600401018</v>
      </c>
      <c r="C329" s="5">
        <f t="shared" ca="1" si="37"/>
        <v>30.609509606404835</v>
      </c>
      <c r="D329" s="5">
        <f t="shared" ca="1" si="38"/>
        <v>156.94789349215992</v>
      </c>
      <c r="E329" s="5">
        <f t="shared" ca="1" si="41"/>
        <v>-2.3389897241496276</v>
      </c>
      <c r="F329" s="5">
        <f t="shared" ca="1" si="39"/>
        <v>14.781120832993857</v>
      </c>
      <c r="G329">
        <f t="shared" ca="1" si="40"/>
        <v>0.81499999999999995</v>
      </c>
    </row>
    <row r="330" spans="1:7" x14ac:dyDescent="0.25">
      <c r="A330">
        <v>274</v>
      </c>
      <c r="B330" s="5">
        <f t="shared" ca="1" si="36"/>
        <v>72.47106607515768</v>
      </c>
      <c r="C330" s="5">
        <f t="shared" ca="1" si="37"/>
        <v>32.521094476661752</v>
      </c>
      <c r="D330" s="5">
        <f t="shared" ca="1" si="38"/>
        <v>153.17908168772868</v>
      </c>
      <c r="E330" s="5">
        <f t="shared" ca="1" si="41"/>
        <v>-15.817765860263549</v>
      </c>
      <c r="F330" s="5">
        <f t="shared" ca="1" si="39"/>
        <v>1.3023446968799348</v>
      </c>
      <c r="G330">
        <f t="shared" ca="1" si="40"/>
        <v>0.44900000000000001</v>
      </c>
    </row>
    <row r="331" spans="1:7" x14ac:dyDescent="0.25">
      <c r="A331">
        <v>275</v>
      </c>
      <c r="B331" s="5">
        <f t="shared" ca="1" si="36"/>
        <v>69.696103197773496</v>
      </c>
      <c r="C331" s="5">
        <f t="shared" ca="1" si="37"/>
        <v>29.5437513316026</v>
      </c>
      <c r="D331" s="5">
        <f t="shared" ca="1" si="38"/>
        <v>154.44424505070313</v>
      </c>
      <c r="E331" s="5">
        <f t="shared" ca="1" si="41"/>
        <v>-15.934279496868616</v>
      </c>
      <c r="F331" s="5">
        <f t="shared" ca="1" si="39"/>
        <v>1.1858310602748681</v>
      </c>
      <c r="G331">
        <f t="shared" ca="1" si="40"/>
        <v>0.44600000000000001</v>
      </c>
    </row>
    <row r="332" spans="1:7" x14ac:dyDescent="0.25">
      <c r="A332">
        <v>276</v>
      </c>
      <c r="B332" s="5">
        <f t="shared" ca="1" si="36"/>
        <v>68.347464400288899</v>
      </c>
      <c r="C332" s="5">
        <f t="shared" ca="1" si="37"/>
        <v>28.918018135901132</v>
      </c>
      <c r="D332" s="5">
        <f t="shared" ca="1" si="38"/>
        <v>141.96367426200132</v>
      </c>
      <c r="E332" s="5">
        <f t="shared" ca="1" si="41"/>
        <v>-11.227937700340039</v>
      </c>
      <c r="F332" s="5">
        <f t="shared" ca="1" si="39"/>
        <v>5.8921728568034446</v>
      </c>
      <c r="G332">
        <f t="shared" ca="1" si="40"/>
        <v>0.59699999999999998</v>
      </c>
    </row>
    <row r="333" spans="1:7" x14ac:dyDescent="0.25">
      <c r="A333">
        <v>277</v>
      </c>
      <c r="B333" s="5">
        <f t="shared" ca="1" si="36"/>
        <v>68.872639330412227</v>
      </c>
      <c r="C333" s="5">
        <f t="shared" ca="1" si="37"/>
        <v>28.457519020176168</v>
      </c>
      <c r="D333" s="5">
        <f t="shared" ca="1" si="38"/>
        <v>148.20231688797975</v>
      </c>
      <c r="E333" s="5">
        <f t="shared" ca="1" si="41"/>
        <v>-11.836782756021993</v>
      </c>
      <c r="F333" s="5">
        <f t="shared" ca="1" si="39"/>
        <v>5.2833278011214908</v>
      </c>
      <c r="G333">
        <f t="shared" ca="1" si="40"/>
        <v>0.57399999999999995</v>
      </c>
    </row>
    <row r="334" spans="1:7" x14ac:dyDescent="0.25">
      <c r="A334">
        <v>278</v>
      </c>
      <c r="B334" s="5">
        <f t="shared" ca="1" si="36"/>
        <v>72.121826490901583</v>
      </c>
      <c r="C334" s="5">
        <f t="shared" ca="1" si="37"/>
        <v>33.043571811852708</v>
      </c>
      <c r="D334" s="5">
        <f t="shared" ca="1" si="38"/>
        <v>144.77469802022335</v>
      </c>
      <c r="E334" s="5">
        <f t="shared" ca="1" si="41"/>
        <v>-13.723587179375819</v>
      </c>
      <c r="F334" s="5">
        <f t="shared" ca="1" si="39"/>
        <v>3.3965233777676644</v>
      </c>
      <c r="G334">
        <f t="shared" ca="1" si="40"/>
        <v>0.51800000000000002</v>
      </c>
    </row>
    <row r="335" spans="1:7" x14ac:dyDescent="0.25">
      <c r="A335">
        <v>279</v>
      </c>
      <c r="B335" s="5">
        <f t="shared" ca="1" si="36"/>
        <v>74.300217732236931</v>
      </c>
      <c r="C335" s="5">
        <f t="shared" ca="1" si="37"/>
        <v>32.027825145845341</v>
      </c>
      <c r="D335" s="5">
        <f t="shared" ca="1" si="38"/>
        <v>149.43704706328327</v>
      </c>
      <c r="E335" s="5">
        <f t="shared" ca="1" si="41"/>
        <v>-7.3148082221560893</v>
      </c>
      <c r="F335" s="5">
        <f t="shared" ca="1" si="39"/>
        <v>9.8053023349873953</v>
      </c>
      <c r="G335">
        <f t="shared" ca="1" si="40"/>
        <v>0.70199999999999996</v>
      </c>
    </row>
    <row r="336" spans="1:7" x14ac:dyDescent="0.25">
      <c r="A336">
        <v>280</v>
      </c>
      <c r="B336" s="5">
        <f t="shared" ca="1" si="36"/>
        <v>74.67552974023036</v>
      </c>
      <c r="C336" s="5">
        <f t="shared" ca="1" si="37"/>
        <v>31.637394125784905</v>
      </c>
      <c r="D336" s="5">
        <f t="shared" ca="1" si="38"/>
        <v>142.94257709611671</v>
      </c>
      <c r="E336" s="5">
        <f t="shared" ca="1" si="41"/>
        <v>-1.6764237631990446</v>
      </c>
      <c r="F336" s="5">
        <f t="shared" ca="1" si="39"/>
        <v>15.443686793944439</v>
      </c>
      <c r="G336">
        <f t="shared" ca="1" si="40"/>
        <v>0.82599999999999996</v>
      </c>
    </row>
    <row r="337" spans="1:7" x14ac:dyDescent="0.25">
      <c r="A337">
        <v>281</v>
      </c>
      <c r="B337" s="5">
        <f t="shared" ca="1" si="36"/>
        <v>67.608777618256326</v>
      </c>
      <c r="C337" s="5">
        <f t="shared" ca="1" si="37"/>
        <v>32.477223933520939</v>
      </c>
      <c r="D337" s="5">
        <f t="shared" ca="1" si="38"/>
        <v>156.66064610143812</v>
      </c>
      <c r="E337" s="5">
        <f t="shared" ca="1" si="41"/>
        <v>-31.151645985771431</v>
      </c>
      <c r="F337" s="5">
        <f t="shared" ca="1" si="39"/>
        <v>-14.031535428627947</v>
      </c>
      <c r="G337">
        <f t="shared" ca="1" si="40"/>
        <v>8.2000000000000003E-2</v>
      </c>
    </row>
    <row r="338" spans="1:7" x14ac:dyDescent="0.25">
      <c r="A338">
        <v>282</v>
      </c>
      <c r="B338" s="5">
        <f t="shared" ca="1" si="36"/>
        <v>74.992898062294273</v>
      </c>
      <c r="C338" s="5">
        <f t="shared" ca="1" si="37"/>
        <v>26.19685458651805</v>
      </c>
      <c r="D338" s="5">
        <f t="shared" ca="1" si="38"/>
        <v>149.21928440405836</v>
      </c>
      <c r="E338" s="5">
        <f t="shared" ca="1" si="41"/>
        <v>11.022996954863739</v>
      </c>
      <c r="F338" s="5">
        <f t="shared" ca="1" si="39"/>
        <v>28.143107512007223</v>
      </c>
      <c r="G338">
        <f t="shared" ca="1" si="40"/>
        <v>0.98</v>
      </c>
    </row>
    <row r="339" spans="1:7" x14ac:dyDescent="0.25">
      <c r="A339">
        <v>283</v>
      </c>
      <c r="B339" s="5">
        <f t="shared" ca="1" si="36"/>
        <v>69.539026701178159</v>
      </c>
      <c r="C339" s="5">
        <f t="shared" ca="1" si="37"/>
        <v>32.958499777265232</v>
      </c>
      <c r="D339" s="5">
        <f t="shared" ca="1" si="38"/>
        <v>153.65630009322024</v>
      </c>
      <c r="E339" s="5">
        <f t="shared" ca="1" si="41"/>
        <v>-25.485733182834785</v>
      </c>
      <c r="F339" s="5">
        <f t="shared" ca="1" si="39"/>
        <v>-8.3656226256913016</v>
      </c>
      <c r="G339">
        <f t="shared" ca="1" si="40"/>
        <v>0.17</v>
      </c>
    </row>
    <row r="340" spans="1:7" x14ac:dyDescent="0.25">
      <c r="A340">
        <v>284</v>
      </c>
      <c r="B340" s="5">
        <f t="shared" ca="1" si="36"/>
        <v>69.957586089064208</v>
      </c>
      <c r="C340" s="5">
        <f t="shared" ca="1" si="37"/>
        <v>30.571660925632379</v>
      </c>
      <c r="D340" s="5">
        <f t="shared" ca="1" si="38"/>
        <v>148.02898916167845</v>
      </c>
      <c r="E340" s="5">
        <f t="shared" ca="1" si="41"/>
        <v>-14.617908284690833</v>
      </c>
      <c r="F340" s="5">
        <f t="shared" ca="1" si="39"/>
        <v>2.5022022724526511</v>
      </c>
      <c r="G340">
        <f t="shared" ca="1" si="40"/>
        <v>0.48299999999999998</v>
      </c>
    </row>
    <row r="341" spans="1:7" x14ac:dyDescent="0.25">
      <c r="A341">
        <v>285</v>
      </c>
      <c r="B341" s="5">
        <f t="shared" ca="1" si="36"/>
        <v>73.040263838342966</v>
      </c>
      <c r="C341" s="5">
        <f t="shared" ca="1" si="37"/>
        <v>26.655048931174836</v>
      </c>
      <c r="D341" s="5">
        <f t="shared" ca="1" si="38"/>
        <v>144.19464408973474</v>
      </c>
      <c r="E341" s="5">
        <f t="shared" ca="1" si="41"/>
        <v>6.9972171995284489</v>
      </c>
      <c r="F341" s="5">
        <f t="shared" ca="1" si="39"/>
        <v>24.117327756671934</v>
      </c>
      <c r="G341">
        <f t="shared" ca="1" si="40"/>
        <v>0.95899999999999996</v>
      </c>
    </row>
    <row r="342" spans="1:7" x14ac:dyDescent="0.25">
      <c r="A342">
        <v>286</v>
      </c>
      <c r="B342" s="5">
        <f t="shared" ca="1" si="36"/>
        <v>66.73333015610902</v>
      </c>
      <c r="C342" s="5">
        <f t="shared" ca="1" si="37"/>
        <v>30.959138282929327</v>
      </c>
      <c r="D342" s="5">
        <f t="shared" ca="1" si="38"/>
        <v>148.54722860795633</v>
      </c>
      <c r="E342" s="5">
        <f t="shared" ca="1" si="41"/>
        <v>-24.984689100174851</v>
      </c>
      <c r="F342" s="5">
        <f t="shared" ca="1" si="39"/>
        <v>-7.8645785430313673</v>
      </c>
      <c r="G342">
        <f t="shared" ca="1" si="40"/>
        <v>0.184</v>
      </c>
    </row>
    <row r="343" spans="1:7" x14ac:dyDescent="0.25">
      <c r="A343">
        <v>287</v>
      </c>
      <c r="B343" s="5">
        <f t="shared" ca="1" si="36"/>
        <v>64.189879886208985</v>
      </c>
      <c r="C343" s="5">
        <f t="shared" ca="1" si="37"/>
        <v>23.327995576167069</v>
      </c>
      <c r="D343" s="5">
        <f t="shared" ca="1" si="38"/>
        <v>146.80040520887866</v>
      </c>
      <c r="E343" s="5">
        <f t="shared" ca="1" si="41"/>
        <v>-9.8335293085783153</v>
      </c>
      <c r="F343" s="5">
        <f t="shared" ca="1" si="39"/>
        <v>7.2865812485651684</v>
      </c>
      <c r="G343">
        <f t="shared" ca="1" si="40"/>
        <v>0.63400000000000001</v>
      </c>
    </row>
    <row r="344" spans="1:7" x14ac:dyDescent="0.25">
      <c r="A344">
        <v>288</v>
      </c>
      <c r="B344" s="5">
        <f t="shared" ca="1" si="36"/>
        <v>66.873093175090091</v>
      </c>
      <c r="C344" s="5">
        <f t="shared" ca="1" si="37"/>
        <v>29.36483907352223</v>
      </c>
      <c r="D344" s="5">
        <f t="shared" ca="1" si="38"/>
        <v>137.63983367814521</v>
      </c>
      <c r="E344" s="5">
        <f t="shared" ca="1" si="41"/>
        <v>-14.263810310803356</v>
      </c>
      <c r="F344" s="5">
        <f t="shared" ca="1" si="39"/>
        <v>2.8563002463401279</v>
      </c>
      <c r="G344">
        <f t="shared" ca="1" si="40"/>
        <v>0.497</v>
      </c>
    </row>
    <row r="345" spans="1:7" x14ac:dyDescent="0.25">
      <c r="A345">
        <v>289</v>
      </c>
      <c r="B345" s="5">
        <f t="shared" ca="1" si="36"/>
        <v>69.541021595426912</v>
      </c>
      <c r="C345" s="5">
        <f t="shared" ca="1" si="37"/>
        <v>33.346461685350405</v>
      </c>
      <c r="D345" s="5">
        <f t="shared" ca="1" si="38"/>
        <v>147.07935428498618</v>
      </c>
      <c r="E345" s="5">
        <f t="shared" ca="1" si="41"/>
        <v>-23.019613886471074</v>
      </c>
      <c r="F345" s="5">
        <f t="shared" ca="1" si="39"/>
        <v>-5.8995033293275903</v>
      </c>
      <c r="G345">
        <f t="shared" ca="1" si="40"/>
        <v>0.22900000000000001</v>
      </c>
    </row>
    <row r="346" spans="1:7" x14ac:dyDescent="0.25">
      <c r="A346">
        <v>290</v>
      </c>
      <c r="B346" s="5">
        <f t="shared" ca="1" si="36"/>
        <v>67.076732397119201</v>
      </c>
      <c r="C346" s="5">
        <f t="shared" ca="1" si="37"/>
        <v>29.431561616282636</v>
      </c>
      <c r="D346" s="5">
        <f t="shared" ca="1" si="38"/>
        <v>151.7610901597788</v>
      </c>
      <c r="E346" s="5">
        <f t="shared" ca="1" si="41"/>
        <v>-21.490926857099886</v>
      </c>
      <c r="F346" s="5">
        <f t="shared" ca="1" si="39"/>
        <v>-4.3708162999564024</v>
      </c>
      <c r="G346">
        <f t="shared" ca="1" si="40"/>
        <v>0.27800000000000002</v>
      </c>
    </row>
    <row r="347" spans="1:7" x14ac:dyDescent="0.25">
      <c r="A347">
        <v>291</v>
      </c>
      <c r="B347" s="5">
        <f t="shared" ca="1" si="36"/>
        <v>72.105694851797054</v>
      </c>
      <c r="C347" s="5">
        <f t="shared" ca="1" si="37"/>
        <v>28.758989819659835</v>
      </c>
      <c r="D347" s="5">
        <f t="shared" ca="1" si="38"/>
        <v>152.43837035346377</v>
      </c>
      <c r="E347" s="5">
        <f t="shared" ca="1" si="41"/>
        <v>-5.9315929828019796</v>
      </c>
      <c r="F347" s="5">
        <f t="shared" ca="1" si="39"/>
        <v>11.188517574341503</v>
      </c>
      <c r="G347">
        <f t="shared" ca="1" si="40"/>
        <v>0.73599999999999999</v>
      </c>
    </row>
    <row r="348" spans="1:7" x14ac:dyDescent="0.25">
      <c r="A348">
        <v>292</v>
      </c>
      <c r="B348" s="5">
        <f t="shared" ca="1" si="36"/>
        <v>67.721618385623529</v>
      </c>
      <c r="C348" s="5">
        <f t="shared" ca="1" si="37"/>
        <v>29.072463647331652</v>
      </c>
      <c r="D348" s="5">
        <f t="shared" ca="1" si="38"/>
        <v>155.48961635769001</v>
      </c>
      <c r="E348" s="5">
        <f t="shared" ca="1" si="41"/>
        <v>-20.696005932036485</v>
      </c>
      <c r="F348" s="5">
        <f t="shared" ca="1" si="39"/>
        <v>-3.5758953748930011</v>
      </c>
      <c r="G348">
        <f t="shared" ca="1" si="40"/>
        <v>0.29599999999999999</v>
      </c>
    </row>
    <row r="349" spans="1:7" x14ac:dyDescent="0.25">
      <c r="A349">
        <v>293</v>
      </c>
      <c r="B349" s="5">
        <f t="shared" ca="1" si="36"/>
        <v>70.019614279960294</v>
      </c>
      <c r="C349" s="5">
        <f t="shared" ca="1" si="37"/>
        <v>30.684164501064128</v>
      </c>
      <c r="D349" s="5">
        <f t="shared" ca="1" si="38"/>
        <v>151.69385407328033</v>
      </c>
      <c r="E349" s="5">
        <f t="shared" ca="1" si="41"/>
        <v>-16.733771372349853</v>
      </c>
      <c r="F349" s="5">
        <f t="shared" ca="1" si="39"/>
        <v>0.38633918479363061</v>
      </c>
      <c r="G349">
        <f t="shared" ca="1" si="40"/>
        <v>0.42699999999999999</v>
      </c>
    </row>
    <row r="350" spans="1:7" x14ac:dyDescent="0.25">
      <c r="A350">
        <v>294</v>
      </c>
      <c r="B350" s="5">
        <f t="shared" ca="1" si="36"/>
        <v>70.936555399138427</v>
      </c>
      <c r="C350" s="5">
        <f t="shared" ca="1" si="37"/>
        <v>30.099945154749015</v>
      </c>
      <c r="D350" s="5">
        <f t="shared" ca="1" si="38"/>
        <v>154.52580214249056</v>
      </c>
      <c r="E350" s="5">
        <f t="shared" ca="1" si="41"/>
        <v>-14.067104755086024</v>
      </c>
      <c r="F350" s="5">
        <f t="shared" ca="1" si="39"/>
        <v>3.0530058020574593</v>
      </c>
      <c r="G350">
        <f t="shared" ca="1" si="40"/>
        <v>0.50700000000000001</v>
      </c>
    </row>
    <row r="351" spans="1:7" x14ac:dyDescent="0.25">
      <c r="A351">
        <v>295</v>
      </c>
      <c r="B351" s="5">
        <f t="shared" ca="1" si="36"/>
        <v>67.717835610894056</v>
      </c>
      <c r="C351" s="5">
        <f t="shared" ca="1" si="37"/>
        <v>33.329581266458135</v>
      </c>
      <c r="D351" s="5">
        <f t="shared" ca="1" si="38"/>
        <v>140.21108907989719</v>
      </c>
      <c r="E351" s="5">
        <f t="shared" ca="1" si="41"/>
        <v>-24.363495618176181</v>
      </c>
      <c r="F351" s="5">
        <f t="shared" ca="1" si="39"/>
        <v>-7.2433850610326971</v>
      </c>
      <c r="G351">
        <f t="shared" ca="1" si="40"/>
        <v>0.19600000000000001</v>
      </c>
    </row>
    <row r="352" spans="1:7" x14ac:dyDescent="0.25">
      <c r="A352">
        <v>296</v>
      </c>
      <c r="B352" s="5">
        <f t="shared" ca="1" si="36"/>
        <v>73.371941056169291</v>
      </c>
      <c r="C352" s="5">
        <f t="shared" ca="1" si="37"/>
        <v>29.513763287019621</v>
      </c>
      <c r="D352" s="5">
        <f t="shared" ca="1" si="38"/>
        <v>144.69458613940921</v>
      </c>
      <c r="E352" s="5">
        <f t="shared" ca="1" si="41"/>
        <v>-0.33016356129449465</v>
      </c>
      <c r="F352" s="5">
        <f t="shared" ca="1" si="39"/>
        <v>16.78994699584899</v>
      </c>
      <c r="G352">
        <f t="shared" ca="1" si="40"/>
        <v>0.85299999999999998</v>
      </c>
    </row>
    <row r="353" spans="1:7" x14ac:dyDescent="0.25">
      <c r="A353">
        <v>297</v>
      </c>
      <c r="B353" s="5">
        <f t="shared" ca="1" si="36"/>
        <v>73.803766347747541</v>
      </c>
      <c r="C353" s="5">
        <f t="shared" ca="1" si="37"/>
        <v>29.819182659284756</v>
      </c>
      <c r="D353" s="5">
        <f t="shared" ca="1" si="38"/>
        <v>150.30467402810592</v>
      </c>
      <c r="E353" s="5">
        <f t="shared" ca="1" si="41"/>
        <v>-3.0002222973285</v>
      </c>
      <c r="F353" s="5">
        <f t="shared" ca="1" si="39"/>
        <v>14.119888259814983</v>
      </c>
      <c r="G353">
        <f t="shared" ca="1" si="40"/>
        <v>0.80200000000000005</v>
      </c>
    </row>
    <row r="354" spans="1:7" x14ac:dyDescent="0.25">
      <c r="A354">
        <v>298</v>
      </c>
      <c r="B354" s="5">
        <f t="shared" ca="1" si="36"/>
        <v>70.654866615604647</v>
      </c>
      <c r="C354" s="5">
        <f t="shared" ca="1" si="37"/>
        <v>29.042058468453366</v>
      </c>
      <c r="D354" s="5">
        <f t="shared" ca="1" si="38"/>
        <v>153.2526234028249</v>
      </c>
      <c r="E354" s="5">
        <f t="shared" ca="1" si="41"/>
        <v>-11.213117673327618</v>
      </c>
      <c r="F354" s="5">
        <f t="shared" ca="1" si="39"/>
        <v>5.9069928838158656</v>
      </c>
      <c r="G354">
        <f t="shared" ca="1" si="40"/>
        <v>0.6</v>
      </c>
    </row>
    <row r="355" spans="1:7" x14ac:dyDescent="0.25">
      <c r="A355">
        <v>299</v>
      </c>
      <c r="B355" s="5">
        <f t="shared" ca="1" si="36"/>
        <v>70.791903583787075</v>
      </c>
      <c r="C355" s="5">
        <f t="shared" ca="1" si="37"/>
        <v>29.303577751757388</v>
      </c>
      <c r="D355" s="5">
        <f t="shared" ca="1" si="38"/>
        <v>143.67733687027845</v>
      </c>
      <c r="E355" s="5">
        <f t="shared" ca="1" si="41"/>
        <v>-6.4009593801603071</v>
      </c>
      <c r="F355" s="5">
        <f t="shared" ca="1" si="39"/>
        <v>10.719151176983177</v>
      </c>
      <c r="G355">
        <f t="shared" ca="1" si="40"/>
        <v>0.72699999999999998</v>
      </c>
    </row>
    <row r="356" spans="1:7" x14ac:dyDescent="0.25">
      <c r="A356">
        <v>300</v>
      </c>
      <c r="B356" s="5">
        <f t="shared" ca="1" si="36"/>
        <v>67.603011437714684</v>
      </c>
      <c r="C356" s="5">
        <f t="shared" ca="1" si="37"/>
        <v>26.819497216464505</v>
      </c>
      <c r="D356" s="5">
        <f t="shared" ca="1" si="38"/>
        <v>149.49952107630628</v>
      </c>
      <c r="E356" s="5">
        <f t="shared" ca="1" si="41"/>
        <v>-11.506888611525149</v>
      </c>
      <c r="F356" s="5">
        <f t="shared" ca="1" si="39"/>
        <v>5.613221945618335</v>
      </c>
      <c r="G356">
        <f t="shared" ca="1" si="40"/>
        <v>0.58699999999999997</v>
      </c>
    </row>
    <row r="357" spans="1:7" x14ac:dyDescent="0.25">
      <c r="A357">
        <v>301</v>
      </c>
      <c r="B357" s="5">
        <f t="shared" ca="1" si="36"/>
        <v>65.995775094759466</v>
      </c>
      <c r="C357" s="5">
        <f t="shared" ca="1" si="37"/>
        <v>32.119313710861476</v>
      </c>
      <c r="D357" s="5">
        <f t="shared" ca="1" si="38"/>
        <v>153.54021346996808</v>
      </c>
      <c r="E357" s="5">
        <f t="shared" ca="1" si="41"/>
        <v>-32.975592195645227</v>
      </c>
      <c r="F357" s="5">
        <f t="shared" ca="1" si="39"/>
        <v>-15.855481638501743</v>
      </c>
      <c r="G357">
        <f t="shared" ca="1" si="40"/>
        <v>0.06</v>
      </c>
    </row>
    <row r="358" spans="1:7" x14ac:dyDescent="0.25">
      <c r="A358">
        <v>302</v>
      </c>
      <c r="B358" s="5">
        <f t="shared" ca="1" si="36"/>
        <v>71.810720648418027</v>
      </c>
      <c r="C358" s="5">
        <f t="shared" ca="1" si="37"/>
        <v>31.628288199318732</v>
      </c>
      <c r="D358" s="5">
        <f t="shared" ca="1" si="38"/>
        <v>143.6646686738643</v>
      </c>
      <c r="E358" s="5">
        <f t="shared" ca="1" si="41"/>
        <v>-10.041473560857462</v>
      </c>
      <c r="F358" s="5">
        <f t="shared" ca="1" si="39"/>
        <v>7.0786369962860221</v>
      </c>
      <c r="G358">
        <f t="shared" ca="1" si="40"/>
        <v>0.626</v>
      </c>
    </row>
    <row r="359" spans="1:7" x14ac:dyDescent="0.25">
      <c r="A359">
        <v>303</v>
      </c>
      <c r="B359" s="5">
        <f t="shared" ca="1" si="36"/>
        <v>68.460576121262946</v>
      </c>
      <c r="C359" s="5">
        <f t="shared" ca="1" si="37"/>
        <v>28.76469539192497</v>
      </c>
      <c r="D359" s="5">
        <f t="shared" ca="1" si="38"/>
        <v>153.44802188227743</v>
      </c>
      <c r="E359" s="5">
        <f t="shared" ca="1" si="41"/>
        <v>-16.672361686139936</v>
      </c>
      <c r="F359" s="5">
        <f t="shared" ca="1" si="39"/>
        <v>0.44774887100354732</v>
      </c>
      <c r="G359">
        <f t="shared" ca="1" si="40"/>
        <v>0.43</v>
      </c>
    </row>
    <row r="360" spans="1:7" x14ac:dyDescent="0.25">
      <c r="A360">
        <v>304</v>
      </c>
      <c r="B360" s="5">
        <f t="shared" ca="1" si="36"/>
        <v>71.512280466200863</v>
      </c>
      <c r="C360" s="5">
        <f t="shared" ca="1" si="37"/>
        <v>27.343312564751926</v>
      </c>
      <c r="D360" s="5">
        <f t="shared" ca="1" si="38"/>
        <v>163.8111810500003</v>
      </c>
      <c r="E360" s="5">
        <f t="shared" ca="1" si="41"/>
        <v>-9.7634926335444039</v>
      </c>
      <c r="F360" s="5">
        <f t="shared" ca="1" si="39"/>
        <v>7.3566179235990798</v>
      </c>
      <c r="G360">
        <f t="shared" ca="1" si="40"/>
        <v>0.63700000000000001</v>
      </c>
    </row>
    <row r="361" spans="1:7" x14ac:dyDescent="0.25">
      <c r="A361">
        <v>305</v>
      </c>
      <c r="B361" s="5">
        <f t="shared" ca="1" si="36"/>
        <v>71.082014184893325</v>
      </c>
      <c r="C361" s="5">
        <f t="shared" ca="1" si="37"/>
        <v>31.136668095591766</v>
      </c>
      <c r="D361" s="5">
        <f t="shared" ca="1" si="38"/>
        <v>148.17607142572027</v>
      </c>
      <c r="E361" s="5">
        <f t="shared" ca="1" si="41"/>
        <v>-13.13471223637857</v>
      </c>
      <c r="F361" s="5">
        <f t="shared" ca="1" si="39"/>
        <v>3.9853983207649133</v>
      </c>
      <c r="G361">
        <f t="shared" ca="1" si="40"/>
        <v>0.53600000000000003</v>
      </c>
    </row>
    <row r="362" spans="1:7" x14ac:dyDescent="0.25">
      <c r="A362">
        <v>306</v>
      </c>
      <c r="B362" s="5">
        <f t="shared" ca="1" si="36"/>
        <v>73.681972704774694</v>
      </c>
      <c r="C362" s="5">
        <f t="shared" ca="1" si="37"/>
        <v>31.611638135464602</v>
      </c>
      <c r="D362" s="5">
        <f t="shared" ca="1" si="38"/>
        <v>148.29864629861549</v>
      </c>
      <c r="E362" s="5">
        <f t="shared" ca="1" si="41"/>
        <v>-7.2657031175177726</v>
      </c>
      <c r="F362" s="5">
        <f t="shared" ca="1" si="39"/>
        <v>9.8544074396257102</v>
      </c>
      <c r="G362">
        <f t="shared" ca="1" si="40"/>
        <v>0.70499999999999996</v>
      </c>
    </row>
    <row r="363" spans="1:7" x14ac:dyDescent="0.25">
      <c r="A363">
        <v>307</v>
      </c>
      <c r="B363" s="5">
        <f t="shared" ca="1" si="36"/>
        <v>72.454604462343667</v>
      </c>
      <c r="C363" s="5">
        <f t="shared" ca="1" si="37"/>
        <v>33.969986689037029</v>
      </c>
      <c r="D363" s="5">
        <f t="shared" ca="1" si="38"/>
        <v>148.10617811167069</v>
      </c>
      <c r="E363" s="5">
        <f t="shared" ca="1" si="41"/>
        <v>-17.17684116561556</v>
      </c>
      <c r="F363" s="5">
        <f t="shared" ca="1" si="39"/>
        <v>-5.6730608472076227E-2</v>
      </c>
      <c r="G363">
        <f t="shared" ca="1" si="40"/>
        <v>0.40799999999999997</v>
      </c>
    </row>
    <row r="364" spans="1:7" x14ac:dyDescent="0.25">
      <c r="A364">
        <v>308</v>
      </c>
      <c r="B364" s="5">
        <f t="shared" ca="1" si="36"/>
        <v>70.245677873764706</v>
      </c>
      <c r="C364" s="5">
        <f t="shared" ca="1" si="37"/>
        <v>29.009026082367523</v>
      </c>
      <c r="D364" s="5">
        <f t="shared" ca="1" si="38"/>
        <v>136.01832753527816</v>
      </c>
      <c r="E364" s="5">
        <f t="shared" ca="1" si="41"/>
        <v>-2.9766701449857385</v>
      </c>
      <c r="F364" s="5">
        <f t="shared" ca="1" si="39"/>
        <v>14.143440412157744</v>
      </c>
      <c r="G364">
        <f t="shared" ca="1" si="40"/>
        <v>0.80300000000000005</v>
      </c>
    </row>
    <row r="365" spans="1:7" x14ac:dyDescent="0.25">
      <c r="A365">
        <v>309</v>
      </c>
      <c r="B365" s="5">
        <f t="shared" ca="1" si="36"/>
        <v>74.108062518576546</v>
      </c>
      <c r="C365" s="5">
        <f t="shared" ca="1" si="37"/>
        <v>26.443840003252664</v>
      </c>
      <c r="D365" s="5">
        <f t="shared" ca="1" si="38"/>
        <v>149.13514274026898</v>
      </c>
      <c r="E365" s="5">
        <f t="shared" ca="1" si="41"/>
        <v>7.9071793613899244</v>
      </c>
      <c r="F365" s="5">
        <f t="shared" ca="1" si="39"/>
        <v>25.027289918533409</v>
      </c>
      <c r="G365">
        <f t="shared" ca="1" si="40"/>
        <v>0.96699999999999997</v>
      </c>
    </row>
    <row r="366" spans="1:7" x14ac:dyDescent="0.25">
      <c r="A366">
        <v>310</v>
      </c>
      <c r="B366" s="5">
        <f t="shared" ca="1" si="36"/>
        <v>66.196197654521526</v>
      </c>
      <c r="C366" s="5">
        <f t="shared" ca="1" si="37"/>
        <v>35.219173008478002</v>
      </c>
      <c r="D366" s="5">
        <f t="shared" ca="1" si="38"/>
        <v>147.39257065369117</v>
      </c>
      <c r="E366" s="5">
        <f t="shared" ca="1" si="41"/>
        <v>-37.760894800105142</v>
      </c>
      <c r="F366" s="5">
        <f t="shared" ca="1" si="39"/>
        <v>-20.640784242961658</v>
      </c>
      <c r="G366">
        <f t="shared" ca="1" si="40"/>
        <v>2.8000000000000001E-2</v>
      </c>
    </row>
    <row r="367" spans="1:7" x14ac:dyDescent="0.25">
      <c r="A367">
        <v>311</v>
      </c>
      <c r="B367" s="5">
        <f t="shared" ca="1" si="36"/>
        <v>68.171160490713035</v>
      </c>
      <c r="C367" s="5">
        <f t="shared" ca="1" si="37"/>
        <v>28.876138535417102</v>
      </c>
      <c r="D367" s="5">
        <f t="shared" ca="1" si="38"/>
        <v>150.60873738738277</v>
      </c>
      <c r="E367" s="5">
        <f t="shared" ca="1" si="41"/>
        <v>-16.261948750453001</v>
      </c>
      <c r="F367" s="5">
        <f t="shared" ca="1" si="39"/>
        <v>0.85816180669048236</v>
      </c>
      <c r="G367">
        <f t="shared" ca="1" si="40"/>
        <v>0.442</v>
      </c>
    </row>
    <row r="368" spans="1:7" x14ac:dyDescent="0.25">
      <c r="A368">
        <v>312</v>
      </c>
      <c r="B368" s="5">
        <f t="shared" ca="1" si="36"/>
        <v>74.04495339540739</v>
      </c>
      <c r="C368" s="5">
        <f t="shared" ca="1" si="37"/>
        <v>28.602056868724102</v>
      </c>
      <c r="D368" s="5">
        <f t="shared" ca="1" si="38"/>
        <v>149.25382934143494</v>
      </c>
      <c r="E368" s="5">
        <f t="shared" ca="1" si="41"/>
        <v>1.6390924285465742</v>
      </c>
      <c r="F368" s="5">
        <f t="shared" ca="1" si="39"/>
        <v>18.75920298569006</v>
      </c>
      <c r="G368">
        <f t="shared" ca="1" si="40"/>
        <v>0.89200000000000002</v>
      </c>
    </row>
    <row r="369" spans="1:7" x14ac:dyDescent="0.25">
      <c r="A369">
        <v>313</v>
      </c>
      <c r="B369" s="5">
        <f t="shared" ca="1" si="36"/>
        <v>72.106423732810811</v>
      </c>
      <c r="C369" s="5">
        <f t="shared" ca="1" si="37"/>
        <v>29.609051143567832</v>
      </c>
      <c r="D369" s="5">
        <f t="shared" ca="1" si="38"/>
        <v>146.74407848491231</v>
      </c>
      <c r="E369" s="5">
        <f t="shared" ca="1" si="41"/>
        <v>-5.2352822115666484</v>
      </c>
      <c r="F369" s="5">
        <f t="shared" ca="1" si="39"/>
        <v>11.884828345576835</v>
      </c>
      <c r="G369">
        <f t="shared" ca="1" si="40"/>
        <v>0.75800000000000001</v>
      </c>
    </row>
    <row r="370" spans="1:7" x14ac:dyDescent="0.25">
      <c r="A370">
        <v>314</v>
      </c>
      <c r="B370" s="5">
        <f t="shared" ca="1" si="36"/>
        <v>65.221885210854282</v>
      </c>
      <c r="C370" s="5">
        <f t="shared" ca="1" si="37"/>
        <v>27.784524450908151</v>
      </c>
      <c r="D370" s="5">
        <f t="shared" ca="1" si="38"/>
        <v>151.67646966787566</v>
      </c>
      <c r="E370" s="5">
        <f t="shared" ca="1" si="41"/>
        <v>-22.025737685995143</v>
      </c>
      <c r="F370" s="5">
        <f t="shared" ca="1" si="39"/>
        <v>-4.9056271288516591</v>
      </c>
      <c r="G370">
        <f t="shared" ca="1" si="40"/>
        <v>0.25700000000000001</v>
      </c>
    </row>
    <row r="371" spans="1:7" x14ac:dyDescent="0.25">
      <c r="A371">
        <v>315</v>
      </c>
      <c r="B371" s="5">
        <f t="shared" ca="1" si="36"/>
        <v>69.477444533655429</v>
      </c>
      <c r="C371" s="5">
        <f t="shared" ca="1" si="37"/>
        <v>27.221094384286715</v>
      </c>
      <c r="D371" s="5">
        <f t="shared" ca="1" si="38"/>
        <v>147.72456472642386</v>
      </c>
      <c r="E371" s="5">
        <f t="shared" ca="1" si="41"/>
        <v>-6.4368089938885449</v>
      </c>
      <c r="F371" s="5">
        <f t="shared" ca="1" si="39"/>
        <v>10.68330156325494</v>
      </c>
      <c r="G371">
        <f t="shared" ca="1" si="40"/>
        <v>0.72299999999999998</v>
      </c>
    </row>
    <row r="372" spans="1:7" x14ac:dyDescent="0.25">
      <c r="A372">
        <v>316</v>
      </c>
      <c r="B372" s="5">
        <f t="shared" ca="1" si="36"/>
        <v>73.099501523189488</v>
      </c>
      <c r="C372" s="5">
        <f t="shared" ca="1" si="37"/>
        <v>29.004136327200325</v>
      </c>
      <c r="D372" s="5">
        <f t="shared" ca="1" si="38"/>
        <v>145.28995343142898</v>
      </c>
      <c r="E372" s="5">
        <f t="shared" ca="1" si="41"/>
        <v>1.1471747821611089E-2</v>
      </c>
      <c r="F372" s="5">
        <f t="shared" ca="1" si="39"/>
        <v>17.131582304965093</v>
      </c>
      <c r="G372">
        <f t="shared" ca="1" si="40"/>
        <v>0.86299999999999999</v>
      </c>
    </row>
    <row r="373" spans="1:7" x14ac:dyDescent="0.25">
      <c r="A373">
        <v>317</v>
      </c>
      <c r="B373" s="5">
        <f t="shared" ca="1" si="36"/>
        <v>69.599884934151575</v>
      </c>
      <c r="C373" s="5">
        <f t="shared" ca="1" si="37"/>
        <v>29.473638738193149</v>
      </c>
      <c r="D373" s="5">
        <f t="shared" ca="1" si="38"/>
        <v>154.29838532289696</v>
      </c>
      <c r="E373" s="5">
        <f t="shared" ca="1" si="41"/>
        <v>-15.928592798448605</v>
      </c>
      <c r="F373" s="5">
        <f t="shared" ca="1" si="39"/>
        <v>1.1915177586948786</v>
      </c>
      <c r="G373">
        <f t="shared" ca="1" si="40"/>
        <v>0.44700000000000001</v>
      </c>
    </row>
    <row r="374" spans="1:7" x14ac:dyDescent="0.25">
      <c r="A374">
        <v>318</v>
      </c>
      <c r="B374" s="5">
        <f t="shared" ca="1" si="36"/>
        <v>65.989830769343897</v>
      </c>
      <c r="C374" s="5">
        <f t="shared" ca="1" si="37"/>
        <v>29.7492890897508</v>
      </c>
      <c r="D374" s="5">
        <f t="shared" ca="1" si="38"/>
        <v>144.02137331532037</v>
      </c>
      <c r="E374" s="5">
        <f t="shared" ca="1" si="41"/>
        <v>-21.243333004207692</v>
      </c>
      <c r="F374" s="5">
        <f t="shared" ca="1" si="39"/>
        <v>-4.123222447064208</v>
      </c>
      <c r="G374">
        <f t="shared" ca="1" si="40"/>
        <v>0.28299999999999997</v>
      </c>
    </row>
    <row r="375" spans="1:7" x14ac:dyDescent="0.25">
      <c r="A375">
        <v>319</v>
      </c>
      <c r="B375" s="5">
        <f t="shared" ca="1" si="36"/>
        <v>70.254063684374515</v>
      </c>
      <c r="C375" s="5">
        <f t="shared" ca="1" si="37"/>
        <v>26.482506180606727</v>
      </c>
      <c r="D375" s="5">
        <f t="shared" ca="1" si="38"/>
        <v>159.80087712075323</v>
      </c>
      <c r="E375" s="5">
        <f t="shared" ca="1" si="41"/>
        <v>-8.7124210835111882</v>
      </c>
      <c r="F375" s="5">
        <f t="shared" ca="1" si="39"/>
        <v>8.4076894736322956</v>
      </c>
      <c r="G375">
        <f t="shared" ca="1" si="40"/>
        <v>0.66300000000000003</v>
      </c>
    </row>
    <row r="376" spans="1:7" x14ac:dyDescent="0.25">
      <c r="A376">
        <v>320</v>
      </c>
      <c r="B376" s="5">
        <f t="shared" ca="1" si="36"/>
        <v>73.4792285543746</v>
      </c>
      <c r="C376" s="5">
        <f t="shared" ca="1" si="37"/>
        <v>28.472375315230586</v>
      </c>
      <c r="D376" s="5">
        <f t="shared" ca="1" si="38"/>
        <v>136.79786741964733</v>
      </c>
      <c r="E376" s="5">
        <f t="shared" ca="1" si="41"/>
        <v>7.1333753972199965</v>
      </c>
      <c r="F376" s="5">
        <f t="shared" ca="1" si="39"/>
        <v>24.25348595436348</v>
      </c>
      <c r="G376">
        <f t="shared" ca="1" si="40"/>
        <v>0.96</v>
      </c>
    </row>
    <row r="377" spans="1:7" x14ac:dyDescent="0.25">
      <c r="A377">
        <v>321</v>
      </c>
      <c r="B377" s="5">
        <f t="shared" ca="1" si="36"/>
        <v>74.143888133113606</v>
      </c>
      <c r="C377" s="5">
        <f t="shared" ca="1" si="37"/>
        <v>24.305392210712647</v>
      </c>
      <c r="D377" s="5">
        <f t="shared" ca="1" si="38"/>
        <v>152.56296847253748</v>
      </c>
      <c r="E377" s="5">
        <f t="shared" ca="1" si="41"/>
        <v>12.132739708824516</v>
      </c>
      <c r="F377" s="5">
        <f t="shared" ca="1" si="39"/>
        <v>29.252850265968</v>
      </c>
      <c r="G377">
        <f t="shared" ca="1" si="40"/>
        <v>0.98099999999999998</v>
      </c>
    </row>
    <row r="378" spans="1:7" x14ac:dyDescent="0.25">
      <c r="A378">
        <v>322</v>
      </c>
      <c r="B378" s="5">
        <f t="shared" ref="B378:B441" ca="1" si="42">_xlfn.NORM.INV(RAND(),$B$52,$C$52)</f>
        <v>70.66060038036035</v>
      </c>
      <c r="C378" s="5">
        <f t="shared" ref="C378:C441" ca="1" si="43">_xlfn.NORM.INV(RAND(),$B$53,$C$53)</f>
        <v>26.997516960859304</v>
      </c>
      <c r="D378" s="5">
        <f t="shared" ref="D378:D441" ca="1" si="44">_xlfn.NORM.INV(RAND(),$B$54,$C$54)</f>
        <v>151.37327622136772</v>
      </c>
      <c r="E378" s="5">
        <f t="shared" ca="1" si="41"/>
        <v>-4.4740055040480335</v>
      </c>
      <c r="F378" s="5">
        <f t="shared" ref="F378:F441" ca="1" si="45">E378+$C$46</f>
        <v>12.64610505309545</v>
      </c>
      <c r="G378">
        <f t="shared" ref="G378:G441" ca="1" si="46">COUNTIF($F$57:$F$1056,"&lt;"&amp;F378)/COUNT($F$57:$F$1056)</f>
        <v>0.77500000000000002</v>
      </c>
    </row>
    <row r="379" spans="1:7" x14ac:dyDescent="0.25">
      <c r="A379">
        <v>323</v>
      </c>
      <c r="B379" s="5">
        <f t="shared" ca="1" si="42"/>
        <v>68.502379016989991</v>
      </c>
      <c r="C379" s="5">
        <f t="shared" ca="1" si="43"/>
        <v>34.453783420370563</v>
      </c>
      <c r="D379" s="5">
        <f t="shared" ca="1" si="44"/>
        <v>146.07596512914699</v>
      </c>
      <c r="E379" s="5">
        <f t="shared" ca="1" si="41"/>
        <v>-28.472563720532737</v>
      </c>
      <c r="F379" s="5">
        <f t="shared" ca="1" si="45"/>
        <v>-11.352453163389253</v>
      </c>
      <c r="G379">
        <f t="shared" ca="1" si="46"/>
        <v>0.11600000000000001</v>
      </c>
    </row>
    <row r="380" spans="1:7" x14ac:dyDescent="0.25">
      <c r="A380">
        <v>324</v>
      </c>
      <c r="B380" s="5">
        <f t="shared" ca="1" si="42"/>
        <v>67.486631588253687</v>
      </c>
      <c r="C380" s="5">
        <f t="shared" ca="1" si="43"/>
        <v>33.906939648963373</v>
      </c>
      <c r="D380" s="5">
        <f t="shared" ca="1" si="44"/>
        <v>155.49900497014849</v>
      </c>
      <c r="E380" s="5">
        <f t="shared" ca="1" si="41"/>
        <v>-34.859998973743664</v>
      </c>
      <c r="F380" s="5">
        <f t="shared" ca="1" si="45"/>
        <v>-17.739888416600181</v>
      </c>
      <c r="G380">
        <f t="shared" ca="1" si="46"/>
        <v>4.8000000000000001E-2</v>
      </c>
    </row>
    <row r="381" spans="1:7" x14ac:dyDescent="0.25">
      <c r="A381">
        <v>325</v>
      </c>
      <c r="B381" s="5">
        <f t="shared" ca="1" si="42"/>
        <v>64.913553600124303</v>
      </c>
      <c r="C381" s="5">
        <f t="shared" ca="1" si="43"/>
        <v>29.800704136123226</v>
      </c>
      <c r="D381" s="5">
        <f t="shared" ca="1" si="44"/>
        <v>150.14377788590102</v>
      </c>
      <c r="E381" s="5">
        <f t="shared" ca="1" si="41"/>
        <v>-27.692141217494211</v>
      </c>
      <c r="F381" s="5">
        <f t="shared" ca="1" si="45"/>
        <v>-10.572030660350727</v>
      </c>
      <c r="G381">
        <f t="shared" ca="1" si="46"/>
        <v>0.13</v>
      </c>
    </row>
    <row r="382" spans="1:7" x14ac:dyDescent="0.25">
      <c r="A382">
        <v>326</v>
      </c>
      <c r="B382" s="5">
        <f t="shared" ca="1" si="42"/>
        <v>72.121703449836474</v>
      </c>
      <c r="C382" s="5">
        <f t="shared" ca="1" si="43"/>
        <v>28.868377622336368</v>
      </c>
      <c r="D382" s="5">
        <f t="shared" ca="1" si="44"/>
        <v>141.24543298480381</v>
      </c>
      <c r="E382" s="5">
        <f t="shared" ca="1" si="41"/>
        <v>-0.16086051166105886</v>
      </c>
      <c r="F382" s="5">
        <f t="shared" ca="1" si="45"/>
        <v>16.959250045482424</v>
      </c>
      <c r="G382">
        <f t="shared" ca="1" si="46"/>
        <v>0.85899999999999999</v>
      </c>
    </row>
    <row r="383" spans="1:7" x14ac:dyDescent="0.25">
      <c r="A383">
        <v>327</v>
      </c>
      <c r="B383" s="5">
        <f t="shared" ca="1" si="42"/>
        <v>66.610996838187503</v>
      </c>
      <c r="C383" s="5">
        <f t="shared" ca="1" si="43"/>
        <v>27.40493100289855</v>
      </c>
      <c r="D383" s="5">
        <f t="shared" ca="1" si="44"/>
        <v>154.25099512808168</v>
      </c>
      <c r="E383" s="5">
        <f t="shared" ca="1" si="41"/>
        <v>-18.473105628649225</v>
      </c>
      <c r="F383" s="5">
        <f t="shared" ca="1" si="45"/>
        <v>-1.3529950715057417</v>
      </c>
      <c r="G383">
        <f t="shared" ca="1" si="46"/>
        <v>0.36099999999999999</v>
      </c>
    </row>
    <row r="384" spans="1:7" x14ac:dyDescent="0.25">
      <c r="A384">
        <v>328</v>
      </c>
      <c r="B384" s="5">
        <f t="shared" ca="1" si="42"/>
        <v>68.608934808167191</v>
      </c>
      <c r="C384" s="5">
        <f t="shared" ca="1" si="43"/>
        <v>28.046431023674323</v>
      </c>
      <c r="D384" s="5">
        <f t="shared" ca="1" si="44"/>
        <v>159.42548338402997</v>
      </c>
      <c r="E384" s="5">
        <f t="shared" ca="1" si="41"/>
        <v>-17.472971682252783</v>
      </c>
      <c r="F384" s="5">
        <f t="shared" ca="1" si="45"/>
        <v>-0.35286112510929968</v>
      </c>
      <c r="G384">
        <f t="shared" ca="1" si="46"/>
        <v>0.39400000000000002</v>
      </c>
    </row>
    <row r="385" spans="1:7" x14ac:dyDescent="0.25">
      <c r="A385">
        <v>329</v>
      </c>
      <c r="B385" s="5">
        <f t="shared" ca="1" si="42"/>
        <v>71.80569714550181</v>
      </c>
      <c r="C385" s="5">
        <f t="shared" ca="1" si="43"/>
        <v>29.339939483668829</v>
      </c>
      <c r="D385" s="5">
        <f t="shared" ca="1" si="44"/>
        <v>153.5211036452373</v>
      </c>
      <c r="E385" s="5">
        <f t="shared" ca="1" si="41"/>
        <v>-8.9755184051044008</v>
      </c>
      <c r="F385" s="5">
        <f t="shared" ca="1" si="45"/>
        <v>8.1445921520390829</v>
      </c>
      <c r="G385">
        <f t="shared" ca="1" si="46"/>
        <v>0.65500000000000003</v>
      </c>
    </row>
    <row r="386" spans="1:7" x14ac:dyDescent="0.25">
      <c r="A386">
        <v>330</v>
      </c>
      <c r="B386" s="5">
        <f t="shared" ca="1" si="42"/>
        <v>71.270690485998145</v>
      </c>
      <c r="C386" s="5">
        <f t="shared" ca="1" si="43"/>
        <v>35.976005886497958</v>
      </c>
      <c r="D386" s="5">
        <f t="shared" ca="1" si="44"/>
        <v>150.96745785196555</v>
      </c>
      <c r="E386" s="5">
        <f t="shared" ca="1" si="41"/>
        <v>-27.628134902213016</v>
      </c>
      <c r="F386" s="5">
        <f t="shared" ca="1" si="45"/>
        <v>-10.508024345069533</v>
      </c>
      <c r="G386">
        <f t="shared" ca="1" si="46"/>
        <v>0.13400000000000001</v>
      </c>
    </row>
    <row r="387" spans="1:7" x14ac:dyDescent="0.25">
      <c r="A387">
        <v>331</v>
      </c>
      <c r="B387" s="5">
        <f t="shared" ca="1" si="42"/>
        <v>70.62999985270784</v>
      </c>
      <c r="C387" s="5">
        <f t="shared" ca="1" si="43"/>
        <v>33.713991683421945</v>
      </c>
      <c r="D387" s="5">
        <f t="shared" ca="1" si="44"/>
        <v>138.88999948273496</v>
      </c>
      <c r="E387" s="5">
        <f t="shared" ca="1" si="41"/>
        <v>-16.591621307002658</v>
      </c>
      <c r="F387" s="5">
        <f t="shared" ca="1" si="45"/>
        <v>0.52848925014082582</v>
      </c>
      <c r="G387">
        <f t="shared" ca="1" si="46"/>
        <v>0.433</v>
      </c>
    </row>
    <row r="388" spans="1:7" x14ac:dyDescent="0.25">
      <c r="A388">
        <v>332</v>
      </c>
      <c r="B388" s="5">
        <f t="shared" ca="1" si="42"/>
        <v>70.482494548490124</v>
      </c>
      <c r="C388" s="5">
        <f t="shared" ca="1" si="43"/>
        <v>31.067411924972316</v>
      </c>
      <c r="D388" s="5">
        <f t="shared" ca="1" si="44"/>
        <v>145.6659816177559</v>
      </c>
      <c r="E388" s="5">
        <f t="shared" ca="1" si="41"/>
        <v>-13.263117841219927</v>
      </c>
      <c r="F388" s="5">
        <f t="shared" ca="1" si="45"/>
        <v>3.8569927159235569</v>
      </c>
      <c r="G388">
        <f t="shared" ca="1" si="46"/>
        <v>0.53</v>
      </c>
    </row>
    <row r="389" spans="1:7" x14ac:dyDescent="0.25">
      <c r="A389">
        <v>333</v>
      </c>
      <c r="B389" s="5">
        <f t="shared" ca="1" si="42"/>
        <v>73.372397473080852</v>
      </c>
      <c r="C389" s="5">
        <f t="shared" ca="1" si="43"/>
        <v>28.167868909837285</v>
      </c>
      <c r="D389" s="5">
        <f t="shared" ca="1" si="44"/>
        <v>143.06201004996461</v>
      </c>
      <c r="E389" s="5">
        <f t="shared" ca="1" si="41"/>
        <v>4.3099205041202362</v>
      </c>
      <c r="F389" s="5">
        <f t="shared" ca="1" si="45"/>
        <v>21.430031061263719</v>
      </c>
      <c r="G389">
        <f t="shared" ca="1" si="46"/>
        <v>0.92700000000000005</v>
      </c>
    </row>
    <row r="390" spans="1:7" x14ac:dyDescent="0.25">
      <c r="A390">
        <v>334</v>
      </c>
      <c r="B390" s="5">
        <f t="shared" ca="1" si="42"/>
        <v>71.318681531791796</v>
      </c>
      <c r="C390" s="5">
        <f t="shared" ca="1" si="43"/>
        <v>32.245310349659881</v>
      </c>
      <c r="D390" s="5">
        <f t="shared" ca="1" si="44"/>
        <v>151.37381287118401</v>
      </c>
      <c r="E390" s="5">
        <f t="shared" ref="E390:E453" ca="1" si="47">$J$46*(B390-$B$46)+$J$47*(C390-$B$47)+$J$48*(D390-$B$48)</f>
        <v>-17.293292342396885</v>
      </c>
      <c r="F390" s="5">
        <f t="shared" ca="1" si="45"/>
        <v>-0.17318178525340144</v>
      </c>
      <c r="G390">
        <f t="shared" ca="1" si="46"/>
        <v>0.40100000000000002</v>
      </c>
    </row>
    <row r="391" spans="1:7" x14ac:dyDescent="0.25">
      <c r="A391">
        <v>335</v>
      </c>
      <c r="B391" s="5">
        <f t="shared" ca="1" si="42"/>
        <v>71.698534807412841</v>
      </c>
      <c r="C391" s="5">
        <f t="shared" ca="1" si="43"/>
        <v>30.273115821978987</v>
      </c>
      <c r="D391" s="5">
        <f t="shared" ca="1" si="44"/>
        <v>150.00303696425311</v>
      </c>
      <c r="E391" s="5">
        <f t="shared" ca="1" si="47"/>
        <v>-9.985387855925703</v>
      </c>
      <c r="F391" s="5">
        <f t="shared" ca="1" si="45"/>
        <v>7.1347227012177807</v>
      </c>
      <c r="G391">
        <f t="shared" ca="1" si="46"/>
        <v>0.627</v>
      </c>
    </row>
    <row r="392" spans="1:7" x14ac:dyDescent="0.25">
      <c r="A392">
        <v>336</v>
      </c>
      <c r="B392" s="5">
        <f t="shared" ca="1" si="42"/>
        <v>68.383075574013944</v>
      </c>
      <c r="C392" s="5">
        <f t="shared" ca="1" si="43"/>
        <v>28.456421463596904</v>
      </c>
      <c r="D392" s="5">
        <f t="shared" ca="1" si="44"/>
        <v>149.67851829671096</v>
      </c>
      <c r="E392" s="5">
        <f t="shared" ca="1" si="47"/>
        <v>-13.996542338039843</v>
      </c>
      <c r="F392" s="5">
        <f t="shared" ca="1" si="45"/>
        <v>3.1235682191036407</v>
      </c>
      <c r="G392">
        <f t="shared" ca="1" si="46"/>
        <v>0.50900000000000001</v>
      </c>
    </row>
    <row r="393" spans="1:7" x14ac:dyDescent="0.25">
      <c r="A393">
        <v>337</v>
      </c>
      <c r="B393" s="5">
        <f t="shared" ca="1" si="42"/>
        <v>70.148904289629115</v>
      </c>
      <c r="C393" s="5">
        <f t="shared" ca="1" si="43"/>
        <v>28.520783209603952</v>
      </c>
      <c r="D393" s="5">
        <f t="shared" ca="1" si="44"/>
        <v>149.57285203619244</v>
      </c>
      <c r="E393" s="5">
        <f t="shared" ca="1" si="47"/>
        <v>-9.1874301446137849</v>
      </c>
      <c r="F393" s="5">
        <f t="shared" ca="1" si="45"/>
        <v>7.9326804125296988</v>
      </c>
      <c r="G393">
        <f t="shared" ca="1" si="46"/>
        <v>0.64800000000000002</v>
      </c>
    </row>
    <row r="394" spans="1:7" x14ac:dyDescent="0.25">
      <c r="A394">
        <v>338</v>
      </c>
      <c r="B394" s="5">
        <f t="shared" ca="1" si="42"/>
        <v>68.016336246694479</v>
      </c>
      <c r="C394" s="5">
        <f t="shared" ca="1" si="43"/>
        <v>31.181618072366518</v>
      </c>
      <c r="D394" s="5">
        <f t="shared" ca="1" si="44"/>
        <v>138.95049103392972</v>
      </c>
      <c r="E394" s="5">
        <f t="shared" ca="1" si="47"/>
        <v>-16.851260135254829</v>
      </c>
      <c r="F394" s="5">
        <f t="shared" ca="1" si="45"/>
        <v>0.26885042188865427</v>
      </c>
      <c r="G394">
        <f t="shared" ca="1" si="46"/>
        <v>0.42299999999999999</v>
      </c>
    </row>
    <row r="395" spans="1:7" x14ac:dyDescent="0.25">
      <c r="A395">
        <v>339</v>
      </c>
      <c r="B395" s="5">
        <f t="shared" ca="1" si="42"/>
        <v>66.565443754832359</v>
      </c>
      <c r="C395" s="5">
        <f t="shared" ca="1" si="43"/>
        <v>33.919781631673317</v>
      </c>
      <c r="D395" s="5">
        <f t="shared" ca="1" si="44"/>
        <v>154.16592237970454</v>
      </c>
      <c r="E395" s="5">
        <f t="shared" ca="1" si="47"/>
        <v>-36.750371946009444</v>
      </c>
      <c r="F395" s="5">
        <f t="shared" ca="1" si="45"/>
        <v>-19.630261388865961</v>
      </c>
      <c r="G395">
        <f t="shared" ca="1" si="46"/>
        <v>3.1E-2</v>
      </c>
    </row>
    <row r="396" spans="1:7" x14ac:dyDescent="0.25">
      <c r="A396">
        <v>340</v>
      </c>
      <c r="B396" s="5">
        <f t="shared" ca="1" si="42"/>
        <v>77.965830618353621</v>
      </c>
      <c r="C396" s="5">
        <f t="shared" ca="1" si="43"/>
        <v>28.526270840839938</v>
      </c>
      <c r="D396" s="5">
        <f t="shared" ca="1" si="44"/>
        <v>139.10652740473404</v>
      </c>
      <c r="E396" s="5">
        <f t="shared" ca="1" si="47"/>
        <v>18.269790661906544</v>
      </c>
      <c r="F396" s="5">
        <f t="shared" ca="1" si="45"/>
        <v>35.389901219050032</v>
      </c>
      <c r="G396">
        <f t="shared" ca="1" si="46"/>
        <v>0.995</v>
      </c>
    </row>
    <row r="397" spans="1:7" x14ac:dyDescent="0.25">
      <c r="A397">
        <v>341</v>
      </c>
      <c r="B397" s="5">
        <f t="shared" ca="1" si="42"/>
        <v>70.076767510330399</v>
      </c>
      <c r="C397" s="5">
        <f t="shared" ca="1" si="43"/>
        <v>30.079210346879531</v>
      </c>
      <c r="D397" s="5">
        <f t="shared" ca="1" si="44"/>
        <v>147.96359397149612</v>
      </c>
      <c r="E397" s="5">
        <f t="shared" ca="1" si="47"/>
        <v>-12.874389741557586</v>
      </c>
      <c r="F397" s="5">
        <f t="shared" ca="1" si="45"/>
        <v>4.2457208155858979</v>
      </c>
      <c r="G397">
        <f t="shared" ca="1" si="46"/>
        <v>0.54</v>
      </c>
    </row>
    <row r="398" spans="1:7" x14ac:dyDescent="0.25">
      <c r="A398">
        <v>342</v>
      </c>
      <c r="B398" s="5">
        <f t="shared" ca="1" si="42"/>
        <v>70.290087210856726</v>
      </c>
      <c r="C398" s="5">
        <f t="shared" ca="1" si="43"/>
        <v>32.171610728442289</v>
      </c>
      <c r="D398" s="5">
        <f t="shared" ca="1" si="44"/>
        <v>150.53733400266296</v>
      </c>
      <c r="E398" s="5">
        <f t="shared" ca="1" si="47"/>
        <v>-19.509545516040969</v>
      </c>
      <c r="F398" s="5">
        <f t="shared" ca="1" si="45"/>
        <v>-2.3894349588974855</v>
      </c>
      <c r="G398">
        <f t="shared" ca="1" si="46"/>
        <v>0.33600000000000002</v>
      </c>
    </row>
    <row r="399" spans="1:7" x14ac:dyDescent="0.25">
      <c r="A399">
        <v>343</v>
      </c>
      <c r="B399" s="5">
        <f t="shared" ca="1" si="42"/>
        <v>73.250179729216882</v>
      </c>
      <c r="C399" s="5">
        <f t="shared" ca="1" si="43"/>
        <v>31.91699540675647</v>
      </c>
      <c r="D399" s="5">
        <f t="shared" ca="1" si="44"/>
        <v>153.19530665067512</v>
      </c>
      <c r="E399" s="5">
        <f t="shared" ca="1" si="47"/>
        <v>-11.963216551242844</v>
      </c>
      <c r="F399" s="5">
        <f t="shared" ca="1" si="45"/>
        <v>5.1568940059006394</v>
      </c>
      <c r="G399">
        <f t="shared" ca="1" si="46"/>
        <v>0.56899999999999995</v>
      </c>
    </row>
    <row r="400" spans="1:7" x14ac:dyDescent="0.25">
      <c r="A400">
        <v>344</v>
      </c>
      <c r="B400" s="5">
        <f t="shared" ca="1" si="42"/>
        <v>67.270615029913643</v>
      </c>
      <c r="C400" s="5">
        <f t="shared" ca="1" si="43"/>
        <v>31.76445624823193</v>
      </c>
      <c r="D400" s="5">
        <f t="shared" ca="1" si="44"/>
        <v>147.28636093970553</v>
      </c>
      <c r="E400" s="5">
        <f t="shared" ca="1" si="47"/>
        <v>-25.053857640282185</v>
      </c>
      <c r="F400" s="5">
        <f t="shared" ca="1" si="45"/>
        <v>-7.9337470831387016</v>
      </c>
      <c r="G400">
        <f t="shared" ca="1" si="46"/>
        <v>0.18099999999999999</v>
      </c>
    </row>
    <row r="401" spans="1:7" x14ac:dyDescent="0.25">
      <c r="A401">
        <v>345</v>
      </c>
      <c r="B401" s="5">
        <f t="shared" ca="1" si="42"/>
        <v>64.255681951964405</v>
      </c>
      <c r="C401" s="5">
        <f t="shared" ca="1" si="43"/>
        <v>24.474044727297269</v>
      </c>
      <c r="D401" s="5">
        <f t="shared" ca="1" si="44"/>
        <v>155.61760345455627</v>
      </c>
      <c r="E401" s="5">
        <f t="shared" ca="1" si="47"/>
        <v>-17.601967699122607</v>
      </c>
      <c r="F401" s="5">
        <f t="shared" ca="1" si="45"/>
        <v>-0.48185714197912333</v>
      </c>
      <c r="G401">
        <f t="shared" ca="1" si="46"/>
        <v>0.38700000000000001</v>
      </c>
    </row>
    <row r="402" spans="1:7" x14ac:dyDescent="0.25">
      <c r="A402">
        <v>346</v>
      </c>
      <c r="B402" s="5">
        <f t="shared" ca="1" si="42"/>
        <v>70.880022700848002</v>
      </c>
      <c r="C402" s="5">
        <f t="shared" ca="1" si="43"/>
        <v>27.091516481738537</v>
      </c>
      <c r="D402" s="5">
        <f t="shared" ca="1" si="44"/>
        <v>157.94353986019311</v>
      </c>
      <c r="E402" s="5">
        <f t="shared" ca="1" si="47"/>
        <v>-7.6642200738595063</v>
      </c>
      <c r="F402" s="5">
        <f t="shared" ca="1" si="45"/>
        <v>9.4558904832839765</v>
      </c>
      <c r="G402">
        <f t="shared" ca="1" si="46"/>
        <v>0.69599999999999995</v>
      </c>
    </row>
    <row r="403" spans="1:7" x14ac:dyDescent="0.25">
      <c r="A403">
        <v>347</v>
      </c>
      <c r="B403" s="5">
        <f t="shared" ca="1" si="42"/>
        <v>71.214031400091017</v>
      </c>
      <c r="C403" s="5">
        <f t="shared" ca="1" si="43"/>
        <v>36.053128344003774</v>
      </c>
      <c r="D403" s="5">
        <f t="shared" ca="1" si="44"/>
        <v>149.09333189806378</v>
      </c>
      <c r="E403" s="5">
        <f t="shared" ca="1" si="47"/>
        <v>-26.991874326819978</v>
      </c>
      <c r="F403" s="5">
        <f t="shared" ca="1" si="45"/>
        <v>-9.8717637696764946</v>
      </c>
      <c r="G403">
        <f t="shared" ca="1" si="46"/>
        <v>0.14299999999999999</v>
      </c>
    </row>
    <row r="404" spans="1:7" x14ac:dyDescent="0.25">
      <c r="A404">
        <v>348</v>
      </c>
      <c r="B404" s="5">
        <f t="shared" ca="1" si="42"/>
        <v>69.536878577121257</v>
      </c>
      <c r="C404" s="5">
        <f t="shared" ca="1" si="43"/>
        <v>25.684161852376121</v>
      </c>
      <c r="D404" s="5">
        <f t="shared" ca="1" si="44"/>
        <v>163.91413956767514</v>
      </c>
      <c r="E404" s="5">
        <f t="shared" ca="1" si="47"/>
        <v>-10.702258707433149</v>
      </c>
      <c r="F404" s="5">
        <f t="shared" ca="1" si="45"/>
        <v>6.4178518497103347</v>
      </c>
      <c r="G404">
        <f t="shared" ca="1" si="46"/>
        <v>0.61</v>
      </c>
    </row>
    <row r="405" spans="1:7" x14ac:dyDescent="0.25">
      <c r="A405">
        <v>349</v>
      </c>
      <c r="B405" s="5">
        <f t="shared" ca="1" si="42"/>
        <v>67.201522276156354</v>
      </c>
      <c r="C405" s="5">
        <f t="shared" ca="1" si="43"/>
        <v>26.265212913628464</v>
      </c>
      <c r="D405" s="5">
        <f t="shared" ca="1" si="44"/>
        <v>155.89968192576595</v>
      </c>
      <c r="E405" s="5">
        <f t="shared" ca="1" si="47"/>
        <v>-14.528989334510197</v>
      </c>
      <c r="F405" s="5">
        <f t="shared" ca="1" si="45"/>
        <v>2.5911212226332871</v>
      </c>
      <c r="G405">
        <f t="shared" ca="1" si="46"/>
        <v>0.48499999999999999</v>
      </c>
    </row>
    <row r="406" spans="1:7" x14ac:dyDescent="0.25">
      <c r="A406">
        <v>350</v>
      </c>
      <c r="B406" s="5">
        <f t="shared" ca="1" si="42"/>
        <v>73.38046868115272</v>
      </c>
      <c r="C406" s="5">
        <f t="shared" ca="1" si="43"/>
        <v>28.820523055807804</v>
      </c>
      <c r="D406" s="5">
        <f t="shared" ca="1" si="44"/>
        <v>150.3907997217371</v>
      </c>
      <c r="E406" s="5">
        <f t="shared" ca="1" si="47"/>
        <v>-1.4396555708815997</v>
      </c>
      <c r="F406" s="5">
        <f t="shared" ca="1" si="45"/>
        <v>15.680454986261884</v>
      </c>
      <c r="G406">
        <f t="shared" ca="1" si="46"/>
        <v>0.83299999999999996</v>
      </c>
    </row>
    <row r="407" spans="1:7" x14ac:dyDescent="0.25">
      <c r="A407">
        <v>351</v>
      </c>
      <c r="B407" s="5">
        <f t="shared" ca="1" si="42"/>
        <v>70.753031899995733</v>
      </c>
      <c r="C407" s="5">
        <f t="shared" ca="1" si="43"/>
        <v>27.733250955476883</v>
      </c>
      <c r="D407" s="5">
        <f t="shared" ca="1" si="44"/>
        <v>145.01681257512331</v>
      </c>
      <c r="E407" s="5">
        <f t="shared" ca="1" si="47"/>
        <v>-2.8454315459892503</v>
      </c>
      <c r="F407" s="5">
        <f t="shared" ca="1" si="45"/>
        <v>14.274679011154234</v>
      </c>
      <c r="G407">
        <f t="shared" ca="1" si="46"/>
        <v>0.80500000000000005</v>
      </c>
    </row>
    <row r="408" spans="1:7" x14ac:dyDescent="0.25">
      <c r="A408">
        <v>352</v>
      </c>
      <c r="B408" s="5">
        <f t="shared" ca="1" si="42"/>
        <v>67.527094996088067</v>
      </c>
      <c r="C408" s="5">
        <f t="shared" ca="1" si="43"/>
        <v>26.092557431483719</v>
      </c>
      <c r="D408" s="5">
        <f t="shared" ca="1" si="44"/>
        <v>155.40922898254266</v>
      </c>
      <c r="E408" s="5">
        <f t="shared" ca="1" si="47"/>
        <v>-12.873154992788113</v>
      </c>
      <c r="F408" s="5">
        <f t="shared" ca="1" si="45"/>
        <v>4.2469555643553711</v>
      </c>
      <c r="G408">
        <f t="shared" ca="1" si="46"/>
        <v>0.54100000000000004</v>
      </c>
    </row>
    <row r="409" spans="1:7" x14ac:dyDescent="0.25">
      <c r="A409">
        <v>353</v>
      </c>
      <c r="B409" s="5">
        <f t="shared" ca="1" si="42"/>
        <v>72.709748595503953</v>
      </c>
      <c r="C409" s="5">
        <f t="shared" ca="1" si="43"/>
        <v>31.436539374112805</v>
      </c>
      <c r="D409" s="5">
        <f t="shared" ca="1" si="44"/>
        <v>142.29359557305665</v>
      </c>
      <c r="E409" s="5">
        <f t="shared" ca="1" si="47"/>
        <v>-6.2561200566411124</v>
      </c>
      <c r="F409" s="5">
        <f t="shared" ca="1" si="45"/>
        <v>10.863990500502371</v>
      </c>
      <c r="G409">
        <f t="shared" ca="1" si="46"/>
        <v>0.72899999999999998</v>
      </c>
    </row>
    <row r="410" spans="1:7" x14ac:dyDescent="0.25">
      <c r="A410">
        <v>354</v>
      </c>
      <c r="B410" s="5">
        <f t="shared" ca="1" si="42"/>
        <v>69.591039452032078</v>
      </c>
      <c r="C410" s="5">
        <f t="shared" ca="1" si="43"/>
        <v>27.247229964513899</v>
      </c>
      <c r="D410" s="5">
        <f t="shared" ca="1" si="44"/>
        <v>148.82875805048721</v>
      </c>
      <c r="E410" s="5">
        <f t="shared" ca="1" si="47"/>
        <v>-6.7875531286325899</v>
      </c>
      <c r="F410" s="5">
        <f t="shared" ca="1" si="45"/>
        <v>10.332557428510894</v>
      </c>
      <c r="G410">
        <f t="shared" ca="1" si="46"/>
        <v>0.71299999999999997</v>
      </c>
    </row>
    <row r="411" spans="1:7" x14ac:dyDescent="0.25">
      <c r="A411">
        <v>355</v>
      </c>
      <c r="B411" s="5">
        <f t="shared" ca="1" si="42"/>
        <v>64.527315043066778</v>
      </c>
      <c r="C411" s="5">
        <f t="shared" ca="1" si="43"/>
        <v>26.49625704992177</v>
      </c>
      <c r="D411" s="5">
        <f t="shared" ca="1" si="44"/>
        <v>152.28927095917837</v>
      </c>
      <c r="E411" s="5">
        <f t="shared" ca="1" si="47"/>
        <v>-20.697770479038567</v>
      </c>
      <c r="F411" s="5">
        <f t="shared" ca="1" si="45"/>
        <v>-3.5776599218950835</v>
      </c>
      <c r="G411">
        <f t="shared" ca="1" si="46"/>
        <v>0.29499999999999998</v>
      </c>
    </row>
    <row r="412" spans="1:7" x14ac:dyDescent="0.25">
      <c r="A412">
        <v>356</v>
      </c>
      <c r="B412" s="5">
        <f t="shared" ca="1" si="42"/>
        <v>74.74290328410423</v>
      </c>
      <c r="C412" s="5">
        <f t="shared" ca="1" si="43"/>
        <v>29.812218058309206</v>
      </c>
      <c r="D412" s="5">
        <f t="shared" ca="1" si="44"/>
        <v>154.02386673770366</v>
      </c>
      <c r="E412" s="5">
        <f t="shared" ca="1" si="47"/>
        <v>-2.36193656850421</v>
      </c>
      <c r="F412" s="5">
        <f t="shared" ca="1" si="45"/>
        <v>14.758173988639275</v>
      </c>
      <c r="G412">
        <f t="shared" ca="1" si="46"/>
        <v>0.81299999999999994</v>
      </c>
    </row>
    <row r="413" spans="1:7" x14ac:dyDescent="0.25">
      <c r="A413">
        <v>357</v>
      </c>
      <c r="B413" s="5">
        <f t="shared" ca="1" si="42"/>
        <v>66.377315809478347</v>
      </c>
      <c r="C413" s="5">
        <f t="shared" ca="1" si="43"/>
        <v>34.707496543776685</v>
      </c>
      <c r="D413" s="5">
        <f t="shared" ca="1" si="44"/>
        <v>155.77179120256852</v>
      </c>
      <c r="E413" s="5">
        <f t="shared" ca="1" si="47"/>
        <v>-40.341241137006804</v>
      </c>
      <c r="F413" s="5">
        <f t="shared" ca="1" si="45"/>
        <v>-23.221130579863321</v>
      </c>
      <c r="G413">
        <f t="shared" ca="1" si="46"/>
        <v>1.7999999999999999E-2</v>
      </c>
    </row>
    <row r="414" spans="1:7" x14ac:dyDescent="0.25">
      <c r="A414">
        <v>358</v>
      </c>
      <c r="B414" s="5">
        <f t="shared" ca="1" si="42"/>
        <v>67.664432261404741</v>
      </c>
      <c r="C414" s="5">
        <f t="shared" ca="1" si="43"/>
        <v>29.881909360255044</v>
      </c>
      <c r="D414" s="5">
        <f t="shared" ca="1" si="44"/>
        <v>146.8350548213578</v>
      </c>
      <c r="E414" s="5">
        <f t="shared" ca="1" si="47"/>
        <v>-18.452811321025052</v>
      </c>
      <c r="F414" s="5">
        <f t="shared" ca="1" si="45"/>
        <v>-1.3327007638815687</v>
      </c>
      <c r="G414">
        <f t="shared" ca="1" si="46"/>
        <v>0.36299999999999999</v>
      </c>
    </row>
    <row r="415" spans="1:7" x14ac:dyDescent="0.25">
      <c r="A415">
        <v>359</v>
      </c>
      <c r="B415" s="5">
        <f t="shared" ca="1" si="42"/>
        <v>70.356620037998198</v>
      </c>
      <c r="C415" s="5">
        <f t="shared" ca="1" si="43"/>
        <v>27.78374692534733</v>
      </c>
      <c r="D415" s="5">
        <f t="shared" ca="1" si="44"/>
        <v>151.19637050675362</v>
      </c>
      <c r="E415" s="5">
        <f t="shared" ca="1" si="47"/>
        <v>-7.4236173915370198</v>
      </c>
      <c r="F415" s="5">
        <f t="shared" ca="1" si="45"/>
        <v>9.6964931656064639</v>
      </c>
      <c r="G415">
        <f t="shared" ca="1" si="46"/>
        <v>0.7</v>
      </c>
    </row>
    <row r="416" spans="1:7" x14ac:dyDescent="0.25">
      <c r="A416">
        <v>360</v>
      </c>
      <c r="B416" s="5">
        <f t="shared" ca="1" si="42"/>
        <v>68.762204053245611</v>
      </c>
      <c r="C416" s="5">
        <f t="shared" ca="1" si="43"/>
        <v>30.308957370351621</v>
      </c>
      <c r="D416" s="5">
        <f t="shared" ca="1" si="44"/>
        <v>145.01779755059093</v>
      </c>
      <c r="E416" s="5">
        <f t="shared" ca="1" si="47"/>
        <v>-15.600224233925704</v>
      </c>
      <c r="F416" s="5">
        <f t="shared" ca="1" si="45"/>
        <v>1.5198863232177793</v>
      </c>
      <c r="G416">
        <f t="shared" ca="1" si="46"/>
        <v>0.45400000000000001</v>
      </c>
    </row>
    <row r="417" spans="1:7" x14ac:dyDescent="0.25">
      <c r="A417">
        <v>361</v>
      </c>
      <c r="B417" s="5">
        <f t="shared" ca="1" si="42"/>
        <v>68.82401604575378</v>
      </c>
      <c r="C417" s="5">
        <f t="shared" ca="1" si="43"/>
        <v>34.549284795453858</v>
      </c>
      <c r="D417" s="5">
        <f t="shared" ca="1" si="44"/>
        <v>152.70855814330534</v>
      </c>
      <c r="E417" s="5">
        <f t="shared" ca="1" si="47"/>
        <v>-31.415076231016339</v>
      </c>
      <c r="F417" s="5">
        <f t="shared" ca="1" si="45"/>
        <v>-14.294965673872856</v>
      </c>
      <c r="G417">
        <f t="shared" ca="1" si="46"/>
        <v>7.5999999999999998E-2</v>
      </c>
    </row>
    <row r="418" spans="1:7" x14ac:dyDescent="0.25">
      <c r="A418">
        <v>362</v>
      </c>
      <c r="B418" s="5">
        <f t="shared" ca="1" si="42"/>
        <v>69.224468259679227</v>
      </c>
      <c r="C418" s="5">
        <f t="shared" ca="1" si="43"/>
        <v>32.976894641440751</v>
      </c>
      <c r="D418" s="5">
        <f t="shared" ca="1" si="44"/>
        <v>155.60800717337568</v>
      </c>
      <c r="E418" s="5">
        <f t="shared" ca="1" si="47"/>
        <v>-27.467383361800433</v>
      </c>
      <c r="F418" s="5">
        <f t="shared" ca="1" si="45"/>
        <v>-10.347272804656949</v>
      </c>
      <c r="G418">
        <f t="shared" ca="1" si="46"/>
        <v>0.13800000000000001</v>
      </c>
    </row>
    <row r="419" spans="1:7" x14ac:dyDescent="0.25">
      <c r="A419">
        <v>363</v>
      </c>
      <c r="B419" s="5">
        <f t="shared" ca="1" si="42"/>
        <v>73.087972750951977</v>
      </c>
      <c r="C419" s="5">
        <f t="shared" ca="1" si="43"/>
        <v>28.547762683524851</v>
      </c>
      <c r="D419" s="5">
        <f t="shared" ca="1" si="44"/>
        <v>156.10910986349364</v>
      </c>
      <c r="E419" s="5">
        <f t="shared" ca="1" si="47"/>
        <v>-4.5762030032215915</v>
      </c>
      <c r="F419" s="5">
        <f t="shared" ca="1" si="45"/>
        <v>12.543907553921892</v>
      </c>
      <c r="G419">
        <f t="shared" ca="1" si="46"/>
        <v>0.77200000000000002</v>
      </c>
    </row>
    <row r="420" spans="1:7" x14ac:dyDescent="0.25">
      <c r="A420">
        <v>364</v>
      </c>
      <c r="B420" s="5">
        <f t="shared" ca="1" si="42"/>
        <v>70.122193102415736</v>
      </c>
      <c r="C420" s="5">
        <f t="shared" ca="1" si="43"/>
        <v>26.703081098470296</v>
      </c>
      <c r="D420" s="5">
        <f t="shared" ca="1" si="44"/>
        <v>149.74877509347891</v>
      </c>
      <c r="E420" s="5">
        <f t="shared" ca="1" si="47"/>
        <v>-4.2800189470416257</v>
      </c>
      <c r="F420" s="5">
        <f t="shared" ca="1" si="45"/>
        <v>12.840091610101858</v>
      </c>
      <c r="G420">
        <f t="shared" ca="1" si="46"/>
        <v>0.78</v>
      </c>
    </row>
    <row r="421" spans="1:7" x14ac:dyDescent="0.25">
      <c r="A421">
        <v>365</v>
      </c>
      <c r="B421" s="5">
        <f t="shared" ca="1" si="42"/>
        <v>66.500213448986059</v>
      </c>
      <c r="C421" s="5">
        <f t="shared" ca="1" si="43"/>
        <v>34.384637086862874</v>
      </c>
      <c r="D421" s="5">
        <f t="shared" ca="1" si="44"/>
        <v>152.9054358291244</v>
      </c>
      <c r="E421" s="5">
        <f t="shared" ca="1" si="47"/>
        <v>-37.551655046851451</v>
      </c>
      <c r="F421" s="5">
        <f t="shared" ca="1" si="45"/>
        <v>-20.431544489707967</v>
      </c>
      <c r="G421">
        <f t="shared" ca="1" si="46"/>
        <v>2.9000000000000001E-2</v>
      </c>
    </row>
    <row r="422" spans="1:7" x14ac:dyDescent="0.25">
      <c r="A422">
        <v>366</v>
      </c>
      <c r="B422" s="5">
        <f t="shared" ca="1" si="42"/>
        <v>73.088869048724007</v>
      </c>
      <c r="C422" s="5">
        <f t="shared" ca="1" si="43"/>
        <v>32.905302898756453</v>
      </c>
      <c r="D422" s="5">
        <f t="shared" ca="1" si="44"/>
        <v>152.11313747555491</v>
      </c>
      <c r="E422" s="5">
        <f t="shared" ca="1" si="47"/>
        <v>-14.590934314646375</v>
      </c>
      <c r="F422" s="5">
        <f t="shared" ca="1" si="45"/>
        <v>2.5291762424971083</v>
      </c>
      <c r="G422">
        <f t="shared" ca="1" si="46"/>
        <v>0.48399999999999999</v>
      </c>
    </row>
    <row r="423" spans="1:7" x14ac:dyDescent="0.25">
      <c r="A423">
        <v>367</v>
      </c>
      <c r="B423" s="5">
        <f t="shared" ca="1" si="42"/>
        <v>71.903013887332463</v>
      </c>
      <c r="C423" s="5">
        <f t="shared" ca="1" si="43"/>
        <v>28.097976458115678</v>
      </c>
      <c r="D423" s="5">
        <f t="shared" ca="1" si="44"/>
        <v>142.96672586063852</v>
      </c>
      <c r="E423" s="5">
        <f t="shared" ca="1" si="47"/>
        <v>0.45250849180961827</v>
      </c>
      <c r="F423" s="5">
        <f t="shared" ca="1" si="45"/>
        <v>17.572619048953101</v>
      </c>
      <c r="G423">
        <f t="shared" ca="1" si="46"/>
        <v>0.872</v>
      </c>
    </row>
    <row r="424" spans="1:7" x14ac:dyDescent="0.25">
      <c r="A424">
        <v>368</v>
      </c>
      <c r="B424" s="5">
        <f t="shared" ca="1" si="42"/>
        <v>71.619179574411334</v>
      </c>
      <c r="C424" s="5">
        <f t="shared" ca="1" si="43"/>
        <v>27.609332542811945</v>
      </c>
      <c r="D424" s="5">
        <f t="shared" ca="1" si="44"/>
        <v>151.86476419681321</v>
      </c>
      <c r="E424" s="5">
        <f t="shared" ca="1" si="47"/>
        <v>-3.7703480909663774</v>
      </c>
      <c r="F424" s="5">
        <f t="shared" ca="1" si="45"/>
        <v>13.349762466177106</v>
      </c>
      <c r="G424">
        <f t="shared" ca="1" si="46"/>
        <v>0.79</v>
      </c>
    </row>
    <row r="425" spans="1:7" x14ac:dyDescent="0.25">
      <c r="A425">
        <v>369</v>
      </c>
      <c r="B425" s="5">
        <f t="shared" ca="1" si="42"/>
        <v>73.950532358761478</v>
      </c>
      <c r="C425" s="5">
        <f t="shared" ca="1" si="43"/>
        <v>28.885320044866141</v>
      </c>
      <c r="D425" s="5">
        <f t="shared" ca="1" si="44"/>
        <v>149.24460006468766</v>
      </c>
      <c r="E425" s="5">
        <f t="shared" ca="1" si="47"/>
        <v>0.589199450559317</v>
      </c>
      <c r="F425" s="5">
        <f t="shared" ca="1" si="45"/>
        <v>17.709310007702801</v>
      </c>
      <c r="G425">
        <f t="shared" ca="1" si="46"/>
        <v>0.875</v>
      </c>
    </row>
    <row r="426" spans="1:7" x14ac:dyDescent="0.25">
      <c r="A426">
        <v>370</v>
      </c>
      <c r="B426" s="5">
        <f t="shared" ca="1" si="42"/>
        <v>70.511342001586698</v>
      </c>
      <c r="C426" s="5">
        <f t="shared" ca="1" si="43"/>
        <v>28.803080482293588</v>
      </c>
      <c r="D426" s="5">
        <f t="shared" ca="1" si="44"/>
        <v>141.00981059961504</v>
      </c>
      <c r="E426" s="5">
        <f t="shared" ca="1" si="47"/>
        <v>-4.3492321662894247</v>
      </c>
      <c r="F426" s="5">
        <f t="shared" ca="1" si="45"/>
        <v>12.770878390854058</v>
      </c>
      <c r="G426">
        <f t="shared" ca="1" si="46"/>
        <v>0.77900000000000003</v>
      </c>
    </row>
    <row r="427" spans="1:7" x14ac:dyDescent="0.25">
      <c r="A427">
        <v>371</v>
      </c>
      <c r="B427" s="5">
        <f t="shared" ca="1" si="42"/>
        <v>66.896656429800871</v>
      </c>
      <c r="C427" s="5">
        <f t="shared" ca="1" si="43"/>
        <v>28.928637450396863</v>
      </c>
      <c r="D427" s="5">
        <f t="shared" ca="1" si="44"/>
        <v>149.39545248871934</v>
      </c>
      <c r="E427" s="5">
        <f t="shared" ca="1" si="47"/>
        <v>-19.314445275447127</v>
      </c>
      <c r="F427" s="5">
        <f t="shared" ca="1" si="45"/>
        <v>-2.1943347183036437</v>
      </c>
      <c r="G427">
        <f t="shared" ca="1" si="46"/>
        <v>0.33900000000000002</v>
      </c>
    </row>
    <row r="428" spans="1:7" x14ac:dyDescent="0.25">
      <c r="A428">
        <v>372</v>
      </c>
      <c r="B428" s="5">
        <f t="shared" ca="1" si="42"/>
        <v>71.377967833550969</v>
      </c>
      <c r="C428" s="5">
        <f t="shared" ca="1" si="43"/>
        <v>30.832378513236986</v>
      </c>
      <c r="D428" s="5">
        <f t="shared" ca="1" si="44"/>
        <v>140.39315889794628</v>
      </c>
      <c r="E428" s="5">
        <f t="shared" ca="1" si="47"/>
        <v>-7.2642630743940524</v>
      </c>
      <c r="F428" s="5">
        <f t="shared" ca="1" si="45"/>
        <v>9.8558474827494322</v>
      </c>
      <c r="G428">
        <f t="shared" ca="1" si="46"/>
        <v>0.70599999999999996</v>
      </c>
    </row>
    <row r="429" spans="1:7" x14ac:dyDescent="0.25">
      <c r="A429">
        <v>373</v>
      </c>
      <c r="B429" s="5">
        <f t="shared" ca="1" si="42"/>
        <v>69.801895537152035</v>
      </c>
      <c r="C429" s="5">
        <f t="shared" ca="1" si="43"/>
        <v>30.844115926963418</v>
      </c>
      <c r="D429" s="5">
        <f t="shared" ca="1" si="44"/>
        <v>149.9097433476704</v>
      </c>
      <c r="E429" s="5">
        <f t="shared" ca="1" si="47"/>
        <v>-16.82719459517584</v>
      </c>
      <c r="F429" s="5">
        <f t="shared" ca="1" si="45"/>
        <v>0.29291596196764402</v>
      </c>
      <c r="G429">
        <f t="shared" ca="1" si="46"/>
        <v>0.42499999999999999</v>
      </c>
    </row>
    <row r="430" spans="1:7" x14ac:dyDescent="0.25">
      <c r="A430">
        <v>374</v>
      </c>
      <c r="B430" s="5">
        <f t="shared" ca="1" si="42"/>
        <v>71.870743585592407</v>
      </c>
      <c r="C430" s="5">
        <f t="shared" ca="1" si="43"/>
        <v>27.845793952330212</v>
      </c>
      <c r="D430" s="5">
        <f t="shared" ca="1" si="44"/>
        <v>141.52341396118118</v>
      </c>
      <c r="E430" s="5">
        <f t="shared" ca="1" si="47"/>
        <v>1.8444776061386303</v>
      </c>
      <c r="F430" s="5">
        <f t="shared" ca="1" si="45"/>
        <v>18.964588163282116</v>
      </c>
      <c r="G430">
        <f t="shared" ca="1" si="46"/>
        <v>0.89500000000000002</v>
      </c>
    </row>
    <row r="431" spans="1:7" x14ac:dyDescent="0.25">
      <c r="A431">
        <v>375</v>
      </c>
      <c r="B431" s="5">
        <f t="shared" ca="1" si="42"/>
        <v>67.511087563063569</v>
      </c>
      <c r="C431" s="5">
        <f t="shared" ca="1" si="43"/>
        <v>30.516420855406032</v>
      </c>
      <c r="D431" s="5">
        <f t="shared" ca="1" si="44"/>
        <v>153.86656912645483</v>
      </c>
      <c r="E431" s="5">
        <f t="shared" ca="1" si="47"/>
        <v>-24.442354652391597</v>
      </c>
      <c r="F431" s="5">
        <f t="shared" ca="1" si="45"/>
        <v>-7.3222440952481129</v>
      </c>
      <c r="G431">
        <f t="shared" ca="1" si="46"/>
        <v>0.19500000000000001</v>
      </c>
    </row>
    <row r="432" spans="1:7" x14ac:dyDescent="0.25">
      <c r="A432">
        <v>376</v>
      </c>
      <c r="B432" s="5">
        <f t="shared" ca="1" si="42"/>
        <v>65.921044731587244</v>
      </c>
      <c r="C432" s="5">
        <f t="shared" ca="1" si="43"/>
        <v>26.86983721284345</v>
      </c>
      <c r="D432" s="5">
        <f t="shared" ca="1" si="44"/>
        <v>151.1130681042323</v>
      </c>
      <c r="E432" s="5">
        <f t="shared" ca="1" si="47"/>
        <v>-17.21468756620391</v>
      </c>
      <c r="F432" s="5">
        <f t="shared" ca="1" si="45"/>
        <v>-9.457700906042632E-2</v>
      </c>
      <c r="G432">
        <f t="shared" ca="1" si="46"/>
        <v>0.40600000000000003</v>
      </c>
    </row>
    <row r="433" spans="1:7" x14ac:dyDescent="0.25">
      <c r="A433">
        <v>377</v>
      </c>
      <c r="B433" s="5">
        <f t="shared" ca="1" si="42"/>
        <v>72.890697809106214</v>
      </c>
      <c r="C433" s="5">
        <f t="shared" ca="1" si="43"/>
        <v>27.624524492515125</v>
      </c>
      <c r="D433" s="5">
        <f t="shared" ca="1" si="44"/>
        <v>150.40647153756709</v>
      </c>
      <c r="E433" s="5">
        <f t="shared" ca="1" si="47"/>
        <v>0.52438273844249861</v>
      </c>
      <c r="F433" s="5">
        <f t="shared" ca="1" si="45"/>
        <v>17.644493295585981</v>
      </c>
      <c r="G433">
        <f t="shared" ca="1" si="46"/>
        <v>0.874</v>
      </c>
    </row>
    <row r="434" spans="1:7" x14ac:dyDescent="0.25">
      <c r="A434">
        <v>378</v>
      </c>
      <c r="B434" s="5">
        <f t="shared" ca="1" si="42"/>
        <v>75.006356792671085</v>
      </c>
      <c r="C434" s="5">
        <f t="shared" ca="1" si="43"/>
        <v>31.105747760442757</v>
      </c>
      <c r="D434" s="5">
        <f t="shared" ca="1" si="44"/>
        <v>144.62184326022742</v>
      </c>
      <c r="E434" s="5">
        <f t="shared" ca="1" si="47"/>
        <v>-0.17245471592356409</v>
      </c>
      <c r="F434" s="5">
        <f t="shared" ca="1" si="45"/>
        <v>16.94765584121992</v>
      </c>
      <c r="G434">
        <f t="shared" ca="1" si="46"/>
        <v>0.85699999999999998</v>
      </c>
    </row>
    <row r="435" spans="1:7" x14ac:dyDescent="0.25">
      <c r="A435">
        <v>379</v>
      </c>
      <c r="B435" s="5">
        <f t="shared" ca="1" si="42"/>
        <v>73.019301133554691</v>
      </c>
      <c r="C435" s="5">
        <f t="shared" ca="1" si="43"/>
        <v>30.325038611115954</v>
      </c>
      <c r="D435" s="5">
        <f t="shared" ca="1" si="44"/>
        <v>148.69706498869138</v>
      </c>
      <c r="E435" s="5">
        <f t="shared" ca="1" si="47"/>
        <v>-5.7377775896848222</v>
      </c>
      <c r="F435" s="5">
        <f t="shared" ca="1" si="45"/>
        <v>11.382332967458662</v>
      </c>
      <c r="G435">
        <f t="shared" ca="1" si="46"/>
        <v>0.74199999999999999</v>
      </c>
    </row>
    <row r="436" spans="1:7" x14ac:dyDescent="0.25">
      <c r="A436">
        <v>380</v>
      </c>
      <c r="B436" s="5">
        <f t="shared" ca="1" si="42"/>
        <v>69.917151175076441</v>
      </c>
      <c r="C436" s="5">
        <f t="shared" ca="1" si="43"/>
        <v>31.962485786763068</v>
      </c>
      <c r="D436" s="5">
        <f t="shared" ca="1" si="44"/>
        <v>147.13044494730232</v>
      </c>
      <c r="E436" s="5">
        <f t="shared" ca="1" si="47"/>
        <v>-18.131196832689291</v>
      </c>
      <c r="F436" s="5">
        <f t="shared" ca="1" si="45"/>
        <v>-1.0110862755458072</v>
      </c>
      <c r="G436">
        <f t="shared" ca="1" si="46"/>
        <v>0.373</v>
      </c>
    </row>
    <row r="437" spans="1:7" x14ac:dyDescent="0.25">
      <c r="A437">
        <v>381</v>
      </c>
      <c r="B437" s="5">
        <f t="shared" ca="1" si="42"/>
        <v>65.799236412052096</v>
      </c>
      <c r="C437" s="5">
        <f t="shared" ca="1" si="43"/>
        <v>31.052919812111853</v>
      </c>
      <c r="D437" s="5">
        <f t="shared" ca="1" si="44"/>
        <v>154.55730464106688</v>
      </c>
      <c r="E437" s="5">
        <f t="shared" ca="1" si="47"/>
        <v>-31.094179596569017</v>
      </c>
      <c r="F437" s="5">
        <f t="shared" ca="1" si="45"/>
        <v>-13.974069039425533</v>
      </c>
      <c r="G437">
        <f t="shared" ca="1" si="46"/>
        <v>8.4000000000000005E-2</v>
      </c>
    </row>
    <row r="438" spans="1:7" x14ac:dyDescent="0.25">
      <c r="A438">
        <v>382</v>
      </c>
      <c r="B438" s="5">
        <f t="shared" ca="1" si="42"/>
        <v>71.769335134150538</v>
      </c>
      <c r="C438" s="5">
        <f t="shared" ca="1" si="43"/>
        <v>32.057381918380031</v>
      </c>
      <c r="D438" s="5">
        <f t="shared" ca="1" si="44"/>
        <v>156.74665889834634</v>
      </c>
      <c r="E438" s="5">
        <f t="shared" ca="1" si="47"/>
        <v>-18.405008305318983</v>
      </c>
      <c r="F438" s="5">
        <f t="shared" ca="1" si="45"/>
        <v>-1.2848977481754993</v>
      </c>
      <c r="G438">
        <f t="shared" ca="1" si="46"/>
        <v>0.36399999999999999</v>
      </c>
    </row>
    <row r="439" spans="1:7" x14ac:dyDescent="0.25">
      <c r="A439">
        <v>383</v>
      </c>
      <c r="B439" s="5">
        <f t="shared" ca="1" si="42"/>
        <v>73.032835145316156</v>
      </c>
      <c r="C439" s="5">
        <f t="shared" ca="1" si="43"/>
        <v>28.890426380238996</v>
      </c>
      <c r="D439" s="5">
        <f t="shared" ca="1" si="44"/>
        <v>145.77236505223894</v>
      </c>
      <c r="E439" s="5">
        <f t="shared" ca="1" si="47"/>
        <v>-0.11709346176425584</v>
      </c>
      <c r="F439" s="5">
        <f t="shared" ca="1" si="45"/>
        <v>17.003017095379228</v>
      </c>
      <c r="G439">
        <f t="shared" ca="1" si="46"/>
        <v>0.86099999999999999</v>
      </c>
    </row>
    <row r="440" spans="1:7" x14ac:dyDescent="0.25">
      <c r="A440">
        <v>384</v>
      </c>
      <c r="B440" s="5">
        <f t="shared" ca="1" si="42"/>
        <v>66.680565746828734</v>
      </c>
      <c r="C440" s="5">
        <f t="shared" ca="1" si="43"/>
        <v>27.45975088343025</v>
      </c>
      <c r="D440" s="5">
        <f t="shared" ca="1" si="44"/>
        <v>163.68027772839019</v>
      </c>
      <c r="E440" s="5">
        <f t="shared" ca="1" si="47"/>
        <v>-23.513070199266146</v>
      </c>
      <c r="F440" s="5">
        <f t="shared" ca="1" si="45"/>
        <v>-6.392959642122662</v>
      </c>
      <c r="G440">
        <f t="shared" ca="1" si="46"/>
        <v>0.214</v>
      </c>
    </row>
    <row r="441" spans="1:7" x14ac:dyDescent="0.25">
      <c r="A441">
        <v>385</v>
      </c>
      <c r="B441" s="5">
        <f t="shared" ca="1" si="42"/>
        <v>67.28403976022534</v>
      </c>
      <c r="C441" s="5">
        <f t="shared" ca="1" si="43"/>
        <v>26.898973327987193</v>
      </c>
      <c r="D441" s="5">
        <f t="shared" ca="1" si="44"/>
        <v>146.00308006400564</v>
      </c>
      <c r="E441" s="5">
        <f t="shared" ca="1" si="47"/>
        <v>-10.735619837476927</v>
      </c>
      <c r="F441" s="5">
        <f t="shared" ca="1" si="45"/>
        <v>6.384490719666557</v>
      </c>
      <c r="G441">
        <f t="shared" ca="1" si="46"/>
        <v>0.60899999999999999</v>
      </c>
    </row>
    <row r="442" spans="1:7" x14ac:dyDescent="0.25">
      <c r="A442">
        <v>386</v>
      </c>
      <c r="B442" s="5">
        <f t="shared" ref="B442:B505" ca="1" si="48">_xlfn.NORM.INV(RAND(),$B$52,$C$52)</f>
        <v>65.89787471829419</v>
      </c>
      <c r="C442" s="5">
        <f t="shared" ref="C442:C505" ca="1" si="49">_xlfn.NORM.INV(RAND(),$B$53,$C$53)</f>
        <v>30.500391959038222</v>
      </c>
      <c r="D442" s="5">
        <f t="shared" ref="D442:D505" ca="1" si="50">_xlfn.NORM.INV(RAND(),$B$54,$C$54)</f>
        <v>152.2972360831665</v>
      </c>
      <c r="E442" s="5">
        <f t="shared" ca="1" si="47"/>
        <v>-28.057598897297904</v>
      </c>
      <c r="F442" s="5">
        <f t="shared" ref="F442:F505" ca="1" si="51">E442+$C$46</f>
        <v>-10.93748834015442</v>
      </c>
      <c r="G442">
        <f t="shared" ref="G442:G505" ca="1" si="52">COUNTIF($F$57:$F$1056,"&lt;"&amp;F442)/COUNT($F$57:$F$1056)</f>
        <v>0.122</v>
      </c>
    </row>
    <row r="443" spans="1:7" x14ac:dyDescent="0.25">
      <c r="A443">
        <v>387</v>
      </c>
      <c r="B443" s="5">
        <f t="shared" ca="1" si="48"/>
        <v>72.512942777301134</v>
      </c>
      <c r="C443" s="5">
        <f t="shared" ca="1" si="49"/>
        <v>30.976768388922615</v>
      </c>
      <c r="D443" s="5">
        <f t="shared" ca="1" si="50"/>
        <v>148.52262738130844</v>
      </c>
      <c r="E443" s="5">
        <f t="shared" ca="1" si="47"/>
        <v>-8.8783012228369973</v>
      </c>
      <c r="F443" s="5">
        <f t="shared" ca="1" si="51"/>
        <v>8.2418093343064864</v>
      </c>
      <c r="G443">
        <f t="shared" ca="1" si="52"/>
        <v>0.66</v>
      </c>
    </row>
    <row r="444" spans="1:7" x14ac:dyDescent="0.25">
      <c r="A444">
        <v>388</v>
      </c>
      <c r="B444" s="5">
        <f t="shared" ca="1" si="48"/>
        <v>68.79871248731601</v>
      </c>
      <c r="C444" s="5">
        <f t="shared" ca="1" si="49"/>
        <v>28.448050091699404</v>
      </c>
      <c r="D444" s="5">
        <f t="shared" ca="1" si="50"/>
        <v>146.78094663774903</v>
      </c>
      <c r="E444" s="5">
        <f t="shared" ca="1" si="47"/>
        <v>-11.250878829780465</v>
      </c>
      <c r="F444" s="5">
        <f t="shared" ca="1" si="51"/>
        <v>5.8692317273630188</v>
      </c>
      <c r="G444">
        <f t="shared" ca="1" si="52"/>
        <v>0.59599999999999997</v>
      </c>
    </row>
    <row r="445" spans="1:7" x14ac:dyDescent="0.25">
      <c r="A445">
        <v>389</v>
      </c>
      <c r="B445" s="5">
        <f t="shared" ca="1" si="48"/>
        <v>72.960240890400328</v>
      </c>
      <c r="C445" s="5">
        <f t="shared" ca="1" si="49"/>
        <v>30.066300939001266</v>
      </c>
      <c r="D445" s="5">
        <f t="shared" ca="1" si="50"/>
        <v>149.91959158432809</v>
      </c>
      <c r="E445" s="5">
        <f t="shared" ca="1" si="47"/>
        <v>-5.8388645356542428</v>
      </c>
      <c r="F445" s="5">
        <f t="shared" ca="1" si="51"/>
        <v>11.281246021489242</v>
      </c>
      <c r="G445">
        <f t="shared" ca="1" si="52"/>
        <v>0.73899999999999999</v>
      </c>
    </row>
    <row r="446" spans="1:7" x14ac:dyDescent="0.25">
      <c r="A446">
        <v>390</v>
      </c>
      <c r="B446" s="5">
        <f t="shared" ca="1" si="48"/>
        <v>66.248122398651148</v>
      </c>
      <c r="C446" s="5">
        <f t="shared" ca="1" si="49"/>
        <v>35.55067848761756</v>
      </c>
      <c r="D446" s="5">
        <f t="shared" ca="1" si="50"/>
        <v>157.84993104436293</v>
      </c>
      <c r="E446" s="5">
        <f t="shared" ca="1" si="47"/>
        <v>-44.17691837214371</v>
      </c>
      <c r="F446" s="5">
        <f t="shared" ca="1" si="51"/>
        <v>-27.056807815000226</v>
      </c>
      <c r="G446">
        <f t="shared" ca="1" si="52"/>
        <v>7.0000000000000001E-3</v>
      </c>
    </row>
    <row r="447" spans="1:7" x14ac:dyDescent="0.25">
      <c r="A447">
        <v>391</v>
      </c>
      <c r="B447" s="5">
        <f t="shared" ca="1" si="48"/>
        <v>64.628368543837979</v>
      </c>
      <c r="C447" s="5">
        <f t="shared" ca="1" si="49"/>
        <v>31.430698295358287</v>
      </c>
      <c r="D447" s="5">
        <f t="shared" ca="1" si="50"/>
        <v>143.71798694717589</v>
      </c>
      <c r="E447" s="5">
        <f t="shared" ca="1" si="47"/>
        <v>-29.578541574219567</v>
      </c>
      <c r="F447" s="5">
        <f t="shared" ca="1" si="51"/>
        <v>-12.458431017076084</v>
      </c>
      <c r="G447">
        <f t="shared" ca="1" si="52"/>
        <v>9.5000000000000001E-2</v>
      </c>
    </row>
    <row r="448" spans="1:7" x14ac:dyDescent="0.25">
      <c r="A448">
        <v>392</v>
      </c>
      <c r="B448" s="5">
        <f t="shared" ca="1" si="48"/>
        <v>69.209816915652937</v>
      </c>
      <c r="C448" s="5">
        <f t="shared" ca="1" si="49"/>
        <v>32.886917713249083</v>
      </c>
      <c r="D448" s="5">
        <f t="shared" ca="1" si="50"/>
        <v>145.56263582350019</v>
      </c>
      <c r="E448" s="5">
        <f t="shared" ca="1" si="47"/>
        <v>-21.843849944517515</v>
      </c>
      <c r="F448" s="5">
        <f t="shared" ca="1" si="51"/>
        <v>-4.7237393873740317</v>
      </c>
      <c r="G448">
        <f t="shared" ca="1" si="52"/>
        <v>0.26</v>
      </c>
    </row>
    <row r="449" spans="1:7" x14ac:dyDescent="0.25">
      <c r="A449">
        <v>393</v>
      </c>
      <c r="B449" s="5">
        <f t="shared" ca="1" si="48"/>
        <v>74.221842597915867</v>
      </c>
      <c r="C449" s="5">
        <f t="shared" ca="1" si="49"/>
        <v>28.275322153460287</v>
      </c>
      <c r="D449" s="5">
        <f t="shared" ca="1" si="50"/>
        <v>143.11591151735999</v>
      </c>
      <c r="E449" s="5">
        <f t="shared" ca="1" si="47"/>
        <v>6.3532468454051152</v>
      </c>
      <c r="F449" s="5">
        <f t="shared" ca="1" si="51"/>
        <v>23.473357402548601</v>
      </c>
      <c r="G449">
        <f t="shared" ca="1" si="52"/>
        <v>0.95199999999999996</v>
      </c>
    </row>
    <row r="450" spans="1:7" x14ac:dyDescent="0.25">
      <c r="A450">
        <v>394</v>
      </c>
      <c r="B450" s="5">
        <f t="shared" ca="1" si="48"/>
        <v>74.060359497247063</v>
      </c>
      <c r="C450" s="5">
        <f t="shared" ca="1" si="49"/>
        <v>27.720428682427634</v>
      </c>
      <c r="D450" s="5">
        <f t="shared" ca="1" si="50"/>
        <v>146.6788185363996</v>
      </c>
      <c r="E450" s="5">
        <f t="shared" ca="1" si="47"/>
        <v>5.5320920932023094</v>
      </c>
      <c r="F450" s="5">
        <f t="shared" ca="1" si="51"/>
        <v>22.652202650345792</v>
      </c>
      <c r="G450">
        <f t="shared" ca="1" si="52"/>
        <v>0.94199999999999995</v>
      </c>
    </row>
    <row r="451" spans="1:7" x14ac:dyDescent="0.25">
      <c r="A451">
        <v>395</v>
      </c>
      <c r="B451" s="5">
        <f t="shared" ca="1" si="48"/>
        <v>72.067979916546051</v>
      </c>
      <c r="C451" s="5">
        <f t="shared" ca="1" si="49"/>
        <v>31.663051277592711</v>
      </c>
      <c r="D451" s="5">
        <f t="shared" ca="1" si="50"/>
        <v>153.91625368175656</v>
      </c>
      <c r="E451" s="5">
        <f t="shared" ca="1" si="47"/>
        <v>-14.944317589259953</v>
      </c>
      <c r="F451" s="5">
        <f t="shared" ca="1" si="51"/>
        <v>2.175792967883531</v>
      </c>
      <c r="G451">
        <f t="shared" ca="1" si="52"/>
        <v>0.47399999999999998</v>
      </c>
    </row>
    <row r="452" spans="1:7" x14ac:dyDescent="0.25">
      <c r="A452">
        <v>396</v>
      </c>
      <c r="B452" s="5">
        <f t="shared" ca="1" si="48"/>
        <v>74.314026633655985</v>
      </c>
      <c r="C452" s="5">
        <f t="shared" ca="1" si="49"/>
        <v>25.112141458870216</v>
      </c>
      <c r="D452" s="5">
        <f t="shared" ca="1" si="50"/>
        <v>160.31668451096013</v>
      </c>
      <c r="E452" s="5">
        <f t="shared" ca="1" si="47"/>
        <v>6.1764497316468754</v>
      </c>
      <c r="F452" s="5">
        <f t="shared" ca="1" si="51"/>
        <v>23.29656028879036</v>
      </c>
      <c r="G452">
        <f t="shared" ca="1" si="52"/>
        <v>0.95</v>
      </c>
    </row>
    <row r="453" spans="1:7" x14ac:dyDescent="0.25">
      <c r="A453">
        <v>397</v>
      </c>
      <c r="B453" s="5">
        <f t="shared" ca="1" si="48"/>
        <v>69.93142233255422</v>
      </c>
      <c r="C453" s="5">
        <f t="shared" ca="1" si="49"/>
        <v>33.21481626262203</v>
      </c>
      <c r="D453" s="5">
        <f t="shared" ca="1" si="50"/>
        <v>156.69733651309753</v>
      </c>
      <c r="E453" s="5">
        <f t="shared" ca="1" si="47"/>
        <v>-26.744389739063628</v>
      </c>
      <c r="F453" s="5">
        <f t="shared" ca="1" si="51"/>
        <v>-9.6242791819201443</v>
      </c>
      <c r="G453">
        <f t="shared" ca="1" si="52"/>
        <v>0.14799999999999999</v>
      </c>
    </row>
    <row r="454" spans="1:7" x14ac:dyDescent="0.25">
      <c r="A454">
        <v>398</v>
      </c>
      <c r="B454" s="5">
        <f t="shared" ca="1" si="48"/>
        <v>70.611564170794978</v>
      </c>
      <c r="C454" s="5">
        <f t="shared" ca="1" si="49"/>
        <v>30.911439088741091</v>
      </c>
      <c r="D454" s="5">
        <f t="shared" ca="1" si="50"/>
        <v>150.50560112183942</v>
      </c>
      <c r="E454" s="5">
        <f t="shared" ref="E454:E517" ca="1" si="53">$J$46*(B454-$B$46)+$J$47*(C454-$B$47)+$J$48*(D454-$B$48)</f>
        <v>-15.074924725562777</v>
      </c>
      <c r="F454" s="5">
        <f t="shared" ca="1" si="51"/>
        <v>2.0451858315807065</v>
      </c>
      <c r="G454">
        <f t="shared" ca="1" si="52"/>
        <v>0.46899999999999997</v>
      </c>
    </row>
    <row r="455" spans="1:7" x14ac:dyDescent="0.25">
      <c r="A455">
        <v>399</v>
      </c>
      <c r="B455" s="5">
        <f t="shared" ca="1" si="48"/>
        <v>68.893842965069354</v>
      </c>
      <c r="C455" s="5">
        <f t="shared" ca="1" si="49"/>
        <v>31.573407352746194</v>
      </c>
      <c r="D455" s="5">
        <f t="shared" ca="1" si="50"/>
        <v>151.97609486159294</v>
      </c>
      <c r="E455" s="5">
        <f t="shared" ca="1" si="53"/>
        <v>-22.513766930854629</v>
      </c>
      <c r="F455" s="5">
        <f t="shared" ca="1" si="51"/>
        <v>-5.3936563737111456</v>
      </c>
      <c r="G455">
        <f t="shared" ca="1" si="52"/>
        <v>0.246</v>
      </c>
    </row>
    <row r="456" spans="1:7" x14ac:dyDescent="0.25">
      <c r="A456">
        <v>400</v>
      </c>
      <c r="B456" s="5">
        <f t="shared" ca="1" si="48"/>
        <v>68.12702937779838</v>
      </c>
      <c r="C456" s="5">
        <f t="shared" ca="1" si="49"/>
        <v>29.963611305555947</v>
      </c>
      <c r="D456" s="5">
        <f t="shared" ca="1" si="50"/>
        <v>144.29834330549164</v>
      </c>
      <c r="E456" s="5">
        <f t="shared" ca="1" si="53"/>
        <v>-16.022018834475414</v>
      </c>
      <c r="F456" s="5">
        <f t="shared" ca="1" si="51"/>
        <v>1.0980917226680695</v>
      </c>
      <c r="G456">
        <f t="shared" ca="1" si="52"/>
        <v>0.44500000000000001</v>
      </c>
    </row>
    <row r="457" spans="1:7" x14ac:dyDescent="0.25">
      <c r="A457">
        <v>401</v>
      </c>
      <c r="B457" s="5">
        <f t="shared" ca="1" si="48"/>
        <v>70.971174517126514</v>
      </c>
      <c r="C457" s="5">
        <f t="shared" ca="1" si="49"/>
        <v>29.141047235699922</v>
      </c>
      <c r="D457" s="5">
        <f t="shared" ca="1" si="50"/>
        <v>155.45774661957867</v>
      </c>
      <c r="E457" s="5">
        <f t="shared" ca="1" si="53"/>
        <v>-11.794423532092004</v>
      </c>
      <c r="F457" s="5">
        <f t="shared" ca="1" si="51"/>
        <v>5.3256870250514794</v>
      </c>
      <c r="G457">
        <f t="shared" ca="1" si="52"/>
        <v>0.57699999999999996</v>
      </c>
    </row>
    <row r="458" spans="1:7" x14ac:dyDescent="0.25">
      <c r="A458">
        <v>402</v>
      </c>
      <c r="B458" s="5">
        <f t="shared" ca="1" si="48"/>
        <v>66.196237381290189</v>
      </c>
      <c r="C458" s="5">
        <f t="shared" ca="1" si="49"/>
        <v>27.882207007453459</v>
      </c>
      <c r="D458" s="5">
        <f t="shared" ca="1" si="50"/>
        <v>143.17624757295786</v>
      </c>
      <c r="E458" s="5">
        <f t="shared" ca="1" si="53"/>
        <v>-14.996697097057332</v>
      </c>
      <c r="F458" s="5">
        <f t="shared" ca="1" si="51"/>
        <v>2.1234134600861516</v>
      </c>
      <c r="G458">
        <f t="shared" ca="1" si="52"/>
        <v>0.47299999999999998</v>
      </c>
    </row>
    <row r="459" spans="1:7" x14ac:dyDescent="0.25">
      <c r="A459">
        <v>403</v>
      </c>
      <c r="B459" s="5">
        <f t="shared" ca="1" si="48"/>
        <v>68.661975166599262</v>
      </c>
      <c r="C459" s="5">
        <f t="shared" ca="1" si="49"/>
        <v>31.843960445958555</v>
      </c>
      <c r="D459" s="5">
        <f t="shared" ca="1" si="50"/>
        <v>144.11232770175923</v>
      </c>
      <c r="E459" s="5">
        <f t="shared" ca="1" si="53"/>
        <v>-19.679472033530658</v>
      </c>
      <c r="F459" s="5">
        <f t="shared" ca="1" si="51"/>
        <v>-2.5593614763871742</v>
      </c>
      <c r="G459">
        <f t="shared" ca="1" si="52"/>
        <v>0.33100000000000002</v>
      </c>
    </row>
    <row r="460" spans="1:7" x14ac:dyDescent="0.25">
      <c r="A460">
        <v>404</v>
      </c>
      <c r="B460" s="5">
        <f t="shared" ca="1" si="48"/>
        <v>78.650270482946013</v>
      </c>
      <c r="C460" s="5">
        <f t="shared" ca="1" si="49"/>
        <v>35.825749095462271</v>
      </c>
      <c r="D460" s="5">
        <f t="shared" ca="1" si="50"/>
        <v>157.43512755181683</v>
      </c>
      <c r="E460" s="5">
        <f t="shared" ca="1" si="53"/>
        <v>-10.082647107568707</v>
      </c>
      <c r="F460" s="5">
        <f t="shared" ca="1" si="51"/>
        <v>7.0374634495747763</v>
      </c>
      <c r="G460">
        <f t="shared" ca="1" si="52"/>
        <v>0.625</v>
      </c>
    </row>
    <row r="461" spans="1:7" x14ac:dyDescent="0.25">
      <c r="A461">
        <v>405</v>
      </c>
      <c r="B461" s="5">
        <f t="shared" ca="1" si="48"/>
        <v>67.265708880882244</v>
      </c>
      <c r="C461" s="5">
        <f t="shared" ca="1" si="49"/>
        <v>31.852585546094854</v>
      </c>
      <c r="D461" s="5">
        <f t="shared" ca="1" si="50"/>
        <v>158.2692076073713</v>
      </c>
      <c r="E461" s="5">
        <f t="shared" ca="1" si="53"/>
        <v>-31.232031850441281</v>
      </c>
      <c r="F461" s="5">
        <f t="shared" ca="1" si="51"/>
        <v>-14.111921293297797</v>
      </c>
      <c r="G461">
        <f t="shared" ca="1" si="52"/>
        <v>0.08</v>
      </c>
    </row>
    <row r="462" spans="1:7" x14ac:dyDescent="0.25">
      <c r="A462">
        <v>406</v>
      </c>
      <c r="B462" s="5">
        <f t="shared" ca="1" si="48"/>
        <v>71.4332750428579</v>
      </c>
      <c r="C462" s="5">
        <f t="shared" ca="1" si="49"/>
        <v>29.727407184083042</v>
      </c>
      <c r="D462" s="5">
        <f t="shared" ca="1" si="50"/>
        <v>149.38261731941063</v>
      </c>
      <c r="E462" s="5">
        <f t="shared" ca="1" si="53"/>
        <v>-8.8677727546319716</v>
      </c>
      <c r="F462" s="5">
        <f t="shared" ca="1" si="51"/>
        <v>8.2523378025115122</v>
      </c>
      <c r="G462">
        <f t="shared" ca="1" si="52"/>
        <v>0.66100000000000003</v>
      </c>
    </row>
    <row r="463" spans="1:7" x14ac:dyDescent="0.25">
      <c r="A463">
        <v>407</v>
      </c>
      <c r="B463" s="5">
        <f t="shared" ca="1" si="48"/>
        <v>65.64109038226583</v>
      </c>
      <c r="C463" s="5">
        <f t="shared" ca="1" si="49"/>
        <v>31.900645558719468</v>
      </c>
      <c r="D463" s="5">
        <f t="shared" ca="1" si="50"/>
        <v>153.12385400506031</v>
      </c>
      <c r="E463" s="5">
        <f t="shared" ca="1" si="53"/>
        <v>-33.131120751689551</v>
      </c>
      <c r="F463" s="5">
        <f t="shared" ca="1" si="51"/>
        <v>-16.011010194546067</v>
      </c>
      <c r="G463">
        <f t="shared" ca="1" si="52"/>
        <v>5.8999999999999997E-2</v>
      </c>
    </row>
    <row r="464" spans="1:7" x14ac:dyDescent="0.25">
      <c r="A464">
        <v>408</v>
      </c>
      <c r="B464" s="5">
        <f t="shared" ca="1" si="48"/>
        <v>68.119086846047011</v>
      </c>
      <c r="C464" s="5">
        <f t="shared" ca="1" si="49"/>
        <v>28.093168676589023</v>
      </c>
      <c r="D464" s="5">
        <f t="shared" ca="1" si="50"/>
        <v>151.43873814800205</v>
      </c>
      <c r="E464" s="5">
        <f t="shared" ca="1" si="53"/>
        <v>-14.667829139147335</v>
      </c>
      <c r="F464" s="5">
        <f t="shared" ca="1" si="51"/>
        <v>2.452281417996149</v>
      </c>
      <c r="G464">
        <f t="shared" ca="1" si="52"/>
        <v>0.48099999999999998</v>
      </c>
    </row>
    <row r="465" spans="1:7" x14ac:dyDescent="0.25">
      <c r="A465">
        <v>409</v>
      </c>
      <c r="B465" s="5">
        <f t="shared" ca="1" si="48"/>
        <v>62.479804846106958</v>
      </c>
      <c r="C465" s="5">
        <f t="shared" ca="1" si="49"/>
        <v>29.811020304421191</v>
      </c>
      <c r="D465" s="5">
        <f t="shared" ca="1" si="50"/>
        <v>148.80148215357687</v>
      </c>
      <c r="E465" s="5">
        <f t="shared" ca="1" si="53"/>
        <v>-33.795054976743245</v>
      </c>
      <c r="F465" s="5">
        <f t="shared" ca="1" si="51"/>
        <v>-16.674944419599761</v>
      </c>
      <c r="G465">
        <f t="shared" ca="1" si="52"/>
        <v>5.2999999999999999E-2</v>
      </c>
    </row>
    <row r="466" spans="1:7" x14ac:dyDescent="0.25">
      <c r="A466">
        <v>410</v>
      </c>
      <c r="B466" s="5">
        <f t="shared" ca="1" si="48"/>
        <v>70.838391541151211</v>
      </c>
      <c r="C466" s="5">
        <f t="shared" ca="1" si="49"/>
        <v>25.536336789448104</v>
      </c>
      <c r="D466" s="5">
        <f t="shared" ca="1" si="50"/>
        <v>150.75061295799136</v>
      </c>
      <c r="E466" s="5">
        <f t="shared" ca="1" si="53"/>
        <v>0.43915153120799633</v>
      </c>
      <c r="F466" s="5">
        <f t="shared" ca="1" si="51"/>
        <v>17.559262088351481</v>
      </c>
      <c r="G466">
        <f t="shared" ca="1" si="52"/>
        <v>0.871</v>
      </c>
    </row>
    <row r="467" spans="1:7" x14ac:dyDescent="0.25">
      <c r="A467">
        <v>411</v>
      </c>
      <c r="B467" s="5">
        <f t="shared" ca="1" si="48"/>
        <v>71.169342937594308</v>
      </c>
      <c r="C467" s="5">
        <f t="shared" ca="1" si="49"/>
        <v>25.523074301956747</v>
      </c>
      <c r="D467" s="5">
        <f t="shared" ca="1" si="50"/>
        <v>152.13747179238734</v>
      </c>
      <c r="E467" s="5">
        <f t="shared" ca="1" si="53"/>
        <v>0.65319901420325377</v>
      </c>
      <c r="F467" s="5">
        <f t="shared" ca="1" si="51"/>
        <v>17.773309571346736</v>
      </c>
      <c r="G467">
        <f t="shared" ca="1" si="52"/>
        <v>0.877</v>
      </c>
    </row>
    <row r="468" spans="1:7" x14ac:dyDescent="0.25">
      <c r="A468">
        <v>412</v>
      </c>
      <c r="B468" s="5">
        <f t="shared" ca="1" si="48"/>
        <v>70.530826474224895</v>
      </c>
      <c r="C468" s="5">
        <f t="shared" ca="1" si="49"/>
        <v>30.464996732215209</v>
      </c>
      <c r="D468" s="5">
        <f t="shared" ca="1" si="50"/>
        <v>155.94924000456834</v>
      </c>
      <c r="E468" s="5">
        <f t="shared" ca="1" si="53"/>
        <v>-16.986931265748165</v>
      </c>
      <c r="F468" s="5">
        <f t="shared" ca="1" si="51"/>
        <v>0.1331792913953187</v>
      </c>
      <c r="G468">
        <f t="shared" ca="1" si="52"/>
        <v>0.41699999999999998</v>
      </c>
    </row>
    <row r="469" spans="1:7" x14ac:dyDescent="0.25">
      <c r="A469">
        <v>413</v>
      </c>
      <c r="B469" s="5">
        <f t="shared" ca="1" si="48"/>
        <v>70.490967100917047</v>
      </c>
      <c r="C469" s="5">
        <f t="shared" ca="1" si="49"/>
        <v>25.218740399207057</v>
      </c>
      <c r="D469" s="5">
        <f t="shared" ca="1" si="50"/>
        <v>142.10698254195418</v>
      </c>
      <c r="E469" s="5">
        <f t="shared" ca="1" si="53"/>
        <v>5.0136361540734544</v>
      </c>
      <c r="F469" s="5">
        <f t="shared" ca="1" si="51"/>
        <v>22.133746711216936</v>
      </c>
      <c r="G469">
        <f t="shared" ca="1" si="52"/>
        <v>0.93600000000000005</v>
      </c>
    </row>
    <row r="470" spans="1:7" x14ac:dyDescent="0.25">
      <c r="A470">
        <v>414</v>
      </c>
      <c r="B470" s="5">
        <f t="shared" ca="1" si="48"/>
        <v>73.731945910969301</v>
      </c>
      <c r="C470" s="5">
        <f t="shared" ca="1" si="49"/>
        <v>30.918550664236989</v>
      </c>
      <c r="D470" s="5">
        <f t="shared" ca="1" si="50"/>
        <v>154.02100799265008</v>
      </c>
      <c r="E470" s="5">
        <f t="shared" ca="1" si="53"/>
        <v>-8.2739553301963422</v>
      </c>
      <c r="F470" s="5">
        <f t="shared" ca="1" si="51"/>
        <v>8.8461552269471415</v>
      </c>
      <c r="G470">
        <f t="shared" ca="1" si="52"/>
        <v>0.67900000000000005</v>
      </c>
    </row>
    <row r="471" spans="1:7" x14ac:dyDescent="0.25">
      <c r="A471">
        <v>415</v>
      </c>
      <c r="B471" s="5">
        <f t="shared" ca="1" si="48"/>
        <v>66.145650843076893</v>
      </c>
      <c r="C471" s="5">
        <f t="shared" ca="1" si="49"/>
        <v>29.855575109444217</v>
      </c>
      <c r="D471" s="5">
        <f t="shared" ca="1" si="50"/>
        <v>151.69957165926232</v>
      </c>
      <c r="E471" s="5">
        <f t="shared" ca="1" si="53"/>
        <v>-25.242536582569315</v>
      </c>
      <c r="F471" s="5">
        <f t="shared" ca="1" si="51"/>
        <v>-8.1224260254258311</v>
      </c>
      <c r="G471">
        <f t="shared" ca="1" si="52"/>
        <v>0.17599999999999999</v>
      </c>
    </row>
    <row r="472" spans="1:7" x14ac:dyDescent="0.25">
      <c r="A472">
        <v>416</v>
      </c>
      <c r="B472" s="5">
        <f t="shared" ca="1" si="48"/>
        <v>72.98443746935267</v>
      </c>
      <c r="C472" s="5">
        <f t="shared" ca="1" si="49"/>
        <v>25.038616212151943</v>
      </c>
      <c r="D472" s="5">
        <f t="shared" ca="1" si="50"/>
        <v>151.18662179957482</v>
      </c>
      <c r="E472" s="5">
        <f t="shared" ca="1" si="53"/>
        <v>7.5881997268634978</v>
      </c>
      <c r="F472" s="5">
        <f t="shared" ca="1" si="51"/>
        <v>24.708310284006981</v>
      </c>
      <c r="G472">
        <f t="shared" ca="1" si="52"/>
        <v>0.96199999999999997</v>
      </c>
    </row>
    <row r="473" spans="1:7" x14ac:dyDescent="0.25">
      <c r="A473">
        <v>417</v>
      </c>
      <c r="B473" s="5">
        <f t="shared" ca="1" si="48"/>
        <v>70.949688271428826</v>
      </c>
      <c r="C473" s="5">
        <f t="shared" ca="1" si="49"/>
        <v>33.794870666404883</v>
      </c>
      <c r="D473" s="5">
        <f t="shared" ca="1" si="50"/>
        <v>146.3881490837112</v>
      </c>
      <c r="E473" s="5">
        <f t="shared" ca="1" si="53"/>
        <v>-19.965158691567943</v>
      </c>
      <c r="F473" s="5">
        <f t="shared" ca="1" si="51"/>
        <v>-2.8450481344244594</v>
      </c>
      <c r="G473">
        <f t="shared" ca="1" si="52"/>
        <v>0.32</v>
      </c>
    </row>
    <row r="474" spans="1:7" x14ac:dyDescent="0.25">
      <c r="A474">
        <v>418</v>
      </c>
      <c r="B474" s="5">
        <f t="shared" ca="1" si="48"/>
        <v>68.715156989502731</v>
      </c>
      <c r="C474" s="5">
        <f t="shared" ca="1" si="49"/>
        <v>31.931117684725773</v>
      </c>
      <c r="D474" s="5">
        <f t="shared" ca="1" si="50"/>
        <v>157.40605810388237</v>
      </c>
      <c r="E474" s="5">
        <f t="shared" ca="1" si="53"/>
        <v>-26.937958591475809</v>
      </c>
      <c r="F474" s="5">
        <f t="shared" ca="1" si="51"/>
        <v>-9.8178480343323251</v>
      </c>
      <c r="G474">
        <f t="shared" ca="1" si="52"/>
        <v>0.14399999999999999</v>
      </c>
    </row>
    <row r="475" spans="1:7" x14ac:dyDescent="0.25">
      <c r="A475">
        <v>419</v>
      </c>
      <c r="B475" s="5">
        <f t="shared" ca="1" si="48"/>
        <v>65.932180822835903</v>
      </c>
      <c r="C475" s="5">
        <f t="shared" ca="1" si="49"/>
        <v>26.854535465355081</v>
      </c>
      <c r="D475" s="5">
        <f t="shared" ca="1" si="50"/>
        <v>144.91381532707848</v>
      </c>
      <c r="E475" s="5">
        <f t="shared" ca="1" si="53"/>
        <v>-13.80025516139756</v>
      </c>
      <c r="F475" s="5">
        <f t="shared" ca="1" si="51"/>
        <v>3.3198553957459236</v>
      </c>
      <c r="G475">
        <f t="shared" ca="1" si="52"/>
        <v>0.51600000000000001</v>
      </c>
    </row>
    <row r="476" spans="1:7" x14ac:dyDescent="0.25">
      <c r="A476">
        <v>420</v>
      </c>
      <c r="B476" s="5">
        <f t="shared" ca="1" si="48"/>
        <v>70.391158725237545</v>
      </c>
      <c r="C476" s="5">
        <f t="shared" ca="1" si="49"/>
        <v>24.603485516551981</v>
      </c>
      <c r="D476" s="5">
        <f t="shared" ca="1" si="50"/>
        <v>149.35232664254031</v>
      </c>
      <c r="E476" s="5">
        <f t="shared" ca="1" si="53"/>
        <v>2.5489712965514135</v>
      </c>
      <c r="F476" s="5">
        <f t="shared" ca="1" si="51"/>
        <v>19.669081853694898</v>
      </c>
      <c r="G476">
        <f t="shared" ca="1" si="52"/>
        <v>0.90400000000000003</v>
      </c>
    </row>
    <row r="477" spans="1:7" x14ac:dyDescent="0.25">
      <c r="A477">
        <v>421</v>
      </c>
      <c r="B477" s="5">
        <f t="shared" ca="1" si="48"/>
        <v>78.51940356271129</v>
      </c>
      <c r="C477" s="5">
        <f t="shared" ca="1" si="49"/>
        <v>36.744010766801267</v>
      </c>
      <c r="D477" s="5">
        <f t="shared" ca="1" si="50"/>
        <v>155.28412596602138</v>
      </c>
      <c r="E477" s="5">
        <f t="shared" ca="1" si="53"/>
        <v>-11.853737154135818</v>
      </c>
      <c r="F477" s="5">
        <f t="shared" ca="1" si="51"/>
        <v>5.2663734030076661</v>
      </c>
      <c r="G477">
        <f t="shared" ca="1" si="52"/>
        <v>0.57299999999999995</v>
      </c>
    </row>
    <row r="478" spans="1:7" x14ac:dyDescent="0.25">
      <c r="A478">
        <v>422</v>
      </c>
      <c r="B478" s="5">
        <f t="shared" ca="1" si="48"/>
        <v>65.660445691844927</v>
      </c>
      <c r="C478" s="5">
        <f t="shared" ca="1" si="49"/>
        <v>33.390046577281026</v>
      </c>
      <c r="D478" s="5">
        <f t="shared" ca="1" si="50"/>
        <v>157.28554881409633</v>
      </c>
      <c r="E478" s="5">
        <f t="shared" ca="1" si="53"/>
        <v>-39.47954930289189</v>
      </c>
      <c r="F478" s="5">
        <f t="shared" ca="1" si="51"/>
        <v>-22.359438745748406</v>
      </c>
      <c r="G478">
        <f t="shared" ca="1" si="52"/>
        <v>2.3E-2</v>
      </c>
    </row>
    <row r="479" spans="1:7" x14ac:dyDescent="0.25">
      <c r="A479">
        <v>423</v>
      </c>
      <c r="B479" s="5">
        <f t="shared" ca="1" si="48"/>
        <v>70.242580343780062</v>
      </c>
      <c r="C479" s="5">
        <f t="shared" ca="1" si="49"/>
        <v>32.633621438093833</v>
      </c>
      <c r="D479" s="5">
        <f t="shared" ca="1" si="50"/>
        <v>154.39366071441731</v>
      </c>
      <c r="E479" s="5">
        <f t="shared" ca="1" si="53"/>
        <v>-23.010679620845945</v>
      </c>
      <c r="F479" s="5">
        <f t="shared" ca="1" si="51"/>
        <v>-5.8905690637024612</v>
      </c>
      <c r="G479">
        <f t="shared" ca="1" si="52"/>
        <v>0.23</v>
      </c>
    </row>
    <row r="480" spans="1:7" x14ac:dyDescent="0.25">
      <c r="A480">
        <v>424</v>
      </c>
      <c r="B480" s="5">
        <f t="shared" ca="1" si="48"/>
        <v>66.806464544906163</v>
      </c>
      <c r="C480" s="5">
        <f t="shared" ca="1" si="49"/>
        <v>27.721834022002884</v>
      </c>
      <c r="D480" s="5">
        <f t="shared" ca="1" si="50"/>
        <v>152.24344160887429</v>
      </c>
      <c r="E480" s="5">
        <f t="shared" ca="1" si="53"/>
        <v>-17.7304620901593</v>
      </c>
      <c r="F480" s="5">
        <f t="shared" ca="1" si="51"/>
        <v>-0.61035153301581602</v>
      </c>
      <c r="G480">
        <f t="shared" ca="1" si="52"/>
        <v>0.38400000000000001</v>
      </c>
    </row>
    <row r="481" spans="1:7" x14ac:dyDescent="0.25">
      <c r="A481">
        <v>425</v>
      </c>
      <c r="B481" s="5">
        <f t="shared" ca="1" si="48"/>
        <v>64.903519336718233</v>
      </c>
      <c r="C481" s="5">
        <f t="shared" ca="1" si="49"/>
        <v>34.309440371855928</v>
      </c>
      <c r="D481" s="5">
        <f t="shared" ca="1" si="50"/>
        <v>153.02489429376422</v>
      </c>
      <c r="E481" s="5">
        <f t="shared" ca="1" si="53"/>
        <v>-41.865547121916656</v>
      </c>
      <c r="F481" s="5">
        <f t="shared" ca="1" si="51"/>
        <v>-24.745436564773172</v>
      </c>
      <c r="G481">
        <f t="shared" ca="1" si="52"/>
        <v>1.2E-2</v>
      </c>
    </row>
    <row r="482" spans="1:7" x14ac:dyDescent="0.25">
      <c r="A482">
        <v>426</v>
      </c>
      <c r="B482" s="5">
        <f t="shared" ca="1" si="48"/>
        <v>75.095969968508385</v>
      </c>
      <c r="C482" s="5">
        <f t="shared" ca="1" si="49"/>
        <v>29.196522183563012</v>
      </c>
      <c r="D482" s="5">
        <f t="shared" ca="1" si="50"/>
        <v>156.09643506967993</v>
      </c>
      <c r="E482" s="5">
        <f t="shared" ca="1" si="53"/>
        <v>-0.77304231413778757</v>
      </c>
      <c r="F482" s="5">
        <f t="shared" ca="1" si="51"/>
        <v>16.347068243005697</v>
      </c>
      <c r="G482">
        <f t="shared" ca="1" si="52"/>
        <v>0.84099999999999997</v>
      </c>
    </row>
    <row r="483" spans="1:7" x14ac:dyDescent="0.25">
      <c r="A483">
        <v>427</v>
      </c>
      <c r="B483" s="5">
        <f t="shared" ca="1" si="48"/>
        <v>69.088079577733012</v>
      </c>
      <c r="C483" s="5">
        <f t="shared" ca="1" si="49"/>
        <v>28.252856907439529</v>
      </c>
      <c r="D483" s="5">
        <f t="shared" ca="1" si="50"/>
        <v>156.33288046560074</v>
      </c>
      <c r="E483" s="5">
        <f t="shared" ca="1" si="53"/>
        <v>-15.044760691642946</v>
      </c>
      <c r="F483" s="5">
        <f t="shared" ca="1" si="51"/>
        <v>2.075349865500538</v>
      </c>
      <c r="G483">
        <f t="shared" ca="1" si="52"/>
        <v>0.47</v>
      </c>
    </row>
    <row r="484" spans="1:7" x14ac:dyDescent="0.25">
      <c r="A484">
        <v>428</v>
      </c>
      <c r="B484" s="5">
        <f t="shared" ca="1" si="48"/>
        <v>71.816111005025164</v>
      </c>
      <c r="C484" s="5">
        <f t="shared" ca="1" si="49"/>
        <v>29.520244943228107</v>
      </c>
      <c r="D484" s="5">
        <f t="shared" ca="1" si="50"/>
        <v>153.10616016595984</v>
      </c>
      <c r="E484" s="5">
        <f t="shared" ca="1" si="53"/>
        <v>-9.2264224727963189</v>
      </c>
      <c r="F484" s="5">
        <f t="shared" ca="1" si="51"/>
        <v>7.8936880843471648</v>
      </c>
      <c r="G484">
        <f t="shared" ca="1" si="52"/>
        <v>0.64600000000000002</v>
      </c>
    </row>
    <row r="485" spans="1:7" x14ac:dyDescent="0.25">
      <c r="A485">
        <v>429</v>
      </c>
      <c r="B485" s="5">
        <f t="shared" ca="1" si="48"/>
        <v>65.495757965627675</v>
      </c>
      <c r="C485" s="5">
        <f t="shared" ca="1" si="49"/>
        <v>32.539129328524695</v>
      </c>
      <c r="D485" s="5">
        <f t="shared" ca="1" si="50"/>
        <v>146.7213567022103</v>
      </c>
      <c r="E485" s="5">
        <f t="shared" ca="1" si="53"/>
        <v>-31.870193328001388</v>
      </c>
      <c r="F485" s="5">
        <f t="shared" ca="1" si="51"/>
        <v>-14.750082770857905</v>
      </c>
      <c r="G485">
        <f t="shared" ca="1" si="52"/>
        <v>7.0000000000000007E-2</v>
      </c>
    </row>
    <row r="486" spans="1:7" x14ac:dyDescent="0.25">
      <c r="A486">
        <v>430</v>
      </c>
      <c r="B486" s="5">
        <f t="shared" ca="1" si="48"/>
        <v>71.343360724046505</v>
      </c>
      <c r="C486" s="5">
        <f t="shared" ca="1" si="49"/>
        <v>34.118226881744363</v>
      </c>
      <c r="D486" s="5">
        <f t="shared" ca="1" si="50"/>
        <v>150.52921459690006</v>
      </c>
      <c r="E486" s="5">
        <f t="shared" ca="1" si="53"/>
        <v>-22.000262847724578</v>
      </c>
      <c r="F486" s="5">
        <f t="shared" ca="1" si="51"/>
        <v>-4.8801522905810941</v>
      </c>
      <c r="G486">
        <f t="shared" ca="1" si="52"/>
        <v>0.25800000000000001</v>
      </c>
    </row>
    <row r="487" spans="1:7" x14ac:dyDescent="0.25">
      <c r="A487">
        <v>431</v>
      </c>
      <c r="B487" s="5">
        <f t="shared" ca="1" si="48"/>
        <v>66.051042279833723</v>
      </c>
      <c r="C487" s="5">
        <f t="shared" ca="1" si="49"/>
        <v>30.883666992237263</v>
      </c>
      <c r="D487" s="5">
        <f t="shared" ca="1" si="50"/>
        <v>150.12319362233552</v>
      </c>
      <c r="E487" s="5">
        <f t="shared" ca="1" si="53"/>
        <v>-27.52875916345128</v>
      </c>
      <c r="F487" s="5">
        <f t="shared" ca="1" si="51"/>
        <v>-10.408648606307796</v>
      </c>
      <c r="G487">
        <f t="shared" ca="1" si="52"/>
        <v>0.13600000000000001</v>
      </c>
    </row>
    <row r="488" spans="1:7" x14ac:dyDescent="0.25">
      <c r="A488">
        <v>432</v>
      </c>
      <c r="B488" s="5">
        <f t="shared" ca="1" si="48"/>
        <v>71.6965745093555</v>
      </c>
      <c r="C488" s="5">
        <f t="shared" ca="1" si="49"/>
        <v>29.206299327710099</v>
      </c>
      <c r="D488" s="5">
        <f t="shared" ca="1" si="50"/>
        <v>151.74841655323016</v>
      </c>
      <c r="E488" s="5">
        <f t="shared" ca="1" si="53"/>
        <v>-7.9517932818797803</v>
      </c>
      <c r="F488" s="5">
        <f t="shared" ca="1" si="51"/>
        <v>9.1683172752637034</v>
      </c>
      <c r="G488">
        <f t="shared" ca="1" si="52"/>
        <v>0.68700000000000006</v>
      </c>
    </row>
    <row r="489" spans="1:7" x14ac:dyDescent="0.25">
      <c r="A489">
        <v>433</v>
      </c>
      <c r="B489" s="5">
        <f t="shared" ca="1" si="48"/>
        <v>70.954014206551165</v>
      </c>
      <c r="C489" s="5">
        <f t="shared" ca="1" si="49"/>
        <v>32.895170943338506</v>
      </c>
      <c r="D489" s="5">
        <f t="shared" ca="1" si="50"/>
        <v>154.43184100850274</v>
      </c>
      <c r="E489" s="5">
        <f t="shared" ca="1" si="53"/>
        <v>-21.77473355552377</v>
      </c>
      <c r="F489" s="5">
        <f t="shared" ca="1" si="51"/>
        <v>-4.6546229983802867</v>
      </c>
      <c r="G489">
        <f t="shared" ca="1" si="52"/>
        <v>0.26200000000000001</v>
      </c>
    </row>
    <row r="490" spans="1:7" x14ac:dyDescent="0.25">
      <c r="A490">
        <v>434</v>
      </c>
      <c r="B490" s="5">
        <f t="shared" ca="1" si="48"/>
        <v>71.305136345339349</v>
      </c>
      <c r="C490" s="5">
        <f t="shared" ca="1" si="49"/>
        <v>30.043419164594827</v>
      </c>
      <c r="D490" s="5">
        <f t="shared" ca="1" si="50"/>
        <v>153.07604596347349</v>
      </c>
      <c r="E490" s="5">
        <f t="shared" ca="1" si="53"/>
        <v>-12.098557191956401</v>
      </c>
      <c r="F490" s="5">
        <f t="shared" ca="1" si="51"/>
        <v>5.0215533651870832</v>
      </c>
      <c r="G490">
        <f t="shared" ca="1" si="52"/>
        <v>0.56399999999999995</v>
      </c>
    </row>
    <row r="491" spans="1:7" x14ac:dyDescent="0.25">
      <c r="A491">
        <v>435</v>
      </c>
      <c r="B491" s="5">
        <f t="shared" ca="1" si="48"/>
        <v>65.782592783305802</v>
      </c>
      <c r="C491" s="5">
        <f t="shared" ca="1" si="49"/>
        <v>25.68232897479156</v>
      </c>
      <c r="D491" s="5">
        <f t="shared" ca="1" si="50"/>
        <v>162.26582661026976</v>
      </c>
      <c r="E491" s="5">
        <f t="shared" ca="1" si="53"/>
        <v>-20.294577040393968</v>
      </c>
      <c r="F491" s="5">
        <f t="shared" ca="1" si="51"/>
        <v>-3.1744664832504839</v>
      </c>
      <c r="G491">
        <f t="shared" ca="1" si="52"/>
        <v>0.307</v>
      </c>
    </row>
    <row r="492" spans="1:7" x14ac:dyDescent="0.25">
      <c r="A492">
        <v>436</v>
      </c>
      <c r="B492" s="5">
        <f t="shared" ca="1" si="48"/>
        <v>71.266904472214677</v>
      </c>
      <c r="C492" s="5">
        <f t="shared" ca="1" si="49"/>
        <v>24.557525136764824</v>
      </c>
      <c r="D492" s="5">
        <f t="shared" ca="1" si="50"/>
        <v>151.7323123792122</v>
      </c>
      <c r="E492" s="5">
        <f t="shared" ca="1" si="53"/>
        <v>3.8407795935915554</v>
      </c>
      <c r="F492" s="5">
        <f t="shared" ca="1" si="51"/>
        <v>20.96089015073504</v>
      </c>
      <c r="G492">
        <f t="shared" ca="1" si="52"/>
        <v>0.91900000000000004</v>
      </c>
    </row>
    <row r="493" spans="1:7" x14ac:dyDescent="0.25">
      <c r="A493">
        <v>437</v>
      </c>
      <c r="B493" s="5">
        <f t="shared" ca="1" si="48"/>
        <v>66.253319351317359</v>
      </c>
      <c r="C493" s="5">
        <f t="shared" ca="1" si="49"/>
        <v>24.56664165365137</v>
      </c>
      <c r="D493" s="5">
        <f t="shared" ca="1" si="50"/>
        <v>149.44820308382822</v>
      </c>
      <c r="E493" s="5">
        <f t="shared" ca="1" si="53"/>
        <v>-8.9567127946075189</v>
      </c>
      <c r="F493" s="5">
        <f t="shared" ca="1" si="51"/>
        <v>8.1633977625359648</v>
      </c>
      <c r="G493">
        <f t="shared" ca="1" si="52"/>
        <v>0.65600000000000003</v>
      </c>
    </row>
    <row r="494" spans="1:7" x14ac:dyDescent="0.25">
      <c r="A494">
        <v>438</v>
      </c>
      <c r="B494" s="5">
        <f t="shared" ca="1" si="48"/>
        <v>69.548217952029262</v>
      </c>
      <c r="C494" s="5">
        <f t="shared" ca="1" si="49"/>
        <v>27.754659503406291</v>
      </c>
      <c r="D494" s="5">
        <f t="shared" ca="1" si="50"/>
        <v>150.95431796093592</v>
      </c>
      <c r="E494" s="5">
        <f t="shared" ca="1" si="53"/>
        <v>-9.4697967181734448</v>
      </c>
      <c r="F494" s="5">
        <f t="shared" ca="1" si="51"/>
        <v>7.6503138389700389</v>
      </c>
      <c r="G494">
        <f t="shared" ca="1" si="52"/>
        <v>0.64100000000000001</v>
      </c>
    </row>
    <row r="495" spans="1:7" x14ac:dyDescent="0.25">
      <c r="A495">
        <v>439</v>
      </c>
      <c r="B495" s="5">
        <f t="shared" ca="1" si="48"/>
        <v>78.299136941565749</v>
      </c>
      <c r="C495" s="5">
        <f t="shared" ca="1" si="49"/>
        <v>31.090058559991906</v>
      </c>
      <c r="D495" s="5">
        <f t="shared" ca="1" si="50"/>
        <v>149.77883985579433</v>
      </c>
      <c r="E495" s="5">
        <f t="shared" ca="1" si="53"/>
        <v>6.2890994770328321</v>
      </c>
      <c r="F495" s="5">
        <f t="shared" ca="1" si="51"/>
        <v>23.409210034176315</v>
      </c>
      <c r="G495">
        <f t="shared" ca="1" si="52"/>
        <v>0.95099999999999996</v>
      </c>
    </row>
    <row r="496" spans="1:7" x14ac:dyDescent="0.25">
      <c r="A496">
        <v>440</v>
      </c>
      <c r="B496" s="5">
        <f t="shared" ca="1" si="48"/>
        <v>73.928419443539028</v>
      </c>
      <c r="C496" s="5">
        <f t="shared" ca="1" si="49"/>
        <v>28.729483651921424</v>
      </c>
      <c r="D496" s="5">
        <f t="shared" ca="1" si="50"/>
        <v>161.06617838206165</v>
      </c>
      <c r="E496" s="5">
        <f t="shared" ca="1" si="53"/>
        <v>-5.4076078751674537</v>
      </c>
      <c r="F496" s="5">
        <f t="shared" ca="1" si="51"/>
        <v>11.71250268197603</v>
      </c>
      <c r="G496">
        <f t="shared" ca="1" si="52"/>
        <v>0.752</v>
      </c>
    </row>
    <row r="497" spans="1:7" x14ac:dyDescent="0.25">
      <c r="A497">
        <v>441</v>
      </c>
      <c r="B497" s="5">
        <f t="shared" ca="1" si="48"/>
        <v>70.726188153499677</v>
      </c>
      <c r="C497" s="5">
        <f t="shared" ca="1" si="49"/>
        <v>25.294379290003121</v>
      </c>
      <c r="D497" s="5">
        <f t="shared" ca="1" si="50"/>
        <v>152.1123935444887</v>
      </c>
      <c r="E497" s="5">
        <f t="shared" ca="1" si="53"/>
        <v>6.7729994966763796E-2</v>
      </c>
      <c r="F497" s="5">
        <f t="shared" ca="1" si="51"/>
        <v>17.187840552110249</v>
      </c>
      <c r="G497">
        <f t="shared" ca="1" si="52"/>
        <v>0.86499999999999999</v>
      </c>
    </row>
    <row r="498" spans="1:7" x14ac:dyDescent="0.25">
      <c r="A498">
        <v>442</v>
      </c>
      <c r="B498" s="5">
        <f t="shared" ca="1" si="48"/>
        <v>72.471057457574062</v>
      </c>
      <c r="C498" s="5">
        <f t="shared" ca="1" si="49"/>
        <v>27.320442408578092</v>
      </c>
      <c r="D498" s="5">
        <f t="shared" ca="1" si="50"/>
        <v>155.91914850189082</v>
      </c>
      <c r="E498" s="5">
        <f t="shared" ca="1" si="53"/>
        <v>-2.7689865199767274</v>
      </c>
      <c r="F498" s="5">
        <f t="shared" ca="1" si="51"/>
        <v>14.351124037166755</v>
      </c>
      <c r="G498">
        <f t="shared" ca="1" si="52"/>
        <v>0.80600000000000005</v>
      </c>
    </row>
    <row r="499" spans="1:7" x14ac:dyDescent="0.25">
      <c r="A499">
        <v>443</v>
      </c>
      <c r="B499" s="5">
        <f t="shared" ca="1" si="48"/>
        <v>71.145935802989243</v>
      </c>
      <c r="C499" s="5">
        <f t="shared" ca="1" si="49"/>
        <v>31.041863011251607</v>
      </c>
      <c r="D499" s="5">
        <f t="shared" ca="1" si="50"/>
        <v>159.3743758603776</v>
      </c>
      <c r="E499" s="5">
        <f t="shared" ca="1" si="53"/>
        <v>-18.725822274589301</v>
      </c>
      <c r="F499" s="5">
        <f t="shared" ca="1" si="51"/>
        <v>-1.6057117174458178</v>
      </c>
      <c r="G499">
        <f t="shared" ca="1" si="52"/>
        <v>0.35599999999999998</v>
      </c>
    </row>
    <row r="500" spans="1:7" x14ac:dyDescent="0.25">
      <c r="A500">
        <v>444</v>
      </c>
      <c r="B500" s="5">
        <f t="shared" ca="1" si="48"/>
        <v>69.58342758687057</v>
      </c>
      <c r="C500" s="5">
        <f t="shared" ca="1" si="49"/>
        <v>32.103228638972027</v>
      </c>
      <c r="D500" s="5">
        <f t="shared" ca="1" si="50"/>
        <v>149.26879219047984</v>
      </c>
      <c r="E500" s="5">
        <f t="shared" ca="1" si="53"/>
        <v>-20.608665882970637</v>
      </c>
      <c r="F500" s="5">
        <f t="shared" ca="1" si="51"/>
        <v>-3.4885553258271536</v>
      </c>
      <c r="G500">
        <f t="shared" ca="1" si="52"/>
        <v>0.29799999999999999</v>
      </c>
    </row>
    <row r="501" spans="1:7" x14ac:dyDescent="0.25">
      <c r="A501">
        <v>445</v>
      </c>
      <c r="B501" s="5">
        <f t="shared" ca="1" si="48"/>
        <v>70.039997402376599</v>
      </c>
      <c r="C501" s="5">
        <f t="shared" ca="1" si="49"/>
        <v>27.728617242745205</v>
      </c>
      <c r="D501" s="5">
        <f t="shared" ca="1" si="50"/>
        <v>136.36678825666283</v>
      </c>
      <c r="E501" s="5">
        <f t="shared" ca="1" si="53"/>
        <v>-0.16274494290714081</v>
      </c>
      <c r="F501" s="5">
        <f t="shared" ca="1" si="51"/>
        <v>16.957365614236345</v>
      </c>
      <c r="G501">
        <f t="shared" ca="1" si="52"/>
        <v>0.85799999999999998</v>
      </c>
    </row>
    <row r="502" spans="1:7" x14ac:dyDescent="0.25">
      <c r="A502">
        <v>446</v>
      </c>
      <c r="B502" s="5">
        <f t="shared" ca="1" si="48"/>
        <v>73.259182737517506</v>
      </c>
      <c r="C502" s="5">
        <f t="shared" ca="1" si="49"/>
        <v>31.634500186747417</v>
      </c>
      <c r="D502" s="5">
        <f t="shared" ca="1" si="50"/>
        <v>149.79315124501412</v>
      </c>
      <c r="E502" s="5">
        <f t="shared" ca="1" si="53"/>
        <v>-9.31574656041205</v>
      </c>
      <c r="F502" s="5">
        <f t="shared" ca="1" si="51"/>
        <v>7.8043639967314338</v>
      </c>
      <c r="G502">
        <f t="shared" ca="1" si="52"/>
        <v>0.64300000000000002</v>
      </c>
    </row>
    <row r="503" spans="1:7" x14ac:dyDescent="0.25">
      <c r="A503">
        <v>447</v>
      </c>
      <c r="B503" s="5">
        <f t="shared" ca="1" si="48"/>
        <v>72.997750455368248</v>
      </c>
      <c r="C503" s="5">
        <f t="shared" ca="1" si="49"/>
        <v>33.705505764392974</v>
      </c>
      <c r="D503" s="5">
        <f t="shared" ca="1" si="50"/>
        <v>156.65585602436147</v>
      </c>
      <c r="E503" s="5">
        <f t="shared" ca="1" si="53"/>
        <v>-19.528316986520398</v>
      </c>
      <c r="F503" s="5">
        <f t="shared" ca="1" si="51"/>
        <v>-2.4082064293769143</v>
      </c>
      <c r="G503">
        <f t="shared" ca="1" si="52"/>
        <v>0.33500000000000002</v>
      </c>
    </row>
    <row r="504" spans="1:7" x14ac:dyDescent="0.25">
      <c r="A504">
        <v>448</v>
      </c>
      <c r="B504" s="5">
        <f t="shared" ca="1" si="48"/>
        <v>67.677365411075854</v>
      </c>
      <c r="C504" s="5">
        <f t="shared" ca="1" si="49"/>
        <v>29.003630737331054</v>
      </c>
      <c r="D504" s="5">
        <f t="shared" ca="1" si="50"/>
        <v>154.19621618468756</v>
      </c>
      <c r="E504" s="5">
        <f t="shared" ca="1" si="53"/>
        <v>-19.930379869166238</v>
      </c>
      <c r="F504" s="5">
        <f t="shared" ca="1" si="51"/>
        <v>-2.8102693120227542</v>
      </c>
      <c r="G504">
        <f t="shared" ca="1" si="52"/>
        <v>0.32100000000000001</v>
      </c>
    </row>
    <row r="505" spans="1:7" x14ac:dyDescent="0.25">
      <c r="A505">
        <v>449</v>
      </c>
      <c r="B505" s="5">
        <f t="shared" ca="1" si="48"/>
        <v>72.054675121739663</v>
      </c>
      <c r="C505" s="5">
        <f t="shared" ca="1" si="49"/>
        <v>29.072195429238217</v>
      </c>
      <c r="D505" s="5">
        <f t="shared" ca="1" si="50"/>
        <v>161.55988363653316</v>
      </c>
      <c r="E505" s="5">
        <f t="shared" ca="1" si="53"/>
        <v>-11.864179615722412</v>
      </c>
      <c r="F505" s="5">
        <f t="shared" ca="1" si="51"/>
        <v>5.255930941421072</v>
      </c>
      <c r="G505">
        <f t="shared" ca="1" si="52"/>
        <v>0.57199999999999995</v>
      </c>
    </row>
    <row r="506" spans="1:7" x14ac:dyDescent="0.25">
      <c r="A506">
        <v>450</v>
      </c>
      <c r="B506" s="5">
        <f t="shared" ref="B506:B569" ca="1" si="54">_xlfn.NORM.INV(RAND(),$B$52,$C$52)</f>
        <v>64.241427808231606</v>
      </c>
      <c r="C506" s="5">
        <f t="shared" ref="C506:C569" ca="1" si="55">_xlfn.NORM.INV(RAND(),$B$53,$C$53)</f>
        <v>26.888004595288805</v>
      </c>
      <c r="D506" s="5">
        <f t="shared" ref="D506:D569" ca="1" si="56">_xlfn.NORM.INV(RAND(),$B$54,$C$54)</f>
        <v>152.48033980572518</v>
      </c>
      <c r="E506" s="5">
        <f t="shared" ca="1" si="53"/>
        <v>-22.693355575163782</v>
      </c>
      <c r="F506" s="5">
        <f t="shared" ref="F506:F569" ca="1" si="57">E506+$C$46</f>
        <v>-5.5732450180202981</v>
      </c>
      <c r="G506">
        <f t="shared" ref="G506:G569" ca="1" si="58">COUNTIF($F$57:$F$1056,"&lt;"&amp;F506)/COUNT($F$57:$F$1056)</f>
        <v>0.23799999999999999</v>
      </c>
    </row>
    <row r="507" spans="1:7" x14ac:dyDescent="0.25">
      <c r="A507">
        <v>451</v>
      </c>
      <c r="B507" s="5">
        <f t="shared" ca="1" si="54"/>
        <v>68.209084027327322</v>
      </c>
      <c r="C507" s="5">
        <f t="shared" ca="1" si="55"/>
        <v>33.291902518909083</v>
      </c>
      <c r="D507" s="5">
        <f t="shared" ca="1" si="56"/>
        <v>156.38941839627913</v>
      </c>
      <c r="E507" s="5">
        <f t="shared" ca="1" si="53"/>
        <v>-31.60422777041633</v>
      </c>
      <c r="F507" s="5">
        <f t="shared" ca="1" si="57"/>
        <v>-14.484117213272846</v>
      </c>
      <c r="G507">
        <f t="shared" ca="1" si="58"/>
        <v>7.3999999999999996E-2</v>
      </c>
    </row>
    <row r="508" spans="1:7" x14ac:dyDescent="0.25">
      <c r="A508">
        <v>452</v>
      </c>
      <c r="B508" s="5">
        <f t="shared" ca="1" si="54"/>
        <v>64.928233753444758</v>
      </c>
      <c r="C508" s="5">
        <f t="shared" ca="1" si="55"/>
        <v>28.346661317438329</v>
      </c>
      <c r="D508" s="5">
        <f t="shared" ca="1" si="56"/>
        <v>146.73854584275207</v>
      </c>
      <c r="E508" s="5">
        <f t="shared" ca="1" si="53"/>
        <v>-21.75504221140255</v>
      </c>
      <c r="F508" s="5">
        <f t="shared" ca="1" si="57"/>
        <v>-4.6349316542590664</v>
      </c>
      <c r="G508">
        <f t="shared" ca="1" si="58"/>
        <v>0.26600000000000001</v>
      </c>
    </row>
    <row r="509" spans="1:7" x14ac:dyDescent="0.25">
      <c r="A509">
        <v>453</v>
      </c>
      <c r="B509" s="5">
        <f t="shared" ca="1" si="54"/>
        <v>78.003088731354779</v>
      </c>
      <c r="C509" s="5">
        <f t="shared" ca="1" si="55"/>
        <v>29.716744860699773</v>
      </c>
      <c r="D509" s="5">
        <f t="shared" ca="1" si="56"/>
        <v>148.90076766477895</v>
      </c>
      <c r="E509" s="5">
        <f t="shared" ca="1" si="53"/>
        <v>9.7710527234744617</v>
      </c>
      <c r="F509" s="5">
        <f t="shared" ca="1" si="57"/>
        <v>26.891163280617945</v>
      </c>
      <c r="G509">
        <f t="shared" ca="1" si="58"/>
        <v>0.97399999999999998</v>
      </c>
    </row>
    <row r="510" spans="1:7" x14ac:dyDescent="0.25">
      <c r="A510">
        <v>454</v>
      </c>
      <c r="B510" s="5">
        <f t="shared" ca="1" si="54"/>
        <v>67.263499268165475</v>
      </c>
      <c r="C510" s="5">
        <f t="shared" ca="1" si="55"/>
        <v>31.459873608795075</v>
      </c>
      <c r="D510" s="5">
        <f t="shared" ca="1" si="56"/>
        <v>154.96727216960628</v>
      </c>
      <c r="E510" s="5">
        <f t="shared" ca="1" si="53"/>
        <v>-28.362050442378795</v>
      </c>
      <c r="F510" s="5">
        <f t="shared" ca="1" si="57"/>
        <v>-11.241939885235311</v>
      </c>
      <c r="G510">
        <f t="shared" ca="1" si="58"/>
        <v>0.11799999999999999</v>
      </c>
    </row>
    <row r="511" spans="1:7" x14ac:dyDescent="0.25">
      <c r="A511">
        <v>455</v>
      </c>
      <c r="B511" s="5">
        <f t="shared" ca="1" si="54"/>
        <v>69.024524196683089</v>
      </c>
      <c r="C511" s="5">
        <f t="shared" ca="1" si="55"/>
        <v>26.875654137913678</v>
      </c>
      <c r="D511" s="5">
        <f t="shared" ca="1" si="56"/>
        <v>155.01275488437483</v>
      </c>
      <c r="E511" s="5">
        <f t="shared" ca="1" si="53"/>
        <v>-10.664386983357307</v>
      </c>
      <c r="F511" s="5">
        <f t="shared" ca="1" si="57"/>
        <v>6.4557235737861767</v>
      </c>
      <c r="G511">
        <f t="shared" ca="1" si="58"/>
        <v>0.61199999999999999</v>
      </c>
    </row>
    <row r="512" spans="1:7" x14ac:dyDescent="0.25">
      <c r="A512">
        <v>456</v>
      </c>
      <c r="B512" s="5">
        <f t="shared" ca="1" si="54"/>
        <v>70.016841965001802</v>
      </c>
      <c r="C512" s="5">
        <f t="shared" ca="1" si="55"/>
        <v>29.029249693636267</v>
      </c>
      <c r="D512" s="5">
        <f t="shared" ca="1" si="56"/>
        <v>154.92932269994557</v>
      </c>
      <c r="E512" s="5">
        <f t="shared" ca="1" si="53"/>
        <v>-13.862859371277828</v>
      </c>
      <c r="F512" s="5">
        <f t="shared" ca="1" si="57"/>
        <v>3.2572511858656554</v>
      </c>
      <c r="G512">
        <f t="shared" ca="1" si="58"/>
        <v>0.51300000000000001</v>
      </c>
    </row>
    <row r="513" spans="1:7" x14ac:dyDescent="0.25">
      <c r="A513">
        <v>457</v>
      </c>
      <c r="B513" s="5">
        <f t="shared" ca="1" si="54"/>
        <v>65.609199329231146</v>
      </c>
      <c r="C513" s="5">
        <f t="shared" ca="1" si="55"/>
        <v>36.0681757189382</v>
      </c>
      <c r="D513" s="5">
        <f t="shared" ca="1" si="56"/>
        <v>152.28864700026878</v>
      </c>
      <c r="E513" s="5">
        <f t="shared" ca="1" si="53"/>
        <v>-44.40997333495865</v>
      </c>
      <c r="F513" s="5">
        <f t="shared" ca="1" si="57"/>
        <v>-27.289862777815166</v>
      </c>
      <c r="G513">
        <f t="shared" ca="1" si="58"/>
        <v>6.0000000000000001E-3</v>
      </c>
    </row>
    <row r="514" spans="1:7" x14ac:dyDescent="0.25">
      <c r="A514">
        <v>458</v>
      </c>
      <c r="B514" s="5">
        <f t="shared" ca="1" si="54"/>
        <v>70.577433082751924</v>
      </c>
      <c r="C514" s="5">
        <f t="shared" ca="1" si="55"/>
        <v>31.014993699097975</v>
      </c>
      <c r="D514" s="5">
        <f t="shared" ca="1" si="56"/>
        <v>148.21903203047762</v>
      </c>
      <c r="E514" s="5">
        <f t="shared" ca="1" si="53"/>
        <v>-14.227315125102439</v>
      </c>
      <c r="F514" s="5">
        <f t="shared" ca="1" si="57"/>
        <v>2.8927954320410443</v>
      </c>
      <c r="G514">
        <f t="shared" ca="1" si="58"/>
        <v>0.5</v>
      </c>
    </row>
    <row r="515" spans="1:7" x14ac:dyDescent="0.25">
      <c r="A515">
        <v>459</v>
      </c>
      <c r="B515" s="5">
        <f t="shared" ca="1" si="54"/>
        <v>69.227141035065188</v>
      </c>
      <c r="C515" s="5">
        <f t="shared" ca="1" si="55"/>
        <v>31.465834729431982</v>
      </c>
      <c r="D515" s="5">
        <f t="shared" ca="1" si="56"/>
        <v>141.3410731179541</v>
      </c>
      <c r="E515" s="5">
        <f t="shared" ca="1" si="53"/>
        <v>-15.551526527203645</v>
      </c>
      <c r="F515" s="5">
        <f t="shared" ca="1" si="57"/>
        <v>1.5685840299398386</v>
      </c>
      <c r="G515">
        <f t="shared" ca="1" si="58"/>
        <v>0.45500000000000002</v>
      </c>
    </row>
    <row r="516" spans="1:7" x14ac:dyDescent="0.25">
      <c r="A516">
        <v>460</v>
      </c>
      <c r="B516" s="5">
        <f t="shared" ca="1" si="54"/>
        <v>68.50323898426501</v>
      </c>
      <c r="C516" s="5">
        <f t="shared" ca="1" si="55"/>
        <v>33.323629383521947</v>
      </c>
      <c r="D516" s="5">
        <f t="shared" ca="1" si="56"/>
        <v>153.54834200818149</v>
      </c>
      <c r="E516" s="5">
        <f t="shared" ca="1" si="53"/>
        <v>-29.340298936744603</v>
      </c>
      <c r="F516" s="5">
        <f t="shared" ca="1" si="57"/>
        <v>-12.220188379601119</v>
      </c>
      <c r="G516">
        <f t="shared" ca="1" si="58"/>
        <v>0.10199999999999999</v>
      </c>
    </row>
    <row r="517" spans="1:7" x14ac:dyDescent="0.25">
      <c r="A517">
        <v>461</v>
      </c>
      <c r="B517" s="5">
        <f t="shared" ca="1" si="54"/>
        <v>68.512440075389648</v>
      </c>
      <c r="C517" s="5">
        <f t="shared" ca="1" si="55"/>
        <v>29.953192115332453</v>
      </c>
      <c r="D517" s="5">
        <f t="shared" ca="1" si="56"/>
        <v>157.70987754597937</v>
      </c>
      <c r="E517" s="5">
        <f t="shared" ca="1" si="53"/>
        <v>-22.143546570933339</v>
      </c>
      <c r="F517" s="5">
        <f t="shared" ca="1" si="57"/>
        <v>-5.0234360137898548</v>
      </c>
      <c r="G517">
        <f t="shared" ca="1" si="58"/>
        <v>0.255</v>
      </c>
    </row>
    <row r="518" spans="1:7" x14ac:dyDescent="0.25">
      <c r="A518">
        <v>462</v>
      </c>
      <c r="B518" s="5">
        <f t="shared" ca="1" si="54"/>
        <v>71.108623773888553</v>
      </c>
      <c r="C518" s="5">
        <f t="shared" ca="1" si="55"/>
        <v>25.344095616267822</v>
      </c>
      <c r="D518" s="5">
        <f t="shared" ca="1" si="56"/>
        <v>151.02416650763189</v>
      </c>
      <c r="E518" s="5">
        <f t="shared" ref="E518:E581" ca="1" si="59">$J$46*(B518-$B$46)+$J$47*(C518-$B$47)+$J$48*(D518-$B$48)</f>
        <v>1.5834230124987587</v>
      </c>
      <c r="F518" s="5">
        <f t="shared" ca="1" si="57"/>
        <v>18.703533569642243</v>
      </c>
      <c r="G518">
        <f t="shared" ca="1" si="58"/>
        <v>0.89100000000000001</v>
      </c>
    </row>
    <row r="519" spans="1:7" x14ac:dyDescent="0.25">
      <c r="A519">
        <v>463</v>
      </c>
      <c r="B519" s="5">
        <f t="shared" ca="1" si="54"/>
        <v>65.684562093224571</v>
      </c>
      <c r="C519" s="5">
        <f t="shared" ca="1" si="55"/>
        <v>31.293160614782412</v>
      </c>
      <c r="D519" s="5">
        <f t="shared" ca="1" si="56"/>
        <v>155.03886620014754</v>
      </c>
      <c r="E519" s="5">
        <f t="shared" ca="1" si="59"/>
        <v>-32.344951346052014</v>
      </c>
      <c r="F519" s="5">
        <f t="shared" ca="1" si="57"/>
        <v>-15.22484078890853</v>
      </c>
      <c r="G519">
        <f t="shared" ca="1" si="58"/>
        <v>6.5000000000000002E-2</v>
      </c>
    </row>
    <row r="520" spans="1:7" x14ac:dyDescent="0.25">
      <c r="A520">
        <v>464</v>
      </c>
      <c r="B520" s="5">
        <f t="shared" ca="1" si="54"/>
        <v>71.006050178370472</v>
      </c>
      <c r="C520" s="5">
        <f t="shared" ca="1" si="55"/>
        <v>32.263989478334437</v>
      </c>
      <c r="D520" s="5">
        <f t="shared" ca="1" si="56"/>
        <v>139.73314909240389</v>
      </c>
      <c r="E520" s="5">
        <f t="shared" ca="1" si="59"/>
        <v>-11.945831999693256</v>
      </c>
      <c r="F520" s="5">
        <f t="shared" ca="1" si="57"/>
        <v>5.1742785574502275</v>
      </c>
      <c r="G520">
        <f t="shared" ca="1" si="58"/>
        <v>0.56999999999999995</v>
      </c>
    </row>
    <row r="521" spans="1:7" x14ac:dyDescent="0.25">
      <c r="A521">
        <v>465</v>
      </c>
      <c r="B521" s="5">
        <f t="shared" ca="1" si="54"/>
        <v>71.033412555946867</v>
      </c>
      <c r="C521" s="5">
        <f t="shared" ca="1" si="55"/>
        <v>28.218834365145181</v>
      </c>
      <c r="D521" s="5">
        <f t="shared" ca="1" si="56"/>
        <v>152.75630777714767</v>
      </c>
      <c r="E521" s="5">
        <f t="shared" ca="1" si="59"/>
        <v>-7.5891422631782968</v>
      </c>
      <c r="F521" s="5">
        <f t="shared" ca="1" si="57"/>
        <v>9.5309682939651879</v>
      </c>
      <c r="G521">
        <f t="shared" ca="1" si="58"/>
        <v>0.69799999999999995</v>
      </c>
    </row>
    <row r="522" spans="1:7" x14ac:dyDescent="0.25">
      <c r="A522">
        <v>466</v>
      </c>
      <c r="B522" s="5">
        <f t="shared" ca="1" si="54"/>
        <v>68.986124213469978</v>
      </c>
      <c r="C522" s="5">
        <f t="shared" ca="1" si="55"/>
        <v>32.210315630660531</v>
      </c>
      <c r="D522" s="5">
        <f t="shared" ca="1" si="56"/>
        <v>147.52862359773448</v>
      </c>
      <c r="E522" s="5">
        <f t="shared" ca="1" si="59"/>
        <v>-21.638292830380163</v>
      </c>
      <c r="F522" s="5">
        <f t="shared" ca="1" si="57"/>
        <v>-4.518182273236679</v>
      </c>
      <c r="G522">
        <f t="shared" ca="1" si="58"/>
        <v>0.27300000000000002</v>
      </c>
    </row>
    <row r="523" spans="1:7" x14ac:dyDescent="0.25">
      <c r="A523">
        <v>467</v>
      </c>
      <c r="B523" s="5">
        <f t="shared" ca="1" si="54"/>
        <v>67.743976387286807</v>
      </c>
      <c r="C523" s="5">
        <f t="shared" ca="1" si="55"/>
        <v>30.499325340507639</v>
      </c>
      <c r="D523" s="5">
        <f t="shared" ca="1" si="56"/>
        <v>141.05784513622427</v>
      </c>
      <c r="E523" s="5">
        <f t="shared" ca="1" si="59"/>
        <v>-16.84191385150806</v>
      </c>
      <c r="F523" s="5">
        <f t="shared" ca="1" si="57"/>
        <v>0.27819670563542331</v>
      </c>
      <c r="G523">
        <f t="shared" ca="1" si="58"/>
        <v>0.42399999999999999</v>
      </c>
    </row>
    <row r="524" spans="1:7" x14ac:dyDescent="0.25">
      <c r="A524">
        <v>468</v>
      </c>
      <c r="B524" s="5">
        <f t="shared" ca="1" si="54"/>
        <v>69.518548261310698</v>
      </c>
      <c r="C524" s="5">
        <f t="shared" ca="1" si="55"/>
        <v>33.169300552716408</v>
      </c>
      <c r="D524" s="5">
        <f t="shared" ca="1" si="56"/>
        <v>140.78172006186054</v>
      </c>
      <c r="E524" s="5">
        <f t="shared" ca="1" si="59"/>
        <v>-19.193966442708245</v>
      </c>
      <c r="F524" s="5">
        <f t="shared" ca="1" si="57"/>
        <v>-2.0738558855647611</v>
      </c>
      <c r="G524">
        <f t="shared" ca="1" si="58"/>
        <v>0.34399999999999997</v>
      </c>
    </row>
    <row r="525" spans="1:7" x14ac:dyDescent="0.25">
      <c r="A525">
        <v>469</v>
      </c>
      <c r="B525" s="5">
        <f t="shared" ca="1" si="54"/>
        <v>71.683843402089082</v>
      </c>
      <c r="C525" s="5">
        <f t="shared" ca="1" si="55"/>
        <v>31.900049016716558</v>
      </c>
      <c r="D525" s="5">
        <f t="shared" ca="1" si="56"/>
        <v>161.23248158562291</v>
      </c>
      <c r="E525" s="5">
        <f t="shared" ca="1" si="59"/>
        <v>-20.621632678534095</v>
      </c>
      <c r="F525" s="5">
        <f t="shared" ca="1" si="57"/>
        <v>-3.5015221213906109</v>
      </c>
      <c r="G525">
        <f t="shared" ca="1" si="58"/>
        <v>0.29699999999999999</v>
      </c>
    </row>
    <row r="526" spans="1:7" x14ac:dyDescent="0.25">
      <c r="A526">
        <v>470</v>
      </c>
      <c r="B526" s="5">
        <f t="shared" ca="1" si="54"/>
        <v>68.991794217455734</v>
      </c>
      <c r="C526" s="5">
        <f t="shared" ca="1" si="55"/>
        <v>27.690055517727274</v>
      </c>
      <c r="D526" s="5">
        <f t="shared" ca="1" si="56"/>
        <v>135.68239520176616</v>
      </c>
      <c r="E526" s="5">
        <f t="shared" ca="1" si="59"/>
        <v>-2.6138594956107806</v>
      </c>
      <c r="F526" s="5">
        <f t="shared" ca="1" si="57"/>
        <v>14.506251061532703</v>
      </c>
      <c r="G526">
        <f t="shared" ca="1" si="58"/>
        <v>0.80700000000000005</v>
      </c>
    </row>
    <row r="527" spans="1:7" x14ac:dyDescent="0.25">
      <c r="A527">
        <v>471</v>
      </c>
      <c r="B527" s="5">
        <f t="shared" ca="1" si="54"/>
        <v>64.608526422263139</v>
      </c>
      <c r="C527" s="5">
        <f t="shared" ca="1" si="55"/>
        <v>28.58852768931488</v>
      </c>
      <c r="D527" s="5">
        <f t="shared" ca="1" si="56"/>
        <v>143.8426219476037</v>
      </c>
      <c r="E527" s="5">
        <f t="shared" ca="1" si="59"/>
        <v>-21.762982390610446</v>
      </c>
      <c r="F527" s="5">
        <f t="shared" ca="1" si="57"/>
        <v>-4.6428718334669625</v>
      </c>
      <c r="G527">
        <f t="shared" ca="1" si="58"/>
        <v>0.26400000000000001</v>
      </c>
    </row>
    <row r="528" spans="1:7" x14ac:dyDescent="0.25">
      <c r="A528">
        <v>472</v>
      </c>
      <c r="B528" s="5">
        <f t="shared" ca="1" si="54"/>
        <v>70.879053297688472</v>
      </c>
      <c r="C528" s="5">
        <f t="shared" ca="1" si="55"/>
        <v>34.484238311976533</v>
      </c>
      <c r="D528" s="5">
        <f t="shared" ca="1" si="56"/>
        <v>143.81867462602915</v>
      </c>
      <c r="E528" s="5">
        <f t="shared" ca="1" si="59"/>
        <v>-20.703221705487369</v>
      </c>
      <c r="F528" s="5">
        <f t="shared" ca="1" si="57"/>
        <v>-3.5831111483438853</v>
      </c>
      <c r="G528">
        <f t="shared" ca="1" si="58"/>
        <v>0.29399999999999998</v>
      </c>
    </row>
    <row r="529" spans="1:7" x14ac:dyDescent="0.25">
      <c r="A529">
        <v>473</v>
      </c>
      <c r="B529" s="5">
        <f t="shared" ca="1" si="54"/>
        <v>68.120949945858143</v>
      </c>
      <c r="C529" s="5">
        <f t="shared" ca="1" si="55"/>
        <v>33.233415968195921</v>
      </c>
      <c r="D529" s="5">
        <f t="shared" ca="1" si="56"/>
        <v>163.22404601008918</v>
      </c>
      <c r="E529" s="5">
        <f t="shared" ca="1" si="59"/>
        <v>-35.370009293944854</v>
      </c>
      <c r="F529" s="5">
        <f t="shared" ca="1" si="57"/>
        <v>-18.24989873680137</v>
      </c>
      <c r="G529">
        <f t="shared" ca="1" si="58"/>
        <v>3.7999999999999999E-2</v>
      </c>
    </row>
    <row r="530" spans="1:7" x14ac:dyDescent="0.25">
      <c r="A530">
        <v>474</v>
      </c>
      <c r="B530" s="5">
        <f t="shared" ca="1" si="54"/>
        <v>63.315717483524438</v>
      </c>
      <c r="C530" s="5">
        <f t="shared" ca="1" si="55"/>
        <v>31.62765015084527</v>
      </c>
      <c r="D530" s="5">
        <f t="shared" ca="1" si="56"/>
        <v>153.20501049764087</v>
      </c>
      <c r="E530" s="5">
        <f t="shared" ca="1" si="59"/>
        <v>-38.90711320328267</v>
      </c>
      <c r="F530" s="5">
        <f t="shared" ca="1" si="57"/>
        <v>-21.787002646139186</v>
      </c>
      <c r="G530">
        <f t="shared" ca="1" si="58"/>
        <v>2.5000000000000001E-2</v>
      </c>
    </row>
    <row r="531" spans="1:7" x14ac:dyDescent="0.25">
      <c r="A531">
        <v>475</v>
      </c>
      <c r="B531" s="5">
        <f t="shared" ca="1" si="54"/>
        <v>64.507979395605403</v>
      </c>
      <c r="C531" s="5">
        <f t="shared" ca="1" si="55"/>
        <v>34.323392689023443</v>
      </c>
      <c r="D531" s="5">
        <f t="shared" ca="1" si="56"/>
        <v>154.52691909364808</v>
      </c>
      <c r="E531" s="5">
        <f t="shared" ca="1" si="59"/>
        <v>-43.818649119206754</v>
      </c>
      <c r="F531" s="5">
        <f t="shared" ca="1" si="57"/>
        <v>-26.69853856206327</v>
      </c>
      <c r="G531">
        <f t="shared" ca="1" si="58"/>
        <v>8.9999999999999993E-3</v>
      </c>
    </row>
    <row r="532" spans="1:7" x14ac:dyDescent="0.25">
      <c r="A532">
        <v>476</v>
      </c>
      <c r="B532" s="5">
        <f t="shared" ca="1" si="54"/>
        <v>72.556578452114465</v>
      </c>
      <c r="C532" s="5">
        <f t="shared" ca="1" si="55"/>
        <v>27.987750887529202</v>
      </c>
      <c r="D532" s="5">
        <f t="shared" ca="1" si="56"/>
        <v>154.33942656613638</v>
      </c>
      <c r="E532" s="5">
        <f t="shared" ca="1" si="59"/>
        <v>-3.5426453596734637</v>
      </c>
      <c r="F532" s="5">
        <f t="shared" ca="1" si="57"/>
        <v>13.577465197470019</v>
      </c>
      <c r="G532">
        <f t="shared" ca="1" si="58"/>
        <v>0.79500000000000004</v>
      </c>
    </row>
    <row r="533" spans="1:7" x14ac:dyDescent="0.25">
      <c r="A533">
        <v>477</v>
      </c>
      <c r="B533" s="5">
        <f t="shared" ca="1" si="54"/>
        <v>69.803694719667334</v>
      </c>
      <c r="C533" s="5">
        <f t="shared" ca="1" si="55"/>
        <v>24.719425525075486</v>
      </c>
      <c r="D533" s="5">
        <f t="shared" ca="1" si="56"/>
        <v>153.62217537262822</v>
      </c>
      <c r="E533" s="5">
        <f t="shared" ca="1" si="59"/>
        <v>-1.7165193770418712</v>
      </c>
      <c r="F533" s="5">
        <f t="shared" ca="1" si="57"/>
        <v>15.403591180101612</v>
      </c>
      <c r="G533">
        <f t="shared" ca="1" si="58"/>
        <v>0.82499999999999996</v>
      </c>
    </row>
    <row r="534" spans="1:7" x14ac:dyDescent="0.25">
      <c r="A534">
        <v>478</v>
      </c>
      <c r="B534" s="5">
        <f t="shared" ca="1" si="54"/>
        <v>73.768578109425718</v>
      </c>
      <c r="C534" s="5">
        <f t="shared" ca="1" si="55"/>
        <v>32.064017665757035</v>
      </c>
      <c r="D534" s="5">
        <f t="shared" ca="1" si="56"/>
        <v>136.81017837208699</v>
      </c>
      <c r="E534" s="5">
        <f t="shared" ca="1" si="59"/>
        <v>-2.0965130088957675</v>
      </c>
      <c r="F534" s="5">
        <f t="shared" ca="1" si="57"/>
        <v>15.023597548247716</v>
      </c>
      <c r="G534">
        <f t="shared" ca="1" si="58"/>
        <v>0.82199999999999995</v>
      </c>
    </row>
    <row r="535" spans="1:7" x14ac:dyDescent="0.25">
      <c r="A535">
        <v>479</v>
      </c>
      <c r="B535" s="5">
        <f t="shared" ca="1" si="54"/>
        <v>66.968271884699718</v>
      </c>
      <c r="C535" s="5">
        <f t="shared" ca="1" si="55"/>
        <v>28.244138961727483</v>
      </c>
      <c r="D535" s="5">
        <f t="shared" ca="1" si="56"/>
        <v>163.07414749526635</v>
      </c>
      <c r="E535" s="5">
        <f t="shared" ca="1" si="59"/>
        <v>-24.573669977813744</v>
      </c>
      <c r="F535" s="5">
        <f t="shared" ca="1" si="57"/>
        <v>-7.4535594206702598</v>
      </c>
      <c r="G535">
        <f t="shared" ca="1" si="58"/>
        <v>0.191</v>
      </c>
    </row>
    <row r="536" spans="1:7" x14ac:dyDescent="0.25">
      <c r="A536">
        <v>480</v>
      </c>
      <c r="B536" s="5">
        <f t="shared" ca="1" si="54"/>
        <v>63.941397124168006</v>
      </c>
      <c r="C536" s="5">
        <f t="shared" ca="1" si="55"/>
        <v>31.774745241336717</v>
      </c>
      <c r="D536" s="5">
        <f t="shared" ca="1" si="56"/>
        <v>145.81224202692715</v>
      </c>
      <c r="E536" s="5">
        <f t="shared" ca="1" si="59"/>
        <v>-33.586691881963084</v>
      </c>
      <c r="F536" s="5">
        <f t="shared" ca="1" si="57"/>
        <v>-16.4665813248196</v>
      </c>
      <c r="G536">
        <f t="shared" ca="1" si="58"/>
        <v>5.3999999999999999E-2</v>
      </c>
    </row>
    <row r="537" spans="1:7" x14ac:dyDescent="0.25">
      <c r="A537">
        <v>481</v>
      </c>
      <c r="B537" s="5">
        <f t="shared" ca="1" si="54"/>
        <v>65.617844886656556</v>
      </c>
      <c r="C537" s="5">
        <f t="shared" ca="1" si="55"/>
        <v>36.971186642321975</v>
      </c>
      <c r="D537" s="5">
        <f t="shared" ca="1" si="56"/>
        <v>140.6869127025038</v>
      </c>
      <c r="E537" s="5">
        <f t="shared" ca="1" si="59"/>
        <v>-40.656094797142728</v>
      </c>
      <c r="F537" s="5">
        <f t="shared" ca="1" si="57"/>
        <v>-23.535984239999244</v>
      </c>
      <c r="G537">
        <f t="shared" ca="1" si="58"/>
        <v>1.6E-2</v>
      </c>
    </row>
    <row r="538" spans="1:7" x14ac:dyDescent="0.25">
      <c r="A538">
        <v>482</v>
      </c>
      <c r="B538" s="5">
        <f t="shared" ca="1" si="54"/>
        <v>73.629999002210511</v>
      </c>
      <c r="C538" s="5">
        <f t="shared" ca="1" si="55"/>
        <v>28.527848008677783</v>
      </c>
      <c r="D538" s="5">
        <f t="shared" ca="1" si="56"/>
        <v>147.81395616658367</v>
      </c>
      <c r="E538" s="5">
        <f t="shared" ca="1" si="59"/>
        <v>1.4632998399690025</v>
      </c>
      <c r="F538" s="5">
        <f t="shared" ca="1" si="57"/>
        <v>18.583410397112488</v>
      </c>
      <c r="G538">
        <f t="shared" ca="1" si="58"/>
        <v>0.88900000000000001</v>
      </c>
    </row>
    <row r="539" spans="1:7" x14ac:dyDescent="0.25">
      <c r="A539">
        <v>483</v>
      </c>
      <c r="B539" s="5">
        <f t="shared" ca="1" si="54"/>
        <v>70.226560251592446</v>
      </c>
      <c r="C539" s="5">
        <f t="shared" ca="1" si="55"/>
        <v>27.855808794615797</v>
      </c>
      <c r="D539" s="5">
        <f t="shared" ca="1" si="56"/>
        <v>147.23859904653006</v>
      </c>
      <c r="E539" s="5">
        <f t="shared" ca="1" si="59"/>
        <v>-5.8554154814602786</v>
      </c>
      <c r="F539" s="5">
        <f t="shared" ca="1" si="57"/>
        <v>11.264695075683205</v>
      </c>
      <c r="G539">
        <f t="shared" ca="1" si="58"/>
        <v>0.73799999999999999</v>
      </c>
    </row>
    <row r="540" spans="1:7" x14ac:dyDescent="0.25">
      <c r="A540">
        <v>484</v>
      </c>
      <c r="B540" s="5">
        <f t="shared" ca="1" si="54"/>
        <v>68.20094411775537</v>
      </c>
      <c r="C540" s="5">
        <f t="shared" ca="1" si="55"/>
        <v>28.715690994868879</v>
      </c>
      <c r="D540" s="5">
        <f t="shared" ca="1" si="56"/>
        <v>149.61025436106655</v>
      </c>
      <c r="E540" s="5">
        <f t="shared" ca="1" si="59"/>
        <v>-15.192583303101392</v>
      </c>
      <c r="F540" s="5">
        <f t="shared" ca="1" si="57"/>
        <v>1.9275272540420918</v>
      </c>
      <c r="G540">
        <f t="shared" ca="1" si="58"/>
        <v>0.46600000000000003</v>
      </c>
    </row>
    <row r="541" spans="1:7" x14ac:dyDescent="0.25">
      <c r="A541">
        <v>485</v>
      </c>
      <c r="B541" s="5">
        <f t="shared" ca="1" si="54"/>
        <v>75.24830895452574</v>
      </c>
      <c r="C541" s="5">
        <f t="shared" ca="1" si="55"/>
        <v>29.908514032462133</v>
      </c>
      <c r="D541" s="5">
        <f t="shared" ca="1" si="56"/>
        <v>162.36212872864837</v>
      </c>
      <c r="E541" s="5">
        <f t="shared" ca="1" si="59"/>
        <v>-5.7125393128937922</v>
      </c>
      <c r="F541" s="5">
        <f t="shared" ca="1" si="57"/>
        <v>11.407571244249691</v>
      </c>
      <c r="G541">
        <f t="shared" ca="1" si="58"/>
        <v>0.74399999999999999</v>
      </c>
    </row>
    <row r="542" spans="1:7" x14ac:dyDescent="0.25">
      <c r="A542">
        <v>486</v>
      </c>
      <c r="B542" s="5">
        <f t="shared" ca="1" si="54"/>
        <v>70.368908109557097</v>
      </c>
      <c r="C542" s="5">
        <f t="shared" ca="1" si="55"/>
        <v>23.266111534067257</v>
      </c>
      <c r="D542" s="5">
        <f t="shared" ca="1" si="56"/>
        <v>149.77332756146728</v>
      </c>
      <c r="E542" s="5">
        <f t="shared" ca="1" si="59"/>
        <v>5.9952263923130902</v>
      </c>
      <c r="F542" s="5">
        <f t="shared" ca="1" si="57"/>
        <v>23.115336949456573</v>
      </c>
      <c r="G542">
        <f t="shared" ca="1" si="58"/>
        <v>0.94599999999999995</v>
      </c>
    </row>
    <row r="543" spans="1:7" x14ac:dyDescent="0.25">
      <c r="A543">
        <v>487</v>
      </c>
      <c r="B543" s="5">
        <f t="shared" ca="1" si="54"/>
        <v>68.001917067279393</v>
      </c>
      <c r="C543" s="5">
        <f t="shared" ca="1" si="55"/>
        <v>30.316716179342581</v>
      </c>
      <c r="D543" s="5">
        <f t="shared" ca="1" si="56"/>
        <v>150.76087762400763</v>
      </c>
      <c r="E543" s="5">
        <f t="shared" ca="1" si="59"/>
        <v>-20.840138744978816</v>
      </c>
      <c r="F543" s="5">
        <f t="shared" ca="1" si="57"/>
        <v>-3.7200281878353323</v>
      </c>
      <c r="G543">
        <f t="shared" ca="1" si="58"/>
        <v>0.28899999999999998</v>
      </c>
    </row>
    <row r="544" spans="1:7" x14ac:dyDescent="0.25">
      <c r="A544">
        <v>488</v>
      </c>
      <c r="B544" s="5">
        <f t="shared" ca="1" si="54"/>
        <v>69.799373456666046</v>
      </c>
      <c r="C544" s="5">
        <f t="shared" ca="1" si="55"/>
        <v>25.255781213646319</v>
      </c>
      <c r="D544" s="5">
        <f t="shared" ca="1" si="56"/>
        <v>158.71822486752779</v>
      </c>
      <c r="E544" s="5">
        <f t="shared" ca="1" si="59"/>
        <v>-5.9727306805313241</v>
      </c>
      <c r="F544" s="5">
        <f t="shared" ca="1" si="57"/>
        <v>11.14737987661216</v>
      </c>
      <c r="G544">
        <f t="shared" ca="1" si="58"/>
        <v>0.73299999999999998</v>
      </c>
    </row>
    <row r="545" spans="1:7" x14ac:dyDescent="0.25">
      <c r="A545">
        <v>489</v>
      </c>
      <c r="B545" s="5">
        <f t="shared" ca="1" si="54"/>
        <v>70.941211589284904</v>
      </c>
      <c r="C545" s="5">
        <f t="shared" ca="1" si="55"/>
        <v>27.217820084551022</v>
      </c>
      <c r="D545" s="5">
        <f t="shared" ca="1" si="56"/>
        <v>144.47507164984384</v>
      </c>
      <c r="E545" s="5">
        <f t="shared" ca="1" si="59"/>
        <v>-0.58832978922645385</v>
      </c>
      <c r="F545" s="5">
        <f t="shared" ca="1" si="57"/>
        <v>16.531780767917031</v>
      </c>
      <c r="G545">
        <f t="shared" ca="1" si="58"/>
        <v>0.84699999999999998</v>
      </c>
    </row>
    <row r="546" spans="1:7" x14ac:dyDescent="0.25">
      <c r="A546">
        <v>490</v>
      </c>
      <c r="B546" s="5">
        <f t="shared" ca="1" si="54"/>
        <v>73.154027579487931</v>
      </c>
      <c r="C546" s="5">
        <f t="shared" ca="1" si="55"/>
        <v>29.832736307111137</v>
      </c>
      <c r="D546" s="5">
        <f t="shared" ca="1" si="56"/>
        <v>158.65965019586415</v>
      </c>
      <c r="E546" s="5">
        <f t="shared" ca="1" si="59"/>
        <v>-9.3550348770221259</v>
      </c>
      <c r="F546" s="5">
        <f t="shared" ca="1" si="57"/>
        <v>7.7650756801213578</v>
      </c>
      <c r="G546">
        <f t="shared" ca="1" si="58"/>
        <v>0.64200000000000002</v>
      </c>
    </row>
    <row r="547" spans="1:7" x14ac:dyDescent="0.25">
      <c r="A547">
        <v>491</v>
      </c>
      <c r="B547" s="5">
        <f t="shared" ca="1" si="54"/>
        <v>69.421142122195619</v>
      </c>
      <c r="C547" s="5">
        <f t="shared" ca="1" si="55"/>
        <v>27.009131597776744</v>
      </c>
      <c r="D547" s="5">
        <f t="shared" ca="1" si="56"/>
        <v>153.19139982140155</v>
      </c>
      <c r="E547" s="5">
        <f t="shared" ca="1" si="59"/>
        <v>-8.9479658262798267</v>
      </c>
      <c r="F547" s="5">
        <f t="shared" ca="1" si="57"/>
        <v>8.172144730863657</v>
      </c>
      <c r="G547">
        <f t="shared" ca="1" si="58"/>
        <v>0.65700000000000003</v>
      </c>
    </row>
    <row r="548" spans="1:7" x14ac:dyDescent="0.25">
      <c r="A548">
        <v>492</v>
      </c>
      <c r="B548" s="5">
        <f t="shared" ca="1" si="54"/>
        <v>65.763225047054718</v>
      </c>
      <c r="C548" s="5">
        <f t="shared" ca="1" si="55"/>
        <v>33.61773009962603</v>
      </c>
      <c r="D548" s="5">
        <f t="shared" ca="1" si="56"/>
        <v>148.08968928891278</v>
      </c>
      <c r="E548" s="5">
        <f t="shared" ca="1" si="59"/>
        <v>-34.87303110258793</v>
      </c>
      <c r="F548" s="5">
        <f t="shared" ca="1" si="57"/>
        <v>-17.752920545444447</v>
      </c>
      <c r="G548">
        <f t="shared" ca="1" si="58"/>
        <v>4.7E-2</v>
      </c>
    </row>
    <row r="549" spans="1:7" x14ac:dyDescent="0.25">
      <c r="A549">
        <v>493</v>
      </c>
      <c r="B549" s="5">
        <f t="shared" ca="1" si="54"/>
        <v>71.33310463247814</v>
      </c>
      <c r="C549" s="5">
        <f t="shared" ca="1" si="55"/>
        <v>31.747519585389178</v>
      </c>
      <c r="D549" s="5">
        <f t="shared" ca="1" si="56"/>
        <v>150.57465018869158</v>
      </c>
      <c r="E549" s="5">
        <f t="shared" ca="1" si="59"/>
        <v>-15.432041807653732</v>
      </c>
      <c r="F549" s="5">
        <f t="shared" ca="1" si="57"/>
        <v>1.6880687494897515</v>
      </c>
      <c r="G549">
        <f t="shared" ca="1" si="58"/>
        <v>0.45900000000000002</v>
      </c>
    </row>
    <row r="550" spans="1:7" x14ac:dyDescent="0.25">
      <c r="A550">
        <v>494</v>
      </c>
      <c r="B550" s="5">
        <f t="shared" ca="1" si="54"/>
        <v>68.89917897097213</v>
      </c>
      <c r="C550" s="5">
        <f t="shared" ca="1" si="55"/>
        <v>30.177997180000638</v>
      </c>
      <c r="D550" s="5">
        <f t="shared" ca="1" si="56"/>
        <v>136.59331003679446</v>
      </c>
      <c r="E550" s="5">
        <f t="shared" ca="1" si="59"/>
        <v>-10.312181118677328</v>
      </c>
      <c r="F550" s="5">
        <f t="shared" ca="1" si="57"/>
        <v>6.8079294384661555</v>
      </c>
      <c r="G550">
        <f t="shared" ca="1" si="58"/>
        <v>0.62</v>
      </c>
    </row>
    <row r="551" spans="1:7" x14ac:dyDescent="0.25">
      <c r="A551">
        <v>495</v>
      </c>
      <c r="B551" s="5">
        <f t="shared" ca="1" si="54"/>
        <v>68.123468068889807</v>
      </c>
      <c r="C551" s="5">
        <f t="shared" ca="1" si="55"/>
        <v>29.105007461680358</v>
      </c>
      <c r="D551" s="5">
        <f t="shared" ca="1" si="56"/>
        <v>155.79944609853379</v>
      </c>
      <c r="E551" s="5">
        <f t="shared" ca="1" si="59"/>
        <v>-19.831498143053992</v>
      </c>
      <c r="F551" s="5">
        <f t="shared" ca="1" si="57"/>
        <v>-2.7113875859105079</v>
      </c>
      <c r="G551">
        <f t="shared" ca="1" si="58"/>
        <v>0.32500000000000001</v>
      </c>
    </row>
    <row r="552" spans="1:7" x14ac:dyDescent="0.25">
      <c r="A552">
        <v>496</v>
      </c>
      <c r="B552" s="5">
        <f t="shared" ca="1" si="54"/>
        <v>68.149822846598042</v>
      </c>
      <c r="C552" s="5">
        <f t="shared" ca="1" si="55"/>
        <v>28.490392915789492</v>
      </c>
      <c r="D552" s="5">
        <f t="shared" ca="1" si="56"/>
        <v>151.45954148539974</v>
      </c>
      <c r="E552" s="5">
        <f t="shared" ca="1" si="59"/>
        <v>-15.702635606325131</v>
      </c>
      <c r="F552" s="5">
        <f t="shared" ca="1" si="57"/>
        <v>1.4174749508183524</v>
      </c>
      <c r="G552">
        <f t="shared" ca="1" si="58"/>
        <v>0.45100000000000001</v>
      </c>
    </row>
    <row r="553" spans="1:7" x14ac:dyDescent="0.25">
      <c r="A553">
        <v>497</v>
      </c>
      <c r="B553" s="5">
        <f t="shared" ca="1" si="54"/>
        <v>73.977551861495485</v>
      </c>
      <c r="C553" s="5">
        <f t="shared" ca="1" si="55"/>
        <v>30.948180109710052</v>
      </c>
      <c r="D553" s="5">
        <f t="shared" ca="1" si="56"/>
        <v>152.99025759148819</v>
      </c>
      <c r="E553" s="5">
        <f t="shared" ca="1" si="59"/>
        <v>-7.1152956169919284</v>
      </c>
      <c r="F553" s="5">
        <f t="shared" ca="1" si="57"/>
        <v>10.004814940151554</v>
      </c>
      <c r="G553">
        <f t="shared" ca="1" si="58"/>
        <v>0.71</v>
      </c>
    </row>
    <row r="554" spans="1:7" x14ac:dyDescent="0.25">
      <c r="A554">
        <v>498</v>
      </c>
      <c r="B554" s="5">
        <f t="shared" ca="1" si="54"/>
        <v>66.617493726043875</v>
      </c>
      <c r="C554" s="5">
        <f t="shared" ca="1" si="55"/>
        <v>32.417718830312211</v>
      </c>
      <c r="D554" s="5">
        <f t="shared" ca="1" si="56"/>
        <v>139.71785966943452</v>
      </c>
      <c r="E554" s="5">
        <f t="shared" ca="1" si="59"/>
        <v>-24.624129322306931</v>
      </c>
      <c r="F554" s="5">
        <f t="shared" ca="1" si="57"/>
        <v>-7.5040187651634476</v>
      </c>
      <c r="G554">
        <f t="shared" ca="1" si="58"/>
        <v>0.19</v>
      </c>
    </row>
    <row r="555" spans="1:7" x14ac:dyDescent="0.25">
      <c r="A555">
        <v>499</v>
      </c>
      <c r="B555" s="5">
        <f t="shared" ca="1" si="54"/>
        <v>75.222276359703727</v>
      </c>
      <c r="C555" s="5">
        <f t="shared" ca="1" si="55"/>
        <v>36.138949928944356</v>
      </c>
      <c r="D555" s="5">
        <f t="shared" ca="1" si="56"/>
        <v>139.16249287547521</v>
      </c>
      <c r="E555" s="5">
        <f t="shared" ca="1" si="59"/>
        <v>-10.685172348056485</v>
      </c>
      <c r="F555" s="5">
        <f t="shared" ca="1" si="57"/>
        <v>6.4349382090869991</v>
      </c>
      <c r="G555">
        <f t="shared" ca="1" si="58"/>
        <v>0.61099999999999999</v>
      </c>
    </row>
    <row r="556" spans="1:7" x14ac:dyDescent="0.25">
      <c r="A556">
        <v>500</v>
      </c>
      <c r="B556" s="5">
        <f t="shared" ca="1" si="54"/>
        <v>71.93749916557455</v>
      </c>
      <c r="C556" s="5">
        <f t="shared" ca="1" si="55"/>
        <v>27.077852320086226</v>
      </c>
      <c r="D556" s="5">
        <f t="shared" ca="1" si="56"/>
        <v>148.36134740210761</v>
      </c>
      <c r="E556" s="5">
        <f t="shared" ca="1" si="59"/>
        <v>0.49101661475425784</v>
      </c>
      <c r="F556" s="5">
        <f t="shared" ca="1" si="57"/>
        <v>17.611127171897742</v>
      </c>
      <c r="G556">
        <f t="shared" ca="1" si="58"/>
        <v>0.873</v>
      </c>
    </row>
    <row r="557" spans="1:7" x14ac:dyDescent="0.25">
      <c r="A557">
        <v>501</v>
      </c>
      <c r="B557" s="5">
        <f t="shared" ca="1" si="54"/>
        <v>69.857978862931944</v>
      </c>
      <c r="C557" s="5">
        <f t="shared" ca="1" si="55"/>
        <v>27.42356624033587</v>
      </c>
      <c r="D557" s="5">
        <f t="shared" ca="1" si="56"/>
        <v>158.17684590261072</v>
      </c>
      <c r="E557" s="5">
        <f t="shared" ca="1" si="59"/>
        <v>-11.571904891201262</v>
      </c>
      <c r="F557" s="5">
        <f t="shared" ca="1" si="57"/>
        <v>5.5482056659422216</v>
      </c>
      <c r="G557">
        <f t="shared" ca="1" si="58"/>
        <v>0.58399999999999996</v>
      </c>
    </row>
    <row r="558" spans="1:7" x14ac:dyDescent="0.25">
      <c r="A558">
        <v>502</v>
      </c>
      <c r="B558" s="5">
        <f t="shared" ca="1" si="54"/>
        <v>74.615535997600531</v>
      </c>
      <c r="C558" s="5">
        <f t="shared" ca="1" si="55"/>
        <v>26.820253093277376</v>
      </c>
      <c r="D558" s="5">
        <f t="shared" ca="1" si="56"/>
        <v>161.90361193068748</v>
      </c>
      <c r="E558" s="5">
        <f t="shared" ca="1" si="59"/>
        <v>1.3926828964776385</v>
      </c>
      <c r="F558" s="5">
        <f t="shared" ca="1" si="57"/>
        <v>18.512793453621121</v>
      </c>
      <c r="G558">
        <f t="shared" ca="1" si="58"/>
        <v>0.88800000000000001</v>
      </c>
    </row>
    <row r="559" spans="1:7" x14ac:dyDescent="0.25">
      <c r="A559">
        <v>503</v>
      </c>
      <c r="B559" s="5">
        <f t="shared" ca="1" si="54"/>
        <v>71.948473475748045</v>
      </c>
      <c r="C559" s="5">
        <f t="shared" ca="1" si="55"/>
        <v>31.272940985045548</v>
      </c>
      <c r="D559" s="5">
        <f t="shared" ca="1" si="56"/>
        <v>152.50621070730574</v>
      </c>
      <c r="E559" s="5">
        <f t="shared" ca="1" si="59"/>
        <v>-13.42869508952406</v>
      </c>
      <c r="F559" s="5">
        <f t="shared" ca="1" si="57"/>
        <v>3.6914154676194233</v>
      </c>
      <c r="G559">
        <f t="shared" ca="1" si="58"/>
        <v>0.52600000000000002</v>
      </c>
    </row>
    <row r="560" spans="1:7" x14ac:dyDescent="0.25">
      <c r="A560">
        <v>504</v>
      </c>
      <c r="B560" s="5">
        <f t="shared" ca="1" si="54"/>
        <v>69.349977225005176</v>
      </c>
      <c r="C560" s="5">
        <f t="shared" ca="1" si="55"/>
        <v>29.765329268897183</v>
      </c>
      <c r="D560" s="5">
        <f t="shared" ca="1" si="56"/>
        <v>142.90435161932734</v>
      </c>
      <c r="E560" s="5">
        <f t="shared" ca="1" si="59"/>
        <v>-11.301364590345266</v>
      </c>
      <c r="F560" s="5">
        <f t="shared" ca="1" si="57"/>
        <v>5.8187459667982182</v>
      </c>
      <c r="G560">
        <f t="shared" ca="1" si="58"/>
        <v>0.59399999999999997</v>
      </c>
    </row>
    <row r="561" spans="1:7" x14ac:dyDescent="0.25">
      <c r="A561">
        <v>505</v>
      </c>
      <c r="B561" s="5">
        <f t="shared" ca="1" si="54"/>
        <v>73.92740225928398</v>
      </c>
      <c r="C561" s="5">
        <f t="shared" ca="1" si="55"/>
        <v>24.496408791396355</v>
      </c>
      <c r="D561" s="5">
        <f t="shared" ca="1" si="56"/>
        <v>161.81584053092749</v>
      </c>
      <c r="E561" s="5">
        <f t="shared" ca="1" si="59"/>
        <v>6.0084954257407137</v>
      </c>
      <c r="F561" s="5">
        <f t="shared" ca="1" si="57"/>
        <v>23.128605982884196</v>
      </c>
      <c r="G561">
        <f t="shared" ca="1" si="58"/>
        <v>0.94699999999999995</v>
      </c>
    </row>
    <row r="562" spans="1:7" x14ac:dyDescent="0.25">
      <c r="A562">
        <v>506</v>
      </c>
      <c r="B562" s="5">
        <f t="shared" ca="1" si="54"/>
        <v>70.289499822303156</v>
      </c>
      <c r="C562" s="5">
        <f t="shared" ca="1" si="55"/>
        <v>26.219662802682883</v>
      </c>
      <c r="D562" s="5">
        <f t="shared" ca="1" si="56"/>
        <v>145.10465072111009</v>
      </c>
      <c r="E562" s="5">
        <f t="shared" ca="1" si="59"/>
        <v>4.0026021540938039E-2</v>
      </c>
      <c r="F562" s="5">
        <f t="shared" ca="1" si="57"/>
        <v>17.160136578684423</v>
      </c>
      <c r="G562">
        <f t="shared" ca="1" si="58"/>
        <v>0.86399999999999999</v>
      </c>
    </row>
    <row r="563" spans="1:7" x14ac:dyDescent="0.25">
      <c r="A563">
        <v>507</v>
      </c>
      <c r="B563" s="5">
        <f t="shared" ca="1" si="54"/>
        <v>70.027579034749436</v>
      </c>
      <c r="C563" s="5">
        <f t="shared" ca="1" si="55"/>
        <v>30.2671027933545</v>
      </c>
      <c r="D563" s="5">
        <f t="shared" ca="1" si="56"/>
        <v>144.19741063157866</v>
      </c>
      <c r="E563" s="5">
        <f t="shared" ca="1" si="59"/>
        <v>-11.507069647857731</v>
      </c>
      <c r="F563" s="5">
        <f t="shared" ca="1" si="57"/>
        <v>5.6130409092857523</v>
      </c>
      <c r="G563">
        <f t="shared" ca="1" si="58"/>
        <v>0.58599999999999997</v>
      </c>
    </row>
    <row r="564" spans="1:7" x14ac:dyDescent="0.25">
      <c r="A564">
        <v>508</v>
      </c>
      <c r="B564" s="5">
        <f t="shared" ca="1" si="54"/>
        <v>69.204652365971015</v>
      </c>
      <c r="C564" s="5">
        <f t="shared" ca="1" si="55"/>
        <v>25.836758928015946</v>
      </c>
      <c r="D564" s="5">
        <f t="shared" ca="1" si="56"/>
        <v>157.52616759999711</v>
      </c>
      <c r="E564" s="5">
        <f t="shared" ca="1" si="59"/>
        <v>-8.6140758542464226</v>
      </c>
      <c r="F564" s="5">
        <f t="shared" ca="1" si="57"/>
        <v>8.5060347028970611</v>
      </c>
      <c r="G564">
        <f t="shared" ca="1" si="58"/>
        <v>0.66700000000000004</v>
      </c>
    </row>
    <row r="565" spans="1:7" x14ac:dyDescent="0.25">
      <c r="A565">
        <v>509</v>
      </c>
      <c r="B565" s="5">
        <f t="shared" ca="1" si="54"/>
        <v>67.532027439695199</v>
      </c>
      <c r="C565" s="5">
        <f t="shared" ca="1" si="55"/>
        <v>25.30324857579118</v>
      </c>
      <c r="D565" s="5">
        <f t="shared" ca="1" si="56"/>
        <v>149.93931374447502</v>
      </c>
      <c r="E565" s="5">
        <f t="shared" ca="1" si="59"/>
        <v>-7.7072771898310926</v>
      </c>
      <c r="F565" s="5">
        <f t="shared" ca="1" si="57"/>
        <v>9.4128333673123912</v>
      </c>
      <c r="G565">
        <f t="shared" ca="1" si="58"/>
        <v>0.69299999999999995</v>
      </c>
    </row>
    <row r="566" spans="1:7" x14ac:dyDescent="0.25">
      <c r="A566">
        <v>510</v>
      </c>
      <c r="B566" s="5">
        <f t="shared" ca="1" si="54"/>
        <v>72.167954789414551</v>
      </c>
      <c r="C566" s="5">
        <f t="shared" ca="1" si="55"/>
        <v>26.460983441947612</v>
      </c>
      <c r="D566" s="5">
        <f t="shared" ca="1" si="56"/>
        <v>150.1697628184302</v>
      </c>
      <c r="E566" s="5">
        <f t="shared" ca="1" si="59"/>
        <v>1.8830802972282676</v>
      </c>
      <c r="F566" s="5">
        <f t="shared" ca="1" si="57"/>
        <v>19.003190854371752</v>
      </c>
      <c r="G566">
        <f t="shared" ca="1" si="58"/>
        <v>0.89700000000000002</v>
      </c>
    </row>
    <row r="567" spans="1:7" x14ac:dyDescent="0.25">
      <c r="A567">
        <v>511</v>
      </c>
      <c r="B567" s="5">
        <f t="shared" ca="1" si="54"/>
        <v>69.429526563991203</v>
      </c>
      <c r="C567" s="5">
        <f t="shared" ca="1" si="55"/>
        <v>24.713566420298143</v>
      </c>
      <c r="D567" s="5">
        <f t="shared" ca="1" si="56"/>
        <v>156.18904567959316</v>
      </c>
      <c r="E567" s="5">
        <f t="shared" ca="1" si="59"/>
        <v>-4.1284106886213721</v>
      </c>
      <c r="F567" s="5">
        <f t="shared" ca="1" si="57"/>
        <v>12.991699868522112</v>
      </c>
      <c r="G567">
        <f t="shared" ca="1" si="58"/>
        <v>0.78200000000000003</v>
      </c>
    </row>
    <row r="568" spans="1:7" x14ac:dyDescent="0.25">
      <c r="A568">
        <v>512</v>
      </c>
      <c r="B568" s="5">
        <f t="shared" ca="1" si="54"/>
        <v>68.00519265497644</v>
      </c>
      <c r="C568" s="5">
        <f t="shared" ca="1" si="55"/>
        <v>31.269393418623245</v>
      </c>
      <c r="D568" s="5">
        <f t="shared" ca="1" si="56"/>
        <v>142.93136593507828</v>
      </c>
      <c r="E568" s="5">
        <f t="shared" ca="1" si="59"/>
        <v>-19.272713675593351</v>
      </c>
      <c r="F568" s="5">
        <f t="shared" ca="1" si="57"/>
        <v>-2.1526031184498677</v>
      </c>
      <c r="G568">
        <f t="shared" ca="1" si="58"/>
        <v>0.34100000000000003</v>
      </c>
    </row>
    <row r="569" spans="1:7" x14ac:dyDescent="0.25">
      <c r="A569">
        <v>513</v>
      </c>
      <c r="B569" s="5">
        <f t="shared" ca="1" si="54"/>
        <v>69.759843658250617</v>
      </c>
      <c r="C569" s="5">
        <f t="shared" ca="1" si="55"/>
        <v>25.440240181469836</v>
      </c>
      <c r="D569" s="5">
        <f t="shared" ca="1" si="56"/>
        <v>150.70617567465175</v>
      </c>
      <c r="E569" s="5">
        <f t="shared" ca="1" si="59"/>
        <v>-2.280874267108508</v>
      </c>
      <c r="F569" s="5">
        <f t="shared" ca="1" si="57"/>
        <v>14.839236290034975</v>
      </c>
      <c r="G569">
        <f t="shared" ca="1" si="58"/>
        <v>0.81799999999999995</v>
      </c>
    </row>
    <row r="570" spans="1:7" x14ac:dyDescent="0.25">
      <c r="A570">
        <v>514</v>
      </c>
      <c r="B570" s="5">
        <f t="shared" ref="B570:B633" ca="1" si="60">_xlfn.NORM.INV(RAND(),$B$52,$C$52)</f>
        <v>71.051635467944891</v>
      </c>
      <c r="C570" s="5">
        <f t="shared" ref="C570:C633" ca="1" si="61">_xlfn.NORM.INV(RAND(),$B$53,$C$53)</f>
        <v>30.380500464480207</v>
      </c>
      <c r="D570" s="5">
        <f t="shared" ref="D570:D633" ca="1" si="62">_xlfn.NORM.INV(RAND(),$B$54,$C$54)</f>
        <v>152.8743109615873</v>
      </c>
      <c r="E570" s="5">
        <f t="shared" ca="1" si="59"/>
        <v>-13.639335423646219</v>
      </c>
      <c r="F570" s="5">
        <f t="shared" ref="F570:F633" ca="1" si="63">E570+$C$46</f>
        <v>3.4807751334972643</v>
      </c>
      <c r="G570">
        <f t="shared" ref="G570:G633" ca="1" si="64">COUNTIF($F$57:$F$1056,"&lt;"&amp;F570)/COUNT($F$57:$F$1056)</f>
        <v>0.52</v>
      </c>
    </row>
    <row r="571" spans="1:7" x14ac:dyDescent="0.25">
      <c r="A571">
        <v>515</v>
      </c>
      <c r="B571" s="5">
        <f t="shared" ca="1" si="60"/>
        <v>73.996250885503457</v>
      </c>
      <c r="C571" s="5">
        <f t="shared" ca="1" si="61"/>
        <v>28.856170838189055</v>
      </c>
      <c r="D571" s="5">
        <f t="shared" ca="1" si="62"/>
        <v>141.61608768471245</v>
      </c>
      <c r="E571" s="5">
        <f t="shared" ca="1" si="59"/>
        <v>4.9090810812522037</v>
      </c>
      <c r="F571" s="5">
        <f t="shared" ca="1" si="63"/>
        <v>22.029191638395687</v>
      </c>
      <c r="G571">
        <f t="shared" ca="1" si="64"/>
        <v>0.93500000000000005</v>
      </c>
    </row>
    <row r="572" spans="1:7" x14ac:dyDescent="0.25">
      <c r="A572">
        <v>516</v>
      </c>
      <c r="B572" s="5">
        <f t="shared" ca="1" si="60"/>
        <v>69.62957975251669</v>
      </c>
      <c r="C572" s="5">
        <f t="shared" ca="1" si="61"/>
        <v>30.734417017888418</v>
      </c>
      <c r="D572" s="5">
        <f t="shared" ca="1" si="62"/>
        <v>155.87390289885764</v>
      </c>
      <c r="E572" s="5">
        <f t="shared" ca="1" si="59"/>
        <v>-20.215989800495578</v>
      </c>
      <c r="F572" s="5">
        <f t="shared" ca="1" si="63"/>
        <v>-3.0958792433520941</v>
      </c>
      <c r="G572">
        <f t="shared" ca="1" si="64"/>
        <v>0.311</v>
      </c>
    </row>
    <row r="573" spans="1:7" x14ac:dyDescent="0.25">
      <c r="A573">
        <v>517</v>
      </c>
      <c r="B573" s="5">
        <f t="shared" ca="1" si="60"/>
        <v>71.463839431446956</v>
      </c>
      <c r="C573" s="5">
        <f t="shared" ca="1" si="61"/>
        <v>33.066563329286858</v>
      </c>
      <c r="D573" s="5">
        <f t="shared" ca="1" si="62"/>
        <v>159.43214730674347</v>
      </c>
      <c r="E573" s="5">
        <f t="shared" ca="1" si="59"/>
        <v>-23.524011213274623</v>
      </c>
      <c r="F573" s="5">
        <f t="shared" ca="1" si="63"/>
        <v>-6.4039006561311389</v>
      </c>
      <c r="G573">
        <f t="shared" ca="1" si="64"/>
        <v>0.21299999999999999</v>
      </c>
    </row>
    <row r="574" spans="1:7" x14ac:dyDescent="0.25">
      <c r="A574">
        <v>518</v>
      </c>
      <c r="B574" s="5">
        <f t="shared" ca="1" si="60"/>
        <v>69.358444534509403</v>
      </c>
      <c r="C574" s="5">
        <f t="shared" ca="1" si="61"/>
        <v>33.302241130401022</v>
      </c>
      <c r="D574" s="5">
        <f t="shared" ca="1" si="62"/>
        <v>149.46251976617327</v>
      </c>
      <c r="E574" s="5">
        <f t="shared" ca="1" si="59"/>
        <v>-24.690258141867119</v>
      </c>
      <c r="F574" s="5">
        <f t="shared" ca="1" si="63"/>
        <v>-7.5701475847236352</v>
      </c>
      <c r="G574">
        <f t="shared" ca="1" si="64"/>
        <v>0.188</v>
      </c>
    </row>
    <row r="575" spans="1:7" x14ac:dyDescent="0.25">
      <c r="A575">
        <v>519</v>
      </c>
      <c r="B575" s="5">
        <f t="shared" ca="1" si="60"/>
        <v>73.173069383398115</v>
      </c>
      <c r="C575" s="5">
        <f t="shared" ca="1" si="61"/>
        <v>27.223408197652251</v>
      </c>
      <c r="D575" s="5">
        <f t="shared" ca="1" si="62"/>
        <v>136.83080197346982</v>
      </c>
      <c r="E575" s="5">
        <f t="shared" ca="1" si="59"/>
        <v>9.7488764491995958</v>
      </c>
      <c r="F575" s="5">
        <f t="shared" ca="1" si="63"/>
        <v>26.86898700634308</v>
      </c>
      <c r="G575">
        <f t="shared" ca="1" si="64"/>
        <v>0.97299999999999998</v>
      </c>
    </row>
    <row r="576" spans="1:7" x14ac:dyDescent="0.25">
      <c r="A576">
        <v>520</v>
      </c>
      <c r="B576" s="5">
        <f t="shared" ca="1" si="60"/>
        <v>72.278560619941629</v>
      </c>
      <c r="C576" s="5">
        <f t="shared" ca="1" si="61"/>
        <v>27.006570363287913</v>
      </c>
      <c r="D576" s="5">
        <f t="shared" ca="1" si="62"/>
        <v>146.87408897680461</v>
      </c>
      <c r="E576" s="5">
        <f t="shared" ca="1" si="59"/>
        <v>2.4441246817879532</v>
      </c>
      <c r="F576" s="5">
        <f t="shared" ca="1" si="63"/>
        <v>19.564235238931438</v>
      </c>
      <c r="G576">
        <f t="shared" ca="1" si="64"/>
        <v>0.90200000000000002</v>
      </c>
    </row>
    <row r="577" spans="1:7" x14ac:dyDescent="0.25">
      <c r="A577">
        <v>521</v>
      </c>
      <c r="B577" s="5">
        <f t="shared" ca="1" si="60"/>
        <v>68.078232188440921</v>
      </c>
      <c r="C577" s="5">
        <f t="shared" ca="1" si="61"/>
        <v>30.758274537156591</v>
      </c>
      <c r="D577" s="5">
        <f t="shared" ca="1" si="62"/>
        <v>155.66867733940134</v>
      </c>
      <c r="E577" s="5">
        <f t="shared" ca="1" si="59"/>
        <v>-24.504924129707533</v>
      </c>
      <c r="F577" s="5">
        <f t="shared" ca="1" si="63"/>
        <v>-7.3848135725640489</v>
      </c>
      <c r="G577">
        <f t="shared" ca="1" si="64"/>
        <v>0.193</v>
      </c>
    </row>
    <row r="578" spans="1:7" x14ac:dyDescent="0.25">
      <c r="A578">
        <v>522</v>
      </c>
      <c r="B578" s="5">
        <f t="shared" ca="1" si="60"/>
        <v>71.926487110945729</v>
      </c>
      <c r="C578" s="5">
        <f t="shared" ca="1" si="61"/>
        <v>31.197201695159816</v>
      </c>
      <c r="D578" s="5">
        <f t="shared" ca="1" si="62"/>
        <v>161.84117335393995</v>
      </c>
      <c r="E578" s="5">
        <f t="shared" ca="1" si="59"/>
        <v>-18.308896156930651</v>
      </c>
      <c r="F578" s="5">
        <f t="shared" ca="1" si="63"/>
        <v>-1.1887855997871668</v>
      </c>
      <c r="G578">
        <f t="shared" ca="1" si="64"/>
        <v>0.36699999999999999</v>
      </c>
    </row>
    <row r="579" spans="1:7" x14ac:dyDescent="0.25">
      <c r="A579">
        <v>523</v>
      </c>
      <c r="B579" s="5">
        <f t="shared" ca="1" si="60"/>
        <v>72.108949661264518</v>
      </c>
      <c r="C579" s="5">
        <f t="shared" ca="1" si="61"/>
        <v>31.141302709150615</v>
      </c>
      <c r="D579" s="5">
        <f t="shared" ca="1" si="62"/>
        <v>148.27666657372777</v>
      </c>
      <c r="E579" s="5">
        <f t="shared" ca="1" si="59"/>
        <v>-10.33364892863402</v>
      </c>
      <c r="F579" s="5">
        <f t="shared" ca="1" si="63"/>
        <v>6.7864616285094641</v>
      </c>
      <c r="G579">
        <f t="shared" ca="1" si="64"/>
        <v>0.61899999999999999</v>
      </c>
    </row>
    <row r="580" spans="1:7" x14ac:dyDescent="0.25">
      <c r="A580">
        <v>524</v>
      </c>
      <c r="B580" s="5">
        <f t="shared" ca="1" si="60"/>
        <v>67.365829056563854</v>
      </c>
      <c r="C580" s="5">
        <f t="shared" ca="1" si="61"/>
        <v>27.014485165777668</v>
      </c>
      <c r="D580" s="5">
        <f t="shared" ca="1" si="62"/>
        <v>149.45034105518451</v>
      </c>
      <c r="E580" s="5">
        <f t="shared" ca="1" si="59"/>
        <v>-12.687432240197325</v>
      </c>
      <c r="F580" s="5">
        <f t="shared" ca="1" si="63"/>
        <v>4.4326783169461592</v>
      </c>
      <c r="G580">
        <f t="shared" ca="1" si="64"/>
        <v>0.54600000000000004</v>
      </c>
    </row>
    <row r="581" spans="1:7" x14ac:dyDescent="0.25">
      <c r="A581">
        <v>525</v>
      </c>
      <c r="B581" s="5">
        <f t="shared" ca="1" si="60"/>
        <v>73.052912861260694</v>
      </c>
      <c r="C581" s="5">
        <f t="shared" ca="1" si="61"/>
        <v>28.123433456905993</v>
      </c>
      <c r="D581" s="5">
        <f t="shared" ca="1" si="62"/>
        <v>142.75419879513257</v>
      </c>
      <c r="E581" s="5">
        <f t="shared" ca="1" si="59"/>
        <v>3.7075825951825343</v>
      </c>
      <c r="F581" s="5">
        <f t="shared" ca="1" si="63"/>
        <v>20.827693152326017</v>
      </c>
      <c r="G581">
        <f t="shared" ca="1" si="64"/>
        <v>0.91700000000000004</v>
      </c>
    </row>
    <row r="582" spans="1:7" x14ac:dyDescent="0.25">
      <c r="A582">
        <v>526</v>
      </c>
      <c r="B582" s="5">
        <f t="shared" ca="1" si="60"/>
        <v>72.927603915795103</v>
      </c>
      <c r="C582" s="5">
        <f t="shared" ca="1" si="61"/>
        <v>28.760399614558469</v>
      </c>
      <c r="D582" s="5">
        <f t="shared" ca="1" si="62"/>
        <v>155.68146277843684</v>
      </c>
      <c r="E582" s="5">
        <f t="shared" ref="E582:E645" ca="1" si="65">$J$46*(B582-$B$46)+$J$47*(C582-$B$47)+$J$48*(D582-$B$48)</f>
        <v>-5.3875563068104153</v>
      </c>
      <c r="F582" s="5">
        <f t="shared" ca="1" si="63"/>
        <v>11.732554250333068</v>
      </c>
      <c r="G582">
        <f t="shared" ca="1" si="64"/>
        <v>0.753</v>
      </c>
    </row>
    <row r="583" spans="1:7" x14ac:dyDescent="0.25">
      <c r="A583">
        <v>527</v>
      </c>
      <c r="B583" s="5">
        <f t="shared" ca="1" si="60"/>
        <v>76.352905329844816</v>
      </c>
      <c r="C583" s="5">
        <f t="shared" ca="1" si="61"/>
        <v>24.901496588251696</v>
      </c>
      <c r="D583" s="5">
        <f t="shared" ca="1" si="62"/>
        <v>158.00225906694874</v>
      </c>
      <c r="E583" s="5">
        <f t="shared" ca="1" si="65"/>
        <v>13.706510071716686</v>
      </c>
      <c r="F583" s="5">
        <f t="shared" ca="1" si="63"/>
        <v>30.826620628860169</v>
      </c>
      <c r="G583">
        <f t="shared" ca="1" si="64"/>
        <v>0.99</v>
      </c>
    </row>
    <row r="584" spans="1:7" x14ac:dyDescent="0.25">
      <c r="A584">
        <v>528</v>
      </c>
      <c r="B584" s="5">
        <f t="shared" ca="1" si="60"/>
        <v>72.435361278111699</v>
      </c>
      <c r="C584" s="5">
        <f t="shared" ca="1" si="61"/>
        <v>30.48159415085161</v>
      </c>
      <c r="D584" s="5">
        <f t="shared" ca="1" si="62"/>
        <v>138.13702437637534</v>
      </c>
      <c r="E584" s="5">
        <f t="shared" ca="1" si="65"/>
        <v>-2.1154800966135019</v>
      </c>
      <c r="F584" s="5">
        <f t="shared" ca="1" si="63"/>
        <v>15.004630460529981</v>
      </c>
      <c r="G584">
        <f t="shared" ca="1" si="64"/>
        <v>0.82</v>
      </c>
    </row>
    <row r="585" spans="1:7" x14ac:dyDescent="0.25">
      <c r="A585">
        <v>529</v>
      </c>
      <c r="B585" s="5">
        <f t="shared" ca="1" si="60"/>
        <v>67.890130038338441</v>
      </c>
      <c r="C585" s="5">
        <f t="shared" ca="1" si="61"/>
        <v>34.907701675853431</v>
      </c>
      <c r="D585" s="5">
        <f t="shared" ca="1" si="62"/>
        <v>153.15021029952541</v>
      </c>
      <c r="E585" s="5">
        <f t="shared" ca="1" si="65"/>
        <v>-35.262452012439979</v>
      </c>
      <c r="F585" s="5">
        <f t="shared" ca="1" si="63"/>
        <v>-18.142341455296496</v>
      </c>
      <c r="G585">
        <f t="shared" ca="1" si="64"/>
        <v>4.1000000000000002E-2</v>
      </c>
    </row>
    <row r="586" spans="1:7" x14ac:dyDescent="0.25">
      <c r="A586">
        <v>530</v>
      </c>
      <c r="B586" s="5">
        <f t="shared" ca="1" si="60"/>
        <v>70.208219295630045</v>
      </c>
      <c r="C586" s="5">
        <f t="shared" ca="1" si="61"/>
        <v>23.889370024147041</v>
      </c>
      <c r="D586" s="5">
        <f t="shared" ca="1" si="62"/>
        <v>140.96394373336153</v>
      </c>
      <c r="E586" s="5">
        <f t="shared" ca="1" si="65"/>
        <v>8.5527867707417968</v>
      </c>
      <c r="F586" s="5">
        <f t="shared" ca="1" si="63"/>
        <v>25.672897327885281</v>
      </c>
      <c r="G586">
        <f t="shared" ca="1" si="64"/>
        <v>0.97</v>
      </c>
    </row>
    <row r="587" spans="1:7" x14ac:dyDescent="0.25">
      <c r="A587">
        <v>531</v>
      </c>
      <c r="B587" s="5">
        <f t="shared" ca="1" si="60"/>
        <v>72.488300091939109</v>
      </c>
      <c r="C587" s="5">
        <f t="shared" ca="1" si="61"/>
        <v>31.359260109596811</v>
      </c>
      <c r="D587" s="5">
        <f t="shared" ca="1" si="62"/>
        <v>148.11998747441265</v>
      </c>
      <c r="E587" s="5">
        <f t="shared" ca="1" si="65"/>
        <v>-9.7984509276301139</v>
      </c>
      <c r="F587" s="5">
        <f t="shared" ca="1" si="63"/>
        <v>7.3216596295133698</v>
      </c>
      <c r="G587">
        <f t="shared" ca="1" si="64"/>
        <v>0.63500000000000001</v>
      </c>
    </row>
    <row r="588" spans="1:7" x14ac:dyDescent="0.25">
      <c r="A588">
        <v>532</v>
      </c>
      <c r="B588" s="5">
        <f t="shared" ca="1" si="60"/>
        <v>67.326446755386044</v>
      </c>
      <c r="C588" s="5">
        <f t="shared" ca="1" si="61"/>
        <v>29.240829980538919</v>
      </c>
      <c r="D588" s="5">
        <f t="shared" ca="1" si="62"/>
        <v>151.2171691944022</v>
      </c>
      <c r="E588" s="5">
        <f t="shared" ca="1" si="65"/>
        <v>-19.967665040513637</v>
      </c>
      <c r="F588" s="5">
        <f t="shared" ca="1" si="63"/>
        <v>-2.8475544833701534</v>
      </c>
      <c r="G588">
        <f t="shared" ca="1" si="64"/>
        <v>0.31900000000000001</v>
      </c>
    </row>
    <row r="589" spans="1:7" x14ac:dyDescent="0.25">
      <c r="A589">
        <v>533</v>
      </c>
      <c r="B589" s="5">
        <f t="shared" ca="1" si="60"/>
        <v>71.555132207800185</v>
      </c>
      <c r="C589" s="5">
        <f t="shared" ca="1" si="61"/>
        <v>30.745027679097042</v>
      </c>
      <c r="D589" s="5">
        <f t="shared" ca="1" si="62"/>
        <v>143.27029686858421</v>
      </c>
      <c r="E589" s="5">
        <f t="shared" ca="1" si="65"/>
        <v>-8.0758796563164488</v>
      </c>
      <c r="F589" s="5">
        <f t="shared" ca="1" si="63"/>
        <v>9.044230900827035</v>
      </c>
      <c r="G589">
        <f t="shared" ca="1" si="64"/>
        <v>0.68100000000000005</v>
      </c>
    </row>
    <row r="590" spans="1:7" x14ac:dyDescent="0.25">
      <c r="A590">
        <v>534</v>
      </c>
      <c r="B590" s="5">
        <f t="shared" ca="1" si="60"/>
        <v>68.834544531073703</v>
      </c>
      <c r="C590" s="5">
        <f t="shared" ca="1" si="61"/>
        <v>30.995922571839067</v>
      </c>
      <c r="D590" s="5">
        <f t="shared" ca="1" si="62"/>
        <v>153.99205641170963</v>
      </c>
      <c r="E590" s="5">
        <f t="shared" ca="1" si="65"/>
        <v>-22.152821598509135</v>
      </c>
      <c r="F590" s="5">
        <f t="shared" ca="1" si="63"/>
        <v>-5.0327110413656513</v>
      </c>
      <c r="G590">
        <f t="shared" ca="1" si="64"/>
        <v>0.254</v>
      </c>
    </row>
    <row r="591" spans="1:7" x14ac:dyDescent="0.25">
      <c r="A591">
        <v>535</v>
      </c>
      <c r="B591" s="5">
        <f t="shared" ca="1" si="60"/>
        <v>61.764530797153725</v>
      </c>
      <c r="C591" s="5">
        <f t="shared" ca="1" si="61"/>
        <v>19.43681372731773</v>
      </c>
      <c r="D591" s="5">
        <f t="shared" ca="1" si="62"/>
        <v>166.82808345819177</v>
      </c>
      <c r="E591" s="5">
        <f t="shared" ca="1" si="65"/>
        <v>-16.531797155251226</v>
      </c>
      <c r="F591" s="5">
        <f t="shared" ca="1" si="63"/>
        <v>0.58831340189225756</v>
      </c>
      <c r="G591">
        <f t="shared" ca="1" si="64"/>
        <v>0.435</v>
      </c>
    </row>
    <row r="592" spans="1:7" x14ac:dyDescent="0.25">
      <c r="A592">
        <v>536</v>
      </c>
      <c r="B592" s="5">
        <f t="shared" ca="1" si="60"/>
        <v>67.209313502369014</v>
      </c>
      <c r="C592" s="5">
        <f t="shared" ca="1" si="61"/>
        <v>31.927418999409973</v>
      </c>
      <c r="D592" s="5">
        <f t="shared" ca="1" si="62"/>
        <v>150.78069044574372</v>
      </c>
      <c r="E592" s="5">
        <f t="shared" ca="1" si="65"/>
        <v>-27.563214081177595</v>
      </c>
      <c r="F592" s="5">
        <f t="shared" ca="1" si="63"/>
        <v>-10.443103524034111</v>
      </c>
      <c r="G592">
        <f t="shared" ca="1" si="64"/>
        <v>0.13500000000000001</v>
      </c>
    </row>
    <row r="593" spans="1:7" x14ac:dyDescent="0.25">
      <c r="A593">
        <v>537</v>
      </c>
      <c r="B593" s="5">
        <f t="shared" ca="1" si="60"/>
        <v>71.882435787276663</v>
      </c>
      <c r="C593" s="5">
        <f t="shared" ca="1" si="61"/>
        <v>26.991180780023356</v>
      </c>
      <c r="D593" s="5">
        <f t="shared" ca="1" si="62"/>
        <v>139.25782147994286</v>
      </c>
      <c r="E593" s="5">
        <f t="shared" ca="1" si="65"/>
        <v>5.484915592326014</v>
      </c>
      <c r="F593" s="5">
        <f t="shared" ca="1" si="63"/>
        <v>22.605026149469499</v>
      </c>
      <c r="G593">
        <f t="shared" ca="1" si="64"/>
        <v>0.94099999999999995</v>
      </c>
    </row>
    <row r="594" spans="1:7" x14ac:dyDescent="0.25">
      <c r="A594">
        <v>538</v>
      </c>
      <c r="B594" s="5">
        <f t="shared" ca="1" si="60"/>
        <v>75.104993111053986</v>
      </c>
      <c r="C594" s="5">
        <f t="shared" ca="1" si="61"/>
        <v>25.42534420100786</v>
      </c>
      <c r="D594" s="5">
        <f t="shared" ca="1" si="62"/>
        <v>148.0459547062394</v>
      </c>
      <c r="E594" s="5">
        <f t="shared" ca="1" si="65"/>
        <v>14.123166003771059</v>
      </c>
      <c r="F594" s="5">
        <f t="shared" ca="1" si="63"/>
        <v>31.243276560914545</v>
      </c>
      <c r="G594">
        <f t="shared" ca="1" si="64"/>
        <v>0.99099999999999999</v>
      </c>
    </row>
    <row r="595" spans="1:7" x14ac:dyDescent="0.25">
      <c r="A595">
        <v>539</v>
      </c>
      <c r="B595" s="5">
        <f t="shared" ca="1" si="60"/>
        <v>72.774442001706362</v>
      </c>
      <c r="C595" s="5">
        <f t="shared" ca="1" si="61"/>
        <v>38.58713815713493</v>
      </c>
      <c r="D595" s="5">
        <f t="shared" ca="1" si="62"/>
        <v>145.64418528395242</v>
      </c>
      <c r="E595" s="5">
        <f t="shared" ca="1" si="65"/>
        <v>-27.852480412907706</v>
      </c>
      <c r="F595" s="5">
        <f t="shared" ca="1" si="63"/>
        <v>-10.732369855764222</v>
      </c>
      <c r="G595">
        <f t="shared" ca="1" si="64"/>
        <v>0.127</v>
      </c>
    </row>
    <row r="596" spans="1:7" x14ac:dyDescent="0.25">
      <c r="A596">
        <v>540</v>
      </c>
      <c r="B596" s="5">
        <f t="shared" ca="1" si="60"/>
        <v>70.166711391968306</v>
      </c>
      <c r="C596" s="5">
        <f t="shared" ca="1" si="61"/>
        <v>21.440773878597689</v>
      </c>
      <c r="D596" s="5">
        <f t="shared" ca="1" si="62"/>
        <v>150.87789457080956</v>
      </c>
      <c r="E596" s="5">
        <f t="shared" ca="1" si="65"/>
        <v>9.9334166363595475</v>
      </c>
      <c r="F596" s="5">
        <f t="shared" ca="1" si="63"/>
        <v>27.053527193503029</v>
      </c>
      <c r="G596">
        <f t="shared" ca="1" si="64"/>
        <v>0.97599999999999998</v>
      </c>
    </row>
    <row r="597" spans="1:7" x14ac:dyDescent="0.25">
      <c r="A597">
        <v>541</v>
      </c>
      <c r="B597" s="5">
        <f t="shared" ca="1" si="60"/>
        <v>72.464667375640332</v>
      </c>
      <c r="C597" s="5">
        <f t="shared" ca="1" si="61"/>
        <v>28.987689727647158</v>
      </c>
      <c r="D597" s="5">
        <f t="shared" ca="1" si="62"/>
        <v>156.38229510071679</v>
      </c>
      <c r="E597" s="5">
        <f t="shared" ca="1" si="65"/>
        <v>-7.6930066073105365</v>
      </c>
      <c r="F597" s="5">
        <f t="shared" ca="1" si="63"/>
        <v>9.4271039498329472</v>
      </c>
      <c r="G597">
        <f t="shared" ca="1" si="64"/>
        <v>0.69399999999999995</v>
      </c>
    </row>
    <row r="598" spans="1:7" x14ac:dyDescent="0.25">
      <c r="A598">
        <v>542</v>
      </c>
      <c r="B598" s="5">
        <f t="shared" ca="1" si="60"/>
        <v>72.589636458786771</v>
      </c>
      <c r="C598" s="5">
        <f t="shared" ca="1" si="61"/>
        <v>34.734681833878945</v>
      </c>
      <c r="D598" s="5">
        <f t="shared" ca="1" si="62"/>
        <v>145.51456649620607</v>
      </c>
      <c r="E598" s="5">
        <f t="shared" ca="1" si="65"/>
        <v>-17.538938933845387</v>
      </c>
      <c r="F598" s="5">
        <f t="shared" ca="1" si="63"/>
        <v>-0.41882837670190298</v>
      </c>
      <c r="G598">
        <f t="shared" ca="1" si="64"/>
        <v>0.39200000000000002</v>
      </c>
    </row>
    <row r="599" spans="1:7" x14ac:dyDescent="0.25">
      <c r="A599">
        <v>543</v>
      </c>
      <c r="B599" s="5">
        <f t="shared" ca="1" si="60"/>
        <v>67.020932186606203</v>
      </c>
      <c r="C599" s="5">
        <f t="shared" ca="1" si="61"/>
        <v>24.333512599904729</v>
      </c>
      <c r="D599" s="5">
        <f t="shared" ca="1" si="62"/>
        <v>160.30106004911082</v>
      </c>
      <c r="E599" s="5">
        <f t="shared" ca="1" si="65"/>
        <v>-12.009935696693862</v>
      </c>
      <c r="F599" s="5">
        <f t="shared" ca="1" si="63"/>
        <v>5.1101748604496215</v>
      </c>
      <c r="G599">
        <f t="shared" ca="1" si="64"/>
        <v>0.56799999999999995</v>
      </c>
    </row>
    <row r="600" spans="1:7" x14ac:dyDescent="0.25">
      <c r="A600">
        <v>544</v>
      </c>
      <c r="B600" s="5">
        <f t="shared" ca="1" si="60"/>
        <v>66.753902081356927</v>
      </c>
      <c r="C600" s="5">
        <f t="shared" ca="1" si="61"/>
        <v>32.858853250994599</v>
      </c>
      <c r="D600" s="5">
        <f t="shared" ca="1" si="62"/>
        <v>146.7025481177204</v>
      </c>
      <c r="E600" s="5">
        <f t="shared" ca="1" si="65"/>
        <v>-29.239064375781027</v>
      </c>
      <c r="F600" s="5">
        <f t="shared" ca="1" si="63"/>
        <v>-12.118953818637543</v>
      </c>
      <c r="G600">
        <f t="shared" ca="1" si="64"/>
        <v>0.106</v>
      </c>
    </row>
    <row r="601" spans="1:7" x14ac:dyDescent="0.25">
      <c r="A601">
        <v>545</v>
      </c>
      <c r="B601" s="5">
        <f t="shared" ca="1" si="60"/>
        <v>71.734687615034787</v>
      </c>
      <c r="C601" s="5">
        <f t="shared" ca="1" si="61"/>
        <v>29.750668227775829</v>
      </c>
      <c r="D601" s="5">
        <f t="shared" ca="1" si="62"/>
        <v>157.18670877636922</v>
      </c>
      <c r="E601" s="5">
        <f t="shared" ca="1" si="65"/>
        <v>-12.296291178584855</v>
      </c>
      <c r="F601" s="5">
        <f t="shared" ca="1" si="63"/>
        <v>4.8238193785586283</v>
      </c>
      <c r="G601">
        <f t="shared" ca="1" si="64"/>
        <v>0.55900000000000005</v>
      </c>
    </row>
    <row r="602" spans="1:7" x14ac:dyDescent="0.25">
      <c r="A602">
        <v>546</v>
      </c>
      <c r="B602" s="5">
        <f t="shared" ca="1" si="60"/>
        <v>66.400914762254885</v>
      </c>
      <c r="C602" s="5">
        <f t="shared" ca="1" si="61"/>
        <v>31.026821624089727</v>
      </c>
      <c r="D602" s="5">
        <f t="shared" ca="1" si="62"/>
        <v>147.96050224269132</v>
      </c>
      <c r="E602" s="5">
        <f t="shared" ca="1" si="65"/>
        <v>-25.785989594180073</v>
      </c>
      <c r="F602" s="5">
        <f t="shared" ca="1" si="63"/>
        <v>-8.6658790370365892</v>
      </c>
      <c r="G602">
        <f t="shared" ca="1" si="64"/>
        <v>0.16700000000000001</v>
      </c>
    </row>
    <row r="603" spans="1:7" x14ac:dyDescent="0.25">
      <c r="A603">
        <v>547</v>
      </c>
      <c r="B603" s="5">
        <f t="shared" ca="1" si="60"/>
        <v>65.115516680625291</v>
      </c>
      <c r="C603" s="5">
        <f t="shared" ca="1" si="61"/>
        <v>23.977473077116038</v>
      </c>
      <c r="D603" s="5">
        <f t="shared" ca="1" si="62"/>
        <v>149.6332643152239</v>
      </c>
      <c r="E603" s="5">
        <f t="shared" ca="1" si="65"/>
        <v>-10.588763579288649</v>
      </c>
      <c r="F603" s="5">
        <f t="shared" ca="1" si="63"/>
        <v>6.5313469778548345</v>
      </c>
      <c r="G603">
        <f t="shared" ca="1" si="64"/>
        <v>0.61399999999999999</v>
      </c>
    </row>
    <row r="604" spans="1:7" x14ac:dyDescent="0.25">
      <c r="A604">
        <v>548</v>
      </c>
      <c r="B604" s="5">
        <f t="shared" ca="1" si="60"/>
        <v>72.015925143100006</v>
      </c>
      <c r="C604" s="5">
        <f t="shared" ca="1" si="61"/>
        <v>32.184549895849152</v>
      </c>
      <c r="D604" s="5">
        <f t="shared" ca="1" si="62"/>
        <v>155.1718012452842</v>
      </c>
      <c r="E604" s="5">
        <f t="shared" ca="1" si="65"/>
        <v>-17.222820668046936</v>
      </c>
      <c r="F604" s="5">
        <f t="shared" ca="1" si="63"/>
        <v>-0.10271011090345183</v>
      </c>
      <c r="G604">
        <f t="shared" ca="1" si="64"/>
        <v>0.40400000000000003</v>
      </c>
    </row>
    <row r="605" spans="1:7" x14ac:dyDescent="0.25">
      <c r="A605">
        <v>549</v>
      </c>
      <c r="B605" s="5">
        <f t="shared" ca="1" si="60"/>
        <v>67.083297775630868</v>
      </c>
      <c r="C605" s="5">
        <f t="shared" ca="1" si="61"/>
        <v>28.583293131647824</v>
      </c>
      <c r="D605" s="5">
        <f t="shared" ca="1" si="62"/>
        <v>147.6544437730353</v>
      </c>
      <c r="E605" s="5">
        <f t="shared" ca="1" si="65"/>
        <v>-16.890439741103545</v>
      </c>
      <c r="F605" s="5">
        <f t="shared" ca="1" si="63"/>
        <v>0.22967081603993833</v>
      </c>
      <c r="G605">
        <f t="shared" ca="1" si="64"/>
        <v>0.42199999999999999</v>
      </c>
    </row>
    <row r="606" spans="1:7" x14ac:dyDescent="0.25">
      <c r="A606">
        <v>550</v>
      </c>
      <c r="B606" s="5">
        <f t="shared" ca="1" si="60"/>
        <v>66.938426403798658</v>
      </c>
      <c r="C606" s="5">
        <f t="shared" ca="1" si="61"/>
        <v>34.396606320833683</v>
      </c>
      <c r="D606" s="5">
        <f t="shared" ca="1" si="62"/>
        <v>151.86022138135172</v>
      </c>
      <c r="E606" s="5">
        <f t="shared" ca="1" si="65"/>
        <v>-35.797927901721806</v>
      </c>
      <c r="F606" s="5">
        <f t="shared" ca="1" si="63"/>
        <v>-18.677817344578322</v>
      </c>
      <c r="G606">
        <f t="shared" ca="1" si="64"/>
        <v>3.5000000000000003E-2</v>
      </c>
    </row>
    <row r="607" spans="1:7" x14ac:dyDescent="0.25">
      <c r="A607">
        <v>551</v>
      </c>
      <c r="B607" s="5">
        <f t="shared" ca="1" si="60"/>
        <v>70.819637729683507</v>
      </c>
      <c r="C607" s="5">
        <f t="shared" ca="1" si="61"/>
        <v>27.98969171288082</v>
      </c>
      <c r="D607" s="5">
        <f t="shared" ca="1" si="62"/>
        <v>152.99499814134126</v>
      </c>
      <c r="E607" s="5">
        <f t="shared" ca="1" si="65"/>
        <v>-7.6748432535320115</v>
      </c>
      <c r="F607" s="5">
        <f t="shared" ca="1" si="63"/>
        <v>9.4452673036114732</v>
      </c>
      <c r="G607">
        <f t="shared" ca="1" si="64"/>
        <v>0.69499999999999995</v>
      </c>
    </row>
    <row r="608" spans="1:7" x14ac:dyDescent="0.25">
      <c r="A608">
        <v>552</v>
      </c>
      <c r="B608" s="5">
        <f t="shared" ca="1" si="60"/>
        <v>70.697773013600894</v>
      </c>
      <c r="C608" s="5">
        <f t="shared" ca="1" si="61"/>
        <v>32.06046860520221</v>
      </c>
      <c r="D608" s="5">
        <f t="shared" ca="1" si="62"/>
        <v>151.49506894848133</v>
      </c>
      <c r="E608" s="5">
        <f t="shared" ca="1" si="65"/>
        <v>-18.576561594955106</v>
      </c>
      <c r="F608" s="5">
        <f t="shared" ca="1" si="63"/>
        <v>-1.4564510378116218</v>
      </c>
      <c r="G608">
        <f t="shared" ca="1" si="64"/>
        <v>0.36</v>
      </c>
    </row>
    <row r="609" spans="1:7" x14ac:dyDescent="0.25">
      <c r="A609">
        <v>553</v>
      </c>
      <c r="B609" s="5">
        <f t="shared" ca="1" si="60"/>
        <v>73.263908580186197</v>
      </c>
      <c r="C609" s="5">
        <f t="shared" ca="1" si="61"/>
        <v>29.555974594078968</v>
      </c>
      <c r="D609" s="5">
        <f t="shared" ca="1" si="62"/>
        <v>153.78402387275824</v>
      </c>
      <c r="E609" s="5">
        <f t="shared" ca="1" si="65"/>
        <v>-5.6478183516519023</v>
      </c>
      <c r="F609" s="5">
        <f t="shared" ca="1" si="63"/>
        <v>11.472292205491581</v>
      </c>
      <c r="G609">
        <f t="shared" ca="1" si="64"/>
        <v>0.745</v>
      </c>
    </row>
    <row r="610" spans="1:7" x14ac:dyDescent="0.25">
      <c r="A610">
        <v>554</v>
      </c>
      <c r="B610" s="5">
        <f t="shared" ca="1" si="60"/>
        <v>71.62835810913495</v>
      </c>
      <c r="C610" s="5">
        <f t="shared" ca="1" si="61"/>
        <v>29.768760899497391</v>
      </c>
      <c r="D610" s="5">
        <f t="shared" ca="1" si="62"/>
        <v>140.0076286948366</v>
      </c>
      <c r="E610" s="5">
        <f t="shared" ca="1" si="65"/>
        <v>-3.386507990344251</v>
      </c>
      <c r="F610" s="5">
        <f t="shared" ca="1" si="63"/>
        <v>13.733602566799233</v>
      </c>
      <c r="G610">
        <f t="shared" ca="1" si="64"/>
        <v>0.79600000000000004</v>
      </c>
    </row>
    <row r="611" spans="1:7" x14ac:dyDescent="0.25">
      <c r="A611">
        <v>555</v>
      </c>
      <c r="B611" s="5">
        <f t="shared" ca="1" si="60"/>
        <v>70.367639003022802</v>
      </c>
      <c r="C611" s="5">
        <f t="shared" ca="1" si="61"/>
        <v>31.968425126550841</v>
      </c>
      <c r="D611" s="5">
        <f t="shared" ca="1" si="62"/>
        <v>147.27594744011643</v>
      </c>
      <c r="E611" s="5">
        <f t="shared" ca="1" si="65"/>
        <v>-16.967986493869716</v>
      </c>
      <c r="F611" s="5">
        <f t="shared" ca="1" si="63"/>
        <v>0.15212406327376726</v>
      </c>
      <c r="G611">
        <f t="shared" ca="1" si="64"/>
        <v>0.42</v>
      </c>
    </row>
    <row r="612" spans="1:7" x14ac:dyDescent="0.25">
      <c r="A612">
        <v>556</v>
      </c>
      <c r="B612" s="5">
        <f t="shared" ca="1" si="60"/>
        <v>72.599572528313701</v>
      </c>
      <c r="C612" s="5">
        <f t="shared" ca="1" si="61"/>
        <v>29.830321925864727</v>
      </c>
      <c r="D612" s="5">
        <f t="shared" ca="1" si="62"/>
        <v>145.62516829453716</v>
      </c>
      <c r="E612" s="5">
        <f t="shared" ca="1" si="65"/>
        <v>-3.8729837481732345</v>
      </c>
      <c r="F612" s="5">
        <f t="shared" ca="1" si="63"/>
        <v>13.247126808970249</v>
      </c>
      <c r="G612">
        <f t="shared" ca="1" si="64"/>
        <v>0.78700000000000003</v>
      </c>
    </row>
    <row r="613" spans="1:7" x14ac:dyDescent="0.25">
      <c r="A613">
        <v>557</v>
      </c>
      <c r="B613" s="5">
        <f t="shared" ca="1" si="60"/>
        <v>70.035620232513253</v>
      </c>
      <c r="C613" s="5">
        <f t="shared" ca="1" si="61"/>
        <v>27.88303749239126</v>
      </c>
      <c r="D613" s="5">
        <f t="shared" ca="1" si="62"/>
        <v>142.46387056914412</v>
      </c>
      <c r="E613" s="5">
        <f t="shared" ca="1" si="65"/>
        <v>-3.891799070043283</v>
      </c>
      <c r="F613" s="5">
        <f t="shared" ca="1" si="63"/>
        <v>13.2283114871002</v>
      </c>
      <c r="G613">
        <f t="shared" ca="1" si="64"/>
        <v>0.78600000000000003</v>
      </c>
    </row>
    <row r="614" spans="1:7" x14ac:dyDescent="0.25">
      <c r="A614">
        <v>558</v>
      </c>
      <c r="B614" s="5">
        <f t="shared" ca="1" si="60"/>
        <v>72.334457651543303</v>
      </c>
      <c r="C614" s="5">
        <f t="shared" ca="1" si="61"/>
        <v>30.668134706867281</v>
      </c>
      <c r="D614" s="5">
        <f t="shared" ca="1" si="62"/>
        <v>148.65577131750263</v>
      </c>
      <c r="E614" s="5">
        <f t="shared" ca="1" si="65"/>
        <v>-8.5865455362656018</v>
      </c>
      <c r="F614" s="5">
        <f t="shared" ca="1" si="63"/>
        <v>8.5335650208778819</v>
      </c>
      <c r="G614">
        <f t="shared" ca="1" si="64"/>
        <v>0.66900000000000004</v>
      </c>
    </row>
    <row r="615" spans="1:7" x14ac:dyDescent="0.25">
      <c r="A615">
        <v>559</v>
      </c>
      <c r="B615" s="5">
        <f t="shared" ca="1" si="60"/>
        <v>65.665871681044308</v>
      </c>
      <c r="C615" s="5">
        <f t="shared" ca="1" si="61"/>
        <v>28.174975676098281</v>
      </c>
      <c r="D615" s="5">
        <f t="shared" ca="1" si="62"/>
        <v>146.82497263116574</v>
      </c>
      <c r="E615" s="5">
        <f t="shared" ca="1" si="65"/>
        <v>-19.26188789097073</v>
      </c>
      <c r="F615" s="5">
        <f t="shared" ca="1" si="63"/>
        <v>-2.1417773338272461</v>
      </c>
      <c r="G615">
        <f t="shared" ca="1" si="64"/>
        <v>0.34200000000000003</v>
      </c>
    </row>
    <row r="616" spans="1:7" x14ac:dyDescent="0.25">
      <c r="A616">
        <v>560</v>
      </c>
      <c r="B616" s="5">
        <f t="shared" ca="1" si="60"/>
        <v>70.04655676933163</v>
      </c>
      <c r="C616" s="5">
        <f t="shared" ca="1" si="61"/>
        <v>26.00473403302113</v>
      </c>
      <c r="D616" s="5">
        <f t="shared" ca="1" si="62"/>
        <v>149.36523456106056</v>
      </c>
      <c r="E616" s="5">
        <f t="shared" ca="1" si="65"/>
        <v>-2.3341186601639463</v>
      </c>
      <c r="F616" s="5">
        <f t="shared" ca="1" si="63"/>
        <v>14.785991896979537</v>
      </c>
      <c r="G616">
        <f t="shared" ca="1" si="64"/>
        <v>0.81599999999999995</v>
      </c>
    </row>
    <row r="617" spans="1:7" x14ac:dyDescent="0.25">
      <c r="A617">
        <v>561</v>
      </c>
      <c r="B617" s="5">
        <f t="shared" ca="1" si="60"/>
        <v>68.42609850407932</v>
      </c>
      <c r="C617" s="5">
        <f t="shared" ca="1" si="61"/>
        <v>29.073343703177969</v>
      </c>
      <c r="D617" s="5">
        <f t="shared" ca="1" si="62"/>
        <v>151.16696762167533</v>
      </c>
      <c r="E617" s="5">
        <f t="shared" ca="1" si="65"/>
        <v>-16.401515353800274</v>
      </c>
      <c r="F617" s="5">
        <f t="shared" ca="1" si="63"/>
        <v>0.71859520334320948</v>
      </c>
      <c r="G617">
        <f t="shared" ca="1" si="64"/>
        <v>0.44</v>
      </c>
    </row>
    <row r="618" spans="1:7" x14ac:dyDescent="0.25">
      <c r="A618">
        <v>562</v>
      </c>
      <c r="B618" s="5">
        <f t="shared" ca="1" si="60"/>
        <v>71.135218601565512</v>
      </c>
      <c r="C618" s="5">
        <f t="shared" ca="1" si="61"/>
        <v>33.116777167493588</v>
      </c>
      <c r="D618" s="5">
        <f t="shared" ca="1" si="62"/>
        <v>149.50712438407015</v>
      </c>
      <c r="E618" s="5">
        <f t="shared" ca="1" si="65"/>
        <v>-19.233792758033729</v>
      </c>
      <c r="F618" s="5">
        <f t="shared" ca="1" si="63"/>
        <v>-2.1136822008902456</v>
      </c>
      <c r="G618">
        <f t="shared" ca="1" si="64"/>
        <v>0.34300000000000003</v>
      </c>
    </row>
    <row r="619" spans="1:7" x14ac:dyDescent="0.25">
      <c r="A619">
        <v>563</v>
      </c>
      <c r="B619" s="5">
        <f t="shared" ca="1" si="60"/>
        <v>66.424033607487857</v>
      </c>
      <c r="C619" s="5">
        <f t="shared" ca="1" si="61"/>
        <v>25.488228868675396</v>
      </c>
      <c r="D619" s="5">
        <f t="shared" ca="1" si="62"/>
        <v>165.53038129024651</v>
      </c>
      <c r="E619" s="5">
        <f t="shared" ca="1" si="65"/>
        <v>-19.720094596912183</v>
      </c>
      <c r="F619" s="5">
        <f t="shared" ca="1" si="63"/>
        <v>-2.5999840397686995</v>
      </c>
      <c r="G619">
        <f t="shared" ca="1" si="64"/>
        <v>0.32900000000000001</v>
      </c>
    </row>
    <row r="620" spans="1:7" x14ac:dyDescent="0.25">
      <c r="A620">
        <v>564</v>
      </c>
      <c r="B620" s="5">
        <f t="shared" ca="1" si="60"/>
        <v>70.29563254680906</v>
      </c>
      <c r="C620" s="5">
        <f t="shared" ca="1" si="61"/>
        <v>33.157930902734783</v>
      </c>
      <c r="D620" s="5">
        <f t="shared" ca="1" si="62"/>
        <v>145.25361840911896</v>
      </c>
      <c r="E620" s="5">
        <f t="shared" ca="1" si="65"/>
        <v>-19.401598665194655</v>
      </c>
      <c r="F620" s="5">
        <f t="shared" ca="1" si="63"/>
        <v>-2.2814881080511711</v>
      </c>
      <c r="G620">
        <f t="shared" ca="1" si="64"/>
        <v>0.33800000000000002</v>
      </c>
    </row>
    <row r="621" spans="1:7" x14ac:dyDescent="0.25">
      <c r="A621">
        <v>565</v>
      </c>
      <c r="B621" s="5">
        <f t="shared" ca="1" si="60"/>
        <v>71.808661236194752</v>
      </c>
      <c r="C621" s="5">
        <f t="shared" ca="1" si="61"/>
        <v>28.600465772390212</v>
      </c>
      <c r="D621" s="5">
        <f t="shared" ca="1" si="62"/>
        <v>146.22250647657629</v>
      </c>
      <c r="E621" s="5">
        <f t="shared" ca="1" si="65"/>
        <v>-2.9689049948080899</v>
      </c>
      <c r="F621" s="5">
        <f t="shared" ca="1" si="63"/>
        <v>14.151205562335393</v>
      </c>
      <c r="G621">
        <f t="shared" ca="1" si="64"/>
        <v>0.80400000000000005</v>
      </c>
    </row>
    <row r="622" spans="1:7" x14ac:dyDescent="0.25">
      <c r="A622">
        <v>566</v>
      </c>
      <c r="B622" s="5">
        <f t="shared" ca="1" si="60"/>
        <v>73.810521112489795</v>
      </c>
      <c r="C622" s="5">
        <f t="shared" ca="1" si="61"/>
        <v>30.298208684243374</v>
      </c>
      <c r="D622" s="5">
        <f t="shared" ca="1" si="62"/>
        <v>150.41878983838646</v>
      </c>
      <c r="E622" s="5">
        <f t="shared" ca="1" si="65"/>
        <v>-4.3807624629595727</v>
      </c>
      <c r="F622" s="5">
        <f t="shared" ca="1" si="63"/>
        <v>12.73934809418391</v>
      </c>
      <c r="G622">
        <f t="shared" ca="1" si="64"/>
        <v>0.77800000000000002</v>
      </c>
    </row>
    <row r="623" spans="1:7" x14ac:dyDescent="0.25">
      <c r="A623">
        <v>567</v>
      </c>
      <c r="B623" s="5">
        <f t="shared" ca="1" si="60"/>
        <v>68.964855417000706</v>
      </c>
      <c r="C623" s="5">
        <f t="shared" ca="1" si="61"/>
        <v>32.803832315838065</v>
      </c>
      <c r="D623" s="5">
        <f t="shared" ca="1" si="62"/>
        <v>155.61971294106579</v>
      </c>
      <c r="E623" s="5">
        <f t="shared" ca="1" si="65"/>
        <v>-27.715425550010217</v>
      </c>
      <c r="F623" s="5">
        <f t="shared" ca="1" si="63"/>
        <v>-10.595314992866733</v>
      </c>
      <c r="G623">
        <f t="shared" ca="1" si="64"/>
        <v>0.129</v>
      </c>
    </row>
    <row r="624" spans="1:7" x14ac:dyDescent="0.25">
      <c r="A624">
        <v>568</v>
      </c>
      <c r="B624" s="5">
        <f t="shared" ca="1" si="60"/>
        <v>68.875330983492447</v>
      </c>
      <c r="C624" s="5">
        <f t="shared" ca="1" si="61"/>
        <v>32.258874543145986</v>
      </c>
      <c r="D624" s="5">
        <f t="shared" ca="1" si="62"/>
        <v>144.15195517586719</v>
      </c>
      <c r="E624" s="5">
        <f t="shared" ca="1" si="65"/>
        <v>-20.263775357334705</v>
      </c>
      <c r="F624" s="5">
        <f t="shared" ca="1" si="63"/>
        <v>-3.1436648001912211</v>
      </c>
      <c r="G624">
        <f t="shared" ca="1" si="64"/>
        <v>0.309</v>
      </c>
    </row>
    <row r="625" spans="1:7" x14ac:dyDescent="0.25">
      <c r="A625">
        <v>569</v>
      </c>
      <c r="B625" s="5">
        <f t="shared" ca="1" si="60"/>
        <v>72.331479659045812</v>
      </c>
      <c r="C625" s="5">
        <f t="shared" ca="1" si="61"/>
        <v>35.242922531900831</v>
      </c>
      <c r="D625" s="5">
        <f t="shared" ca="1" si="62"/>
        <v>150.97345229176099</v>
      </c>
      <c r="E625" s="5">
        <f t="shared" ca="1" si="65"/>
        <v>-22.621105978723897</v>
      </c>
      <c r="F625" s="5">
        <f t="shared" ca="1" si="63"/>
        <v>-5.5009954215804129</v>
      </c>
      <c r="G625">
        <f t="shared" ca="1" si="64"/>
        <v>0.24299999999999999</v>
      </c>
    </row>
    <row r="626" spans="1:7" x14ac:dyDescent="0.25">
      <c r="A626">
        <v>570</v>
      </c>
      <c r="B626" s="5">
        <f t="shared" ca="1" si="60"/>
        <v>69.676423476377806</v>
      </c>
      <c r="C626" s="5">
        <f t="shared" ca="1" si="61"/>
        <v>33.058762128238904</v>
      </c>
      <c r="D626" s="5">
        <f t="shared" ca="1" si="62"/>
        <v>145.1526817009717</v>
      </c>
      <c r="E626" s="5">
        <f t="shared" ca="1" si="65"/>
        <v>-20.799671662883853</v>
      </c>
      <c r="F626" s="5">
        <f t="shared" ca="1" si="63"/>
        <v>-3.679561105740369</v>
      </c>
      <c r="G626">
        <f t="shared" ca="1" si="64"/>
        <v>0.29099999999999998</v>
      </c>
    </row>
    <row r="627" spans="1:7" x14ac:dyDescent="0.25">
      <c r="A627">
        <v>571</v>
      </c>
      <c r="B627" s="5">
        <f t="shared" ca="1" si="60"/>
        <v>64.310379522812013</v>
      </c>
      <c r="C627" s="5">
        <f t="shared" ca="1" si="61"/>
        <v>30.284467736730665</v>
      </c>
      <c r="D627" s="5">
        <f t="shared" ca="1" si="62"/>
        <v>142.07070904019295</v>
      </c>
      <c r="E627" s="5">
        <f t="shared" ca="1" si="65"/>
        <v>-26.377606545668165</v>
      </c>
      <c r="F627" s="5">
        <f t="shared" ca="1" si="63"/>
        <v>-9.2574959885246813</v>
      </c>
      <c r="G627">
        <f t="shared" ca="1" si="64"/>
        <v>0.155</v>
      </c>
    </row>
    <row r="628" spans="1:7" x14ac:dyDescent="0.25">
      <c r="A628">
        <v>572</v>
      </c>
      <c r="B628" s="5">
        <f t="shared" ca="1" si="60"/>
        <v>67.925324589229533</v>
      </c>
      <c r="C628" s="5">
        <f t="shared" ca="1" si="61"/>
        <v>28.081964301047151</v>
      </c>
      <c r="D628" s="5">
        <f t="shared" ca="1" si="62"/>
        <v>164.34921745976629</v>
      </c>
      <c r="E628" s="5">
        <f t="shared" ca="1" si="65"/>
        <v>-22.134781750935836</v>
      </c>
      <c r="F628" s="5">
        <f t="shared" ca="1" si="63"/>
        <v>-5.0146711937923527</v>
      </c>
      <c r="G628">
        <f t="shared" ca="1" si="64"/>
        <v>0.25600000000000001</v>
      </c>
    </row>
    <row r="629" spans="1:7" x14ac:dyDescent="0.25">
      <c r="A629">
        <v>573</v>
      </c>
      <c r="B629" s="5">
        <f t="shared" ca="1" si="60"/>
        <v>67.123231008114544</v>
      </c>
      <c r="C629" s="5">
        <f t="shared" ca="1" si="61"/>
        <v>26.522235572604782</v>
      </c>
      <c r="D629" s="5">
        <f t="shared" ca="1" si="62"/>
        <v>167.39369533888228</v>
      </c>
      <c r="E629" s="5">
        <f t="shared" ca="1" si="65"/>
        <v>-21.659296188444756</v>
      </c>
      <c r="F629" s="5">
        <f t="shared" ca="1" si="63"/>
        <v>-4.5391856313012724</v>
      </c>
      <c r="G629">
        <f t="shared" ca="1" si="64"/>
        <v>0.27</v>
      </c>
    </row>
    <row r="630" spans="1:7" x14ac:dyDescent="0.25">
      <c r="A630">
        <v>574</v>
      </c>
      <c r="B630" s="5">
        <f t="shared" ca="1" si="60"/>
        <v>76.19836556098943</v>
      </c>
      <c r="C630" s="5">
        <f t="shared" ca="1" si="61"/>
        <v>28.282486172815815</v>
      </c>
      <c r="D630" s="5">
        <f t="shared" ca="1" si="62"/>
        <v>156.35836998396445</v>
      </c>
      <c r="E630" s="5">
        <f t="shared" ca="1" si="65"/>
        <v>4.7176721126397663</v>
      </c>
      <c r="F630" s="5">
        <f t="shared" ca="1" si="63"/>
        <v>21.837782669783252</v>
      </c>
      <c r="G630">
        <f t="shared" ca="1" si="64"/>
        <v>0.93200000000000005</v>
      </c>
    </row>
    <row r="631" spans="1:7" x14ac:dyDescent="0.25">
      <c r="A631">
        <v>575</v>
      </c>
      <c r="B631" s="5">
        <f t="shared" ca="1" si="60"/>
        <v>64.562179378330157</v>
      </c>
      <c r="C631" s="5">
        <f t="shared" ca="1" si="61"/>
        <v>35.671967840761816</v>
      </c>
      <c r="D631" s="5">
        <f t="shared" ca="1" si="62"/>
        <v>147.55463489011254</v>
      </c>
      <c r="E631" s="5">
        <f t="shared" ca="1" si="65"/>
        <v>-43.676664180192738</v>
      </c>
      <c r="F631" s="5">
        <f t="shared" ca="1" si="63"/>
        <v>-26.556553623049254</v>
      </c>
      <c r="G631">
        <f t="shared" ca="1" si="64"/>
        <v>0.01</v>
      </c>
    </row>
    <row r="632" spans="1:7" x14ac:dyDescent="0.25">
      <c r="A632">
        <v>576</v>
      </c>
      <c r="B632" s="5">
        <f t="shared" ca="1" si="60"/>
        <v>62.754825615924418</v>
      </c>
      <c r="C632" s="5">
        <f t="shared" ca="1" si="61"/>
        <v>28.04480206168806</v>
      </c>
      <c r="D632" s="5">
        <f t="shared" ca="1" si="62"/>
        <v>158.5931229689179</v>
      </c>
      <c r="E632" s="5">
        <f t="shared" ca="1" si="65"/>
        <v>-33.370327325595653</v>
      </c>
      <c r="F632" s="5">
        <f t="shared" ca="1" si="63"/>
        <v>-16.250216768452169</v>
      </c>
      <c r="G632">
        <f t="shared" ca="1" si="64"/>
        <v>5.6000000000000001E-2</v>
      </c>
    </row>
    <row r="633" spans="1:7" x14ac:dyDescent="0.25">
      <c r="A633">
        <v>577</v>
      </c>
      <c r="B633" s="5">
        <f t="shared" ca="1" si="60"/>
        <v>68.943556810672661</v>
      </c>
      <c r="C633" s="5">
        <f t="shared" ca="1" si="61"/>
        <v>30.21793195255853</v>
      </c>
      <c r="D633" s="5">
        <f t="shared" ca="1" si="62"/>
        <v>157.91899280196125</v>
      </c>
      <c r="E633" s="5">
        <f t="shared" ca="1" si="65"/>
        <v>-21.791544339622</v>
      </c>
      <c r="F633" s="5">
        <f t="shared" ca="1" si="63"/>
        <v>-4.6714337824785162</v>
      </c>
      <c r="G633">
        <f t="shared" ca="1" si="64"/>
        <v>0.26100000000000001</v>
      </c>
    </row>
    <row r="634" spans="1:7" x14ac:dyDescent="0.25">
      <c r="A634">
        <v>578</v>
      </c>
      <c r="B634" s="5">
        <f t="shared" ref="B634:B697" ca="1" si="66">_xlfn.NORM.INV(RAND(),$B$52,$C$52)</f>
        <v>69.287635689002073</v>
      </c>
      <c r="C634" s="5">
        <f t="shared" ref="C634:C697" ca="1" si="67">_xlfn.NORM.INV(RAND(),$B$53,$C$53)</f>
        <v>31.883497074988639</v>
      </c>
      <c r="D634" s="5">
        <f t="shared" ref="D634:D697" ca="1" si="68">_xlfn.NORM.INV(RAND(),$B$54,$C$54)</f>
        <v>137.34497332537882</v>
      </c>
      <c r="E634" s="5">
        <f t="shared" ca="1" si="65"/>
        <v>-14.395711885287961</v>
      </c>
      <c r="F634" s="5">
        <f t="shared" ref="F634:F697" ca="1" si="69">E634+$C$46</f>
        <v>2.7243986718555231</v>
      </c>
      <c r="G634">
        <f t="shared" ref="G634:G697" ca="1" si="70">COUNTIF($F$57:$F$1056,"&lt;"&amp;F634)/COUNT($F$57:$F$1056)</f>
        <v>0.49099999999999999</v>
      </c>
    </row>
    <row r="635" spans="1:7" x14ac:dyDescent="0.25">
      <c r="A635">
        <v>579</v>
      </c>
      <c r="B635" s="5">
        <f t="shared" ca="1" si="66"/>
        <v>69.544746733665704</v>
      </c>
      <c r="C635" s="5">
        <f t="shared" ca="1" si="67"/>
        <v>32.2992764990952</v>
      </c>
      <c r="D635" s="5">
        <f t="shared" ca="1" si="68"/>
        <v>150.18601335200273</v>
      </c>
      <c r="E635" s="5">
        <f t="shared" ca="1" si="65"/>
        <v>-21.758522721656327</v>
      </c>
      <c r="F635" s="5">
        <f t="shared" ca="1" si="69"/>
        <v>-4.6384121645128431</v>
      </c>
      <c r="G635">
        <f t="shared" ca="1" si="70"/>
        <v>0.26500000000000001</v>
      </c>
    </row>
    <row r="636" spans="1:7" x14ac:dyDescent="0.25">
      <c r="A636">
        <v>580</v>
      </c>
      <c r="B636" s="5">
        <f t="shared" ca="1" si="66"/>
        <v>71.6269236846653</v>
      </c>
      <c r="C636" s="5">
        <f t="shared" ca="1" si="67"/>
        <v>23.33214367261613</v>
      </c>
      <c r="D636" s="5">
        <f t="shared" ca="1" si="68"/>
        <v>143.60385368095191</v>
      </c>
      <c r="E636" s="5">
        <f t="shared" ca="1" si="65"/>
        <v>12.648963267873308</v>
      </c>
      <c r="F636" s="5">
        <f t="shared" ca="1" si="69"/>
        <v>29.76907382501679</v>
      </c>
      <c r="G636">
        <f t="shared" ca="1" si="70"/>
        <v>0.98199999999999998</v>
      </c>
    </row>
    <row r="637" spans="1:7" x14ac:dyDescent="0.25">
      <c r="A637">
        <v>581</v>
      </c>
      <c r="B637" s="5">
        <f t="shared" ca="1" si="66"/>
        <v>71.158857191037939</v>
      </c>
      <c r="C637" s="5">
        <f t="shared" ca="1" si="67"/>
        <v>33.178109611117598</v>
      </c>
      <c r="D637" s="5">
        <f t="shared" ca="1" si="68"/>
        <v>151.02061343380757</v>
      </c>
      <c r="E637" s="5">
        <f t="shared" ca="1" si="65"/>
        <v>-20.154645113081507</v>
      </c>
      <c r="F637" s="5">
        <f t="shared" ca="1" si="69"/>
        <v>-3.0345345559380235</v>
      </c>
      <c r="G637">
        <f t="shared" ca="1" si="70"/>
        <v>0.313</v>
      </c>
    </row>
    <row r="638" spans="1:7" x14ac:dyDescent="0.25">
      <c r="A638">
        <v>582</v>
      </c>
      <c r="B638" s="5">
        <f t="shared" ca="1" si="66"/>
        <v>71.397656786788275</v>
      </c>
      <c r="C638" s="5">
        <f t="shared" ca="1" si="67"/>
        <v>32.920748292984918</v>
      </c>
      <c r="D638" s="5">
        <f t="shared" ca="1" si="68"/>
        <v>159.328555124426</v>
      </c>
      <c r="E638" s="5">
        <f t="shared" ca="1" si="65"/>
        <v>-23.245776405222834</v>
      </c>
      <c r="F638" s="5">
        <f t="shared" ca="1" si="69"/>
        <v>-6.1256658480793504</v>
      </c>
      <c r="G638">
        <f t="shared" ca="1" si="70"/>
        <v>0.222</v>
      </c>
    </row>
    <row r="639" spans="1:7" x14ac:dyDescent="0.25">
      <c r="A639">
        <v>583</v>
      </c>
      <c r="B639" s="5">
        <f t="shared" ca="1" si="66"/>
        <v>73.019668381928028</v>
      </c>
      <c r="C639" s="5">
        <f t="shared" ca="1" si="67"/>
        <v>32.749919356185913</v>
      </c>
      <c r="D639" s="5">
        <f t="shared" ca="1" si="68"/>
        <v>141.75029571100441</v>
      </c>
      <c r="E639" s="5">
        <f t="shared" ca="1" si="65"/>
        <v>-8.7660013325631638</v>
      </c>
      <c r="F639" s="5">
        <f t="shared" ca="1" si="69"/>
        <v>8.3541092245803199</v>
      </c>
      <c r="G639">
        <f t="shared" ca="1" si="70"/>
        <v>0.66200000000000003</v>
      </c>
    </row>
    <row r="640" spans="1:7" x14ac:dyDescent="0.25">
      <c r="A640">
        <v>584</v>
      </c>
      <c r="B640" s="5">
        <f t="shared" ca="1" si="66"/>
        <v>64.423833963232795</v>
      </c>
      <c r="C640" s="5">
        <f t="shared" ca="1" si="67"/>
        <v>35.626032383043572</v>
      </c>
      <c r="D640" s="5">
        <f t="shared" ca="1" si="68"/>
        <v>151.3900211016975</v>
      </c>
      <c r="E640" s="5">
        <f t="shared" ca="1" si="65"/>
        <v>-46.001538731468919</v>
      </c>
      <c r="F640" s="5">
        <f t="shared" ca="1" si="69"/>
        <v>-28.881428174325436</v>
      </c>
      <c r="G640">
        <f t="shared" ca="1" si="70"/>
        <v>3.0000000000000001E-3</v>
      </c>
    </row>
    <row r="641" spans="1:7" x14ac:dyDescent="0.25">
      <c r="A641">
        <v>585</v>
      </c>
      <c r="B641" s="5">
        <f t="shared" ca="1" si="66"/>
        <v>74.718589146454462</v>
      </c>
      <c r="C641" s="5">
        <f t="shared" ca="1" si="67"/>
        <v>31.900905761655501</v>
      </c>
      <c r="D641" s="5">
        <f t="shared" ca="1" si="68"/>
        <v>148.60924422086214</v>
      </c>
      <c r="E641" s="5">
        <f t="shared" ca="1" si="65"/>
        <v>-5.3457409812252505</v>
      </c>
      <c r="F641" s="5">
        <f t="shared" ca="1" si="69"/>
        <v>11.774369575918232</v>
      </c>
      <c r="G641">
        <f t="shared" ca="1" si="70"/>
        <v>0.75600000000000001</v>
      </c>
    </row>
    <row r="642" spans="1:7" x14ac:dyDescent="0.25">
      <c r="A642">
        <v>586</v>
      </c>
      <c r="B642" s="5">
        <f t="shared" ca="1" si="66"/>
        <v>73.334425056793378</v>
      </c>
      <c r="C642" s="5">
        <f t="shared" ca="1" si="67"/>
        <v>33.256305942595084</v>
      </c>
      <c r="D642" s="5">
        <f t="shared" ca="1" si="68"/>
        <v>151.07288499197711</v>
      </c>
      <c r="E642" s="5">
        <f t="shared" ca="1" si="65"/>
        <v>-14.324885357020413</v>
      </c>
      <c r="F642" s="5">
        <f t="shared" ca="1" si="69"/>
        <v>2.7952252001230704</v>
      </c>
      <c r="G642">
        <f t="shared" ca="1" si="70"/>
        <v>0.495</v>
      </c>
    </row>
    <row r="643" spans="1:7" x14ac:dyDescent="0.25">
      <c r="A643">
        <v>587</v>
      </c>
      <c r="B643" s="5">
        <f t="shared" ca="1" si="66"/>
        <v>68.936417639056984</v>
      </c>
      <c r="C643" s="5">
        <f t="shared" ca="1" si="67"/>
        <v>29.406141245718562</v>
      </c>
      <c r="D643" s="5">
        <f t="shared" ca="1" si="68"/>
        <v>138.91562114526337</v>
      </c>
      <c r="E643" s="5">
        <f t="shared" ca="1" si="65"/>
        <v>-9.3038159932910638</v>
      </c>
      <c r="F643" s="5">
        <f t="shared" ca="1" si="69"/>
        <v>7.8162945638524199</v>
      </c>
      <c r="G643">
        <f t="shared" ca="1" si="70"/>
        <v>0.64400000000000002</v>
      </c>
    </row>
    <row r="644" spans="1:7" x14ac:dyDescent="0.25">
      <c r="A644">
        <v>588</v>
      </c>
      <c r="B644" s="5">
        <f t="shared" ca="1" si="66"/>
        <v>70.768470226640204</v>
      </c>
      <c r="C644" s="5">
        <f t="shared" ca="1" si="67"/>
        <v>34.113046253673566</v>
      </c>
      <c r="D644" s="5">
        <f t="shared" ca="1" si="68"/>
        <v>152.12077923915678</v>
      </c>
      <c r="E644" s="5">
        <f t="shared" ca="1" si="65"/>
        <v>-24.449100580253901</v>
      </c>
      <c r="F644" s="5">
        <f t="shared" ca="1" si="69"/>
        <v>-7.3289900231104177</v>
      </c>
      <c r="G644">
        <f t="shared" ca="1" si="70"/>
        <v>0.19400000000000001</v>
      </c>
    </row>
    <row r="645" spans="1:7" x14ac:dyDescent="0.25">
      <c r="A645">
        <v>589</v>
      </c>
      <c r="B645" s="5">
        <f t="shared" ca="1" si="66"/>
        <v>72.16045708830741</v>
      </c>
      <c r="C645" s="5">
        <f t="shared" ca="1" si="67"/>
        <v>31.466975112180755</v>
      </c>
      <c r="D645" s="5">
        <f t="shared" ca="1" si="68"/>
        <v>150.50841930807678</v>
      </c>
      <c r="E645" s="5">
        <f t="shared" ca="1" si="65"/>
        <v>-12.302012409320428</v>
      </c>
      <c r="F645" s="5">
        <f t="shared" ca="1" si="69"/>
        <v>4.818098147823056</v>
      </c>
      <c r="G645">
        <f t="shared" ca="1" si="70"/>
        <v>0.55800000000000005</v>
      </c>
    </row>
    <row r="646" spans="1:7" x14ac:dyDescent="0.25">
      <c r="A646">
        <v>590</v>
      </c>
      <c r="B646" s="5">
        <f t="shared" ca="1" si="66"/>
        <v>75.022178266577299</v>
      </c>
      <c r="C646" s="5">
        <f t="shared" ca="1" si="67"/>
        <v>29.729465684371267</v>
      </c>
      <c r="D646" s="5">
        <f t="shared" ca="1" si="68"/>
        <v>149.93953012080263</v>
      </c>
      <c r="E646" s="5">
        <f t="shared" ref="E646:E709" ca="1" si="71">$J$46*(B646-$B$46)+$J$47*(C646-$B$47)+$J$48*(D646-$B$48)</f>
        <v>0.85012727486417639</v>
      </c>
      <c r="F646" s="5">
        <f t="shared" ca="1" si="69"/>
        <v>17.970237832007662</v>
      </c>
      <c r="G646">
        <f t="shared" ca="1" si="70"/>
        <v>0.879</v>
      </c>
    </row>
    <row r="647" spans="1:7" x14ac:dyDescent="0.25">
      <c r="A647">
        <v>591</v>
      </c>
      <c r="B647" s="5">
        <f t="shared" ca="1" si="66"/>
        <v>64.057961174272293</v>
      </c>
      <c r="C647" s="5">
        <f t="shared" ca="1" si="67"/>
        <v>30.42905114670334</v>
      </c>
      <c r="D647" s="5">
        <f t="shared" ca="1" si="68"/>
        <v>154.09210967224297</v>
      </c>
      <c r="E647" s="5">
        <f t="shared" ca="1" si="71"/>
        <v>-33.964399789982458</v>
      </c>
      <c r="F647" s="5">
        <f t="shared" ca="1" si="69"/>
        <v>-16.844289232838975</v>
      </c>
      <c r="G647">
        <f t="shared" ca="1" si="70"/>
        <v>5.1999999999999998E-2</v>
      </c>
    </row>
    <row r="648" spans="1:7" x14ac:dyDescent="0.25">
      <c r="A648">
        <v>592</v>
      </c>
      <c r="B648" s="5">
        <f t="shared" ca="1" si="66"/>
        <v>65.648412601179729</v>
      </c>
      <c r="C648" s="5">
        <f t="shared" ca="1" si="67"/>
        <v>27.462884123604031</v>
      </c>
      <c r="D648" s="5">
        <f t="shared" ca="1" si="68"/>
        <v>145.61175886500834</v>
      </c>
      <c r="E648" s="5">
        <f t="shared" ca="1" si="71"/>
        <v>-16.668025166821121</v>
      </c>
      <c r="F648" s="5">
        <f t="shared" ca="1" si="69"/>
        <v>0.45208539032236317</v>
      </c>
      <c r="G648">
        <f t="shared" ca="1" si="70"/>
        <v>0.43099999999999999</v>
      </c>
    </row>
    <row r="649" spans="1:7" x14ac:dyDescent="0.25">
      <c r="A649">
        <v>593</v>
      </c>
      <c r="B649" s="5">
        <f t="shared" ca="1" si="66"/>
        <v>67.274356985354601</v>
      </c>
      <c r="C649" s="5">
        <f t="shared" ca="1" si="67"/>
        <v>34.404002989897208</v>
      </c>
      <c r="D649" s="5">
        <f t="shared" ca="1" si="68"/>
        <v>144.90578500118536</v>
      </c>
      <c r="E649" s="5">
        <f t="shared" ca="1" si="71"/>
        <v>-31.132799821947977</v>
      </c>
      <c r="F649" s="5">
        <f t="shared" ca="1" si="69"/>
        <v>-14.012689264804493</v>
      </c>
      <c r="G649">
        <f t="shared" ca="1" si="70"/>
        <v>8.3000000000000004E-2</v>
      </c>
    </row>
    <row r="650" spans="1:7" x14ac:dyDescent="0.25">
      <c r="A650">
        <v>594</v>
      </c>
      <c r="B650" s="5">
        <f t="shared" ca="1" si="66"/>
        <v>72.685739711031005</v>
      </c>
      <c r="C650" s="5">
        <f t="shared" ca="1" si="67"/>
        <v>35.484656838099582</v>
      </c>
      <c r="D650" s="5">
        <f t="shared" ca="1" si="68"/>
        <v>141.18822270336085</v>
      </c>
      <c r="E650" s="5">
        <f t="shared" ca="1" si="71"/>
        <v>-17.033855681278059</v>
      </c>
      <c r="F650" s="5">
        <f t="shared" ca="1" si="69"/>
        <v>8.6254875865424907E-2</v>
      </c>
      <c r="G650">
        <f t="shared" ca="1" si="70"/>
        <v>0.41399999999999998</v>
      </c>
    </row>
    <row r="651" spans="1:7" x14ac:dyDescent="0.25">
      <c r="A651">
        <v>595</v>
      </c>
      <c r="B651" s="5">
        <f t="shared" ca="1" si="66"/>
        <v>68.684120807491382</v>
      </c>
      <c r="C651" s="5">
        <f t="shared" ca="1" si="67"/>
        <v>29.038624485936179</v>
      </c>
      <c r="D651" s="5">
        <f t="shared" ca="1" si="68"/>
        <v>148.92777113264319</v>
      </c>
      <c r="E651" s="5">
        <f t="shared" ca="1" si="71"/>
        <v>-14.377256644842118</v>
      </c>
      <c r="F651" s="5">
        <f t="shared" ca="1" si="69"/>
        <v>2.7428539123013653</v>
      </c>
      <c r="G651">
        <f t="shared" ca="1" si="70"/>
        <v>0.49299999999999999</v>
      </c>
    </row>
    <row r="652" spans="1:7" x14ac:dyDescent="0.25">
      <c r="A652">
        <v>596</v>
      </c>
      <c r="B652" s="5">
        <f t="shared" ca="1" si="66"/>
        <v>65.830929067851542</v>
      </c>
      <c r="C652" s="5">
        <f t="shared" ca="1" si="67"/>
        <v>32.07241250113897</v>
      </c>
      <c r="D652" s="5">
        <f t="shared" ca="1" si="68"/>
        <v>150.60035484011411</v>
      </c>
      <c r="E652" s="5">
        <f t="shared" ca="1" si="71"/>
        <v>-31.720808415180443</v>
      </c>
      <c r="F652" s="5">
        <f t="shared" ca="1" si="69"/>
        <v>-14.600697858036959</v>
      </c>
      <c r="G652">
        <f t="shared" ca="1" si="70"/>
        <v>7.1999999999999995E-2</v>
      </c>
    </row>
    <row r="653" spans="1:7" x14ac:dyDescent="0.25">
      <c r="A653">
        <v>597</v>
      </c>
      <c r="B653" s="5">
        <f t="shared" ca="1" si="66"/>
        <v>68.541692243873229</v>
      </c>
      <c r="C653" s="5">
        <f t="shared" ca="1" si="67"/>
        <v>26.842965564312934</v>
      </c>
      <c r="D653" s="5">
        <f t="shared" ca="1" si="68"/>
        <v>141.90542383915886</v>
      </c>
      <c r="E653" s="5">
        <f t="shared" ca="1" si="71"/>
        <v>-4.8584820201996148</v>
      </c>
      <c r="F653" s="5">
        <f t="shared" ca="1" si="69"/>
        <v>12.261628536943869</v>
      </c>
      <c r="G653">
        <f t="shared" ca="1" si="70"/>
        <v>0.76600000000000001</v>
      </c>
    </row>
    <row r="654" spans="1:7" x14ac:dyDescent="0.25">
      <c r="A654">
        <v>598</v>
      </c>
      <c r="B654" s="5">
        <f t="shared" ca="1" si="66"/>
        <v>68.136434528003804</v>
      </c>
      <c r="C654" s="5">
        <f t="shared" ca="1" si="67"/>
        <v>31.998946566519756</v>
      </c>
      <c r="D654" s="5">
        <f t="shared" ca="1" si="68"/>
        <v>155.39518002538702</v>
      </c>
      <c r="E654" s="5">
        <f t="shared" ca="1" si="71"/>
        <v>-27.660164770229411</v>
      </c>
      <c r="F654" s="5">
        <f t="shared" ca="1" si="69"/>
        <v>-10.540054213085927</v>
      </c>
      <c r="G654">
        <f t="shared" ca="1" si="70"/>
        <v>0.13100000000000001</v>
      </c>
    </row>
    <row r="655" spans="1:7" x14ac:dyDescent="0.25">
      <c r="A655">
        <v>599</v>
      </c>
      <c r="B655" s="5">
        <f t="shared" ca="1" si="66"/>
        <v>67.950417187013883</v>
      </c>
      <c r="C655" s="5">
        <f t="shared" ca="1" si="67"/>
        <v>30.48291114043213</v>
      </c>
      <c r="D655" s="5">
        <f t="shared" ca="1" si="68"/>
        <v>142.84859332384161</v>
      </c>
      <c r="E655" s="5">
        <f t="shared" ca="1" si="71"/>
        <v>-17.184463810409472</v>
      </c>
      <c r="F655" s="5">
        <f t="shared" ca="1" si="69"/>
        <v>-6.4353253265988286E-2</v>
      </c>
      <c r="G655">
        <f t="shared" ca="1" si="70"/>
        <v>0.40699999999999997</v>
      </c>
    </row>
    <row r="656" spans="1:7" x14ac:dyDescent="0.25">
      <c r="A656">
        <v>600</v>
      </c>
      <c r="B656" s="5">
        <f t="shared" ca="1" si="66"/>
        <v>65.288380751216025</v>
      </c>
      <c r="C656" s="5">
        <f t="shared" ca="1" si="67"/>
        <v>31.626987569959258</v>
      </c>
      <c r="D656" s="5">
        <f t="shared" ca="1" si="68"/>
        <v>150.39623915149082</v>
      </c>
      <c r="E656" s="5">
        <f t="shared" ca="1" si="71"/>
        <v>-31.882080738596287</v>
      </c>
      <c r="F656" s="5">
        <f t="shared" ca="1" si="69"/>
        <v>-14.761970181452803</v>
      </c>
      <c r="G656">
        <f t="shared" ca="1" si="70"/>
        <v>6.9000000000000006E-2</v>
      </c>
    </row>
    <row r="657" spans="1:7" x14ac:dyDescent="0.25">
      <c r="A657">
        <v>601</v>
      </c>
      <c r="B657" s="5">
        <f t="shared" ca="1" si="66"/>
        <v>68.388698616044067</v>
      </c>
      <c r="C657" s="5">
        <f t="shared" ca="1" si="67"/>
        <v>31.4154207873305</v>
      </c>
      <c r="D657" s="5">
        <f t="shared" ca="1" si="68"/>
        <v>148.73702198194724</v>
      </c>
      <c r="E657" s="5">
        <f t="shared" ca="1" si="71"/>
        <v>-21.737933928014233</v>
      </c>
      <c r="F657" s="5">
        <f t="shared" ca="1" si="69"/>
        <v>-4.6178233708707488</v>
      </c>
      <c r="G657">
        <f t="shared" ca="1" si="70"/>
        <v>0.26800000000000002</v>
      </c>
    </row>
    <row r="658" spans="1:7" x14ac:dyDescent="0.25">
      <c r="A658">
        <v>602</v>
      </c>
      <c r="B658" s="5">
        <f t="shared" ca="1" si="66"/>
        <v>69.407927514620908</v>
      </c>
      <c r="C658" s="5">
        <f t="shared" ca="1" si="67"/>
        <v>26.671075850914928</v>
      </c>
      <c r="D658" s="5">
        <f t="shared" ca="1" si="68"/>
        <v>149.32606264037653</v>
      </c>
      <c r="E658" s="5">
        <f t="shared" ca="1" si="71"/>
        <v>-5.9577747775665619</v>
      </c>
      <c r="F658" s="5">
        <f t="shared" ca="1" si="69"/>
        <v>11.162335779576921</v>
      </c>
      <c r="G658">
        <f t="shared" ca="1" si="70"/>
        <v>0.73399999999999999</v>
      </c>
    </row>
    <row r="659" spans="1:7" x14ac:dyDescent="0.25">
      <c r="A659">
        <v>603</v>
      </c>
      <c r="B659" s="5">
        <f t="shared" ca="1" si="66"/>
        <v>66.399396904185906</v>
      </c>
      <c r="C659" s="5">
        <f t="shared" ca="1" si="67"/>
        <v>33.139388444352036</v>
      </c>
      <c r="D659" s="5">
        <f t="shared" ca="1" si="68"/>
        <v>148.28738640190386</v>
      </c>
      <c r="E659" s="5">
        <f t="shared" ca="1" si="71"/>
        <v>-31.866744588127602</v>
      </c>
      <c r="F659" s="5">
        <f t="shared" ca="1" si="69"/>
        <v>-14.746634030984119</v>
      </c>
      <c r="G659">
        <f t="shared" ca="1" si="70"/>
        <v>7.0999999999999994E-2</v>
      </c>
    </row>
    <row r="660" spans="1:7" x14ac:dyDescent="0.25">
      <c r="A660">
        <v>604</v>
      </c>
      <c r="B660" s="5">
        <f t="shared" ca="1" si="66"/>
        <v>69.811802330808149</v>
      </c>
      <c r="C660" s="5">
        <f t="shared" ca="1" si="67"/>
        <v>35.686676648542274</v>
      </c>
      <c r="D660" s="5">
        <f t="shared" ca="1" si="68"/>
        <v>146.8554546577879</v>
      </c>
      <c r="E660" s="5">
        <f t="shared" ca="1" si="71"/>
        <v>-28.678859929879028</v>
      </c>
      <c r="F660" s="5">
        <f t="shared" ca="1" si="69"/>
        <v>-11.558749372735544</v>
      </c>
      <c r="G660">
        <f t="shared" ca="1" si="70"/>
        <v>0.112</v>
      </c>
    </row>
    <row r="661" spans="1:7" x14ac:dyDescent="0.25">
      <c r="A661">
        <v>605</v>
      </c>
      <c r="B661" s="5">
        <f t="shared" ca="1" si="66"/>
        <v>72.293766140507515</v>
      </c>
      <c r="C661" s="5">
        <f t="shared" ca="1" si="67"/>
        <v>27.887441652348272</v>
      </c>
      <c r="D661" s="5">
        <f t="shared" ca="1" si="68"/>
        <v>147.31293537016029</v>
      </c>
      <c r="E661" s="5">
        <f t="shared" ca="1" si="71"/>
        <v>-0.21014806273769304</v>
      </c>
      <c r="F661" s="5">
        <f t="shared" ca="1" si="69"/>
        <v>16.909962494405789</v>
      </c>
      <c r="G661">
        <f t="shared" ca="1" si="70"/>
        <v>0.85499999999999998</v>
      </c>
    </row>
    <row r="662" spans="1:7" x14ac:dyDescent="0.25">
      <c r="A662">
        <v>606</v>
      </c>
      <c r="B662" s="5">
        <f t="shared" ca="1" si="66"/>
        <v>71.479486937129167</v>
      </c>
      <c r="C662" s="5">
        <f t="shared" ca="1" si="67"/>
        <v>33.756038606119581</v>
      </c>
      <c r="D662" s="5">
        <f t="shared" ca="1" si="68"/>
        <v>154.89359482955621</v>
      </c>
      <c r="E662" s="5">
        <f t="shared" ca="1" si="71"/>
        <v>-22.960311910550775</v>
      </c>
      <c r="F662" s="5">
        <f t="shared" ca="1" si="69"/>
        <v>-5.8402013534072914</v>
      </c>
      <c r="G662">
        <f t="shared" ca="1" si="70"/>
        <v>0.23400000000000001</v>
      </c>
    </row>
    <row r="663" spans="1:7" x14ac:dyDescent="0.25">
      <c r="A663">
        <v>607</v>
      </c>
      <c r="B663" s="5">
        <f t="shared" ca="1" si="66"/>
        <v>71.740084130125624</v>
      </c>
      <c r="C663" s="5">
        <f t="shared" ca="1" si="67"/>
        <v>30.394265067474294</v>
      </c>
      <c r="D663" s="5">
        <f t="shared" ca="1" si="68"/>
        <v>152.91172134078931</v>
      </c>
      <c r="E663" s="5">
        <f t="shared" ca="1" si="71"/>
        <v>-11.775112268677178</v>
      </c>
      <c r="F663" s="5">
        <f t="shared" ca="1" si="69"/>
        <v>5.3449982884663054</v>
      </c>
      <c r="G663">
        <f t="shared" ca="1" si="70"/>
        <v>0.57899999999999996</v>
      </c>
    </row>
    <row r="664" spans="1:7" x14ac:dyDescent="0.25">
      <c r="A664">
        <v>608</v>
      </c>
      <c r="B664" s="5">
        <f t="shared" ca="1" si="66"/>
        <v>69.760992619557555</v>
      </c>
      <c r="C664" s="5">
        <f t="shared" ca="1" si="67"/>
        <v>36.513799464014951</v>
      </c>
      <c r="D664" s="5">
        <f t="shared" ca="1" si="68"/>
        <v>152.75227124635572</v>
      </c>
      <c r="E664" s="5">
        <f t="shared" ca="1" si="71"/>
        <v>-34.308530449850267</v>
      </c>
      <c r="F664" s="5">
        <f t="shared" ca="1" si="69"/>
        <v>-17.188419892706783</v>
      </c>
      <c r="G664">
        <f t="shared" ca="1" si="70"/>
        <v>0.05</v>
      </c>
    </row>
    <row r="665" spans="1:7" x14ac:dyDescent="0.25">
      <c r="A665">
        <v>609</v>
      </c>
      <c r="B665" s="5">
        <f t="shared" ca="1" si="66"/>
        <v>72.902305187694154</v>
      </c>
      <c r="C665" s="5">
        <f t="shared" ca="1" si="67"/>
        <v>25.722887697683234</v>
      </c>
      <c r="D665" s="5">
        <f t="shared" ca="1" si="68"/>
        <v>145.65386346245887</v>
      </c>
      <c r="E665" s="5">
        <f t="shared" ca="1" si="71"/>
        <v>8.4290834603937981</v>
      </c>
      <c r="F665" s="5">
        <f t="shared" ca="1" si="69"/>
        <v>25.549194017537282</v>
      </c>
      <c r="G665">
        <f t="shared" ca="1" si="70"/>
        <v>0.96899999999999997</v>
      </c>
    </row>
    <row r="666" spans="1:7" x14ac:dyDescent="0.25">
      <c r="A666">
        <v>610</v>
      </c>
      <c r="B666" s="5">
        <f t="shared" ca="1" si="66"/>
        <v>72.788123917447408</v>
      </c>
      <c r="C666" s="5">
        <f t="shared" ca="1" si="67"/>
        <v>27.281089256323465</v>
      </c>
      <c r="D666" s="5">
        <f t="shared" ca="1" si="68"/>
        <v>153.26114093540417</v>
      </c>
      <c r="E666" s="5">
        <f t="shared" ca="1" si="71"/>
        <v>-0.34119108965902734</v>
      </c>
      <c r="F666" s="5">
        <f t="shared" ca="1" si="69"/>
        <v>16.778919467484457</v>
      </c>
      <c r="G666">
        <f t="shared" ca="1" si="70"/>
        <v>0.85099999999999998</v>
      </c>
    </row>
    <row r="667" spans="1:7" x14ac:dyDescent="0.25">
      <c r="A667">
        <v>611</v>
      </c>
      <c r="B667" s="5">
        <f t="shared" ca="1" si="66"/>
        <v>74.990784159290271</v>
      </c>
      <c r="C667" s="5">
        <f t="shared" ca="1" si="67"/>
        <v>32.316616925867272</v>
      </c>
      <c r="D667" s="5">
        <f t="shared" ca="1" si="68"/>
        <v>153.44944984408858</v>
      </c>
      <c r="E667" s="5">
        <f t="shared" ca="1" si="71"/>
        <v>-8.354821497341133</v>
      </c>
      <c r="F667" s="5">
        <f t="shared" ca="1" si="69"/>
        <v>8.7652890598023507</v>
      </c>
      <c r="G667">
        <f t="shared" ca="1" si="70"/>
        <v>0.67700000000000005</v>
      </c>
    </row>
    <row r="668" spans="1:7" x14ac:dyDescent="0.25">
      <c r="A668">
        <v>612</v>
      </c>
      <c r="B668" s="5">
        <f t="shared" ca="1" si="66"/>
        <v>69.869485807472387</v>
      </c>
      <c r="C668" s="5">
        <f t="shared" ca="1" si="67"/>
        <v>30.484493914627784</v>
      </c>
      <c r="D668" s="5">
        <f t="shared" ca="1" si="68"/>
        <v>153.61538112499065</v>
      </c>
      <c r="E668" s="5">
        <f t="shared" ca="1" si="71"/>
        <v>-17.630854448646804</v>
      </c>
      <c r="F668" s="5">
        <f t="shared" ca="1" si="69"/>
        <v>-0.51074389150332067</v>
      </c>
      <c r="G668">
        <f t="shared" ca="1" si="70"/>
        <v>0.38500000000000001</v>
      </c>
    </row>
    <row r="669" spans="1:7" x14ac:dyDescent="0.25">
      <c r="A669">
        <v>613</v>
      </c>
      <c r="B669" s="5">
        <f t="shared" ca="1" si="66"/>
        <v>70.653636330478506</v>
      </c>
      <c r="C669" s="5">
        <f t="shared" ca="1" si="67"/>
        <v>28.315972131249108</v>
      </c>
      <c r="D669" s="5">
        <f t="shared" ca="1" si="68"/>
        <v>146.88350591289969</v>
      </c>
      <c r="E669" s="5">
        <f t="shared" ca="1" si="71"/>
        <v>-5.756478627917808</v>
      </c>
      <c r="F669" s="5">
        <f t="shared" ca="1" si="69"/>
        <v>11.363631929225676</v>
      </c>
      <c r="G669">
        <f t="shared" ca="1" si="70"/>
        <v>0.74099999999999999</v>
      </c>
    </row>
    <row r="670" spans="1:7" x14ac:dyDescent="0.25">
      <c r="A670">
        <v>614</v>
      </c>
      <c r="B670" s="5">
        <f t="shared" ca="1" si="66"/>
        <v>67.090639193485316</v>
      </c>
      <c r="C670" s="5">
        <f t="shared" ca="1" si="67"/>
        <v>25.695272641172682</v>
      </c>
      <c r="D670" s="5">
        <f t="shared" ca="1" si="68"/>
        <v>154.63565101170616</v>
      </c>
      <c r="E670" s="5">
        <f t="shared" ca="1" si="71"/>
        <v>-12.565701011853044</v>
      </c>
      <c r="F670" s="5">
        <f t="shared" ca="1" si="69"/>
        <v>4.5544095452904401</v>
      </c>
      <c r="G670">
        <f t="shared" ca="1" si="70"/>
        <v>0.55100000000000005</v>
      </c>
    </row>
    <row r="671" spans="1:7" x14ac:dyDescent="0.25">
      <c r="A671">
        <v>615</v>
      </c>
      <c r="B671" s="5">
        <f t="shared" ca="1" si="66"/>
        <v>68.007096746110179</v>
      </c>
      <c r="C671" s="5">
        <f t="shared" ca="1" si="67"/>
        <v>31.704713566424942</v>
      </c>
      <c r="D671" s="5">
        <f t="shared" ca="1" si="68"/>
        <v>145.11090729800952</v>
      </c>
      <c r="E671" s="5">
        <f t="shared" ca="1" si="71"/>
        <v>-21.657727896968911</v>
      </c>
      <c r="F671" s="5">
        <f t="shared" ca="1" si="69"/>
        <v>-4.5376173398254274</v>
      </c>
      <c r="G671">
        <f t="shared" ca="1" si="70"/>
        <v>0.27100000000000002</v>
      </c>
    </row>
    <row r="672" spans="1:7" x14ac:dyDescent="0.25">
      <c r="A672">
        <v>616</v>
      </c>
      <c r="B672" s="5">
        <f t="shared" ca="1" si="66"/>
        <v>67.82716446044698</v>
      </c>
      <c r="C672" s="5">
        <f t="shared" ca="1" si="67"/>
        <v>26.14081653139263</v>
      </c>
      <c r="D672" s="5">
        <f t="shared" ca="1" si="68"/>
        <v>158.27370041929987</v>
      </c>
      <c r="E672" s="5">
        <f t="shared" ca="1" si="71"/>
        <v>-13.713430397588318</v>
      </c>
      <c r="F672" s="5">
        <f t="shared" ca="1" si="69"/>
        <v>3.4066801595551652</v>
      </c>
      <c r="G672">
        <f t="shared" ca="1" si="70"/>
        <v>0.51900000000000002</v>
      </c>
    </row>
    <row r="673" spans="1:7" x14ac:dyDescent="0.25">
      <c r="A673">
        <v>617</v>
      </c>
      <c r="B673" s="5">
        <f t="shared" ca="1" si="66"/>
        <v>70.818244296295646</v>
      </c>
      <c r="C673" s="5">
        <f t="shared" ca="1" si="67"/>
        <v>29.498348842481342</v>
      </c>
      <c r="D673" s="5">
        <f t="shared" ca="1" si="68"/>
        <v>153.57612680117379</v>
      </c>
      <c r="E673" s="5">
        <f t="shared" ca="1" si="71"/>
        <v>-12.205544752344153</v>
      </c>
      <c r="F673" s="5">
        <f t="shared" ca="1" si="69"/>
        <v>4.9145658047993308</v>
      </c>
      <c r="G673">
        <f t="shared" ca="1" si="70"/>
        <v>0.56000000000000005</v>
      </c>
    </row>
    <row r="674" spans="1:7" x14ac:dyDescent="0.25">
      <c r="A674">
        <v>618</v>
      </c>
      <c r="B674" s="5">
        <f t="shared" ca="1" si="66"/>
        <v>68.32138096986543</v>
      </c>
      <c r="C674" s="5">
        <f t="shared" ca="1" si="67"/>
        <v>31.160743685514806</v>
      </c>
      <c r="D674" s="5">
        <f t="shared" ca="1" si="68"/>
        <v>144.18723194108645</v>
      </c>
      <c r="E674" s="5">
        <f t="shared" ca="1" si="71"/>
        <v>-18.762895990328659</v>
      </c>
      <c r="F674" s="5">
        <f t="shared" ca="1" si="69"/>
        <v>-1.6427854331851748</v>
      </c>
      <c r="G674">
        <f t="shared" ca="1" si="70"/>
        <v>0.35499999999999998</v>
      </c>
    </row>
    <row r="675" spans="1:7" x14ac:dyDescent="0.25">
      <c r="A675">
        <v>619</v>
      </c>
      <c r="B675" s="5">
        <f t="shared" ca="1" si="66"/>
        <v>67.391942274171384</v>
      </c>
      <c r="C675" s="5">
        <f t="shared" ca="1" si="67"/>
        <v>28.116745739859248</v>
      </c>
      <c r="D675" s="5">
        <f t="shared" ca="1" si="68"/>
        <v>141.01831948802285</v>
      </c>
      <c r="E675" s="5">
        <f t="shared" ca="1" si="71"/>
        <v>-11.149331475751687</v>
      </c>
      <c r="F675" s="5">
        <f t="shared" ca="1" si="69"/>
        <v>5.9707790813917967</v>
      </c>
      <c r="G675">
        <f t="shared" ca="1" si="70"/>
        <v>0.60299999999999998</v>
      </c>
    </row>
    <row r="676" spans="1:7" x14ac:dyDescent="0.25">
      <c r="A676">
        <v>620</v>
      </c>
      <c r="B676" s="5">
        <f t="shared" ca="1" si="66"/>
        <v>72.353551668362229</v>
      </c>
      <c r="C676" s="5">
        <f t="shared" ca="1" si="67"/>
        <v>29.791632785410673</v>
      </c>
      <c r="D676" s="5">
        <f t="shared" ca="1" si="68"/>
        <v>146.66903024584846</v>
      </c>
      <c r="E676" s="5">
        <f t="shared" ca="1" si="71"/>
        <v>-5.0145641268168237</v>
      </c>
      <c r="F676" s="5">
        <f t="shared" ca="1" si="69"/>
        <v>12.10554643032666</v>
      </c>
      <c r="G676">
        <f t="shared" ca="1" si="70"/>
        <v>0.76100000000000001</v>
      </c>
    </row>
    <row r="677" spans="1:7" x14ac:dyDescent="0.25">
      <c r="A677">
        <v>621</v>
      </c>
      <c r="B677" s="5">
        <f t="shared" ca="1" si="66"/>
        <v>65.360287763237309</v>
      </c>
      <c r="C677" s="5">
        <f t="shared" ca="1" si="67"/>
        <v>31.81074131764419</v>
      </c>
      <c r="D677" s="5">
        <f t="shared" ca="1" si="68"/>
        <v>139.34365590077559</v>
      </c>
      <c r="E677" s="5">
        <f t="shared" ca="1" si="71"/>
        <v>-26.238560441985065</v>
      </c>
      <c r="F677" s="5">
        <f t="shared" ca="1" si="69"/>
        <v>-9.1184498848415814</v>
      </c>
      <c r="G677">
        <f t="shared" ca="1" si="70"/>
        <v>0.159</v>
      </c>
    </row>
    <row r="678" spans="1:7" x14ac:dyDescent="0.25">
      <c r="A678">
        <v>622</v>
      </c>
      <c r="B678" s="5">
        <f t="shared" ca="1" si="66"/>
        <v>75.213873938099596</v>
      </c>
      <c r="C678" s="5">
        <f t="shared" ca="1" si="67"/>
        <v>19.849125058680819</v>
      </c>
      <c r="D678" s="5">
        <f t="shared" ca="1" si="68"/>
        <v>137.94978016742365</v>
      </c>
      <c r="E678" s="5">
        <f t="shared" ca="1" si="71"/>
        <v>35.442091720973821</v>
      </c>
      <c r="F678" s="5">
        <f t="shared" ca="1" si="69"/>
        <v>52.562202278117304</v>
      </c>
      <c r="G678">
        <f t="shared" ca="1" si="70"/>
        <v>0.999</v>
      </c>
    </row>
    <row r="679" spans="1:7" x14ac:dyDescent="0.25">
      <c r="A679">
        <v>623</v>
      </c>
      <c r="B679" s="5">
        <f t="shared" ca="1" si="66"/>
        <v>74.443489764773901</v>
      </c>
      <c r="C679" s="5">
        <f t="shared" ca="1" si="67"/>
        <v>27.25609922520292</v>
      </c>
      <c r="D679" s="5">
        <f t="shared" ca="1" si="68"/>
        <v>146.77567935625291</v>
      </c>
      <c r="E679" s="5">
        <f t="shared" ca="1" si="71"/>
        <v>7.8468390343167016</v>
      </c>
      <c r="F679" s="5">
        <f t="shared" ca="1" si="69"/>
        <v>24.966949591460185</v>
      </c>
      <c r="G679">
        <f t="shared" ca="1" si="70"/>
        <v>0.96499999999999997</v>
      </c>
    </row>
    <row r="680" spans="1:7" x14ac:dyDescent="0.25">
      <c r="A680">
        <v>624</v>
      </c>
      <c r="B680" s="5">
        <f t="shared" ca="1" si="66"/>
        <v>75.335303339549867</v>
      </c>
      <c r="C680" s="5">
        <f t="shared" ca="1" si="67"/>
        <v>32.953847163964802</v>
      </c>
      <c r="D680" s="5">
        <f t="shared" ca="1" si="68"/>
        <v>158.39029429169781</v>
      </c>
      <c r="E680" s="5">
        <f t="shared" ca="1" si="71"/>
        <v>-11.834832409039066</v>
      </c>
      <c r="F680" s="5">
        <f t="shared" ca="1" si="69"/>
        <v>5.2852781481044175</v>
      </c>
      <c r="G680">
        <f t="shared" ca="1" si="70"/>
        <v>0.57499999999999996</v>
      </c>
    </row>
    <row r="681" spans="1:7" x14ac:dyDescent="0.25">
      <c r="A681">
        <v>625</v>
      </c>
      <c r="B681" s="5">
        <f t="shared" ca="1" si="66"/>
        <v>69.828782833502999</v>
      </c>
      <c r="C681" s="5">
        <f t="shared" ca="1" si="67"/>
        <v>28.360992064134425</v>
      </c>
      <c r="D681" s="5">
        <f t="shared" ca="1" si="68"/>
        <v>143.59526641730321</v>
      </c>
      <c r="E681" s="5">
        <f t="shared" ca="1" si="71"/>
        <v>-6.4140881905598217</v>
      </c>
      <c r="F681" s="5">
        <f t="shared" ca="1" si="69"/>
        <v>10.706022366583662</v>
      </c>
      <c r="G681">
        <f t="shared" ca="1" si="70"/>
        <v>0.72499999999999998</v>
      </c>
    </row>
    <row r="682" spans="1:7" x14ac:dyDescent="0.25">
      <c r="A682">
        <v>626</v>
      </c>
      <c r="B682" s="5">
        <f t="shared" ca="1" si="66"/>
        <v>67.767896393813615</v>
      </c>
      <c r="C682" s="5">
        <f t="shared" ca="1" si="67"/>
        <v>30.953993813364921</v>
      </c>
      <c r="D682" s="5">
        <f t="shared" ca="1" si="68"/>
        <v>156.31284735608401</v>
      </c>
      <c r="E682" s="5">
        <f t="shared" ca="1" si="71"/>
        <v>-26.265452332417485</v>
      </c>
      <c r="F682" s="5">
        <f t="shared" ca="1" si="69"/>
        <v>-9.1453417752740016</v>
      </c>
      <c r="G682">
        <f t="shared" ca="1" si="70"/>
        <v>0.157</v>
      </c>
    </row>
    <row r="683" spans="1:7" x14ac:dyDescent="0.25">
      <c r="A683">
        <v>627</v>
      </c>
      <c r="B683" s="5">
        <f t="shared" ca="1" si="66"/>
        <v>74.834568778834679</v>
      </c>
      <c r="C683" s="5">
        <f t="shared" ca="1" si="67"/>
        <v>27.751745760855492</v>
      </c>
      <c r="D683" s="5">
        <f t="shared" ca="1" si="68"/>
        <v>155.16192693556508</v>
      </c>
      <c r="E683" s="5">
        <f t="shared" ca="1" si="71"/>
        <v>3.0356855024854905</v>
      </c>
      <c r="F683" s="5">
        <f t="shared" ca="1" si="69"/>
        <v>20.155796059628976</v>
      </c>
      <c r="G683">
        <f t="shared" ca="1" si="70"/>
        <v>0.90800000000000003</v>
      </c>
    </row>
    <row r="684" spans="1:7" x14ac:dyDescent="0.25">
      <c r="A684">
        <v>628</v>
      </c>
      <c r="B684" s="5">
        <f t="shared" ca="1" si="66"/>
        <v>73.420203387082466</v>
      </c>
      <c r="C684" s="5">
        <f t="shared" ca="1" si="67"/>
        <v>25.972679892944797</v>
      </c>
      <c r="D684" s="5">
        <f t="shared" ca="1" si="68"/>
        <v>153.74885517616596</v>
      </c>
      <c r="E684" s="5">
        <f t="shared" ca="1" si="71"/>
        <v>4.8157505888930494</v>
      </c>
      <c r="F684" s="5">
        <f t="shared" ca="1" si="69"/>
        <v>21.935861146036533</v>
      </c>
      <c r="G684">
        <f t="shared" ca="1" si="70"/>
        <v>0.93300000000000005</v>
      </c>
    </row>
    <row r="685" spans="1:7" x14ac:dyDescent="0.25">
      <c r="A685">
        <v>629</v>
      </c>
      <c r="B685" s="5">
        <f t="shared" ca="1" si="66"/>
        <v>62.130575590163957</v>
      </c>
      <c r="C685" s="5">
        <f t="shared" ca="1" si="67"/>
        <v>25.386423377074159</v>
      </c>
      <c r="D685" s="5">
        <f t="shared" ca="1" si="68"/>
        <v>151.57745839211464</v>
      </c>
      <c r="E685" s="5">
        <f t="shared" ca="1" si="71"/>
        <v>-23.90850457723111</v>
      </c>
      <c r="F685" s="5">
        <f t="shared" ca="1" si="69"/>
        <v>-6.788394020087626</v>
      </c>
      <c r="G685">
        <f t="shared" ca="1" si="70"/>
        <v>0.20499999999999999</v>
      </c>
    </row>
    <row r="686" spans="1:7" x14ac:dyDescent="0.25">
      <c r="A686">
        <v>630</v>
      </c>
      <c r="B686" s="5">
        <f t="shared" ca="1" si="66"/>
        <v>69.174406114263007</v>
      </c>
      <c r="C686" s="5">
        <f t="shared" ca="1" si="67"/>
        <v>33.818832702846962</v>
      </c>
      <c r="D686" s="5">
        <f t="shared" ca="1" si="68"/>
        <v>154.23669348543501</v>
      </c>
      <c r="E686" s="5">
        <f t="shared" ca="1" si="71"/>
        <v>-29.21976666865266</v>
      </c>
      <c r="F686" s="5">
        <f t="shared" ca="1" si="69"/>
        <v>-12.099656111509177</v>
      </c>
      <c r="G686">
        <f t="shared" ca="1" si="70"/>
        <v>0.107</v>
      </c>
    </row>
    <row r="687" spans="1:7" x14ac:dyDescent="0.25">
      <c r="A687">
        <v>631</v>
      </c>
      <c r="B687" s="5">
        <f t="shared" ca="1" si="66"/>
        <v>69.814594109899332</v>
      </c>
      <c r="C687" s="5">
        <f t="shared" ca="1" si="67"/>
        <v>28.608611716081985</v>
      </c>
      <c r="D687" s="5">
        <f t="shared" ca="1" si="68"/>
        <v>165.89086551453275</v>
      </c>
      <c r="E687" s="5">
        <f t="shared" ca="1" si="71"/>
        <v>-19.159746613397676</v>
      </c>
      <c r="F687" s="5">
        <f t="shared" ca="1" si="69"/>
        <v>-2.0396360562541922</v>
      </c>
      <c r="G687">
        <f t="shared" ca="1" si="70"/>
        <v>0.34699999999999998</v>
      </c>
    </row>
    <row r="688" spans="1:7" x14ac:dyDescent="0.25">
      <c r="A688">
        <v>632</v>
      </c>
      <c r="B688" s="5">
        <f t="shared" ca="1" si="66"/>
        <v>66.293549961495458</v>
      </c>
      <c r="C688" s="5">
        <f t="shared" ca="1" si="67"/>
        <v>27.23878107284337</v>
      </c>
      <c r="D688" s="5">
        <f t="shared" ca="1" si="68"/>
        <v>145.94739200406457</v>
      </c>
      <c r="E688" s="5">
        <f t="shared" ca="1" si="71"/>
        <v>-14.421112356164151</v>
      </c>
      <c r="F688" s="5">
        <f t="shared" ca="1" si="69"/>
        <v>2.6989982009793323</v>
      </c>
      <c r="G688">
        <f t="shared" ca="1" si="70"/>
        <v>0.48899999999999999</v>
      </c>
    </row>
    <row r="689" spans="1:7" x14ac:dyDescent="0.25">
      <c r="A689">
        <v>633</v>
      </c>
      <c r="B689" s="5">
        <f t="shared" ca="1" si="66"/>
        <v>72.030270411801823</v>
      </c>
      <c r="C689" s="5">
        <f t="shared" ca="1" si="67"/>
        <v>30.027896885790586</v>
      </c>
      <c r="D689" s="5">
        <f t="shared" ca="1" si="68"/>
        <v>156.40761532181682</v>
      </c>
      <c r="E689" s="5">
        <f t="shared" ca="1" si="71"/>
        <v>-11.825198181677843</v>
      </c>
      <c r="F689" s="5">
        <f t="shared" ca="1" si="69"/>
        <v>5.2949123754656409</v>
      </c>
      <c r="G689">
        <f t="shared" ca="1" si="70"/>
        <v>0.57599999999999996</v>
      </c>
    </row>
    <row r="690" spans="1:7" x14ac:dyDescent="0.25">
      <c r="A690">
        <v>634</v>
      </c>
      <c r="B690" s="5">
        <f t="shared" ca="1" si="66"/>
        <v>76.718164351120024</v>
      </c>
      <c r="C690" s="5">
        <f t="shared" ca="1" si="67"/>
        <v>32.38151344381901</v>
      </c>
      <c r="D690" s="5">
        <f t="shared" ca="1" si="68"/>
        <v>147.77485177351267</v>
      </c>
      <c r="E690" s="5">
        <f t="shared" ca="1" si="71"/>
        <v>-0.65365826724964515</v>
      </c>
      <c r="F690" s="5">
        <f t="shared" ca="1" si="69"/>
        <v>16.466452289893837</v>
      </c>
      <c r="G690">
        <f t="shared" ca="1" si="70"/>
        <v>0.84499999999999997</v>
      </c>
    </row>
    <row r="691" spans="1:7" x14ac:dyDescent="0.25">
      <c r="A691">
        <v>635</v>
      </c>
      <c r="B691" s="5">
        <f t="shared" ca="1" si="66"/>
        <v>70.462047693258441</v>
      </c>
      <c r="C691" s="5">
        <f t="shared" ca="1" si="67"/>
        <v>33.460268829008513</v>
      </c>
      <c r="D691" s="5">
        <f t="shared" ca="1" si="68"/>
        <v>152.20984604787333</v>
      </c>
      <c r="E691" s="5">
        <f t="shared" ca="1" si="71"/>
        <v>-23.529731987019762</v>
      </c>
      <c r="F691" s="5">
        <f t="shared" ca="1" si="69"/>
        <v>-6.4096214298762781</v>
      </c>
      <c r="G691">
        <f t="shared" ca="1" si="70"/>
        <v>0.21199999999999999</v>
      </c>
    </row>
    <row r="692" spans="1:7" x14ac:dyDescent="0.25">
      <c r="A692">
        <v>636</v>
      </c>
      <c r="B692" s="5">
        <f t="shared" ca="1" si="66"/>
        <v>76.52292969792768</v>
      </c>
      <c r="C692" s="5">
        <f t="shared" ca="1" si="67"/>
        <v>28.280466770299945</v>
      </c>
      <c r="D692" s="5">
        <f t="shared" ca="1" si="68"/>
        <v>154.1200244599209</v>
      </c>
      <c r="E692" s="5">
        <f t="shared" ca="1" si="71"/>
        <v>6.8359925145208358</v>
      </c>
      <c r="F692" s="5">
        <f t="shared" ca="1" si="69"/>
        <v>23.95610307166432</v>
      </c>
      <c r="G692">
        <f t="shared" ca="1" si="70"/>
        <v>0.95699999999999996</v>
      </c>
    </row>
    <row r="693" spans="1:7" x14ac:dyDescent="0.25">
      <c r="A693">
        <v>637</v>
      </c>
      <c r="B693" s="5">
        <f t="shared" ca="1" si="66"/>
        <v>72.216337491909584</v>
      </c>
      <c r="C693" s="5">
        <f t="shared" ca="1" si="67"/>
        <v>34.881947370828847</v>
      </c>
      <c r="D693" s="5">
        <f t="shared" ca="1" si="68"/>
        <v>157.26884753307635</v>
      </c>
      <c r="E693" s="5">
        <f t="shared" ca="1" si="71"/>
        <v>-25.326898317396967</v>
      </c>
      <c r="F693" s="5">
        <f t="shared" ca="1" si="69"/>
        <v>-8.2067877602534836</v>
      </c>
      <c r="G693">
        <f t="shared" ca="1" si="70"/>
        <v>0.17499999999999999</v>
      </c>
    </row>
    <row r="694" spans="1:7" x14ac:dyDescent="0.25">
      <c r="A694">
        <v>638</v>
      </c>
      <c r="B694" s="5">
        <f t="shared" ca="1" si="66"/>
        <v>71.509060128295175</v>
      </c>
      <c r="C694" s="5">
        <f t="shared" ca="1" si="67"/>
        <v>26.292614307078715</v>
      </c>
      <c r="D694" s="5">
        <f t="shared" ca="1" si="68"/>
        <v>143.80749270034545</v>
      </c>
      <c r="E694" s="5">
        <f t="shared" ca="1" si="71"/>
        <v>3.9414869227978166</v>
      </c>
      <c r="F694" s="5">
        <f t="shared" ca="1" si="69"/>
        <v>21.061597479941302</v>
      </c>
      <c r="G694">
        <f t="shared" ca="1" si="70"/>
        <v>0.92</v>
      </c>
    </row>
    <row r="695" spans="1:7" x14ac:dyDescent="0.25">
      <c r="A695">
        <v>639</v>
      </c>
      <c r="B695" s="5">
        <f t="shared" ca="1" si="66"/>
        <v>77.460783132247315</v>
      </c>
      <c r="C695" s="5">
        <f t="shared" ca="1" si="67"/>
        <v>32.123946113537123</v>
      </c>
      <c r="D695" s="5">
        <f t="shared" ca="1" si="68"/>
        <v>150.94304278680232</v>
      </c>
      <c r="E695" s="5">
        <f t="shared" ca="1" si="71"/>
        <v>0.43260320327476642</v>
      </c>
      <c r="F695" s="5">
        <f t="shared" ca="1" si="69"/>
        <v>17.55271376041825</v>
      </c>
      <c r="G695">
        <f t="shared" ca="1" si="70"/>
        <v>0.87</v>
      </c>
    </row>
    <row r="696" spans="1:7" x14ac:dyDescent="0.25">
      <c r="A696">
        <v>640</v>
      </c>
      <c r="B696" s="5">
        <f t="shared" ca="1" si="66"/>
        <v>72.148297598447925</v>
      </c>
      <c r="C696" s="5">
        <f t="shared" ca="1" si="67"/>
        <v>29.764508989461966</v>
      </c>
      <c r="D696" s="5">
        <f t="shared" ca="1" si="68"/>
        <v>153.44757800316586</v>
      </c>
      <c r="E696" s="5">
        <f t="shared" ca="1" si="71"/>
        <v>-9.1648359745757642</v>
      </c>
      <c r="F696" s="5">
        <f t="shared" ca="1" si="69"/>
        <v>7.9552745825677196</v>
      </c>
      <c r="G696">
        <f t="shared" ca="1" si="70"/>
        <v>0.64900000000000002</v>
      </c>
    </row>
    <row r="697" spans="1:7" x14ac:dyDescent="0.25">
      <c r="A697">
        <v>641</v>
      </c>
      <c r="B697" s="5">
        <f t="shared" ca="1" si="66"/>
        <v>71.878123462699165</v>
      </c>
      <c r="C697" s="5">
        <f t="shared" ca="1" si="67"/>
        <v>30.976393739769421</v>
      </c>
      <c r="D697" s="5">
        <f t="shared" ca="1" si="68"/>
        <v>147.16635904626509</v>
      </c>
      <c r="E697" s="5">
        <f t="shared" ca="1" si="71"/>
        <v>-9.9194432442960441</v>
      </c>
      <c r="F697" s="5">
        <f t="shared" ca="1" si="69"/>
        <v>7.2006673128474397</v>
      </c>
      <c r="G697">
        <f t="shared" ca="1" si="70"/>
        <v>0.629</v>
      </c>
    </row>
    <row r="698" spans="1:7" x14ac:dyDescent="0.25">
      <c r="A698">
        <v>642</v>
      </c>
      <c r="B698" s="5">
        <f t="shared" ref="B698:B761" ca="1" si="72">_xlfn.NORM.INV(RAND(),$B$52,$C$52)</f>
        <v>72.536823562904402</v>
      </c>
      <c r="C698" s="5">
        <f t="shared" ref="C698:C761" ca="1" si="73">_xlfn.NORM.INV(RAND(),$B$53,$C$53)</f>
        <v>30.251208825418491</v>
      </c>
      <c r="D698" s="5">
        <f t="shared" ref="D698:D761" ca="1" si="74">_xlfn.NORM.INV(RAND(),$B$54,$C$54)</f>
        <v>158.38025896555425</v>
      </c>
      <c r="E698" s="5">
        <f t="shared" ca="1" si="71"/>
        <v>-12.097108375507897</v>
      </c>
      <c r="F698" s="5">
        <f t="shared" ref="F698:F761" ca="1" si="75">E698+$C$46</f>
        <v>5.0230021816355865</v>
      </c>
      <c r="G698">
        <f t="shared" ref="G698:G761" ca="1" si="76">COUNTIF($F$57:$F$1056,"&lt;"&amp;F698)/COUNT($F$57:$F$1056)</f>
        <v>0.56499999999999995</v>
      </c>
    </row>
    <row r="699" spans="1:7" x14ac:dyDescent="0.25">
      <c r="A699">
        <v>643</v>
      </c>
      <c r="B699" s="5">
        <f t="shared" ca="1" si="72"/>
        <v>70.169346344790782</v>
      </c>
      <c r="C699" s="5">
        <f t="shared" ca="1" si="73"/>
        <v>31.068536974579409</v>
      </c>
      <c r="D699" s="5">
        <f t="shared" ca="1" si="74"/>
        <v>147.76453003723685</v>
      </c>
      <c r="E699" s="5">
        <f t="shared" ca="1" si="71"/>
        <v>-15.271723319307748</v>
      </c>
      <c r="F699" s="5">
        <f t="shared" ca="1" si="75"/>
        <v>1.8483872378357358</v>
      </c>
      <c r="G699">
        <f t="shared" ca="1" si="76"/>
        <v>0.46300000000000002</v>
      </c>
    </row>
    <row r="700" spans="1:7" x14ac:dyDescent="0.25">
      <c r="A700">
        <v>644</v>
      </c>
      <c r="B700" s="5">
        <f t="shared" ca="1" si="72"/>
        <v>67.672468464278126</v>
      </c>
      <c r="C700" s="5">
        <f t="shared" ca="1" si="73"/>
        <v>32.02919528732285</v>
      </c>
      <c r="D700" s="5">
        <f t="shared" ca="1" si="74"/>
        <v>153.57232533124915</v>
      </c>
      <c r="E700" s="5">
        <f t="shared" ca="1" si="71"/>
        <v>-28.05821739657598</v>
      </c>
      <c r="F700" s="5">
        <f t="shared" ca="1" si="75"/>
        <v>-10.938106839432496</v>
      </c>
      <c r="G700">
        <f t="shared" ca="1" si="76"/>
        <v>0.121</v>
      </c>
    </row>
    <row r="701" spans="1:7" x14ac:dyDescent="0.25">
      <c r="A701">
        <v>645</v>
      </c>
      <c r="B701" s="5">
        <f t="shared" ca="1" si="72"/>
        <v>67.479183995273274</v>
      </c>
      <c r="C701" s="5">
        <f t="shared" ca="1" si="73"/>
        <v>23.656247151374941</v>
      </c>
      <c r="D701" s="5">
        <f t="shared" ca="1" si="74"/>
        <v>155.73287939203107</v>
      </c>
      <c r="E701" s="5">
        <f t="shared" ca="1" si="71"/>
        <v>-6.3767970430018401</v>
      </c>
      <c r="F701" s="5">
        <f t="shared" ca="1" si="75"/>
        <v>10.743313514141644</v>
      </c>
      <c r="G701">
        <f t="shared" ca="1" si="76"/>
        <v>0.72799999999999998</v>
      </c>
    </row>
    <row r="702" spans="1:7" x14ac:dyDescent="0.25">
      <c r="A702">
        <v>646</v>
      </c>
      <c r="B702" s="5">
        <f t="shared" ca="1" si="72"/>
        <v>65.760912138444652</v>
      </c>
      <c r="C702" s="5">
        <f t="shared" ca="1" si="73"/>
        <v>27.602486807640169</v>
      </c>
      <c r="D702" s="5">
        <f t="shared" ca="1" si="74"/>
        <v>168.62828947104515</v>
      </c>
      <c r="E702" s="5">
        <f t="shared" ca="1" si="71"/>
        <v>-29.146643823705094</v>
      </c>
      <c r="F702" s="5">
        <f t="shared" ca="1" si="75"/>
        <v>-12.026533266561611</v>
      </c>
      <c r="G702">
        <f t="shared" ca="1" si="76"/>
        <v>0.108</v>
      </c>
    </row>
    <row r="703" spans="1:7" x14ac:dyDescent="0.25">
      <c r="A703">
        <v>647</v>
      </c>
      <c r="B703" s="5">
        <f t="shared" ca="1" si="72"/>
        <v>71.481201605618722</v>
      </c>
      <c r="C703" s="5">
        <f t="shared" ca="1" si="73"/>
        <v>26.437300816980876</v>
      </c>
      <c r="D703" s="5">
        <f t="shared" ca="1" si="74"/>
        <v>154.14920022132335</v>
      </c>
      <c r="E703" s="5">
        <f t="shared" ca="1" si="71"/>
        <v>-2.113265660170605</v>
      </c>
      <c r="F703" s="5">
        <f t="shared" ca="1" si="75"/>
        <v>15.006844896972879</v>
      </c>
      <c r="G703">
        <f t="shared" ca="1" si="76"/>
        <v>0.82099999999999995</v>
      </c>
    </row>
    <row r="704" spans="1:7" x14ac:dyDescent="0.25">
      <c r="A704">
        <v>648</v>
      </c>
      <c r="B704" s="5">
        <f t="shared" ca="1" si="72"/>
        <v>66.641276145484866</v>
      </c>
      <c r="C704" s="5">
        <f t="shared" ca="1" si="73"/>
        <v>29.169289686865419</v>
      </c>
      <c r="D704" s="5">
        <f t="shared" ca="1" si="74"/>
        <v>154.07724497177389</v>
      </c>
      <c r="E704" s="5">
        <f t="shared" ca="1" si="71"/>
        <v>-23.222734637039771</v>
      </c>
      <c r="F704" s="5">
        <f t="shared" ca="1" si="75"/>
        <v>-6.1026240798962874</v>
      </c>
      <c r="G704">
        <f t="shared" ca="1" si="76"/>
        <v>0.223</v>
      </c>
    </row>
    <row r="705" spans="1:7" x14ac:dyDescent="0.25">
      <c r="A705">
        <v>649</v>
      </c>
      <c r="B705" s="5">
        <f t="shared" ca="1" si="72"/>
        <v>66.528963704524685</v>
      </c>
      <c r="C705" s="5">
        <f t="shared" ca="1" si="73"/>
        <v>30.901481507071043</v>
      </c>
      <c r="D705" s="5">
        <f t="shared" ca="1" si="74"/>
        <v>144.59215901558667</v>
      </c>
      <c r="E705" s="5">
        <f t="shared" ca="1" si="71"/>
        <v>-23.263178314400118</v>
      </c>
      <c r="F705" s="5">
        <f t="shared" ca="1" si="75"/>
        <v>-6.1430677572566346</v>
      </c>
      <c r="G705">
        <f t="shared" ca="1" si="76"/>
        <v>0.221</v>
      </c>
    </row>
    <row r="706" spans="1:7" x14ac:dyDescent="0.25">
      <c r="A706">
        <v>650</v>
      </c>
      <c r="B706" s="5">
        <f t="shared" ca="1" si="72"/>
        <v>71.680259489040765</v>
      </c>
      <c r="C706" s="5">
        <f t="shared" ca="1" si="73"/>
        <v>35.296684006619643</v>
      </c>
      <c r="D706" s="5">
        <f t="shared" ca="1" si="74"/>
        <v>144.83738229063377</v>
      </c>
      <c r="E706" s="5">
        <f t="shared" ca="1" si="71"/>
        <v>-21.283564563426754</v>
      </c>
      <c r="F706" s="5">
        <f t="shared" ca="1" si="75"/>
        <v>-4.1634540062832706</v>
      </c>
      <c r="G706">
        <f t="shared" ca="1" si="76"/>
        <v>0.28199999999999997</v>
      </c>
    </row>
    <row r="707" spans="1:7" x14ac:dyDescent="0.25">
      <c r="A707">
        <v>651</v>
      </c>
      <c r="B707" s="5">
        <f t="shared" ca="1" si="72"/>
        <v>72.001251858972481</v>
      </c>
      <c r="C707" s="5">
        <f t="shared" ca="1" si="73"/>
        <v>27.888061212959499</v>
      </c>
      <c r="D707" s="5">
        <f t="shared" ca="1" si="74"/>
        <v>145.03798048359988</v>
      </c>
      <c r="E707" s="5">
        <f t="shared" ca="1" si="71"/>
        <v>0.19703864887852696</v>
      </c>
      <c r="F707" s="5">
        <f t="shared" ca="1" si="75"/>
        <v>17.317149206022009</v>
      </c>
      <c r="G707">
        <f t="shared" ca="1" si="76"/>
        <v>0.86699999999999999</v>
      </c>
    </row>
    <row r="708" spans="1:7" x14ac:dyDescent="0.25">
      <c r="A708">
        <v>652</v>
      </c>
      <c r="B708" s="5">
        <f t="shared" ca="1" si="72"/>
        <v>70.540784914870301</v>
      </c>
      <c r="C708" s="5">
        <f t="shared" ca="1" si="73"/>
        <v>33.663274467560051</v>
      </c>
      <c r="D708" s="5">
        <f t="shared" ca="1" si="74"/>
        <v>157.24702166098382</v>
      </c>
      <c r="E708" s="5">
        <f t="shared" ca="1" si="71"/>
        <v>-26.591195105284857</v>
      </c>
      <c r="F708" s="5">
        <f t="shared" ca="1" si="75"/>
        <v>-9.4710845481413735</v>
      </c>
      <c r="G708">
        <f t="shared" ca="1" si="76"/>
        <v>0.152</v>
      </c>
    </row>
    <row r="709" spans="1:7" x14ac:dyDescent="0.25">
      <c r="A709">
        <v>653</v>
      </c>
      <c r="B709" s="5">
        <f t="shared" ca="1" si="72"/>
        <v>73.785410616130321</v>
      </c>
      <c r="C709" s="5">
        <f t="shared" ca="1" si="73"/>
        <v>29.070351663561446</v>
      </c>
      <c r="D709" s="5">
        <f t="shared" ca="1" si="74"/>
        <v>149.02948308101637</v>
      </c>
      <c r="E709" s="5">
        <f t="shared" ca="1" si="71"/>
        <v>-0.27285354329260636</v>
      </c>
      <c r="F709" s="5">
        <f t="shared" ca="1" si="75"/>
        <v>16.847257013850879</v>
      </c>
      <c r="G709">
        <f t="shared" ca="1" si="76"/>
        <v>0.85399999999999998</v>
      </c>
    </row>
    <row r="710" spans="1:7" x14ac:dyDescent="0.25">
      <c r="A710">
        <v>654</v>
      </c>
      <c r="B710" s="5">
        <f t="shared" ca="1" si="72"/>
        <v>72.277959534181363</v>
      </c>
      <c r="C710" s="5">
        <f t="shared" ca="1" si="73"/>
        <v>29.541442650313687</v>
      </c>
      <c r="D710" s="5">
        <f t="shared" ca="1" si="74"/>
        <v>145.96962734404499</v>
      </c>
      <c r="E710" s="5">
        <f t="shared" ref="E710:E773" ca="1" si="77">$J$46*(B710-$B$46)+$J$47*(C710-$B$47)+$J$48*(D710-$B$48)</f>
        <v>-4.1500272145560855</v>
      </c>
      <c r="F710" s="5">
        <f t="shared" ca="1" si="75"/>
        <v>12.970083342587397</v>
      </c>
      <c r="G710">
        <f t="shared" ca="1" si="76"/>
        <v>0.78100000000000003</v>
      </c>
    </row>
    <row r="711" spans="1:7" x14ac:dyDescent="0.25">
      <c r="A711">
        <v>655</v>
      </c>
      <c r="B711" s="5">
        <f t="shared" ca="1" si="72"/>
        <v>67.679934588224754</v>
      </c>
      <c r="C711" s="5">
        <f t="shared" ca="1" si="73"/>
        <v>28.288981703542298</v>
      </c>
      <c r="D711" s="5">
        <f t="shared" ca="1" si="74"/>
        <v>152.64914012340614</v>
      </c>
      <c r="E711" s="5">
        <f t="shared" ca="1" si="77"/>
        <v>-17.093527109818439</v>
      </c>
      <c r="F711" s="5">
        <f t="shared" ca="1" si="75"/>
        <v>2.6583447325045029E-2</v>
      </c>
      <c r="G711">
        <f t="shared" ca="1" si="76"/>
        <v>0.41299999999999998</v>
      </c>
    </row>
    <row r="712" spans="1:7" x14ac:dyDescent="0.25">
      <c r="A712">
        <v>656</v>
      </c>
      <c r="B712" s="5">
        <f t="shared" ca="1" si="72"/>
        <v>72.590350982820809</v>
      </c>
      <c r="C712" s="5">
        <f t="shared" ca="1" si="73"/>
        <v>31.032826776036906</v>
      </c>
      <c r="D712" s="5">
        <f t="shared" ca="1" si="74"/>
        <v>158.03060063037009</v>
      </c>
      <c r="E712" s="5">
        <f t="shared" ca="1" si="77"/>
        <v>-13.942233922012804</v>
      </c>
      <c r="F712" s="5">
        <f t="shared" ca="1" si="75"/>
        <v>3.17787663513068</v>
      </c>
      <c r="G712">
        <f t="shared" ca="1" si="76"/>
        <v>0.51</v>
      </c>
    </row>
    <row r="713" spans="1:7" x14ac:dyDescent="0.25">
      <c r="A713">
        <v>657</v>
      </c>
      <c r="B713" s="5">
        <f t="shared" ca="1" si="72"/>
        <v>73.193607851539369</v>
      </c>
      <c r="C713" s="5">
        <f t="shared" ca="1" si="73"/>
        <v>33.4692897614066</v>
      </c>
      <c r="D713" s="5">
        <f t="shared" ca="1" si="74"/>
        <v>154.37832320753472</v>
      </c>
      <c r="E713" s="5">
        <f t="shared" ca="1" si="77"/>
        <v>-17.094248123686246</v>
      </c>
      <c r="F713" s="5">
        <f t="shared" ca="1" si="75"/>
        <v>2.5862433457238154E-2</v>
      </c>
      <c r="G713">
        <f t="shared" ca="1" si="76"/>
        <v>0.41199999999999998</v>
      </c>
    </row>
    <row r="714" spans="1:7" x14ac:dyDescent="0.25">
      <c r="A714">
        <v>658</v>
      </c>
      <c r="B714" s="5">
        <f t="shared" ca="1" si="72"/>
        <v>67.989483313378571</v>
      </c>
      <c r="C714" s="5">
        <f t="shared" ca="1" si="73"/>
        <v>30.335919594190763</v>
      </c>
      <c r="D714" s="5">
        <f t="shared" ca="1" si="74"/>
        <v>156.17189004442162</v>
      </c>
      <c r="E714" s="5">
        <f t="shared" ca="1" si="77"/>
        <v>-23.844333646939962</v>
      </c>
      <c r="F714" s="5">
        <f t="shared" ca="1" si="75"/>
        <v>-6.7242230897964781</v>
      </c>
      <c r="G714">
        <f t="shared" ca="1" si="76"/>
        <v>0.20699999999999999</v>
      </c>
    </row>
    <row r="715" spans="1:7" x14ac:dyDescent="0.25">
      <c r="A715">
        <v>659</v>
      </c>
      <c r="B715" s="5">
        <f t="shared" ca="1" si="72"/>
        <v>74.318802055741486</v>
      </c>
      <c r="C715" s="5">
        <f t="shared" ca="1" si="73"/>
        <v>27.305366059094446</v>
      </c>
      <c r="D715" s="5">
        <f t="shared" ca="1" si="74"/>
        <v>150.96975295757437</v>
      </c>
      <c r="E715" s="5">
        <f t="shared" ca="1" si="77"/>
        <v>5.1009257680333544</v>
      </c>
      <c r="F715" s="5">
        <f t="shared" ca="1" si="75"/>
        <v>22.22103632517684</v>
      </c>
      <c r="G715">
        <f t="shared" ca="1" si="76"/>
        <v>0.93799999999999994</v>
      </c>
    </row>
    <row r="716" spans="1:7" x14ac:dyDescent="0.25">
      <c r="A716">
        <v>660</v>
      </c>
      <c r="B716" s="5">
        <f t="shared" ca="1" si="72"/>
        <v>68.041763073360627</v>
      </c>
      <c r="C716" s="5">
        <f t="shared" ca="1" si="73"/>
        <v>26.723711506388206</v>
      </c>
      <c r="D716" s="5">
        <f t="shared" ca="1" si="74"/>
        <v>155.54329915423168</v>
      </c>
      <c r="E716" s="5">
        <f t="shared" ca="1" si="77"/>
        <v>-13.270745048280062</v>
      </c>
      <c r="F716" s="5">
        <f t="shared" ca="1" si="75"/>
        <v>3.8493655088634213</v>
      </c>
      <c r="G716">
        <f t="shared" ca="1" si="76"/>
        <v>0.52900000000000003</v>
      </c>
    </row>
    <row r="717" spans="1:7" x14ac:dyDescent="0.25">
      <c r="A717">
        <v>661</v>
      </c>
      <c r="B717" s="5">
        <f t="shared" ca="1" si="72"/>
        <v>66.771278665732481</v>
      </c>
      <c r="C717" s="5">
        <f t="shared" ca="1" si="73"/>
        <v>34.360190017402822</v>
      </c>
      <c r="D717" s="5">
        <f t="shared" ca="1" si="74"/>
        <v>151.30783126479429</v>
      </c>
      <c r="E717" s="5">
        <f t="shared" ca="1" si="77"/>
        <v>-35.865392330846845</v>
      </c>
      <c r="F717" s="5">
        <f t="shared" ca="1" si="75"/>
        <v>-18.745281773703361</v>
      </c>
      <c r="G717">
        <f t="shared" ca="1" si="76"/>
        <v>3.4000000000000002E-2</v>
      </c>
    </row>
    <row r="718" spans="1:7" x14ac:dyDescent="0.25">
      <c r="A718">
        <v>662</v>
      </c>
      <c r="B718" s="5">
        <f t="shared" ca="1" si="72"/>
        <v>72.661069548621441</v>
      </c>
      <c r="C718" s="5">
        <f t="shared" ca="1" si="73"/>
        <v>29.600772167802905</v>
      </c>
      <c r="D718" s="5">
        <f t="shared" ca="1" si="74"/>
        <v>146.19914452960577</v>
      </c>
      <c r="E718" s="5">
        <f t="shared" ca="1" si="77"/>
        <v>-3.369393074701398</v>
      </c>
      <c r="F718" s="5">
        <f t="shared" ca="1" si="75"/>
        <v>13.750717482442086</v>
      </c>
      <c r="G718">
        <f t="shared" ca="1" si="76"/>
        <v>0.79800000000000004</v>
      </c>
    </row>
    <row r="719" spans="1:7" x14ac:dyDescent="0.25">
      <c r="A719">
        <v>663</v>
      </c>
      <c r="B719" s="5">
        <f t="shared" ca="1" si="72"/>
        <v>73.616249829750515</v>
      </c>
      <c r="C719" s="5">
        <f t="shared" ca="1" si="73"/>
        <v>31.841439144155991</v>
      </c>
      <c r="D719" s="5">
        <f t="shared" ca="1" si="74"/>
        <v>144.88271876591702</v>
      </c>
      <c r="E719" s="5">
        <f t="shared" ca="1" si="77"/>
        <v>-6.2503557210782859</v>
      </c>
      <c r="F719" s="5">
        <f t="shared" ca="1" si="75"/>
        <v>10.869754836065198</v>
      </c>
      <c r="G719">
        <f t="shared" ca="1" si="76"/>
        <v>0.73</v>
      </c>
    </row>
    <row r="720" spans="1:7" x14ac:dyDescent="0.25">
      <c r="A720">
        <v>664</v>
      </c>
      <c r="B720" s="5">
        <f t="shared" ca="1" si="72"/>
        <v>74.030069206506084</v>
      </c>
      <c r="C720" s="5">
        <f t="shared" ca="1" si="73"/>
        <v>32.383615852053794</v>
      </c>
      <c r="D720" s="5">
        <f t="shared" ca="1" si="74"/>
        <v>148.63165155307365</v>
      </c>
      <c r="E720" s="5">
        <f t="shared" ca="1" si="77"/>
        <v>-8.6290435849859222</v>
      </c>
      <c r="F720" s="5">
        <f t="shared" ca="1" si="75"/>
        <v>8.4910669721575616</v>
      </c>
      <c r="G720">
        <f t="shared" ca="1" si="76"/>
        <v>0.66600000000000004</v>
      </c>
    </row>
    <row r="721" spans="1:7" x14ac:dyDescent="0.25">
      <c r="A721">
        <v>665</v>
      </c>
      <c r="B721" s="5">
        <f t="shared" ca="1" si="72"/>
        <v>71.827238252501616</v>
      </c>
      <c r="C721" s="5">
        <f t="shared" ca="1" si="73"/>
        <v>30.64941522304855</v>
      </c>
      <c r="D721" s="5">
        <f t="shared" ca="1" si="74"/>
        <v>170.14713985288842</v>
      </c>
      <c r="E721" s="5">
        <f t="shared" ca="1" si="77"/>
        <v>-21.531974242795997</v>
      </c>
      <c r="F721" s="5">
        <f t="shared" ca="1" si="75"/>
        <v>-4.4118636856525129</v>
      </c>
      <c r="G721">
        <f t="shared" ca="1" si="76"/>
        <v>0.27600000000000002</v>
      </c>
    </row>
    <row r="722" spans="1:7" x14ac:dyDescent="0.25">
      <c r="A722">
        <v>666</v>
      </c>
      <c r="B722" s="5">
        <f t="shared" ca="1" si="72"/>
        <v>70.255095755696615</v>
      </c>
      <c r="C722" s="5">
        <f t="shared" ca="1" si="73"/>
        <v>31.364423856283054</v>
      </c>
      <c r="D722" s="5">
        <f t="shared" ca="1" si="74"/>
        <v>165.76472126667775</v>
      </c>
      <c r="E722" s="5">
        <f t="shared" ca="1" si="77"/>
        <v>-25.558398843364245</v>
      </c>
      <c r="F722" s="5">
        <f t="shared" ca="1" si="75"/>
        <v>-8.4382882862207609</v>
      </c>
      <c r="G722">
        <f t="shared" ca="1" si="76"/>
        <v>0.16900000000000001</v>
      </c>
    </row>
    <row r="723" spans="1:7" x14ac:dyDescent="0.25">
      <c r="A723">
        <v>667</v>
      </c>
      <c r="B723" s="5">
        <f t="shared" ca="1" si="72"/>
        <v>64.345134503535078</v>
      </c>
      <c r="C723" s="5">
        <f t="shared" ca="1" si="73"/>
        <v>25.991718494334368</v>
      </c>
      <c r="D723" s="5">
        <f t="shared" ca="1" si="74"/>
        <v>147.80710152330226</v>
      </c>
      <c r="E723" s="5">
        <f t="shared" ca="1" si="77"/>
        <v>-17.382122302248483</v>
      </c>
      <c r="F723" s="5">
        <f t="shared" ca="1" si="75"/>
        <v>-0.26201174510499925</v>
      </c>
      <c r="G723">
        <f t="shared" ca="1" si="76"/>
        <v>0.39800000000000002</v>
      </c>
    </row>
    <row r="724" spans="1:7" x14ac:dyDescent="0.25">
      <c r="A724">
        <v>668</v>
      </c>
      <c r="B724" s="5">
        <f t="shared" ca="1" si="72"/>
        <v>70.602341711626593</v>
      </c>
      <c r="C724" s="5">
        <f t="shared" ca="1" si="73"/>
        <v>29.630299945949346</v>
      </c>
      <c r="D724" s="5">
        <f t="shared" ca="1" si="74"/>
        <v>145.90190177369604</v>
      </c>
      <c r="E724" s="5">
        <f t="shared" ca="1" si="77"/>
        <v>-9.0416845529657941</v>
      </c>
      <c r="F724" s="5">
        <f t="shared" ca="1" si="75"/>
        <v>8.0784260041776896</v>
      </c>
      <c r="G724">
        <f t="shared" ca="1" si="76"/>
        <v>0.65200000000000002</v>
      </c>
    </row>
    <row r="725" spans="1:7" x14ac:dyDescent="0.25">
      <c r="A725">
        <v>669</v>
      </c>
      <c r="B725" s="5">
        <f t="shared" ca="1" si="72"/>
        <v>71.404278629797361</v>
      </c>
      <c r="C725" s="5">
        <f t="shared" ca="1" si="73"/>
        <v>29.39716722890013</v>
      </c>
      <c r="D725" s="5">
        <f t="shared" ca="1" si="74"/>
        <v>150.31946195232189</v>
      </c>
      <c r="E725" s="5">
        <f t="shared" ca="1" si="77"/>
        <v>-8.5312415995155728</v>
      </c>
      <c r="F725" s="5">
        <f t="shared" ca="1" si="75"/>
        <v>8.5888689576279109</v>
      </c>
      <c r="G725">
        <f t="shared" ca="1" si="76"/>
        <v>0.67100000000000004</v>
      </c>
    </row>
    <row r="726" spans="1:7" x14ac:dyDescent="0.25">
      <c r="A726">
        <v>670</v>
      </c>
      <c r="B726" s="5">
        <f t="shared" ca="1" si="72"/>
        <v>68.496477692512116</v>
      </c>
      <c r="C726" s="5">
        <f t="shared" ca="1" si="73"/>
        <v>28.625327907097411</v>
      </c>
      <c r="D726" s="5">
        <f t="shared" ca="1" si="74"/>
        <v>151.63001183819807</v>
      </c>
      <c r="E726" s="5">
        <f t="shared" ca="1" si="77"/>
        <v>-15.203166592790275</v>
      </c>
      <c r="F726" s="5">
        <f t="shared" ca="1" si="75"/>
        <v>1.9169439643532087</v>
      </c>
      <c r="G726">
        <f t="shared" ca="1" si="76"/>
        <v>0.46400000000000002</v>
      </c>
    </row>
    <row r="727" spans="1:7" x14ac:dyDescent="0.25">
      <c r="A727">
        <v>671</v>
      </c>
      <c r="B727" s="5">
        <f t="shared" ca="1" si="72"/>
        <v>69.012251851021119</v>
      </c>
      <c r="C727" s="5">
        <f t="shared" ca="1" si="73"/>
        <v>25.612345870049165</v>
      </c>
      <c r="D727" s="5">
        <f t="shared" ca="1" si="74"/>
        <v>140.5522264319018</v>
      </c>
      <c r="E727" s="5">
        <f t="shared" ca="1" si="77"/>
        <v>0.62208394450434135</v>
      </c>
      <c r="F727" s="5">
        <f t="shared" ca="1" si="75"/>
        <v>17.742194501647823</v>
      </c>
      <c r="G727">
        <f t="shared" ca="1" si="76"/>
        <v>0.876</v>
      </c>
    </row>
    <row r="728" spans="1:7" x14ac:dyDescent="0.25">
      <c r="A728">
        <v>672</v>
      </c>
      <c r="B728" s="5">
        <f t="shared" ca="1" si="72"/>
        <v>71.796772957559568</v>
      </c>
      <c r="C728" s="5">
        <f t="shared" ca="1" si="73"/>
        <v>25.909002717552731</v>
      </c>
      <c r="D728" s="5">
        <f t="shared" ca="1" si="74"/>
        <v>145.59729238017292</v>
      </c>
      <c r="E728" s="5">
        <f t="shared" ca="1" si="77"/>
        <v>4.8520164681162035</v>
      </c>
      <c r="F728" s="5">
        <f t="shared" ca="1" si="75"/>
        <v>21.972127025259688</v>
      </c>
      <c r="G728">
        <f t="shared" ca="1" si="76"/>
        <v>0.93400000000000005</v>
      </c>
    </row>
    <row r="729" spans="1:7" x14ac:dyDescent="0.25">
      <c r="A729">
        <v>673</v>
      </c>
      <c r="B729" s="5">
        <f t="shared" ca="1" si="72"/>
        <v>68.647500609079614</v>
      </c>
      <c r="C729" s="5">
        <f t="shared" ca="1" si="73"/>
        <v>28.04653449363521</v>
      </c>
      <c r="D729" s="5">
        <f t="shared" ca="1" si="74"/>
        <v>148.18800541021869</v>
      </c>
      <c r="E729" s="5">
        <f t="shared" ca="1" si="77"/>
        <v>-11.310006173490017</v>
      </c>
      <c r="F729" s="5">
        <f t="shared" ca="1" si="75"/>
        <v>5.8101043836534672</v>
      </c>
      <c r="G729">
        <f t="shared" ca="1" si="76"/>
        <v>0.59299999999999997</v>
      </c>
    </row>
    <row r="730" spans="1:7" x14ac:dyDescent="0.25">
      <c r="A730">
        <v>674</v>
      </c>
      <c r="B730" s="5">
        <f t="shared" ca="1" si="72"/>
        <v>70.522453141009635</v>
      </c>
      <c r="C730" s="5">
        <f t="shared" ca="1" si="73"/>
        <v>32.349345689930118</v>
      </c>
      <c r="D730" s="5">
        <f t="shared" ca="1" si="74"/>
        <v>148.29800684816675</v>
      </c>
      <c r="E730" s="5">
        <f t="shared" ca="1" si="77"/>
        <v>-18.150255606859115</v>
      </c>
      <c r="F730" s="5">
        <f t="shared" ca="1" si="75"/>
        <v>-1.0301450497156317</v>
      </c>
      <c r="G730">
        <f t="shared" ca="1" si="76"/>
        <v>0.371</v>
      </c>
    </row>
    <row r="731" spans="1:7" x14ac:dyDescent="0.25">
      <c r="A731">
        <v>675</v>
      </c>
      <c r="B731" s="5">
        <f t="shared" ca="1" si="72"/>
        <v>66.592578531230203</v>
      </c>
      <c r="C731" s="5">
        <f t="shared" ca="1" si="73"/>
        <v>26.240721289487187</v>
      </c>
      <c r="D731" s="5">
        <f t="shared" ca="1" si="74"/>
        <v>149.26273535047937</v>
      </c>
      <c r="E731" s="5">
        <f t="shared" ca="1" si="77"/>
        <v>-12.584903355231168</v>
      </c>
      <c r="F731" s="5">
        <f t="shared" ca="1" si="75"/>
        <v>4.535207201912316</v>
      </c>
      <c r="G731">
        <f t="shared" ca="1" si="76"/>
        <v>0.54900000000000004</v>
      </c>
    </row>
    <row r="732" spans="1:7" x14ac:dyDescent="0.25">
      <c r="A732">
        <v>676</v>
      </c>
      <c r="B732" s="5">
        <f t="shared" ca="1" si="72"/>
        <v>73.860591685541849</v>
      </c>
      <c r="C732" s="5">
        <f t="shared" ca="1" si="73"/>
        <v>27.029990599041856</v>
      </c>
      <c r="D732" s="5">
        <f t="shared" ca="1" si="74"/>
        <v>147.62473850072564</v>
      </c>
      <c r="E732" s="5">
        <f t="shared" ca="1" si="77"/>
        <v>6.392798846997704</v>
      </c>
      <c r="F732" s="5">
        <f t="shared" ca="1" si="75"/>
        <v>23.512909404141187</v>
      </c>
      <c r="G732">
        <f t="shared" ca="1" si="76"/>
        <v>0.95299999999999996</v>
      </c>
    </row>
    <row r="733" spans="1:7" x14ac:dyDescent="0.25">
      <c r="A733">
        <v>677</v>
      </c>
      <c r="B733" s="5">
        <f t="shared" ca="1" si="72"/>
        <v>68.626984821152931</v>
      </c>
      <c r="C733" s="5">
        <f t="shared" ca="1" si="73"/>
        <v>31.707696282469296</v>
      </c>
      <c r="D733" s="5">
        <f t="shared" ca="1" si="74"/>
        <v>152.21471174651575</v>
      </c>
      <c r="E733" s="5">
        <f t="shared" ca="1" si="77"/>
        <v>-23.762748212411928</v>
      </c>
      <c r="F733" s="5">
        <f t="shared" ca="1" si="75"/>
        <v>-6.6426376552684445</v>
      </c>
      <c r="G733">
        <f t="shared" ca="1" si="76"/>
        <v>0.20899999999999999</v>
      </c>
    </row>
    <row r="734" spans="1:7" x14ac:dyDescent="0.25">
      <c r="A734">
        <v>678</v>
      </c>
      <c r="B734" s="5">
        <f t="shared" ca="1" si="72"/>
        <v>66.342531940886175</v>
      </c>
      <c r="C734" s="5">
        <f t="shared" ca="1" si="73"/>
        <v>29.400783844356933</v>
      </c>
      <c r="D734" s="5">
        <f t="shared" ca="1" si="74"/>
        <v>154.12632081783352</v>
      </c>
      <c r="E734" s="5">
        <f t="shared" ca="1" si="77"/>
        <v>-24.730127959957152</v>
      </c>
      <c r="F734" s="5">
        <f t="shared" ca="1" si="75"/>
        <v>-7.6100174028136678</v>
      </c>
      <c r="G734">
        <f t="shared" ca="1" si="76"/>
        <v>0.186</v>
      </c>
    </row>
    <row r="735" spans="1:7" x14ac:dyDescent="0.25">
      <c r="A735">
        <v>679</v>
      </c>
      <c r="B735" s="5">
        <f t="shared" ca="1" si="72"/>
        <v>67.799215134597489</v>
      </c>
      <c r="C735" s="5">
        <f t="shared" ca="1" si="73"/>
        <v>32.157900710885059</v>
      </c>
      <c r="D735" s="5">
        <f t="shared" ca="1" si="74"/>
        <v>145.74221961494791</v>
      </c>
      <c r="E735" s="5">
        <f t="shared" ca="1" si="77"/>
        <v>-23.844278374661155</v>
      </c>
      <c r="F735" s="5">
        <f t="shared" ca="1" si="75"/>
        <v>-6.7241678175176709</v>
      </c>
      <c r="G735">
        <f t="shared" ca="1" si="76"/>
        <v>0.20799999999999999</v>
      </c>
    </row>
    <row r="736" spans="1:7" x14ac:dyDescent="0.25">
      <c r="A736">
        <v>680</v>
      </c>
      <c r="B736" s="5">
        <f t="shared" ca="1" si="72"/>
        <v>65.111006926405182</v>
      </c>
      <c r="C736" s="5">
        <f t="shared" ca="1" si="73"/>
        <v>29.25778342342841</v>
      </c>
      <c r="D736" s="5">
        <f t="shared" ca="1" si="74"/>
        <v>140.52467269905611</v>
      </c>
      <c r="E736" s="5">
        <f t="shared" ca="1" si="77"/>
        <v>-20.440839496335894</v>
      </c>
      <c r="F736" s="5">
        <f t="shared" ca="1" si="75"/>
        <v>-3.32072893919241</v>
      </c>
      <c r="G736">
        <f t="shared" ca="1" si="76"/>
        <v>0.30099999999999999</v>
      </c>
    </row>
    <row r="737" spans="1:7" x14ac:dyDescent="0.25">
      <c r="A737">
        <v>681</v>
      </c>
      <c r="B737" s="5">
        <f t="shared" ca="1" si="72"/>
        <v>70.796785485659029</v>
      </c>
      <c r="C737" s="5">
        <f t="shared" ca="1" si="73"/>
        <v>26.346824840257646</v>
      </c>
      <c r="D737" s="5">
        <f t="shared" ca="1" si="74"/>
        <v>151.60430052456758</v>
      </c>
      <c r="E737" s="5">
        <f t="shared" ca="1" si="77"/>
        <v>-2.4007612650591001</v>
      </c>
      <c r="F737" s="5">
        <f t="shared" ca="1" si="75"/>
        <v>14.719349292084384</v>
      </c>
      <c r="G737">
        <f t="shared" ca="1" si="76"/>
        <v>0.81100000000000005</v>
      </c>
    </row>
    <row r="738" spans="1:7" x14ac:dyDescent="0.25">
      <c r="A738">
        <v>682</v>
      </c>
      <c r="B738" s="5">
        <f t="shared" ca="1" si="72"/>
        <v>66.746111002614128</v>
      </c>
      <c r="C738" s="5">
        <f t="shared" ca="1" si="73"/>
        <v>31.064470954008655</v>
      </c>
      <c r="D738" s="5">
        <f t="shared" ca="1" si="74"/>
        <v>145.13608509888348</v>
      </c>
      <c r="E738" s="5">
        <f t="shared" ca="1" si="77"/>
        <v>-23.405021744635082</v>
      </c>
      <c r="F738" s="5">
        <f t="shared" ca="1" si="75"/>
        <v>-6.2849111874915984</v>
      </c>
      <c r="G738">
        <f t="shared" ca="1" si="76"/>
        <v>0.219</v>
      </c>
    </row>
    <row r="739" spans="1:7" x14ac:dyDescent="0.25">
      <c r="A739">
        <v>683</v>
      </c>
      <c r="B739" s="5">
        <f t="shared" ca="1" si="72"/>
        <v>69.674519784522047</v>
      </c>
      <c r="C739" s="5">
        <f t="shared" ca="1" si="73"/>
        <v>30.027888920430385</v>
      </c>
      <c r="D739" s="5">
        <f t="shared" ca="1" si="74"/>
        <v>158.89740546934047</v>
      </c>
      <c r="E739" s="5">
        <f t="shared" ca="1" si="77"/>
        <v>-19.746425660189423</v>
      </c>
      <c r="F739" s="5">
        <f t="shared" ca="1" si="75"/>
        <v>-2.6263151030459397</v>
      </c>
      <c r="G739">
        <f t="shared" ca="1" si="76"/>
        <v>0.32800000000000001</v>
      </c>
    </row>
    <row r="740" spans="1:7" x14ac:dyDescent="0.25">
      <c r="A740">
        <v>684</v>
      </c>
      <c r="B740" s="5">
        <f t="shared" ca="1" si="72"/>
        <v>73.798675084040838</v>
      </c>
      <c r="C740" s="5">
        <f t="shared" ca="1" si="73"/>
        <v>27.229834914036342</v>
      </c>
      <c r="D740" s="5">
        <f t="shared" ca="1" si="74"/>
        <v>143.55322469056699</v>
      </c>
      <c r="E740" s="5">
        <f t="shared" ca="1" si="77"/>
        <v>7.8557215439373653</v>
      </c>
      <c r="F740" s="5">
        <f t="shared" ca="1" si="75"/>
        <v>24.975832101080847</v>
      </c>
      <c r="G740">
        <f t="shared" ca="1" si="76"/>
        <v>0.96599999999999997</v>
      </c>
    </row>
    <row r="741" spans="1:7" x14ac:dyDescent="0.25">
      <c r="A741">
        <v>685</v>
      </c>
      <c r="B741" s="5">
        <f t="shared" ca="1" si="72"/>
        <v>64.573054028052439</v>
      </c>
      <c r="C741" s="5">
        <f t="shared" ca="1" si="73"/>
        <v>33.950227652253318</v>
      </c>
      <c r="D741" s="5">
        <f t="shared" ca="1" si="74"/>
        <v>152.65909684111975</v>
      </c>
      <c r="E741" s="5">
        <f t="shared" ca="1" si="77"/>
        <v>-41.588138725913026</v>
      </c>
      <c r="F741" s="5">
        <f t="shared" ca="1" si="75"/>
        <v>-24.468028168769543</v>
      </c>
      <c r="G741">
        <f t="shared" ca="1" si="76"/>
        <v>1.2999999999999999E-2</v>
      </c>
    </row>
    <row r="742" spans="1:7" x14ac:dyDescent="0.25">
      <c r="A742">
        <v>686</v>
      </c>
      <c r="B742" s="5">
        <f t="shared" ca="1" si="72"/>
        <v>69.240378448907535</v>
      </c>
      <c r="C742" s="5">
        <f t="shared" ca="1" si="73"/>
        <v>35.368314286341118</v>
      </c>
      <c r="D742" s="5">
        <f t="shared" ca="1" si="74"/>
        <v>150.60316030245605</v>
      </c>
      <c r="E742" s="5">
        <f t="shared" ca="1" si="77"/>
        <v>-31.405183457469885</v>
      </c>
      <c r="F742" s="5">
        <f t="shared" ca="1" si="75"/>
        <v>-14.285072900326401</v>
      </c>
      <c r="G742">
        <f t="shared" ca="1" si="76"/>
        <v>7.8E-2</v>
      </c>
    </row>
    <row r="743" spans="1:7" x14ac:dyDescent="0.25">
      <c r="A743">
        <v>687</v>
      </c>
      <c r="B743" s="5">
        <f t="shared" ca="1" si="72"/>
        <v>66.184723122369121</v>
      </c>
      <c r="C743" s="5">
        <f t="shared" ca="1" si="73"/>
        <v>33.780134671799736</v>
      </c>
      <c r="D743" s="5">
        <f t="shared" ca="1" si="74"/>
        <v>139.50813342348204</v>
      </c>
      <c r="E743" s="5">
        <f t="shared" ca="1" si="77"/>
        <v>-29.525043020578714</v>
      </c>
      <c r="F743" s="5">
        <f t="shared" ca="1" si="75"/>
        <v>-12.40493246343523</v>
      </c>
      <c r="G743">
        <f t="shared" ca="1" si="76"/>
        <v>9.6000000000000002E-2</v>
      </c>
    </row>
    <row r="744" spans="1:7" x14ac:dyDescent="0.25">
      <c r="A744">
        <v>688</v>
      </c>
      <c r="B744" s="5">
        <f t="shared" ca="1" si="72"/>
        <v>71.227996899987929</v>
      </c>
      <c r="C744" s="5">
        <f t="shared" ca="1" si="73"/>
        <v>30.544962404957435</v>
      </c>
      <c r="D744" s="5">
        <f t="shared" ca="1" si="74"/>
        <v>146.73273440926928</v>
      </c>
      <c r="E744" s="5">
        <f t="shared" ca="1" si="77"/>
        <v>-10.296588397715924</v>
      </c>
      <c r="F744" s="5">
        <f t="shared" ca="1" si="75"/>
        <v>6.8235221594275597</v>
      </c>
      <c r="G744">
        <f t="shared" ca="1" si="76"/>
        <v>0.621</v>
      </c>
    </row>
    <row r="745" spans="1:7" x14ac:dyDescent="0.25">
      <c r="A745">
        <v>689</v>
      </c>
      <c r="B745" s="5">
        <f t="shared" ca="1" si="72"/>
        <v>75.20121481399427</v>
      </c>
      <c r="C745" s="5">
        <f t="shared" ca="1" si="73"/>
        <v>34.273951317845601</v>
      </c>
      <c r="D745" s="5">
        <f t="shared" ca="1" si="74"/>
        <v>149.71236423010839</v>
      </c>
      <c r="E745" s="5">
        <f t="shared" ca="1" si="77"/>
        <v>-11.220093846010226</v>
      </c>
      <c r="F745" s="5">
        <f t="shared" ca="1" si="75"/>
        <v>5.900016711133258</v>
      </c>
      <c r="G745">
        <f t="shared" ca="1" si="76"/>
        <v>0.59899999999999998</v>
      </c>
    </row>
    <row r="746" spans="1:7" x14ac:dyDescent="0.25">
      <c r="A746">
        <v>690</v>
      </c>
      <c r="B746" s="5">
        <f t="shared" ca="1" si="72"/>
        <v>68.672935391719307</v>
      </c>
      <c r="C746" s="5">
        <f t="shared" ca="1" si="73"/>
        <v>31.378838876817216</v>
      </c>
      <c r="D746" s="5">
        <f t="shared" ca="1" si="74"/>
        <v>140.19438092015915</v>
      </c>
      <c r="E746" s="5">
        <f t="shared" ca="1" si="77"/>
        <v>-16.238518356497057</v>
      </c>
      <c r="F746" s="5">
        <f t="shared" ca="1" si="75"/>
        <v>0.88159220064642696</v>
      </c>
      <c r="G746">
        <f t="shared" ca="1" si="76"/>
        <v>0.443</v>
      </c>
    </row>
    <row r="747" spans="1:7" x14ac:dyDescent="0.25">
      <c r="A747">
        <v>691</v>
      </c>
      <c r="B747" s="5">
        <f t="shared" ca="1" si="72"/>
        <v>71.841560317544008</v>
      </c>
      <c r="C747" s="5">
        <f t="shared" ca="1" si="73"/>
        <v>30.310491031937719</v>
      </c>
      <c r="D747" s="5">
        <f t="shared" ca="1" si="74"/>
        <v>151.27496673982512</v>
      </c>
      <c r="E747" s="5">
        <f t="shared" ca="1" si="77"/>
        <v>-10.375713062844522</v>
      </c>
      <c r="F747" s="5">
        <f t="shared" ca="1" si="75"/>
        <v>6.744397494298962</v>
      </c>
      <c r="G747">
        <f t="shared" ca="1" si="76"/>
        <v>0.61799999999999999</v>
      </c>
    </row>
    <row r="748" spans="1:7" x14ac:dyDescent="0.25">
      <c r="A748">
        <v>692</v>
      </c>
      <c r="B748" s="5">
        <f t="shared" ca="1" si="72"/>
        <v>73.593465830357104</v>
      </c>
      <c r="C748" s="5">
        <f t="shared" ca="1" si="73"/>
        <v>28.937163943989628</v>
      </c>
      <c r="D748" s="5">
        <f t="shared" ca="1" si="74"/>
        <v>150.06542204340107</v>
      </c>
      <c r="E748" s="5">
        <f t="shared" ca="1" si="77"/>
        <v>-0.99519767498701461</v>
      </c>
      <c r="F748" s="5">
        <f t="shared" ca="1" si="75"/>
        <v>16.124912882156469</v>
      </c>
      <c r="G748">
        <f t="shared" ca="1" si="76"/>
        <v>0.84</v>
      </c>
    </row>
    <row r="749" spans="1:7" x14ac:dyDescent="0.25">
      <c r="A749">
        <v>693</v>
      </c>
      <c r="B749" s="5">
        <f t="shared" ca="1" si="72"/>
        <v>68.881924468386259</v>
      </c>
      <c r="C749" s="5">
        <f t="shared" ca="1" si="73"/>
        <v>23.15505500771522</v>
      </c>
      <c r="D749" s="5">
        <f t="shared" ca="1" si="74"/>
        <v>149.59605280104736</v>
      </c>
      <c r="E749" s="5">
        <f t="shared" ca="1" si="77"/>
        <v>2.2478105999392319</v>
      </c>
      <c r="F749" s="5">
        <f t="shared" ca="1" si="75"/>
        <v>19.367921157082716</v>
      </c>
      <c r="G749">
        <f t="shared" ca="1" si="76"/>
        <v>0.90100000000000002</v>
      </c>
    </row>
    <row r="750" spans="1:7" x14ac:dyDescent="0.25">
      <c r="A750">
        <v>694</v>
      </c>
      <c r="B750" s="5">
        <f t="shared" ca="1" si="72"/>
        <v>70.597836928653848</v>
      </c>
      <c r="C750" s="5">
        <f t="shared" ca="1" si="73"/>
        <v>30.743769427402849</v>
      </c>
      <c r="D750" s="5">
        <f t="shared" ca="1" si="74"/>
        <v>136.81973234893624</v>
      </c>
      <c r="E750" s="5">
        <f t="shared" ca="1" si="77"/>
        <v>-7.2700604809731928</v>
      </c>
      <c r="F750" s="5">
        <f t="shared" ca="1" si="75"/>
        <v>9.8500500761702909</v>
      </c>
      <c r="G750">
        <f t="shared" ca="1" si="76"/>
        <v>0.70399999999999996</v>
      </c>
    </row>
    <row r="751" spans="1:7" x14ac:dyDescent="0.25">
      <c r="A751">
        <v>695</v>
      </c>
      <c r="B751" s="5">
        <f t="shared" ca="1" si="72"/>
        <v>72.438938250359826</v>
      </c>
      <c r="C751" s="5">
        <f t="shared" ca="1" si="73"/>
        <v>28.224595523286609</v>
      </c>
      <c r="D751" s="5">
        <f t="shared" ca="1" si="74"/>
        <v>150.36014196314855</v>
      </c>
      <c r="E751" s="5">
        <f t="shared" ca="1" si="77"/>
        <v>-2.3883987491146583</v>
      </c>
      <c r="F751" s="5">
        <f t="shared" ca="1" si="75"/>
        <v>14.731711808028825</v>
      </c>
      <c r="G751">
        <f t="shared" ca="1" si="76"/>
        <v>0.81200000000000006</v>
      </c>
    </row>
    <row r="752" spans="1:7" x14ac:dyDescent="0.25">
      <c r="A752">
        <v>696</v>
      </c>
      <c r="B752" s="5">
        <f t="shared" ca="1" si="72"/>
        <v>71.029097497305642</v>
      </c>
      <c r="C752" s="5">
        <f t="shared" ca="1" si="73"/>
        <v>28.238878842077785</v>
      </c>
      <c r="D752" s="5">
        <f t="shared" ca="1" si="74"/>
        <v>144.79678606593254</v>
      </c>
      <c r="E752" s="5">
        <f t="shared" ca="1" si="77"/>
        <v>-3.3680298822479764</v>
      </c>
      <c r="F752" s="5">
        <f t="shared" ca="1" si="75"/>
        <v>13.752080674895508</v>
      </c>
      <c r="G752">
        <f t="shared" ca="1" si="76"/>
        <v>0.79900000000000004</v>
      </c>
    </row>
    <row r="753" spans="1:7" x14ac:dyDescent="0.25">
      <c r="A753">
        <v>697</v>
      </c>
      <c r="B753" s="5">
        <f t="shared" ca="1" si="72"/>
        <v>64.837751603424024</v>
      </c>
      <c r="C753" s="5">
        <f t="shared" ca="1" si="73"/>
        <v>27.909284302916017</v>
      </c>
      <c r="D753" s="5">
        <f t="shared" ca="1" si="74"/>
        <v>141.55440917051089</v>
      </c>
      <c r="E753" s="5">
        <f t="shared" ca="1" si="77"/>
        <v>-17.992593834291863</v>
      </c>
      <c r="F753" s="5">
        <f t="shared" ca="1" si="75"/>
        <v>-0.8724832771483797</v>
      </c>
      <c r="G753">
        <f t="shared" ca="1" si="76"/>
        <v>0.378</v>
      </c>
    </row>
    <row r="754" spans="1:7" x14ac:dyDescent="0.25">
      <c r="A754">
        <v>698</v>
      </c>
      <c r="B754" s="5">
        <f t="shared" ca="1" si="72"/>
        <v>69.362578622669972</v>
      </c>
      <c r="C754" s="5">
        <f t="shared" ca="1" si="73"/>
        <v>27.939822948762561</v>
      </c>
      <c r="D754" s="5">
        <f t="shared" ca="1" si="74"/>
        <v>152.3915937806658</v>
      </c>
      <c r="E754" s="5">
        <f t="shared" ca="1" si="77"/>
        <v>-11.279948277435409</v>
      </c>
      <c r="F754" s="5">
        <f t="shared" ca="1" si="75"/>
        <v>5.8401622797080748</v>
      </c>
      <c r="G754">
        <f t="shared" ca="1" si="76"/>
        <v>0.59499999999999997</v>
      </c>
    </row>
    <row r="755" spans="1:7" x14ac:dyDescent="0.25">
      <c r="A755">
        <v>699</v>
      </c>
      <c r="B755" s="5">
        <f t="shared" ca="1" si="72"/>
        <v>70.514782536113373</v>
      </c>
      <c r="C755" s="5">
        <f t="shared" ca="1" si="73"/>
        <v>28.037876424949872</v>
      </c>
      <c r="D755" s="5">
        <f t="shared" ca="1" si="74"/>
        <v>138.27787394511202</v>
      </c>
      <c r="E755" s="5">
        <f t="shared" ca="1" si="77"/>
        <v>-0.73026035663291644</v>
      </c>
      <c r="F755" s="5">
        <f t="shared" ca="1" si="75"/>
        <v>16.389850200510566</v>
      </c>
      <c r="G755">
        <f t="shared" ca="1" si="76"/>
        <v>0.84199999999999997</v>
      </c>
    </row>
    <row r="756" spans="1:7" x14ac:dyDescent="0.25">
      <c r="A756">
        <v>700</v>
      </c>
      <c r="B756" s="5">
        <f t="shared" ca="1" si="72"/>
        <v>69.387576749593322</v>
      </c>
      <c r="C756" s="5">
        <f t="shared" ca="1" si="73"/>
        <v>34.888650849946622</v>
      </c>
      <c r="D756" s="5">
        <f t="shared" ca="1" si="74"/>
        <v>152.52849655012298</v>
      </c>
      <c r="E756" s="5">
        <f t="shared" ca="1" si="77"/>
        <v>-30.691874120192036</v>
      </c>
      <c r="F756" s="5">
        <f t="shared" ca="1" si="75"/>
        <v>-13.571763563048552</v>
      </c>
      <c r="G756">
        <f t="shared" ca="1" si="76"/>
        <v>8.6999999999999994E-2</v>
      </c>
    </row>
    <row r="757" spans="1:7" x14ac:dyDescent="0.25">
      <c r="A757">
        <v>701</v>
      </c>
      <c r="B757" s="5">
        <f t="shared" ca="1" si="72"/>
        <v>67.986765533118401</v>
      </c>
      <c r="C757" s="5">
        <f t="shared" ca="1" si="73"/>
        <v>28.657752616618765</v>
      </c>
      <c r="D757" s="5">
        <f t="shared" ca="1" si="74"/>
        <v>151.52628735361034</v>
      </c>
      <c r="E757" s="5">
        <f t="shared" ca="1" si="77"/>
        <v>-16.661452739076921</v>
      </c>
      <c r="F757" s="5">
        <f t="shared" ca="1" si="75"/>
        <v>0.45865781806656258</v>
      </c>
      <c r="G757">
        <f t="shared" ca="1" si="76"/>
        <v>0.432</v>
      </c>
    </row>
    <row r="758" spans="1:7" x14ac:dyDescent="0.25">
      <c r="A758">
        <v>702</v>
      </c>
      <c r="B758" s="5">
        <f t="shared" ca="1" si="72"/>
        <v>69.525281886841583</v>
      </c>
      <c r="C758" s="5">
        <f t="shared" ca="1" si="73"/>
        <v>34.823145677823106</v>
      </c>
      <c r="D758" s="5">
        <f t="shared" ca="1" si="74"/>
        <v>146.56754608816738</v>
      </c>
      <c r="E758" s="5">
        <f t="shared" ca="1" si="77"/>
        <v>-26.912132838593916</v>
      </c>
      <c r="F758" s="5">
        <f t="shared" ca="1" si="75"/>
        <v>-9.7920222814504321</v>
      </c>
      <c r="G758">
        <f t="shared" ca="1" si="76"/>
        <v>0.14499999999999999</v>
      </c>
    </row>
    <row r="759" spans="1:7" x14ac:dyDescent="0.25">
      <c r="A759">
        <v>703</v>
      </c>
      <c r="B759" s="5">
        <f t="shared" ca="1" si="72"/>
        <v>70.827468079173457</v>
      </c>
      <c r="C759" s="5">
        <f t="shared" ca="1" si="73"/>
        <v>34.441021544882446</v>
      </c>
      <c r="D759" s="5">
        <f t="shared" ca="1" si="74"/>
        <v>150.1374395894922</v>
      </c>
      <c r="E759" s="5">
        <f t="shared" ca="1" si="77"/>
        <v>-24.131588124565599</v>
      </c>
      <c r="F759" s="5">
        <f t="shared" ca="1" si="75"/>
        <v>-7.0114775674221157</v>
      </c>
      <c r="G759">
        <f t="shared" ca="1" si="76"/>
        <v>0.2</v>
      </c>
    </row>
    <row r="760" spans="1:7" x14ac:dyDescent="0.25">
      <c r="A760">
        <v>704</v>
      </c>
      <c r="B760" s="5">
        <f t="shared" ca="1" si="72"/>
        <v>69.347215074557127</v>
      </c>
      <c r="C760" s="5">
        <f t="shared" ca="1" si="73"/>
        <v>26.841406420033245</v>
      </c>
      <c r="D760" s="5">
        <f t="shared" ca="1" si="74"/>
        <v>149.63360160824436</v>
      </c>
      <c r="E760" s="5">
        <f t="shared" ca="1" si="77"/>
        <v>-6.7687979996835095</v>
      </c>
      <c r="F760" s="5">
        <f t="shared" ca="1" si="75"/>
        <v>10.351312557459973</v>
      </c>
      <c r="G760">
        <f t="shared" ca="1" si="76"/>
        <v>0.71499999999999997</v>
      </c>
    </row>
    <row r="761" spans="1:7" x14ac:dyDescent="0.25">
      <c r="A761">
        <v>705</v>
      </c>
      <c r="B761" s="5">
        <f t="shared" ca="1" si="72"/>
        <v>71.512175536884641</v>
      </c>
      <c r="C761" s="5">
        <f t="shared" ca="1" si="73"/>
        <v>26.717074359256053</v>
      </c>
      <c r="D761" s="5">
        <f t="shared" ca="1" si="74"/>
        <v>146.37093493989082</v>
      </c>
      <c r="E761" s="5">
        <f t="shared" ca="1" si="77"/>
        <v>1.3833152768303574</v>
      </c>
      <c r="F761" s="5">
        <f t="shared" ca="1" si="75"/>
        <v>18.503425833973843</v>
      </c>
      <c r="G761">
        <f t="shared" ca="1" si="76"/>
        <v>0.88700000000000001</v>
      </c>
    </row>
    <row r="762" spans="1:7" x14ac:dyDescent="0.25">
      <c r="A762">
        <v>706</v>
      </c>
      <c r="B762" s="5">
        <f t="shared" ref="B762:B825" ca="1" si="78">_xlfn.NORM.INV(RAND(),$B$52,$C$52)</f>
        <v>69.679539209816241</v>
      </c>
      <c r="C762" s="5">
        <f t="shared" ref="C762:C825" ca="1" si="79">_xlfn.NORM.INV(RAND(),$B$53,$C$53)</f>
        <v>32.970113599325643</v>
      </c>
      <c r="D762" s="5">
        <f t="shared" ref="D762:D825" ca="1" si="80">_xlfn.NORM.INV(RAND(),$B$54,$C$54)</f>
        <v>144.73205274630322</v>
      </c>
      <c r="E762" s="5">
        <f t="shared" ca="1" si="77"/>
        <v>-20.316711086544174</v>
      </c>
      <c r="F762" s="5">
        <f t="shared" ref="F762:F825" ca="1" si="81">E762+$C$46</f>
        <v>-3.1966005294006905</v>
      </c>
      <c r="G762">
        <f t="shared" ref="G762:G825" ca="1" si="82">COUNTIF($F$57:$F$1056,"&lt;"&amp;F762)/COUNT($F$57:$F$1056)</f>
        <v>0.30499999999999999</v>
      </c>
    </row>
    <row r="763" spans="1:7" x14ac:dyDescent="0.25">
      <c r="A763">
        <v>707</v>
      </c>
      <c r="B763" s="5">
        <f t="shared" ca="1" si="78"/>
        <v>71.005217382197529</v>
      </c>
      <c r="C763" s="5">
        <f t="shared" ca="1" si="79"/>
        <v>34.745529930199133</v>
      </c>
      <c r="D763" s="5">
        <f t="shared" ca="1" si="80"/>
        <v>153.5442995837879</v>
      </c>
      <c r="E763" s="5">
        <f t="shared" ca="1" si="77"/>
        <v>-26.321479305854634</v>
      </c>
      <c r="F763" s="5">
        <f t="shared" ca="1" si="81"/>
        <v>-9.2013687487111504</v>
      </c>
      <c r="G763">
        <f t="shared" ca="1" si="82"/>
        <v>0.156</v>
      </c>
    </row>
    <row r="764" spans="1:7" x14ac:dyDescent="0.25">
      <c r="A764">
        <v>708</v>
      </c>
      <c r="B764" s="5">
        <f t="shared" ca="1" si="78"/>
        <v>68.370041159309835</v>
      </c>
      <c r="C764" s="5">
        <f t="shared" ca="1" si="79"/>
        <v>32.097205604205655</v>
      </c>
      <c r="D764" s="5">
        <f t="shared" ca="1" si="80"/>
        <v>146.80332181197662</v>
      </c>
      <c r="E764" s="5">
        <f t="shared" ca="1" si="77"/>
        <v>-22.652245536060995</v>
      </c>
      <c r="F764" s="5">
        <f t="shared" ca="1" si="81"/>
        <v>-5.5321349789175116</v>
      </c>
      <c r="G764">
        <f t="shared" ca="1" si="82"/>
        <v>0.24099999999999999</v>
      </c>
    </row>
    <row r="765" spans="1:7" x14ac:dyDescent="0.25">
      <c r="A765">
        <v>709</v>
      </c>
      <c r="B765" s="5">
        <f t="shared" ca="1" si="78"/>
        <v>70.566640823032813</v>
      </c>
      <c r="C765" s="5">
        <f t="shared" ca="1" si="79"/>
        <v>31.625983331663292</v>
      </c>
      <c r="D765" s="5">
        <f t="shared" ca="1" si="80"/>
        <v>158.66680480380589</v>
      </c>
      <c r="E765" s="5">
        <f t="shared" ca="1" si="77"/>
        <v>-21.593934932589946</v>
      </c>
      <c r="F765" s="5">
        <f t="shared" ca="1" si="81"/>
        <v>-4.4738243754464619</v>
      </c>
      <c r="G765">
        <f t="shared" ca="1" si="82"/>
        <v>0.27400000000000002</v>
      </c>
    </row>
    <row r="766" spans="1:7" x14ac:dyDescent="0.25">
      <c r="A766">
        <v>710</v>
      </c>
      <c r="B766" s="5">
        <f t="shared" ca="1" si="78"/>
        <v>67.05819015913923</v>
      </c>
      <c r="C766" s="5">
        <f t="shared" ca="1" si="79"/>
        <v>29.106589381076017</v>
      </c>
      <c r="D766" s="5">
        <f t="shared" ca="1" si="80"/>
        <v>156.2698815356211</v>
      </c>
      <c r="E766" s="5">
        <f t="shared" ca="1" si="77"/>
        <v>-23.064725281648915</v>
      </c>
      <c r="F766" s="5">
        <f t="shared" ca="1" si="81"/>
        <v>-5.9446147245054313</v>
      </c>
      <c r="G766">
        <f t="shared" ca="1" si="82"/>
        <v>0.22800000000000001</v>
      </c>
    </row>
    <row r="767" spans="1:7" x14ac:dyDescent="0.25">
      <c r="A767">
        <v>711</v>
      </c>
      <c r="B767" s="5">
        <f t="shared" ca="1" si="78"/>
        <v>63.499561257989171</v>
      </c>
      <c r="C767" s="5">
        <f t="shared" ca="1" si="79"/>
        <v>27.967659235208604</v>
      </c>
      <c r="D767" s="5">
        <f t="shared" ca="1" si="80"/>
        <v>151.69488982128351</v>
      </c>
      <c r="E767" s="5">
        <f t="shared" ca="1" si="77"/>
        <v>-27.357581518338215</v>
      </c>
      <c r="F767" s="5">
        <f t="shared" ca="1" si="81"/>
        <v>-10.237470961194731</v>
      </c>
      <c r="G767">
        <f t="shared" ca="1" si="82"/>
        <v>0.14000000000000001</v>
      </c>
    </row>
    <row r="768" spans="1:7" x14ac:dyDescent="0.25">
      <c r="A768">
        <v>712</v>
      </c>
      <c r="B768" s="5">
        <f t="shared" ca="1" si="78"/>
        <v>72.322987703410107</v>
      </c>
      <c r="C768" s="5">
        <f t="shared" ca="1" si="79"/>
        <v>29.03554594336855</v>
      </c>
      <c r="D768" s="5">
        <f t="shared" ca="1" si="80"/>
        <v>148.76134798335639</v>
      </c>
      <c r="E768" s="5">
        <f t="shared" ca="1" si="77"/>
        <v>-4.1156770315194811</v>
      </c>
      <c r="F768" s="5">
        <f t="shared" ca="1" si="81"/>
        <v>13.004433525624002</v>
      </c>
      <c r="G768">
        <f t="shared" ca="1" si="82"/>
        <v>0.78300000000000003</v>
      </c>
    </row>
    <row r="769" spans="1:7" x14ac:dyDescent="0.25">
      <c r="A769">
        <v>713</v>
      </c>
      <c r="B769" s="5">
        <f t="shared" ca="1" si="78"/>
        <v>68.910105217424942</v>
      </c>
      <c r="C769" s="5">
        <f t="shared" ca="1" si="79"/>
        <v>30.89519326264665</v>
      </c>
      <c r="D769" s="5">
        <f t="shared" ca="1" si="80"/>
        <v>142.46250465780628</v>
      </c>
      <c r="E769" s="5">
        <f t="shared" ca="1" si="77"/>
        <v>-15.447515658482736</v>
      </c>
      <c r="F769" s="5">
        <f t="shared" ca="1" si="81"/>
        <v>1.6725948986607477</v>
      </c>
      <c r="G769">
        <f t="shared" ca="1" si="82"/>
        <v>0.45800000000000002</v>
      </c>
    </row>
    <row r="770" spans="1:7" x14ac:dyDescent="0.25">
      <c r="A770">
        <v>714</v>
      </c>
      <c r="B770" s="5">
        <f t="shared" ca="1" si="78"/>
        <v>72.092859804812136</v>
      </c>
      <c r="C770" s="5">
        <f t="shared" ca="1" si="79"/>
        <v>28.760443918361133</v>
      </c>
      <c r="D770" s="5">
        <f t="shared" ca="1" si="80"/>
        <v>145.39390358042243</v>
      </c>
      <c r="E770" s="5">
        <f t="shared" ca="1" si="77"/>
        <v>-2.1754498925244103</v>
      </c>
      <c r="F770" s="5">
        <f t="shared" ca="1" si="81"/>
        <v>14.944660664619073</v>
      </c>
      <c r="G770">
        <f t="shared" ca="1" si="82"/>
        <v>0.81899999999999995</v>
      </c>
    </row>
    <row r="771" spans="1:7" x14ac:dyDescent="0.25">
      <c r="A771">
        <v>715</v>
      </c>
      <c r="B771" s="5">
        <f t="shared" ca="1" si="78"/>
        <v>70.091228794547959</v>
      </c>
      <c r="C771" s="5">
        <f t="shared" ca="1" si="79"/>
        <v>33.591441714625731</v>
      </c>
      <c r="D771" s="5">
        <f t="shared" ca="1" si="80"/>
        <v>146.30448142280386</v>
      </c>
      <c r="E771" s="5">
        <f t="shared" ca="1" si="77"/>
        <v>-21.749563154032199</v>
      </c>
      <c r="F771" s="5">
        <f t="shared" ca="1" si="81"/>
        <v>-4.629452596888715</v>
      </c>
      <c r="G771">
        <f t="shared" ca="1" si="82"/>
        <v>0.26700000000000002</v>
      </c>
    </row>
    <row r="772" spans="1:7" x14ac:dyDescent="0.25">
      <c r="A772">
        <v>716</v>
      </c>
      <c r="B772" s="5">
        <f t="shared" ca="1" si="78"/>
        <v>73.756385875130761</v>
      </c>
      <c r="C772" s="5">
        <f t="shared" ca="1" si="79"/>
        <v>29.270293391147071</v>
      </c>
      <c r="D772" s="5">
        <f t="shared" ca="1" si="80"/>
        <v>157.51754087231544</v>
      </c>
      <c r="E772" s="5">
        <f t="shared" ca="1" si="77"/>
        <v>-5.4863139524045685</v>
      </c>
      <c r="F772" s="5">
        <f t="shared" ca="1" si="81"/>
        <v>11.633796604738915</v>
      </c>
      <c r="G772">
        <f t="shared" ca="1" si="82"/>
        <v>0.75</v>
      </c>
    </row>
    <row r="773" spans="1:7" x14ac:dyDescent="0.25">
      <c r="A773">
        <v>717</v>
      </c>
      <c r="B773" s="5">
        <f t="shared" ca="1" si="78"/>
        <v>71.792538868227268</v>
      </c>
      <c r="C773" s="5">
        <f t="shared" ca="1" si="79"/>
        <v>24.468836705177669</v>
      </c>
      <c r="D773" s="5">
        <f t="shared" ca="1" si="80"/>
        <v>155.84402711819462</v>
      </c>
      <c r="E773" s="5">
        <f t="shared" ca="1" si="77"/>
        <v>3.34089396464945</v>
      </c>
      <c r="F773" s="5">
        <f t="shared" ca="1" si="81"/>
        <v>20.461004521792933</v>
      </c>
      <c r="G773">
        <f t="shared" ca="1" si="82"/>
        <v>0.91</v>
      </c>
    </row>
    <row r="774" spans="1:7" x14ac:dyDescent="0.25">
      <c r="A774">
        <v>718</v>
      </c>
      <c r="B774" s="5">
        <f t="shared" ca="1" si="78"/>
        <v>72.874966193921665</v>
      </c>
      <c r="C774" s="5">
        <f t="shared" ca="1" si="79"/>
        <v>27.240203223786398</v>
      </c>
      <c r="D774" s="5">
        <f t="shared" ca="1" si="80"/>
        <v>140.41079055898152</v>
      </c>
      <c r="E774" s="5">
        <f t="shared" ref="E774:E837" ca="1" si="83">$J$46*(B774-$B$46)+$J$47*(C774-$B$47)+$J$48*(D774-$B$48)</f>
        <v>6.9402216616641921</v>
      </c>
      <c r="F774" s="5">
        <f t="shared" ca="1" si="81"/>
        <v>24.060332218807677</v>
      </c>
      <c r="G774">
        <f t="shared" ca="1" si="82"/>
        <v>0.95799999999999996</v>
      </c>
    </row>
    <row r="775" spans="1:7" x14ac:dyDescent="0.25">
      <c r="A775">
        <v>719</v>
      </c>
      <c r="B775" s="5">
        <f t="shared" ca="1" si="78"/>
        <v>70.634580392454794</v>
      </c>
      <c r="C775" s="5">
        <f t="shared" ca="1" si="79"/>
        <v>33.139922598359114</v>
      </c>
      <c r="D775" s="5">
        <f t="shared" ca="1" si="80"/>
        <v>159.58951604652731</v>
      </c>
      <c r="E775" s="5">
        <f t="shared" ca="1" si="83"/>
        <v>-26.129811959132539</v>
      </c>
      <c r="F775" s="5">
        <f t="shared" ca="1" si="81"/>
        <v>-9.0097014019890551</v>
      </c>
      <c r="G775">
        <f t="shared" ca="1" si="82"/>
        <v>0.16</v>
      </c>
    </row>
    <row r="776" spans="1:7" x14ac:dyDescent="0.25">
      <c r="A776">
        <v>720</v>
      </c>
      <c r="B776" s="5">
        <f t="shared" ca="1" si="78"/>
        <v>71.045915437587993</v>
      </c>
      <c r="C776" s="5">
        <f t="shared" ca="1" si="79"/>
        <v>36.346106820991885</v>
      </c>
      <c r="D776" s="5">
        <f t="shared" ca="1" si="80"/>
        <v>152.27559371793959</v>
      </c>
      <c r="E776" s="5">
        <f t="shared" ca="1" si="83"/>
        <v>-29.994529922807384</v>
      </c>
      <c r="F776" s="5">
        <f t="shared" ca="1" si="81"/>
        <v>-12.874419365663901</v>
      </c>
      <c r="G776">
        <f t="shared" ca="1" si="82"/>
        <v>9.1999999999999998E-2</v>
      </c>
    </row>
    <row r="777" spans="1:7" x14ac:dyDescent="0.25">
      <c r="A777">
        <v>721</v>
      </c>
      <c r="B777" s="5">
        <f t="shared" ca="1" si="78"/>
        <v>69.232582886759971</v>
      </c>
      <c r="C777" s="5">
        <f t="shared" ca="1" si="79"/>
        <v>31.196173694751657</v>
      </c>
      <c r="D777" s="5">
        <f t="shared" ca="1" si="80"/>
        <v>155.35995144775569</v>
      </c>
      <c r="E777" s="5">
        <f t="shared" ca="1" si="83"/>
        <v>-22.337522539073518</v>
      </c>
      <c r="F777" s="5">
        <f t="shared" ca="1" si="81"/>
        <v>-5.2174119819300344</v>
      </c>
      <c r="G777">
        <f t="shared" ca="1" si="82"/>
        <v>0.251</v>
      </c>
    </row>
    <row r="778" spans="1:7" x14ac:dyDescent="0.25">
      <c r="A778">
        <v>722</v>
      </c>
      <c r="B778" s="5">
        <f t="shared" ca="1" si="78"/>
        <v>69.589045849090027</v>
      </c>
      <c r="C778" s="5">
        <f t="shared" ca="1" si="79"/>
        <v>29.51254723835013</v>
      </c>
      <c r="D778" s="5">
        <f t="shared" ca="1" si="80"/>
        <v>153.0551950980788</v>
      </c>
      <c r="E778" s="5">
        <f t="shared" ca="1" si="83"/>
        <v>-15.397619028887004</v>
      </c>
      <c r="F778" s="5">
        <f t="shared" ca="1" si="81"/>
        <v>1.7224915282564801</v>
      </c>
      <c r="G778">
        <f t="shared" ca="1" si="82"/>
        <v>0.46100000000000002</v>
      </c>
    </row>
    <row r="779" spans="1:7" x14ac:dyDescent="0.25">
      <c r="A779">
        <v>723</v>
      </c>
      <c r="B779" s="5">
        <f t="shared" ca="1" si="78"/>
        <v>69.151229751702289</v>
      </c>
      <c r="C779" s="5">
        <f t="shared" ca="1" si="79"/>
        <v>35.038835396062126</v>
      </c>
      <c r="D779" s="5">
        <f t="shared" ca="1" si="80"/>
        <v>152.3749701079166</v>
      </c>
      <c r="E779" s="5">
        <f t="shared" ca="1" si="83"/>
        <v>-31.688720135111492</v>
      </c>
      <c r="F779" s="5">
        <f t="shared" ca="1" si="81"/>
        <v>-14.568609577968008</v>
      </c>
      <c r="G779">
        <f t="shared" ca="1" si="82"/>
        <v>7.2999999999999995E-2</v>
      </c>
    </row>
    <row r="780" spans="1:7" x14ac:dyDescent="0.25">
      <c r="A780">
        <v>724</v>
      </c>
      <c r="B780" s="5">
        <f t="shared" ca="1" si="78"/>
        <v>69.095058659736054</v>
      </c>
      <c r="C780" s="5">
        <f t="shared" ca="1" si="79"/>
        <v>27.271417712378231</v>
      </c>
      <c r="D780" s="5">
        <f t="shared" ca="1" si="80"/>
        <v>154.59400538443697</v>
      </c>
      <c r="E780" s="5">
        <f t="shared" ca="1" si="83"/>
        <v>-11.347095447017621</v>
      </c>
      <c r="F780" s="5">
        <f t="shared" ca="1" si="81"/>
        <v>5.7730151101258631</v>
      </c>
      <c r="G780">
        <f t="shared" ca="1" si="82"/>
        <v>0.59</v>
      </c>
    </row>
    <row r="781" spans="1:7" x14ac:dyDescent="0.25">
      <c r="A781">
        <v>725</v>
      </c>
      <c r="B781" s="5">
        <f t="shared" ca="1" si="78"/>
        <v>63.582304037131436</v>
      </c>
      <c r="C781" s="5">
        <f t="shared" ca="1" si="79"/>
        <v>25.747216969458982</v>
      </c>
      <c r="D781" s="5">
        <f t="shared" ca="1" si="80"/>
        <v>145.0060922779366</v>
      </c>
      <c r="E781" s="5">
        <f t="shared" ca="1" si="83"/>
        <v>-17.320427175190545</v>
      </c>
      <c r="F781" s="5">
        <f t="shared" ca="1" si="81"/>
        <v>-0.20031661804706147</v>
      </c>
      <c r="G781">
        <f t="shared" ca="1" si="82"/>
        <v>0.4</v>
      </c>
    </row>
    <row r="782" spans="1:7" x14ac:dyDescent="0.25">
      <c r="A782">
        <v>726</v>
      </c>
      <c r="B782" s="5">
        <f t="shared" ca="1" si="78"/>
        <v>73.605482873490459</v>
      </c>
      <c r="C782" s="5">
        <f t="shared" ca="1" si="79"/>
        <v>24.265544296104135</v>
      </c>
      <c r="D782" s="5">
        <f t="shared" ca="1" si="80"/>
        <v>155.55933326440936</v>
      </c>
      <c r="E782" s="5">
        <f t="shared" ca="1" si="83"/>
        <v>9.1256251265011432</v>
      </c>
      <c r="F782" s="5">
        <f t="shared" ca="1" si="81"/>
        <v>26.245735683644625</v>
      </c>
      <c r="G782">
        <f t="shared" ca="1" si="82"/>
        <v>0.97199999999999998</v>
      </c>
    </row>
    <row r="783" spans="1:7" x14ac:dyDescent="0.25">
      <c r="A783">
        <v>727</v>
      </c>
      <c r="B783" s="5">
        <f t="shared" ca="1" si="78"/>
        <v>67.548317596646172</v>
      </c>
      <c r="C783" s="5">
        <f t="shared" ca="1" si="79"/>
        <v>30.508974660144755</v>
      </c>
      <c r="D783" s="5">
        <f t="shared" ca="1" si="80"/>
        <v>143.88415146580422</v>
      </c>
      <c r="E783" s="5">
        <f t="shared" ca="1" si="83"/>
        <v>-18.938348286580148</v>
      </c>
      <c r="F783" s="5">
        <f t="shared" ca="1" si="81"/>
        <v>-1.8182377294366638</v>
      </c>
      <c r="G783">
        <f t="shared" ca="1" si="82"/>
        <v>0.35</v>
      </c>
    </row>
    <row r="784" spans="1:7" x14ac:dyDescent="0.25">
      <c r="A784">
        <v>728</v>
      </c>
      <c r="B784" s="5">
        <f t="shared" ca="1" si="78"/>
        <v>73.458457947837175</v>
      </c>
      <c r="C784" s="5">
        <f t="shared" ca="1" si="79"/>
        <v>29.67321676540119</v>
      </c>
      <c r="D784" s="5">
        <f t="shared" ca="1" si="80"/>
        <v>144.0436890514766</v>
      </c>
      <c r="E784" s="5">
        <f t="shared" ca="1" si="83"/>
        <v>-0.1831253835583877</v>
      </c>
      <c r="F784" s="5">
        <f t="shared" ca="1" si="81"/>
        <v>16.936985173585096</v>
      </c>
      <c r="G784">
        <f t="shared" ca="1" si="82"/>
        <v>0.85599999999999998</v>
      </c>
    </row>
    <row r="785" spans="1:7" x14ac:dyDescent="0.25">
      <c r="A785">
        <v>729</v>
      </c>
      <c r="B785" s="5">
        <f t="shared" ca="1" si="78"/>
        <v>74.078005352942142</v>
      </c>
      <c r="C785" s="5">
        <f t="shared" ca="1" si="79"/>
        <v>28.585014610201625</v>
      </c>
      <c r="D785" s="5">
        <f t="shared" ca="1" si="80"/>
        <v>143.16173161996809</v>
      </c>
      <c r="E785" s="5">
        <f t="shared" ca="1" si="83"/>
        <v>5.0618540867456616</v>
      </c>
      <c r="F785" s="5">
        <f t="shared" ca="1" si="81"/>
        <v>22.181964643889145</v>
      </c>
      <c r="G785">
        <f t="shared" ca="1" si="82"/>
        <v>0.93700000000000006</v>
      </c>
    </row>
    <row r="786" spans="1:7" x14ac:dyDescent="0.25">
      <c r="A786">
        <v>730</v>
      </c>
      <c r="B786" s="5">
        <f t="shared" ca="1" si="78"/>
        <v>70.790220459730477</v>
      </c>
      <c r="C786" s="5">
        <f t="shared" ca="1" si="79"/>
        <v>27.4891778466089</v>
      </c>
      <c r="D786" s="5">
        <f t="shared" ca="1" si="80"/>
        <v>137.0312059731877</v>
      </c>
      <c r="E786" s="5">
        <f t="shared" ca="1" si="83"/>
        <v>2.2433326560439086</v>
      </c>
      <c r="F786" s="5">
        <f t="shared" ca="1" si="81"/>
        <v>19.363443213187391</v>
      </c>
      <c r="G786">
        <f t="shared" ca="1" si="82"/>
        <v>0.9</v>
      </c>
    </row>
    <row r="787" spans="1:7" x14ac:dyDescent="0.25">
      <c r="A787">
        <v>731</v>
      </c>
      <c r="B787" s="5">
        <f t="shared" ca="1" si="78"/>
        <v>64.424700146137226</v>
      </c>
      <c r="C787" s="5">
        <f t="shared" ca="1" si="79"/>
        <v>30.061430816509727</v>
      </c>
      <c r="D787" s="5">
        <f t="shared" ca="1" si="80"/>
        <v>144.22294142284724</v>
      </c>
      <c r="E787" s="5">
        <f t="shared" ca="1" si="83"/>
        <v>-26.595145633492166</v>
      </c>
      <c r="F787" s="5">
        <f t="shared" ca="1" si="81"/>
        <v>-9.4750350763486821</v>
      </c>
      <c r="G787">
        <f t="shared" ca="1" si="82"/>
        <v>0.151</v>
      </c>
    </row>
    <row r="788" spans="1:7" x14ac:dyDescent="0.25">
      <c r="A788">
        <v>732</v>
      </c>
      <c r="B788" s="5">
        <f t="shared" ca="1" si="78"/>
        <v>70.199868447997574</v>
      </c>
      <c r="C788" s="5">
        <f t="shared" ca="1" si="79"/>
        <v>30.658644826249034</v>
      </c>
      <c r="D788" s="5">
        <f t="shared" ca="1" si="80"/>
        <v>149.68613660245731</v>
      </c>
      <c r="E788" s="5">
        <f t="shared" ca="1" si="83"/>
        <v>-15.077149207073534</v>
      </c>
      <c r="F788" s="5">
        <f t="shared" ca="1" si="81"/>
        <v>2.0429613500699499</v>
      </c>
      <c r="G788">
        <f t="shared" ca="1" si="82"/>
        <v>0.46800000000000003</v>
      </c>
    </row>
    <row r="789" spans="1:7" x14ac:dyDescent="0.25">
      <c r="A789">
        <v>733</v>
      </c>
      <c r="B789" s="5">
        <f t="shared" ca="1" si="78"/>
        <v>65.887741535954177</v>
      </c>
      <c r="C789" s="5">
        <f t="shared" ca="1" si="79"/>
        <v>27.86084941080248</v>
      </c>
      <c r="D789" s="5">
        <f t="shared" ca="1" si="80"/>
        <v>146.02432803067632</v>
      </c>
      <c r="E789" s="5">
        <f t="shared" ca="1" si="83"/>
        <v>-17.333415311621415</v>
      </c>
      <c r="F789" s="5">
        <f t="shared" ca="1" si="81"/>
        <v>-0.21330475447793162</v>
      </c>
      <c r="G789">
        <f t="shared" ca="1" si="82"/>
        <v>0.39900000000000002</v>
      </c>
    </row>
    <row r="790" spans="1:7" x14ac:dyDescent="0.25">
      <c r="A790">
        <v>734</v>
      </c>
      <c r="B790" s="5">
        <f t="shared" ca="1" si="78"/>
        <v>74.295751131695809</v>
      </c>
      <c r="C790" s="5">
        <f t="shared" ca="1" si="79"/>
        <v>27.112141929295881</v>
      </c>
      <c r="D790" s="5">
        <f t="shared" ca="1" si="80"/>
        <v>150.79652420883625</v>
      </c>
      <c r="E790" s="5">
        <f t="shared" ca="1" si="83"/>
        <v>5.6695647791092663</v>
      </c>
      <c r="F790" s="5">
        <f t="shared" ca="1" si="81"/>
        <v>22.789675336252749</v>
      </c>
      <c r="G790">
        <f t="shared" ca="1" si="82"/>
        <v>0.94399999999999995</v>
      </c>
    </row>
    <row r="791" spans="1:7" x14ac:dyDescent="0.25">
      <c r="A791">
        <v>735</v>
      </c>
      <c r="B791" s="5">
        <f t="shared" ca="1" si="78"/>
        <v>69.38359221283406</v>
      </c>
      <c r="C791" s="5">
        <f t="shared" ca="1" si="79"/>
        <v>25.978812391001686</v>
      </c>
      <c r="D791" s="5">
        <f t="shared" ca="1" si="80"/>
        <v>151.43771932478029</v>
      </c>
      <c r="E791" s="5">
        <f t="shared" ca="1" si="83"/>
        <v>-5.2301700512807354</v>
      </c>
      <c r="F791" s="5">
        <f t="shared" ca="1" si="81"/>
        <v>11.889940505862748</v>
      </c>
      <c r="G791">
        <f t="shared" ca="1" si="82"/>
        <v>0.75900000000000001</v>
      </c>
    </row>
    <row r="792" spans="1:7" x14ac:dyDescent="0.25">
      <c r="A792">
        <v>736</v>
      </c>
      <c r="B792" s="5">
        <f t="shared" ca="1" si="78"/>
        <v>68.574123377583007</v>
      </c>
      <c r="C792" s="5">
        <f t="shared" ca="1" si="79"/>
        <v>30.730722695175608</v>
      </c>
      <c r="D792" s="5">
        <f t="shared" ca="1" si="80"/>
        <v>165.27032046746245</v>
      </c>
      <c r="E792" s="5">
        <f t="shared" ca="1" si="83"/>
        <v>-28.216993889383275</v>
      </c>
      <c r="F792" s="5">
        <f t="shared" ca="1" si="81"/>
        <v>-11.096883332239791</v>
      </c>
      <c r="G792">
        <f t="shared" ca="1" si="82"/>
        <v>0.12</v>
      </c>
    </row>
    <row r="793" spans="1:7" x14ac:dyDescent="0.25">
      <c r="A793">
        <v>737</v>
      </c>
      <c r="B793" s="5">
        <f t="shared" ca="1" si="78"/>
        <v>68.239377101766252</v>
      </c>
      <c r="C793" s="5">
        <f t="shared" ca="1" si="79"/>
        <v>35.214952828453072</v>
      </c>
      <c r="D793" s="5">
        <f t="shared" ca="1" si="80"/>
        <v>145.37007153956631</v>
      </c>
      <c r="E793" s="5">
        <f t="shared" ca="1" si="83"/>
        <v>-30.95267396936125</v>
      </c>
      <c r="F793" s="5">
        <f t="shared" ca="1" si="81"/>
        <v>-13.832563412217766</v>
      </c>
      <c r="G793">
        <f t="shared" ca="1" si="82"/>
        <v>8.5000000000000006E-2</v>
      </c>
    </row>
    <row r="794" spans="1:7" x14ac:dyDescent="0.25">
      <c r="A794">
        <v>738</v>
      </c>
      <c r="B794" s="5">
        <f t="shared" ca="1" si="78"/>
        <v>69.347720444916419</v>
      </c>
      <c r="C794" s="5">
        <f t="shared" ca="1" si="79"/>
        <v>29.87705139855418</v>
      </c>
      <c r="D794" s="5">
        <f t="shared" ca="1" si="80"/>
        <v>144.97405242788898</v>
      </c>
      <c r="E794" s="5">
        <f t="shared" ca="1" si="83"/>
        <v>-12.735005846899476</v>
      </c>
      <c r="F794" s="5">
        <f t="shared" ca="1" si="81"/>
        <v>4.3851047102440077</v>
      </c>
      <c r="G794">
        <f t="shared" ca="1" si="82"/>
        <v>0.54200000000000004</v>
      </c>
    </row>
    <row r="795" spans="1:7" x14ac:dyDescent="0.25">
      <c r="A795">
        <v>739</v>
      </c>
      <c r="B795" s="5">
        <f t="shared" ca="1" si="78"/>
        <v>68.560473389282137</v>
      </c>
      <c r="C795" s="5">
        <f t="shared" ca="1" si="79"/>
        <v>34.013644668043575</v>
      </c>
      <c r="D795" s="5">
        <f t="shared" ca="1" si="80"/>
        <v>152.70077850848531</v>
      </c>
      <c r="E795" s="5">
        <f t="shared" ca="1" si="83"/>
        <v>-30.650919850539289</v>
      </c>
      <c r="F795" s="5">
        <f t="shared" ca="1" si="81"/>
        <v>-13.530809293395805</v>
      </c>
      <c r="G795">
        <f t="shared" ca="1" si="82"/>
        <v>8.7999999999999995E-2</v>
      </c>
    </row>
    <row r="796" spans="1:7" x14ac:dyDescent="0.25">
      <c r="A796">
        <v>740</v>
      </c>
      <c r="B796" s="5">
        <f t="shared" ca="1" si="78"/>
        <v>70.221216772896497</v>
      </c>
      <c r="C796" s="5">
        <f t="shared" ca="1" si="79"/>
        <v>25.562908390050683</v>
      </c>
      <c r="D796" s="5">
        <f t="shared" ca="1" si="80"/>
        <v>150.38474818954253</v>
      </c>
      <c r="E796" s="5">
        <f t="shared" ca="1" si="83"/>
        <v>-1.1616688701846172</v>
      </c>
      <c r="F796" s="5">
        <f t="shared" ca="1" si="81"/>
        <v>15.958441686958867</v>
      </c>
      <c r="G796">
        <f t="shared" ca="1" si="82"/>
        <v>0.83499999999999996</v>
      </c>
    </row>
    <row r="797" spans="1:7" x14ac:dyDescent="0.25">
      <c r="A797">
        <v>741</v>
      </c>
      <c r="B797" s="5">
        <f t="shared" ca="1" si="78"/>
        <v>69.779345145257906</v>
      </c>
      <c r="C797" s="5">
        <f t="shared" ca="1" si="79"/>
        <v>28.782089150672956</v>
      </c>
      <c r="D797" s="5">
        <f t="shared" ca="1" si="80"/>
        <v>149.63615937380746</v>
      </c>
      <c r="E797" s="5">
        <f t="shared" ca="1" si="83"/>
        <v>-10.983541326450455</v>
      </c>
      <c r="F797" s="5">
        <f t="shared" ca="1" si="81"/>
        <v>6.1365692306930288</v>
      </c>
      <c r="G797">
        <f t="shared" ca="1" si="82"/>
        <v>0.60699999999999998</v>
      </c>
    </row>
    <row r="798" spans="1:7" x14ac:dyDescent="0.25">
      <c r="A798">
        <v>742</v>
      </c>
      <c r="B798" s="5">
        <f t="shared" ca="1" si="78"/>
        <v>67.719387843125176</v>
      </c>
      <c r="C798" s="5">
        <f t="shared" ca="1" si="79"/>
        <v>28.916699625880376</v>
      </c>
      <c r="D798" s="5">
        <f t="shared" ca="1" si="80"/>
        <v>149.43965103126712</v>
      </c>
      <c r="E798" s="5">
        <f t="shared" ca="1" si="83"/>
        <v>-17.007043846796829</v>
      </c>
      <c r="F798" s="5">
        <f t="shared" ca="1" si="81"/>
        <v>0.11306671034665428</v>
      </c>
      <c r="G798">
        <f t="shared" ca="1" si="82"/>
        <v>0.41499999999999998</v>
      </c>
    </row>
    <row r="799" spans="1:7" x14ac:dyDescent="0.25">
      <c r="A799">
        <v>743</v>
      </c>
      <c r="B799" s="5">
        <f t="shared" ca="1" si="78"/>
        <v>67.577594789661489</v>
      </c>
      <c r="C799" s="5">
        <f t="shared" ca="1" si="79"/>
        <v>36.670781556113269</v>
      </c>
      <c r="D799" s="5">
        <f t="shared" ca="1" si="80"/>
        <v>147.49668197203184</v>
      </c>
      <c r="E799" s="5">
        <f t="shared" ca="1" si="83"/>
        <v>-38.013096701135375</v>
      </c>
      <c r="F799" s="5">
        <f t="shared" ca="1" si="81"/>
        <v>-20.892986143991891</v>
      </c>
      <c r="G799">
        <f t="shared" ca="1" si="82"/>
        <v>2.7E-2</v>
      </c>
    </row>
    <row r="800" spans="1:7" x14ac:dyDescent="0.25">
      <c r="A800">
        <v>744</v>
      </c>
      <c r="B800" s="5">
        <f t="shared" ca="1" si="78"/>
        <v>68.943857327964921</v>
      </c>
      <c r="C800" s="5">
        <f t="shared" ca="1" si="79"/>
        <v>26.241805263892136</v>
      </c>
      <c r="D800" s="5">
        <f t="shared" ca="1" si="80"/>
        <v>165.94293145059225</v>
      </c>
      <c r="E800" s="5">
        <f t="shared" ca="1" si="83"/>
        <v>-15.00930316930944</v>
      </c>
      <c r="F800" s="5">
        <f t="shared" ca="1" si="81"/>
        <v>2.1108073878340434</v>
      </c>
      <c r="G800">
        <f t="shared" ca="1" si="82"/>
        <v>0.47199999999999998</v>
      </c>
    </row>
    <row r="801" spans="1:7" x14ac:dyDescent="0.25">
      <c r="A801">
        <v>745</v>
      </c>
      <c r="B801" s="5">
        <f t="shared" ca="1" si="78"/>
        <v>70.816511620656925</v>
      </c>
      <c r="C801" s="5">
        <f t="shared" ca="1" si="79"/>
        <v>28.161755115404215</v>
      </c>
      <c r="D801" s="5">
        <f t="shared" ca="1" si="80"/>
        <v>149.38108459620273</v>
      </c>
      <c r="E801" s="5">
        <f t="shared" ca="1" si="83"/>
        <v>-6.2167150140607257</v>
      </c>
      <c r="F801" s="5">
        <f t="shared" ca="1" si="81"/>
        <v>10.903395543082759</v>
      </c>
      <c r="G801">
        <f t="shared" ca="1" si="82"/>
        <v>0.73099999999999998</v>
      </c>
    </row>
    <row r="802" spans="1:7" x14ac:dyDescent="0.25">
      <c r="A802">
        <v>746</v>
      </c>
      <c r="B802" s="5">
        <f t="shared" ca="1" si="78"/>
        <v>74.279420911793068</v>
      </c>
      <c r="C802" s="5">
        <f t="shared" ca="1" si="79"/>
        <v>33.924981699239439</v>
      </c>
      <c r="D802" s="5">
        <f t="shared" ca="1" si="80"/>
        <v>131.6951254388992</v>
      </c>
      <c r="E802" s="5">
        <f t="shared" ca="1" si="83"/>
        <v>-3.1110323739817307</v>
      </c>
      <c r="F802" s="5">
        <f t="shared" ca="1" si="81"/>
        <v>14.009078183161753</v>
      </c>
      <c r="G802">
        <f t="shared" ca="1" si="82"/>
        <v>0.80100000000000005</v>
      </c>
    </row>
    <row r="803" spans="1:7" x14ac:dyDescent="0.25">
      <c r="A803">
        <v>747</v>
      </c>
      <c r="B803" s="5">
        <f t="shared" ca="1" si="78"/>
        <v>68.812444662515446</v>
      </c>
      <c r="C803" s="5">
        <f t="shared" ca="1" si="79"/>
        <v>33.377927816980012</v>
      </c>
      <c r="D803" s="5">
        <f t="shared" ca="1" si="80"/>
        <v>135.35006519652146</v>
      </c>
      <c r="E803" s="5">
        <f t="shared" ca="1" si="83"/>
        <v>-18.821839707333638</v>
      </c>
      <c r="F803" s="5">
        <f t="shared" ca="1" si="81"/>
        <v>-1.7017291501901539</v>
      </c>
      <c r="G803">
        <f t="shared" ca="1" si="82"/>
        <v>0.35099999999999998</v>
      </c>
    </row>
    <row r="804" spans="1:7" x14ac:dyDescent="0.25">
      <c r="A804">
        <v>748</v>
      </c>
      <c r="B804" s="5">
        <f t="shared" ca="1" si="78"/>
        <v>66.109028888962698</v>
      </c>
      <c r="C804" s="5">
        <f t="shared" ca="1" si="79"/>
        <v>30.440810811599974</v>
      </c>
      <c r="D804" s="5">
        <f t="shared" ca="1" si="80"/>
        <v>144.17687286521743</v>
      </c>
      <c r="E804" s="5">
        <f t="shared" ca="1" si="83"/>
        <v>-22.925618324694867</v>
      </c>
      <c r="F804" s="5">
        <f t="shared" ca="1" si="81"/>
        <v>-5.8055077675513829</v>
      </c>
      <c r="G804">
        <f t="shared" ca="1" si="82"/>
        <v>0.23599999999999999</v>
      </c>
    </row>
    <row r="805" spans="1:7" x14ac:dyDescent="0.25">
      <c r="A805">
        <v>749</v>
      </c>
      <c r="B805" s="5">
        <f t="shared" ca="1" si="78"/>
        <v>77.559435774712881</v>
      </c>
      <c r="C805" s="5">
        <f t="shared" ca="1" si="79"/>
        <v>30.837292865472076</v>
      </c>
      <c r="D805" s="5">
        <f t="shared" ca="1" si="80"/>
        <v>148.33165975740448</v>
      </c>
      <c r="E805" s="5">
        <f t="shared" ca="1" si="83"/>
        <v>5.7089380567056036</v>
      </c>
      <c r="F805" s="5">
        <f t="shared" ca="1" si="81"/>
        <v>22.829048613849089</v>
      </c>
      <c r="G805">
        <f t="shared" ca="1" si="82"/>
        <v>0.94499999999999995</v>
      </c>
    </row>
    <row r="806" spans="1:7" x14ac:dyDescent="0.25">
      <c r="A806">
        <v>750</v>
      </c>
      <c r="B806" s="5">
        <f t="shared" ca="1" si="78"/>
        <v>74.726600189651805</v>
      </c>
      <c r="C806" s="5">
        <f t="shared" ca="1" si="79"/>
        <v>30.410954394346017</v>
      </c>
      <c r="D806" s="5">
        <f t="shared" ca="1" si="80"/>
        <v>163.36880169831457</v>
      </c>
      <c r="E806" s="5">
        <f t="shared" ca="1" si="83"/>
        <v>-9.1154384670272623</v>
      </c>
      <c r="F806" s="5">
        <f t="shared" ca="1" si="81"/>
        <v>8.0046720901162214</v>
      </c>
      <c r="G806">
        <f t="shared" ca="1" si="82"/>
        <v>0.65</v>
      </c>
    </row>
    <row r="807" spans="1:7" x14ac:dyDescent="0.25">
      <c r="A807">
        <v>751</v>
      </c>
      <c r="B807" s="5">
        <f t="shared" ca="1" si="78"/>
        <v>71.235419083780101</v>
      </c>
      <c r="C807" s="5">
        <f t="shared" ca="1" si="79"/>
        <v>30.599171550638648</v>
      </c>
      <c r="D807" s="5">
        <f t="shared" ca="1" si="80"/>
        <v>152.15160553189432</v>
      </c>
      <c r="E807" s="5">
        <f t="shared" ca="1" si="83"/>
        <v>-13.347331264984403</v>
      </c>
      <c r="F807" s="5">
        <f t="shared" ca="1" si="81"/>
        <v>3.7727792921590808</v>
      </c>
      <c r="G807">
        <f t="shared" ca="1" si="82"/>
        <v>0.52800000000000002</v>
      </c>
    </row>
    <row r="808" spans="1:7" x14ac:dyDescent="0.25">
      <c r="A808">
        <v>752</v>
      </c>
      <c r="B808" s="5">
        <f t="shared" ca="1" si="78"/>
        <v>65.224667932585518</v>
      </c>
      <c r="C808" s="5">
        <f t="shared" ca="1" si="79"/>
        <v>30.155228550775721</v>
      </c>
      <c r="D808" s="5">
        <f t="shared" ca="1" si="80"/>
        <v>152.06191524670251</v>
      </c>
      <c r="E808" s="5">
        <f t="shared" ca="1" si="83"/>
        <v>-28.847011784739468</v>
      </c>
      <c r="F808" s="5">
        <f t="shared" ca="1" si="81"/>
        <v>-11.726901227595985</v>
      </c>
      <c r="G808">
        <f t="shared" ca="1" si="82"/>
        <v>0.111</v>
      </c>
    </row>
    <row r="809" spans="1:7" x14ac:dyDescent="0.25">
      <c r="A809">
        <v>753</v>
      </c>
      <c r="B809" s="5">
        <f t="shared" ca="1" si="78"/>
        <v>73.586354326052998</v>
      </c>
      <c r="C809" s="5">
        <f t="shared" ca="1" si="79"/>
        <v>29.322775283759434</v>
      </c>
      <c r="D809" s="5">
        <f t="shared" ca="1" si="80"/>
        <v>154.6427937536921</v>
      </c>
      <c r="E809" s="5">
        <f t="shared" ca="1" si="83"/>
        <v>-4.5586754227460862</v>
      </c>
      <c r="F809" s="5">
        <f t="shared" ca="1" si="81"/>
        <v>12.561435134397398</v>
      </c>
      <c r="G809">
        <f t="shared" ca="1" si="82"/>
        <v>0.77300000000000002</v>
      </c>
    </row>
    <row r="810" spans="1:7" x14ac:dyDescent="0.25">
      <c r="A810">
        <v>754</v>
      </c>
      <c r="B810" s="5">
        <f t="shared" ca="1" si="78"/>
        <v>66.798227172502649</v>
      </c>
      <c r="C810" s="5">
        <f t="shared" ca="1" si="79"/>
        <v>32.046389862096845</v>
      </c>
      <c r="D810" s="5">
        <f t="shared" ca="1" si="80"/>
        <v>156.47403534168939</v>
      </c>
      <c r="E810" s="5">
        <f t="shared" ca="1" si="83"/>
        <v>-32.111629184433994</v>
      </c>
      <c r="F810" s="5">
        <f t="shared" ca="1" si="81"/>
        <v>-14.99151862729051</v>
      </c>
      <c r="G810">
        <f t="shared" ca="1" si="82"/>
        <v>6.6000000000000003E-2</v>
      </c>
    </row>
    <row r="811" spans="1:7" x14ac:dyDescent="0.25">
      <c r="A811">
        <v>755</v>
      </c>
      <c r="B811" s="5">
        <f t="shared" ca="1" si="78"/>
        <v>69.453699342913325</v>
      </c>
      <c r="C811" s="5">
        <f t="shared" ca="1" si="79"/>
        <v>27.510480722076299</v>
      </c>
      <c r="D811" s="5">
        <f t="shared" ca="1" si="80"/>
        <v>153.44209502653581</v>
      </c>
      <c r="E811" s="5">
        <f t="shared" ca="1" si="83"/>
        <v>-10.392386751971484</v>
      </c>
      <c r="F811" s="5">
        <f t="shared" ca="1" si="81"/>
        <v>6.7277238051719994</v>
      </c>
      <c r="G811">
        <f t="shared" ca="1" si="82"/>
        <v>0.61699999999999999</v>
      </c>
    </row>
    <row r="812" spans="1:7" x14ac:dyDescent="0.25">
      <c r="A812">
        <v>756</v>
      </c>
      <c r="B812" s="5">
        <f t="shared" ca="1" si="78"/>
        <v>69.681512050637735</v>
      </c>
      <c r="C812" s="5">
        <f t="shared" ca="1" si="79"/>
        <v>28.29203107582665</v>
      </c>
      <c r="D812" s="5">
        <f t="shared" ca="1" si="80"/>
        <v>144.91836944319658</v>
      </c>
      <c r="E812" s="5">
        <f t="shared" ca="1" si="83"/>
        <v>-7.3457869256231536</v>
      </c>
      <c r="F812" s="5">
        <f t="shared" ca="1" si="81"/>
        <v>9.7743236315203301</v>
      </c>
      <c r="G812">
        <f t="shared" ca="1" si="82"/>
        <v>0.70099999999999996</v>
      </c>
    </row>
    <row r="813" spans="1:7" x14ac:dyDescent="0.25">
      <c r="A813">
        <v>757</v>
      </c>
      <c r="B813" s="5">
        <f t="shared" ca="1" si="78"/>
        <v>72.560082272484422</v>
      </c>
      <c r="C813" s="5">
        <f t="shared" ca="1" si="79"/>
        <v>29.27767331730983</v>
      </c>
      <c r="D813" s="5">
        <f t="shared" ca="1" si="80"/>
        <v>144.90613265332038</v>
      </c>
      <c r="E813" s="5">
        <f t="shared" ca="1" si="83"/>
        <v>-2.0522733393461601</v>
      </c>
      <c r="F813" s="5">
        <f t="shared" ca="1" si="81"/>
        <v>15.067837217797324</v>
      </c>
      <c r="G813">
        <f t="shared" ca="1" si="82"/>
        <v>0.82299999999999995</v>
      </c>
    </row>
    <row r="814" spans="1:7" x14ac:dyDescent="0.25">
      <c r="A814">
        <v>758</v>
      </c>
      <c r="B814" s="5">
        <f t="shared" ca="1" si="78"/>
        <v>69.838040877317525</v>
      </c>
      <c r="C814" s="5">
        <f t="shared" ca="1" si="79"/>
        <v>26.553960037437854</v>
      </c>
      <c r="D814" s="5">
        <f t="shared" ca="1" si="80"/>
        <v>154.47759820786465</v>
      </c>
      <c r="E814" s="5">
        <f t="shared" ca="1" si="83"/>
        <v>-7.2053803176424118</v>
      </c>
      <c r="F814" s="5">
        <f t="shared" ca="1" si="81"/>
        <v>9.9147302395010719</v>
      </c>
      <c r="G814">
        <f t="shared" ca="1" si="82"/>
        <v>0.70799999999999996</v>
      </c>
    </row>
    <row r="815" spans="1:7" x14ac:dyDescent="0.25">
      <c r="A815">
        <v>759</v>
      </c>
      <c r="B815" s="5">
        <f t="shared" ca="1" si="78"/>
        <v>75.486150262802312</v>
      </c>
      <c r="C815" s="5">
        <f t="shared" ca="1" si="79"/>
        <v>35.762353510952465</v>
      </c>
      <c r="D815" s="5">
        <f t="shared" ca="1" si="80"/>
        <v>159.30199183781107</v>
      </c>
      <c r="E815" s="5">
        <f t="shared" ca="1" si="83"/>
        <v>-19.748921983201335</v>
      </c>
      <c r="F815" s="5">
        <f t="shared" ca="1" si="81"/>
        <v>-2.628811426057851</v>
      </c>
      <c r="G815">
        <f t="shared" ca="1" si="82"/>
        <v>0.32700000000000001</v>
      </c>
    </row>
    <row r="816" spans="1:7" x14ac:dyDescent="0.25">
      <c r="A816">
        <v>760</v>
      </c>
      <c r="B816" s="5">
        <f t="shared" ca="1" si="78"/>
        <v>75.067962739691666</v>
      </c>
      <c r="C816" s="5">
        <f t="shared" ca="1" si="79"/>
        <v>30.103107444263195</v>
      </c>
      <c r="D816" s="5">
        <f t="shared" ca="1" si="80"/>
        <v>161.91772729337524</v>
      </c>
      <c r="E816" s="5">
        <f t="shared" ca="1" si="83"/>
        <v>-6.5202654415412233</v>
      </c>
      <c r="F816" s="5">
        <f t="shared" ca="1" si="81"/>
        <v>10.59984511560226</v>
      </c>
      <c r="G816">
        <f t="shared" ca="1" si="82"/>
        <v>0.72099999999999997</v>
      </c>
    </row>
    <row r="817" spans="1:7" x14ac:dyDescent="0.25">
      <c r="A817">
        <v>761</v>
      </c>
      <c r="B817" s="5">
        <f t="shared" ca="1" si="78"/>
        <v>69.767984147290079</v>
      </c>
      <c r="C817" s="5">
        <f t="shared" ca="1" si="79"/>
        <v>31.898411156381506</v>
      </c>
      <c r="D817" s="5">
        <f t="shared" ca="1" si="80"/>
        <v>146.66476090255921</v>
      </c>
      <c r="E817" s="5">
        <f t="shared" ca="1" si="83"/>
        <v>-18.117915422147895</v>
      </c>
      <c r="F817" s="5">
        <f t="shared" ca="1" si="81"/>
        <v>-0.99780486500441157</v>
      </c>
      <c r="G817">
        <f t="shared" ca="1" si="82"/>
        <v>0.374</v>
      </c>
    </row>
    <row r="818" spans="1:7" x14ac:dyDescent="0.25">
      <c r="A818">
        <v>762</v>
      </c>
      <c r="B818" s="5">
        <f t="shared" ca="1" si="78"/>
        <v>72.951229035859853</v>
      </c>
      <c r="C818" s="5">
        <f t="shared" ca="1" si="79"/>
        <v>27.059829046085419</v>
      </c>
      <c r="D818" s="5">
        <f t="shared" ca="1" si="80"/>
        <v>147.78815491925772</v>
      </c>
      <c r="E818" s="5">
        <f t="shared" ca="1" si="83"/>
        <v>3.6815640061877808</v>
      </c>
      <c r="F818" s="5">
        <f t="shared" ca="1" si="81"/>
        <v>20.801674563331265</v>
      </c>
      <c r="G818">
        <f t="shared" ca="1" si="82"/>
        <v>0.91500000000000004</v>
      </c>
    </row>
    <row r="819" spans="1:7" x14ac:dyDescent="0.25">
      <c r="A819">
        <v>763</v>
      </c>
      <c r="B819" s="5">
        <f t="shared" ca="1" si="78"/>
        <v>74.331994834812733</v>
      </c>
      <c r="C819" s="5">
        <f t="shared" ca="1" si="79"/>
        <v>26.685001021596037</v>
      </c>
      <c r="D819" s="5">
        <f t="shared" ca="1" si="80"/>
        <v>145.45018252617047</v>
      </c>
      <c r="E819" s="5">
        <f t="shared" ca="1" si="83"/>
        <v>9.8447747048758885</v>
      </c>
      <c r="F819" s="5">
        <f t="shared" ca="1" si="81"/>
        <v>26.964885262019372</v>
      </c>
      <c r="G819">
        <f t="shared" ca="1" si="82"/>
        <v>0.97499999999999998</v>
      </c>
    </row>
    <row r="820" spans="1:7" x14ac:dyDescent="0.25">
      <c r="A820">
        <v>764</v>
      </c>
      <c r="B820" s="5">
        <f t="shared" ca="1" si="78"/>
        <v>69.526595452117888</v>
      </c>
      <c r="C820" s="5">
        <f t="shared" ca="1" si="79"/>
        <v>29.985920615920065</v>
      </c>
      <c r="D820" s="5">
        <f t="shared" ca="1" si="80"/>
        <v>151.20224247007951</v>
      </c>
      <c r="E820" s="5">
        <f t="shared" ca="1" si="83"/>
        <v>-15.895666065805674</v>
      </c>
      <c r="F820" s="5">
        <f t="shared" ca="1" si="81"/>
        <v>1.2244444913378096</v>
      </c>
      <c r="G820">
        <f t="shared" ca="1" si="82"/>
        <v>0.44800000000000001</v>
      </c>
    </row>
    <row r="821" spans="1:7" x14ac:dyDescent="0.25">
      <c r="A821">
        <v>765</v>
      </c>
      <c r="B821" s="5">
        <f t="shared" ca="1" si="78"/>
        <v>66.58285586165303</v>
      </c>
      <c r="C821" s="5">
        <f t="shared" ca="1" si="79"/>
        <v>29.817508646639979</v>
      </c>
      <c r="D821" s="5">
        <f t="shared" ca="1" si="80"/>
        <v>153.90466176248952</v>
      </c>
      <c r="E821" s="5">
        <f t="shared" ca="1" si="83"/>
        <v>-25.103367548871354</v>
      </c>
      <c r="F821" s="5">
        <f t="shared" ca="1" si="81"/>
        <v>-7.9832569917278704</v>
      </c>
      <c r="G821">
        <f t="shared" ca="1" si="82"/>
        <v>0.18</v>
      </c>
    </row>
    <row r="822" spans="1:7" x14ac:dyDescent="0.25">
      <c r="A822">
        <v>766</v>
      </c>
      <c r="B822" s="5">
        <f t="shared" ca="1" si="78"/>
        <v>69.231174066999898</v>
      </c>
      <c r="C822" s="5">
        <f t="shared" ca="1" si="79"/>
        <v>31.367068445274597</v>
      </c>
      <c r="D822" s="5">
        <f t="shared" ca="1" si="80"/>
        <v>134.72321541738057</v>
      </c>
      <c r="E822" s="5">
        <f t="shared" ca="1" si="83"/>
        <v>-11.698243984157426</v>
      </c>
      <c r="F822" s="5">
        <f t="shared" ca="1" si="81"/>
        <v>5.4218665729860582</v>
      </c>
      <c r="G822">
        <f t="shared" ca="1" si="82"/>
        <v>0.58099999999999996</v>
      </c>
    </row>
    <row r="823" spans="1:7" x14ac:dyDescent="0.25">
      <c r="A823">
        <v>767</v>
      </c>
      <c r="B823" s="5">
        <f t="shared" ca="1" si="78"/>
        <v>70.640666956719272</v>
      </c>
      <c r="C823" s="5">
        <f t="shared" ca="1" si="79"/>
        <v>28.29448968498161</v>
      </c>
      <c r="D823" s="5">
        <f t="shared" ca="1" si="80"/>
        <v>148.81433288332619</v>
      </c>
      <c r="E823" s="5">
        <f t="shared" ca="1" si="83"/>
        <v>-6.7731666515502864</v>
      </c>
      <c r="F823" s="5">
        <f t="shared" ca="1" si="81"/>
        <v>10.346943905593196</v>
      </c>
      <c r="G823">
        <f t="shared" ca="1" si="82"/>
        <v>0.71399999999999997</v>
      </c>
    </row>
    <row r="824" spans="1:7" x14ac:dyDescent="0.25">
      <c r="A824">
        <v>768</v>
      </c>
      <c r="B824" s="5">
        <f t="shared" ca="1" si="78"/>
        <v>69.289180769059783</v>
      </c>
      <c r="C824" s="5">
        <f t="shared" ca="1" si="79"/>
        <v>28.511416706844873</v>
      </c>
      <c r="D824" s="5">
        <f t="shared" ca="1" si="80"/>
        <v>150.23384271508985</v>
      </c>
      <c r="E824" s="5">
        <f t="shared" ca="1" si="83"/>
        <v>-11.918652689038563</v>
      </c>
      <c r="F824" s="5">
        <f t="shared" ca="1" si="81"/>
        <v>5.2014578681049208</v>
      </c>
      <c r="G824">
        <f t="shared" ca="1" si="82"/>
        <v>0.57099999999999995</v>
      </c>
    </row>
    <row r="825" spans="1:7" x14ac:dyDescent="0.25">
      <c r="A825">
        <v>769</v>
      </c>
      <c r="B825" s="5">
        <f t="shared" ca="1" si="78"/>
        <v>66.653653211294156</v>
      </c>
      <c r="C825" s="5">
        <f t="shared" ca="1" si="79"/>
        <v>25.955574150089014</v>
      </c>
      <c r="D825" s="5">
        <f t="shared" ca="1" si="80"/>
        <v>153.76830891130078</v>
      </c>
      <c r="E825" s="5">
        <f t="shared" ca="1" si="83"/>
        <v>-14.045829830964465</v>
      </c>
      <c r="F825" s="5">
        <f t="shared" ca="1" si="81"/>
        <v>3.074280726179019</v>
      </c>
      <c r="G825">
        <f t="shared" ca="1" si="82"/>
        <v>0.50800000000000001</v>
      </c>
    </row>
    <row r="826" spans="1:7" x14ac:dyDescent="0.25">
      <c r="A826">
        <v>770</v>
      </c>
      <c r="B826" s="5">
        <f t="shared" ref="B826:B889" ca="1" si="84">_xlfn.NORM.INV(RAND(),$B$52,$C$52)</f>
        <v>79.027296407253218</v>
      </c>
      <c r="C826" s="5">
        <f t="shared" ref="C826:C889" ca="1" si="85">_xlfn.NORM.INV(RAND(),$B$53,$C$53)</f>
        <v>27.820960303250754</v>
      </c>
      <c r="D826" s="5">
        <f t="shared" ref="D826:D889" ca="1" si="86">_xlfn.NORM.INV(RAND(),$B$54,$C$54)</f>
        <v>148.81417198247621</v>
      </c>
      <c r="E826" s="5">
        <f t="shared" ca="1" si="83"/>
        <v>17.973211194948355</v>
      </c>
      <c r="F826" s="5">
        <f t="shared" ref="F826:F889" ca="1" si="87">E826+$C$46</f>
        <v>35.093321752091839</v>
      </c>
      <c r="G826">
        <f t="shared" ref="G826:G889" ca="1" si="88">COUNTIF($F$57:$F$1056,"&lt;"&amp;F826)/COUNT($F$57:$F$1056)</f>
        <v>0.99399999999999999</v>
      </c>
    </row>
    <row r="827" spans="1:7" x14ac:dyDescent="0.25">
      <c r="A827">
        <v>771</v>
      </c>
      <c r="B827" s="5">
        <f t="shared" ca="1" si="84"/>
        <v>70.194651304008445</v>
      </c>
      <c r="C827" s="5">
        <f t="shared" ca="1" si="85"/>
        <v>32.41162577175421</v>
      </c>
      <c r="D827" s="5">
        <f t="shared" ca="1" si="86"/>
        <v>146.46464350569175</v>
      </c>
      <c r="E827" s="5">
        <f t="shared" ca="1" si="83"/>
        <v>-18.251803899985607</v>
      </c>
      <c r="F827" s="5">
        <f t="shared" ca="1" si="87"/>
        <v>-1.131693342842123</v>
      </c>
      <c r="G827">
        <f t="shared" ca="1" si="88"/>
        <v>0.37</v>
      </c>
    </row>
    <row r="828" spans="1:7" x14ac:dyDescent="0.25">
      <c r="A828">
        <v>772</v>
      </c>
      <c r="B828" s="5">
        <f t="shared" ca="1" si="84"/>
        <v>67.190110050544249</v>
      </c>
      <c r="C828" s="5">
        <f t="shared" ca="1" si="85"/>
        <v>29.51481913447077</v>
      </c>
      <c r="D828" s="5">
        <f t="shared" ca="1" si="86"/>
        <v>154.11491979403465</v>
      </c>
      <c r="E828" s="5">
        <f t="shared" ca="1" si="83"/>
        <v>-22.675210162120031</v>
      </c>
      <c r="F828" s="5">
        <f t="shared" ca="1" si="87"/>
        <v>-5.5550996049765473</v>
      </c>
      <c r="G828">
        <f t="shared" ca="1" si="88"/>
        <v>0.23899999999999999</v>
      </c>
    </row>
    <row r="829" spans="1:7" x14ac:dyDescent="0.25">
      <c r="A829">
        <v>773</v>
      </c>
      <c r="B829" s="5">
        <f t="shared" ca="1" si="84"/>
        <v>73.543774352640426</v>
      </c>
      <c r="C829" s="5">
        <f t="shared" ca="1" si="85"/>
        <v>31.562867773932645</v>
      </c>
      <c r="D829" s="5">
        <f t="shared" ca="1" si="86"/>
        <v>138.91136330841081</v>
      </c>
      <c r="E829" s="5">
        <f t="shared" ca="1" si="83"/>
        <v>-2.4569481063221073</v>
      </c>
      <c r="F829" s="5">
        <f t="shared" ca="1" si="87"/>
        <v>14.663162450821376</v>
      </c>
      <c r="G829">
        <f t="shared" ca="1" si="88"/>
        <v>0.81</v>
      </c>
    </row>
    <row r="830" spans="1:7" x14ac:dyDescent="0.25">
      <c r="A830">
        <v>774</v>
      </c>
      <c r="B830" s="5">
        <f t="shared" ca="1" si="84"/>
        <v>68.694907942487617</v>
      </c>
      <c r="C830" s="5">
        <f t="shared" ca="1" si="85"/>
        <v>31.564289856619862</v>
      </c>
      <c r="D830" s="5">
        <f t="shared" ca="1" si="86"/>
        <v>156.37809629617698</v>
      </c>
      <c r="E830" s="5">
        <f t="shared" ca="1" si="83"/>
        <v>-25.41603136367063</v>
      </c>
      <c r="F830" s="5">
        <f t="shared" ca="1" si="87"/>
        <v>-8.2959208065271461</v>
      </c>
      <c r="G830">
        <f t="shared" ca="1" si="88"/>
        <v>0.17299999999999999</v>
      </c>
    </row>
    <row r="831" spans="1:7" x14ac:dyDescent="0.25">
      <c r="A831">
        <v>775</v>
      </c>
      <c r="B831" s="5">
        <f t="shared" ca="1" si="84"/>
        <v>64.217738427063921</v>
      </c>
      <c r="C831" s="5">
        <f t="shared" ca="1" si="85"/>
        <v>29.471570485850922</v>
      </c>
      <c r="D831" s="5">
        <f t="shared" ca="1" si="86"/>
        <v>156.30793244286821</v>
      </c>
      <c r="E831" s="5">
        <f t="shared" ca="1" si="83"/>
        <v>-32.037955763394613</v>
      </c>
      <c r="F831" s="5">
        <f t="shared" ca="1" si="87"/>
        <v>-14.91784520625113</v>
      </c>
      <c r="G831">
        <f t="shared" ca="1" si="88"/>
        <v>6.7000000000000004E-2</v>
      </c>
    </row>
    <row r="832" spans="1:7" x14ac:dyDescent="0.25">
      <c r="A832">
        <v>776</v>
      </c>
      <c r="B832" s="5">
        <f t="shared" ca="1" si="84"/>
        <v>70.814317980641746</v>
      </c>
      <c r="C832" s="5">
        <f t="shared" ca="1" si="85"/>
        <v>27.137038375035178</v>
      </c>
      <c r="D832" s="5">
        <f t="shared" ca="1" si="86"/>
        <v>145.10005188294815</v>
      </c>
      <c r="E832" s="5">
        <f t="shared" ca="1" si="83"/>
        <v>-1.0539027899544888</v>
      </c>
      <c r="F832" s="5">
        <f t="shared" ca="1" si="87"/>
        <v>16.066207767188995</v>
      </c>
      <c r="G832">
        <f t="shared" ca="1" si="88"/>
        <v>0.83899999999999997</v>
      </c>
    </row>
    <row r="833" spans="1:7" x14ac:dyDescent="0.25">
      <c r="A833">
        <v>777</v>
      </c>
      <c r="B833" s="5">
        <f t="shared" ca="1" si="84"/>
        <v>70.55039733022852</v>
      </c>
      <c r="C833" s="5">
        <f t="shared" ca="1" si="85"/>
        <v>33.259469474518134</v>
      </c>
      <c r="D833" s="5">
        <f t="shared" ca="1" si="86"/>
        <v>154.38250309272379</v>
      </c>
      <c r="E833" s="5">
        <f t="shared" ca="1" si="83"/>
        <v>-23.892923079610949</v>
      </c>
      <c r="F833" s="5">
        <f t="shared" ca="1" si="87"/>
        <v>-6.7728125224674649</v>
      </c>
      <c r="G833">
        <f t="shared" ca="1" si="88"/>
        <v>0.20599999999999999</v>
      </c>
    </row>
    <row r="834" spans="1:7" x14ac:dyDescent="0.25">
      <c r="A834">
        <v>778</v>
      </c>
      <c r="B834" s="5">
        <f t="shared" ca="1" si="84"/>
        <v>65.784488051226958</v>
      </c>
      <c r="C834" s="5">
        <f t="shared" ca="1" si="85"/>
        <v>31.267014659866685</v>
      </c>
      <c r="D834" s="5">
        <f t="shared" ca="1" si="86"/>
        <v>146.03809580367226</v>
      </c>
      <c r="E834" s="5">
        <f t="shared" ca="1" si="83"/>
        <v>-27.142588403544579</v>
      </c>
      <c r="F834" s="5">
        <f t="shared" ca="1" si="87"/>
        <v>-10.022477846401095</v>
      </c>
      <c r="G834">
        <f t="shared" ca="1" si="88"/>
        <v>0.14199999999999999</v>
      </c>
    </row>
    <row r="835" spans="1:7" x14ac:dyDescent="0.25">
      <c r="A835">
        <v>779</v>
      </c>
      <c r="B835" s="5">
        <f t="shared" ca="1" si="84"/>
        <v>73.126539058961072</v>
      </c>
      <c r="C835" s="5">
        <f t="shared" ca="1" si="85"/>
        <v>27.901611560980186</v>
      </c>
      <c r="D835" s="5">
        <f t="shared" ca="1" si="86"/>
        <v>142.43768290641498</v>
      </c>
      <c r="E835" s="5">
        <f t="shared" ca="1" si="83"/>
        <v>4.703325649337363</v>
      </c>
      <c r="F835" s="5">
        <f t="shared" ca="1" si="87"/>
        <v>21.823436206480846</v>
      </c>
      <c r="G835">
        <f t="shared" ca="1" si="88"/>
        <v>0.93100000000000005</v>
      </c>
    </row>
    <row r="836" spans="1:7" x14ac:dyDescent="0.25">
      <c r="A836">
        <v>780</v>
      </c>
      <c r="B836" s="5">
        <f t="shared" ca="1" si="84"/>
        <v>67.531694958282969</v>
      </c>
      <c r="C836" s="5">
        <f t="shared" ca="1" si="85"/>
        <v>31.964891521578902</v>
      </c>
      <c r="D836" s="5">
        <f t="shared" ca="1" si="86"/>
        <v>156.43623111505278</v>
      </c>
      <c r="E836" s="5">
        <f t="shared" ca="1" si="83"/>
        <v>-29.815069411918852</v>
      </c>
      <c r="F836" s="5">
        <f t="shared" ca="1" si="87"/>
        <v>-12.694958854775368</v>
      </c>
      <c r="G836">
        <f t="shared" ca="1" si="88"/>
        <v>9.2999999999999999E-2</v>
      </c>
    </row>
    <row r="837" spans="1:7" x14ac:dyDescent="0.25">
      <c r="A837">
        <v>781</v>
      </c>
      <c r="B837" s="5">
        <f t="shared" ca="1" si="84"/>
        <v>72.985170231446347</v>
      </c>
      <c r="C837" s="5">
        <f t="shared" ca="1" si="85"/>
        <v>27.2638138567293</v>
      </c>
      <c r="D837" s="5">
        <f t="shared" ca="1" si="86"/>
        <v>150.53117217432228</v>
      </c>
      <c r="E837" s="5">
        <f t="shared" ca="1" si="83"/>
        <v>1.7285047702687857</v>
      </c>
      <c r="F837" s="5">
        <f t="shared" ca="1" si="87"/>
        <v>18.848615327412269</v>
      </c>
      <c r="G837">
        <f t="shared" ca="1" si="88"/>
        <v>0.89300000000000002</v>
      </c>
    </row>
    <row r="838" spans="1:7" x14ac:dyDescent="0.25">
      <c r="A838">
        <v>782</v>
      </c>
      <c r="B838" s="5">
        <f t="shared" ca="1" si="84"/>
        <v>72.519794963136761</v>
      </c>
      <c r="C838" s="5">
        <f t="shared" ca="1" si="85"/>
        <v>30.402099529671521</v>
      </c>
      <c r="D838" s="5">
        <f t="shared" ca="1" si="86"/>
        <v>149.78115015423683</v>
      </c>
      <c r="E838" s="5">
        <f t="shared" ref="E838:E901" ca="1" si="89">$J$46*(B838-$B$46)+$J$47*(C838-$B$47)+$J$48*(D838-$B$48)</f>
        <v>-7.9323019216543083</v>
      </c>
      <c r="F838" s="5">
        <f t="shared" ca="1" si="87"/>
        <v>9.1878086354891764</v>
      </c>
      <c r="G838">
        <f t="shared" ca="1" si="88"/>
        <v>0.68899999999999995</v>
      </c>
    </row>
    <row r="839" spans="1:7" x14ac:dyDescent="0.25">
      <c r="A839">
        <v>783</v>
      </c>
      <c r="B839" s="5">
        <f t="shared" ca="1" si="84"/>
        <v>66.85008859160439</v>
      </c>
      <c r="C839" s="5">
        <f t="shared" ca="1" si="85"/>
        <v>28.544663657460049</v>
      </c>
      <c r="D839" s="5">
        <f t="shared" ca="1" si="86"/>
        <v>156.88266012693308</v>
      </c>
      <c r="E839" s="5">
        <f t="shared" ca="1" si="89"/>
        <v>-22.406707760165233</v>
      </c>
      <c r="F839" s="5">
        <f t="shared" ca="1" si="87"/>
        <v>-5.2865972030217492</v>
      </c>
      <c r="G839">
        <f t="shared" ca="1" si="88"/>
        <v>0.249</v>
      </c>
    </row>
    <row r="840" spans="1:7" x14ac:dyDescent="0.25">
      <c r="A840">
        <v>784</v>
      </c>
      <c r="B840" s="5">
        <f t="shared" ca="1" si="84"/>
        <v>70.183967930301819</v>
      </c>
      <c r="C840" s="5">
        <f t="shared" ca="1" si="85"/>
        <v>28.864085384477033</v>
      </c>
      <c r="D840" s="5">
        <f t="shared" ca="1" si="86"/>
        <v>154.5032475682259</v>
      </c>
      <c r="E840" s="5">
        <f t="shared" ca="1" si="89"/>
        <v>-12.705178457524706</v>
      </c>
      <c r="F840" s="5">
        <f t="shared" ca="1" si="87"/>
        <v>4.4149320996187775</v>
      </c>
      <c r="G840">
        <f t="shared" ca="1" si="88"/>
        <v>0.54400000000000004</v>
      </c>
    </row>
    <row r="841" spans="1:7" x14ac:dyDescent="0.25">
      <c r="A841">
        <v>785</v>
      </c>
      <c r="B841" s="5">
        <f t="shared" ca="1" si="84"/>
        <v>64.701610677365551</v>
      </c>
      <c r="C841" s="5">
        <f t="shared" ca="1" si="85"/>
        <v>36.97151208789554</v>
      </c>
      <c r="D841" s="5">
        <f t="shared" ca="1" si="86"/>
        <v>152.42625640132707</v>
      </c>
      <c r="E841" s="5">
        <f t="shared" ca="1" si="89"/>
        <v>-49.542013431908558</v>
      </c>
      <c r="F841" s="5">
        <f t="shared" ca="1" si="87"/>
        <v>-32.421902874765074</v>
      </c>
      <c r="G841">
        <f t="shared" ca="1" si="88"/>
        <v>2E-3</v>
      </c>
    </row>
    <row r="842" spans="1:7" x14ac:dyDescent="0.25">
      <c r="A842">
        <v>786</v>
      </c>
      <c r="B842" s="5">
        <f t="shared" ca="1" si="84"/>
        <v>65.422106814505867</v>
      </c>
      <c r="C842" s="5">
        <f t="shared" ca="1" si="85"/>
        <v>26.067487724551434</v>
      </c>
      <c r="D842" s="5">
        <f t="shared" ca="1" si="86"/>
        <v>148.24789678854808</v>
      </c>
      <c r="E842" s="5">
        <f t="shared" ca="1" si="89"/>
        <v>-14.823308452933508</v>
      </c>
      <c r="F842" s="5">
        <f t="shared" ca="1" si="87"/>
        <v>2.2968021042099753</v>
      </c>
      <c r="G842">
        <f t="shared" ca="1" si="88"/>
        <v>0.47599999999999998</v>
      </c>
    </row>
    <row r="843" spans="1:7" x14ac:dyDescent="0.25">
      <c r="A843">
        <v>787</v>
      </c>
      <c r="B843" s="5">
        <f t="shared" ca="1" si="84"/>
        <v>71.190888397779815</v>
      </c>
      <c r="C843" s="5">
        <f t="shared" ca="1" si="85"/>
        <v>34.560594999379497</v>
      </c>
      <c r="D843" s="5">
        <f t="shared" ca="1" si="86"/>
        <v>153.35004413300155</v>
      </c>
      <c r="E843" s="5">
        <f t="shared" ca="1" si="89"/>
        <v>-25.181703986132259</v>
      </c>
      <c r="F843" s="5">
        <f t="shared" ca="1" si="87"/>
        <v>-8.0615934289887754</v>
      </c>
      <c r="G843">
        <f t="shared" ca="1" si="88"/>
        <v>0.17699999999999999</v>
      </c>
    </row>
    <row r="844" spans="1:7" x14ac:dyDescent="0.25">
      <c r="A844">
        <v>788</v>
      </c>
      <c r="B844" s="5">
        <f t="shared" ca="1" si="84"/>
        <v>76.436302819623904</v>
      </c>
      <c r="C844" s="5">
        <f t="shared" ca="1" si="85"/>
        <v>28.081465055959807</v>
      </c>
      <c r="D844" s="5">
        <f t="shared" ca="1" si="86"/>
        <v>143.3484682315607</v>
      </c>
      <c r="E844" s="5">
        <f t="shared" ca="1" si="89"/>
        <v>12.954323250851257</v>
      </c>
      <c r="F844" s="5">
        <f t="shared" ca="1" si="87"/>
        <v>30.07443380799474</v>
      </c>
      <c r="G844">
        <f t="shared" ca="1" si="88"/>
        <v>0.98499999999999999</v>
      </c>
    </row>
    <row r="845" spans="1:7" x14ac:dyDescent="0.25">
      <c r="A845">
        <v>789</v>
      </c>
      <c r="B845" s="5">
        <f t="shared" ca="1" si="84"/>
        <v>72.690045752470098</v>
      </c>
      <c r="C845" s="5">
        <f t="shared" ca="1" si="85"/>
        <v>32.647197080298845</v>
      </c>
      <c r="D845" s="5">
        <f t="shared" ca="1" si="86"/>
        <v>155.28813730252668</v>
      </c>
      <c r="E845" s="5">
        <f t="shared" ca="1" si="89"/>
        <v>-16.694868576094404</v>
      </c>
      <c r="F845" s="5">
        <f t="shared" ca="1" si="87"/>
        <v>0.42524198104907995</v>
      </c>
      <c r="G845">
        <f t="shared" ca="1" si="88"/>
        <v>0.42799999999999999</v>
      </c>
    </row>
    <row r="846" spans="1:7" x14ac:dyDescent="0.25">
      <c r="A846">
        <v>790</v>
      </c>
      <c r="B846" s="5">
        <f t="shared" ca="1" si="84"/>
        <v>68.245631631216824</v>
      </c>
      <c r="C846" s="5">
        <f t="shared" ca="1" si="85"/>
        <v>28.596738440324618</v>
      </c>
      <c r="D846" s="5">
        <f t="shared" ca="1" si="86"/>
        <v>154.81597881427217</v>
      </c>
      <c r="E846" s="5">
        <f t="shared" ca="1" si="89"/>
        <v>-17.540748256735128</v>
      </c>
      <c r="F846" s="5">
        <f t="shared" ca="1" si="87"/>
        <v>-0.42063769959164432</v>
      </c>
      <c r="G846">
        <f t="shared" ca="1" si="88"/>
        <v>0.39100000000000001</v>
      </c>
    </row>
    <row r="847" spans="1:7" x14ac:dyDescent="0.25">
      <c r="A847">
        <v>791</v>
      </c>
      <c r="B847" s="5">
        <f t="shared" ca="1" si="84"/>
        <v>68.268391284985711</v>
      </c>
      <c r="C847" s="5">
        <f t="shared" ca="1" si="85"/>
        <v>30.052274710939475</v>
      </c>
      <c r="D847" s="5">
        <f t="shared" ca="1" si="86"/>
        <v>151.5075349325549</v>
      </c>
      <c r="E847" s="5">
        <f t="shared" ca="1" si="89"/>
        <v>-19.759650464710159</v>
      </c>
      <c r="F847" s="5">
        <f t="shared" ca="1" si="87"/>
        <v>-2.6395399075666752</v>
      </c>
      <c r="G847">
        <f t="shared" ca="1" si="88"/>
        <v>0.32600000000000001</v>
      </c>
    </row>
    <row r="848" spans="1:7" x14ac:dyDescent="0.25">
      <c r="A848">
        <v>792</v>
      </c>
      <c r="B848" s="5">
        <f t="shared" ca="1" si="84"/>
        <v>70.029044273640594</v>
      </c>
      <c r="C848" s="5">
        <f t="shared" ca="1" si="85"/>
        <v>29.564025039644147</v>
      </c>
      <c r="D848" s="5">
        <f t="shared" ca="1" si="86"/>
        <v>151.68096753508473</v>
      </c>
      <c r="E848" s="5">
        <f t="shared" ca="1" si="89"/>
        <v>-13.571956603496044</v>
      </c>
      <c r="F848" s="5">
        <f t="shared" ca="1" si="87"/>
        <v>3.5481539536474394</v>
      </c>
      <c r="G848">
        <f t="shared" ca="1" si="88"/>
        <v>0.52300000000000002</v>
      </c>
    </row>
    <row r="849" spans="1:7" x14ac:dyDescent="0.25">
      <c r="A849">
        <v>793</v>
      </c>
      <c r="B849" s="5">
        <f t="shared" ca="1" si="84"/>
        <v>69.147248305025187</v>
      </c>
      <c r="C849" s="5">
        <f t="shared" ca="1" si="85"/>
        <v>31.717954694719666</v>
      </c>
      <c r="D849" s="5">
        <f t="shared" ca="1" si="86"/>
        <v>147.9903488447261</v>
      </c>
      <c r="E849" s="5">
        <f t="shared" ca="1" si="89"/>
        <v>-20.061928845946277</v>
      </c>
      <c r="F849" s="5">
        <f t="shared" ca="1" si="87"/>
        <v>-2.9418182888027928</v>
      </c>
      <c r="G849">
        <f t="shared" ca="1" si="88"/>
        <v>0.317</v>
      </c>
    </row>
    <row r="850" spans="1:7" x14ac:dyDescent="0.25">
      <c r="A850">
        <v>794</v>
      </c>
      <c r="B850" s="5">
        <f t="shared" ca="1" si="84"/>
        <v>71.703224358036437</v>
      </c>
      <c r="C850" s="5">
        <f t="shared" ca="1" si="85"/>
        <v>27.728828063930983</v>
      </c>
      <c r="D850" s="5">
        <f t="shared" ca="1" si="86"/>
        <v>155.0794904743889</v>
      </c>
      <c r="E850" s="5">
        <f t="shared" ca="1" si="89"/>
        <v>-5.601681316798734</v>
      </c>
      <c r="F850" s="5">
        <f t="shared" ca="1" si="87"/>
        <v>11.51842924034475</v>
      </c>
      <c r="G850">
        <f t="shared" ca="1" si="88"/>
        <v>0.747</v>
      </c>
    </row>
    <row r="851" spans="1:7" x14ac:dyDescent="0.25">
      <c r="A851">
        <v>795</v>
      </c>
      <c r="B851" s="5">
        <f t="shared" ca="1" si="84"/>
        <v>66.583952815889035</v>
      </c>
      <c r="C851" s="5">
        <f t="shared" ca="1" si="85"/>
        <v>32.362941380185759</v>
      </c>
      <c r="D851" s="5">
        <f t="shared" ca="1" si="86"/>
        <v>139.96828484349692</v>
      </c>
      <c r="E851" s="5">
        <f t="shared" ca="1" si="89"/>
        <v>-24.699762620367139</v>
      </c>
      <c r="F851" s="5">
        <f t="shared" ca="1" si="87"/>
        <v>-7.579652063223655</v>
      </c>
      <c r="G851">
        <f t="shared" ca="1" si="88"/>
        <v>0.187</v>
      </c>
    </row>
    <row r="852" spans="1:7" x14ac:dyDescent="0.25">
      <c r="A852">
        <v>796</v>
      </c>
      <c r="B852" s="5">
        <f t="shared" ca="1" si="84"/>
        <v>71.293926388126309</v>
      </c>
      <c r="C852" s="5">
        <f t="shared" ca="1" si="85"/>
        <v>29.360237440198745</v>
      </c>
      <c r="D852" s="5">
        <f t="shared" ca="1" si="86"/>
        <v>152.07215860583378</v>
      </c>
      <c r="E852" s="5">
        <f t="shared" ca="1" si="89"/>
        <v>-9.6807852203861557</v>
      </c>
      <c r="F852" s="5">
        <f t="shared" ca="1" si="87"/>
        <v>7.439325336757328</v>
      </c>
      <c r="G852">
        <f t="shared" ca="1" si="88"/>
        <v>0.63800000000000001</v>
      </c>
    </row>
    <row r="853" spans="1:7" x14ac:dyDescent="0.25">
      <c r="A853">
        <v>797</v>
      </c>
      <c r="B853" s="5">
        <f t="shared" ca="1" si="84"/>
        <v>69.287385935278081</v>
      </c>
      <c r="C853" s="5">
        <f t="shared" ca="1" si="85"/>
        <v>30.066580604192417</v>
      </c>
      <c r="D853" s="5">
        <f t="shared" ca="1" si="86"/>
        <v>144.47282305988136</v>
      </c>
      <c r="E853" s="5">
        <f t="shared" ca="1" si="89"/>
        <v>-13.162773951890964</v>
      </c>
      <c r="F853" s="5">
        <f t="shared" ca="1" si="87"/>
        <v>3.9573366052525198</v>
      </c>
      <c r="G853">
        <f t="shared" ca="1" si="88"/>
        <v>0.53400000000000003</v>
      </c>
    </row>
    <row r="854" spans="1:7" x14ac:dyDescent="0.25">
      <c r="A854">
        <v>798</v>
      </c>
      <c r="B854" s="5">
        <f t="shared" ca="1" si="84"/>
        <v>71.304316410193337</v>
      </c>
      <c r="C854" s="5">
        <f t="shared" ca="1" si="85"/>
        <v>32.906146588902615</v>
      </c>
      <c r="D854" s="5">
        <f t="shared" ca="1" si="86"/>
        <v>148.44415305155979</v>
      </c>
      <c r="E854" s="5">
        <f t="shared" ca="1" si="89"/>
        <v>-17.600413590099674</v>
      </c>
      <c r="F854" s="5">
        <f t="shared" ca="1" si="87"/>
        <v>-0.48030303295618992</v>
      </c>
      <c r="G854">
        <f t="shared" ca="1" si="88"/>
        <v>0.38800000000000001</v>
      </c>
    </row>
    <row r="855" spans="1:7" x14ac:dyDescent="0.25">
      <c r="A855">
        <v>799</v>
      </c>
      <c r="B855" s="5">
        <f t="shared" ca="1" si="84"/>
        <v>68.448127665361199</v>
      </c>
      <c r="C855" s="5">
        <f t="shared" ca="1" si="85"/>
        <v>37.589021278654265</v>
      </c>
      <c r="D855" s="5">
        <f t="shared" ca="1" si="86"/>
        <v>153.88208832052277</v>
      </c>
      <c r="E855" s="5">
        <f t="shared" ca="1" si="89"/>
        <v>-41.587245719740913</v>
      </c>
      <c r="F855" s="5">
        <f t="shared" ca="1" si="87"/>
        <v>-24.46713516259743</v>
      </c>
      <c r="G855">
        <f t="shared" ca="1" si="88"/>
        <v>1.4E-2</v>
      </c>
    </row>
    <row r="856" spans="1:7" x14ac:dyDescent="0.25">
      <c r="A856">
        <v>800</v>
      </c>
      <c r="B856" s="5">
        <f t="shared" ca="1" si="84"/>
        <v>68.023818511214174</v>
      </c>
      <c r="C856" s="5">
        <f t="shared" ca="1" si="85"/>
        <v>24.962378042074324</v>
      </c>
      <c r="D856" s="5">
        <f t="shared" ca="1" si="86"/>
        <v>154.85854113891105</v>
      </c>
      <c r="E856" s="5">
        <f t="shared" ca="1" si="89"/>
        <v>-8.0324902966428056</v>
      </c>
      <c r="F856" s="5">
        <f t="shared" ca="1" si="87"/>
        <v>9.0876202605006782</v>
      </c>
      <c r="G856">
        <f t="shared" ca="1" si="88"/>
        <v>0.68500000000000005</v>
      </c>
    </row>
    <row r="857" spans="1:7" x14ac:dyDescent="0.25">
      <c r="A857">
        <v>801</v>
      </c>
      <c r="B857" s="5">
        <f t="shared" ca="1" si="84"/>
        <v>77.602174823226221</v>
      </c>
      <c r="C857" s="5">
        <f t="shared" ca="1" si="85"/>
        <v>30.225751429369584</v>
      </c>
      <c r="D857" s="5">
        <f t="shared" ca="1" si="86"/>
        <v>143.50058246576256</v>
      </c>
      <c r="E857" s="5">
        <f t="shared" ca="1" si="89"/>
        <v>10.139656733752513</v>
      </c>
      <c r="F857" s="5">
        <f t="shared" ca="1" si="87"/>
        <v>27.259767290895997</v>
      </c>
      <c r="G857">
        <f t="shared" ca="1" si="88"/>
        <v>0.97699999999999998</v>
      </c>
    </row>
    <row r="858" spans="1:7" x14ac:dyDescent="0.25">
      <c r="A858">
        <v>802</v>
      </c>
      <c r="B858" s="5">
        <f t="shared" ca="1" si="84"/>
        <v>71.458868553887399</v>
      </c>
      <c r="C858" s="5">
        <f t="shared" ca="1" si="85"/>
        <v>31.299383120044482</v>
      </c>
      <c r="D858" s="5">
        <f t="shared" ca="1" si="86"/>
        <v>146.38342612586621</v>
      </c>
      <c r="E858" s="5">
        <f t="shared" ca="1" si="89"/>
        <v>-11.570621310596932</v>
      </c>
      <c r="F858" s="5">
        <f t="shared" ca="1" si="87"/>
        <v>5.5494892465465515</v>
      </c>
      <c r="G858">
        <f t="shared" ca="1" si="88"/>
        <v>0.58499999999999996</v>
      </c>
    </row>
    <row r="859" spans="1:7" x14ac:dyDescent="0.25">
      <c r="A859">
        <v>803</v>
      </c>
      <c r="B859" s="5">
        <f t="shared" ca="1" si="84"/>
        <v>66.305020251779297</v>
      </c>
      <c r="C859" s="5">
        <f t="shared" ca="1" si="85"/>
        <v>33.315941778864527</v>
      </c>
      <c r="D859" s="5">
        <f t="shared" ca="1" si="86"/>
        <v>151.94947685664516</v>
      </c>
      <c r="E859" s="5">
        <f t="shared" ca="1" si="89"/>
        <v>-34.596839012192177</v>
      </c>
      <c r="F859" s="5">
        <f t="shared" ca="1" si="87"/>
        <v>-17.476728455048693</v>
      </c>
      <c r="G859">
        <f t="shared" ca="1" si="88"/>
        <v>4.9000000000000002E-2</v>
      </c>
    </row>
    <row r="860" spans="1:7" x14ac:dyDescent="0.25">
      <c r="A860">
        <v>804</v>
      </c>
      <c r="B860" s="5">
        <f t="shared" ca="1" si="84"/>
        <v>69.095365499701984</v>
      </c>
      <c r="C860" s="5">
        <f t="shared" ca="1" si="85"/>
        <v>31.466444525597176</v>
      </c>
      <c r="D860" s="5">
        <f t="shared" ca="1" si="86"/>
        <v>154.42182744865588</v>
      </c>
      <c r="E860" s="5">
        <f t="shared" ca="1" si="89"/>
        <v>-22.970104072905123</v>
      </c>
      <c r="F860" s="5">
        <f t="shared" ca="1" si="87"/>
        <v>-5.8499935157616392</v>
      </c>
      <c r="G860">
        <f t="shared" ca="1" si="88"/>
        <v>0.23200000000000001</v>
      </c>
    </row>
    <row r="861" spans="1:7" x14ac:dyDescent="0.25">
      <c r="A861">
        <v>805</v>
      </c>
      <c r="B861" s="5">
        <f t="shared" ca="1" si="84"/>
        <v>66.979268436278772</v>
      </c>
      <c r="C861" s="5">
        <f t="shared" ca="1" si="85"/>
        <v>34.883799759299166</v>
      </c>
      <c r="D861" s="5">
        <f t="shared" ca="1" si="86"/>
        <v>156.69162822499266</v>
      </c>
      <c r="E861" s="5">
        <f t="shared" ca="1" si="89"/>
        <v>-39.648081356815666</v>
      </c>
      <c r="F861" s="5">
        <f t="shared" ca="1" si="87"/>
        <v>-22.527970799672183</v>
      </c>
      <c r="G861">
        <f t="shared" ca="1" si="88"/>
        <v>2.1000000000000001E-2</v>
      </c>
    </row>
    <row r="862" spans="1:7" x14ac:dyDescent="0.25">
      <c r="A862">
        <v>806</v>
      </c>
      <c r="B862" s="5">
        <f t="shared" ca="1" si="84"/>
        <v>76.105163851298101</v>
      </c>
      <c r="C862" s="5">
        <f t="shared" ca="1" si="85"/>
        <v>28.540716014369995</v>
      </c>
      <c r="D862" s="5">
        <f t="shared" ca="1" si="86"/>
        <v>159.15699172114626</v>
      </c>
      <c r="E862" s="5">
        <f t="shared" ca="1" si="89"/>
        <v>2.2280354906376756</v>
      </c>
      <c r="F862" s="5">
        <f t="shared" ca="1" si="87"/>
        <v>19.34814604778116</v>
      </c>
      <c r="G862">
        <f t="shared" ca="1" si="88"/>
        <v>0.89900000000000002</v>
      </c>
    </row>
    <row r="863" spans="1:7" x14ac:dyDescent="0.25">
      <c r="A863">
        <v>807</v>
      </c>
      <c r="B863" s="5">
        <f t="shared" ca="1" si="84"/>
        <v>68.473069723050813</v>
      </c>
      <c r="C863" s="5">
        <f t="shared" ca="1" si="85"/>
        <v>31.864507311532201</v>
      </c>
      <c r="D863" s="5">
        <f t="shared" ca="1" si="86"/>
        <v>156.23151524718577</v>
      </c>
      <c r="E863" s="5">
        <f t="shared" ca="1" si="89"/>
        <v>-26.795136912969884</v>
      </c>
      <c r="F863" s="5">
        <f t="shared" ca="1" si="87"/>
        <v>-9.6750263558264002</v>
      </c>
      <c r="G863">
        <f t="shared" ca="1" si="88"/>
        <v>0.14599999999999999</v>
      </c>
    </row>
    <row r="864" spans="1:7" x14ac:dyDescent="0.25">
      <c r="A864">
        <v>808</v>
      </c>
      <c r="B864" s="5">
        <f t="shared" ca="1" si="84"/>
        <v>69.367700730252423</v>
      </c>
      <c r="C864" s="5">
        <f t="shared" ca="1" si="85"/>
        <v>28.728392426069828</v>
      </c>
      <c r="D864" s="5">
        <f t="shared" ca="1" si="86"/>
        <v>152.25484283012025</v>
      </c>
      <c r="E864" s="5">
        <f t="shared" ca="1" si="89"/>
        <v>-13.39441406965989</v>
      </c>
      <c r="F864" s="5">
        <f t="shared" ca="1" si="87"/>
        <v>3.7256964874835941</v>
      </c>
      <c r="G864">
        <f t="shared" ca="1" si="88"/>
        <v>0.52700000000000002</v>
      </c>
    </row>
    <row r="865" spans="1:7" x14ac:dyDescent="0.25">
      <c r="A865">
        <v>809</v>
      </c>
      <c r="B865" s="5">
        <f t="shared" ca="1" si="84"/>
        <v>72.270500044361242</v>
      </c>
      <c r="C865" s="5">
        <f t="shared" ca="1" si="85"/>
        <v>34.257108831219206</v>
      </c>
      <c r="D865" s="5">
        <f t="shared" ca="1" si="86"/>
        <v>148.96106287748057</v>
      </c>
      <c r="E865" s="5">
        <f t="shared" ca="1" si="89"/>
        <v>-18.953641735096738</v>
      </c>
      <c r="F865" s="5">
        <f t="shared" ca="1" si="87"/>
        <v>-1.8335311779532546</v>
      </c>
      <c r="G865">
        <f t="shared" ca="1" si="88"/>
        <v>0.34899999999999998</v>
      </c>
    </row>
    <row r="866" spans="1:7" x14ac:dyDescent="0.25">
      <c r="A866">
        <v>810</v>
      </c>
      <c r="B866" s="5">
        <f t="shared" ca="1" si="84"/>
        <v>71.04764706379143</v>
      </c>
      <c r="C866" s="5">
        <f t="shared" ca="1" si="85"/>
        <v>35.97478940395029</v>
      </c>
      <c r="D866" s="5">
        <f t="shared" ca="1" si="86"/>
        <v>160.77158549675909</v>
      </c>
      <c r="E866" s="5">
        <f t="shared" ca="1" si="89"/>
        <v>-33.530845397272678</v>
      </c>
      <c r="F866" s="5">
        <f t="shared" ca="1" si="87"/>
        <v>-16.410734840129194</v>
      </c>
      <c r="G866">
        <f t="shared" ca="1" si="88"/>
        <v>5.5E-2</v>
      </c>
    </row>
    <row r="867" spans="1:7" x14ac:dyDescent="0.25">
      <c r="A867">
        <v>811</v>
      </c>
      <c r="B867" s="5">
        <f t="shared" ca="1" si="84"/>
        <v>71.531696980019049</v>
      </c>
      <c r="C867" s="5">
        <f t="shared" ca="1" si="85"/>
        <v>29.999218098470774</v>
      </c>
      <c r="D867" s="5">
        <f t="shared" ca="1" si="86"/>
        <v>154.59334372964184</v>
      </c>
      <c r="E867" s="5">
        <f t="shared" ca="1" si="89"/>
        <v>-12.15995019740156</v>
      </c>
      <c r="F867" s="5">
        <f t="shared" ca="1" si="87"/>
        <v>4.9601603597419235</v>
      </c>
      <c r="G867">
        <f t="shared" ca="1" si="88"/>
        <v>0.56299999999999994</v>
      </c>
    </row>
    <row r="868" spans="1:7" x14ac:dyDescent="0.25">
      <c r="A868">
        <v>812</v>
      </c>
      <c r="B868" s="5">
        <f t="shared" ca="1" si="84"/>
        <v>65.319200440171429</v>
      </c>
      <c r="C868" s="5">
        <f t="shared" ca="1" si="85"/>
        <v>29.006411490755735</v>
      </c>
      <c r="D868" s="5">
        <f t="shared" ca="1" si="86"/>
        <v>161.4877647702701</v>
      </c>
      <c r="E868" s="5">
        <f t="shared" ca="1" si="89"/>
        <v>-30.453663436139475</v>
      </c>
      <c r="F868" s="5">
        <f t="shared" ca="1" si="87"/>
        <v>-13.333552878995992</v>
      </c>
      <c r="G868">
        <f t="shared" ca="1" si="88"/>
        <v>8.8999999999999996E-2</v>
      </c>
    </row>
    <row r="869" spans="1:7" x14ac:dyDescent="0.25">
      <c r="A869">
        <v>813</v>
      </c>
      <c r="B869" s="5">
        <f t="shared" ca="1" si="84"/>
        <v>70.207735371081611</v>
      </c>
      <c r="C869" s="5">
        <f t="shared" ca="1" si="85"/>
        <v>25.161649847539142</v>
      </c>
      <c r="D869" s="5">
        <f t="shared" ca="1" si="86"/>
        <v>154.56991776275305</v>
      </c>
      <c r="E869" s="5">
        <f t="shared" ca="1" si="89"/>
        <v>-2.3338758286506383</v>
      </c>
      <c r="F869" s="5">
        <f t="shared" ca="1" si="87"/>
        <v>14.786234728492845</v>
      </c>
      <c r="G869">
        <f t="shared" ca="1" si="88"/>
        <v>0.81699999999999995</v>
      </c>
    </row>
    <row r="870" spans="1:7" x14ac:dyDescent="0.25">
      <c r="A870">
        <v>814</v>
      </c>
      <c r="B870" s="5">
        <f t="shared" ca="1" si="84"/>
        <v>67.513324501944737</v>
      </c>
      <c r="C870" s="5">
        <f t="shared" ca="1" si="85"/>
        <v>30.522319438050189</v>
      </c>
      <c r="D870" s="5">
        <f t="shared" ca="1" si="86"/>
        <v>148.14906535248184</v>
      </c>
      <c r="E870" s="5">
        <f t="shared" ca="1" si="89"/>
        <v>-21.371589781994196</v>
      </c>
      <c r="F870" s="5">
        <f t="shared" ca="1" si="87"/>
        <v>-4.2514792248507121</v>
      </c>
      <c r="G870">
        <f t="shared" ca="1" si="88"/>
        <v>0.28000000000000003</v>
      </c>
    </row>
    <row r="871" spans="1:7" x14ac:dyDescent="0.25">
      <c r="A871">
        <v>815</v>
      </c>
      <c r="B871" s="5">
        <f t="shared" ca="1" si="84"/>
        <v>72.904378213958054</v>
      </c>
      <c r="C871" s="5">
        <f t="shared" ca="1" si="85"/>
        <v>33.681223614291945</v>
      </c>
      <c r="D871" s="5">
        <f t="shared" ca="1" si="86"/>
        <v>154.59005671219089</v>
      </c>
      <c r="E871" s="5">
        <f t="shared" ca="1" si="89"/>
        <v>-18.608087112394124</v>
      </c>
      <c r="F871" s="5">
        <f t="shared" ca="1" si="87"/>
        <v>-1.4879765552506399</v>
      </c>
      <c r="G871">
        <f t="shared" ca="1" si="88"/>
        <v>0.35799999999999998</v>
      </c>
    </row>
    <row r="872" spans="1:7" x14ac:dyDescent="0.25">
      <c r="A872">
        <v>816</v>
      </c>
      <c r="B872" s="5">
        <f t="shared" ca="1" si="84"/>
        <v>66.350238007901083</v>
      </c>
      <c r="C872" s="5">
        <f t="shared" ca="1" si="85"/>
        <v>28.872043203607859</v>
      </c>
      <c r="D872" s="5">
        <f t="shared" ca="1" si="86"/>
        <v>144.27565089680161</v>
      </c>
      <c r="E872" s="5">
        <f t="shared" ca="1" si="89"/>
        <v>-17.9236089160656</v>
      </c>
      <c r="F872" s="5">
        <f t="shared" ca="1" si="87"/>
        <v>-0.8034983589221163</v>
      </c>
      <c r="G872">
        <f t="shared" ca="1" si="88"/>
        <v>0.38</v>
      </c>
    </row>
    <row r="873" spans="1:7" x14ac:dyDescent="0.25">
      <c r="A873">
        <v>817</v>
      </c>
      <c r="B873" s="5">
        <f t="shared" ca="1" si="84"/>
        <v>67.593745230073992</v>
      </c>
      <c r="C873" s="5">
        <f t="shared" ca="1" si="85"/>
        <v>29.522830155102266</v>
      </c>
      <c r="D873" s="5">
        <f t="shared" ca="1" si="86"/>
        <v>151.06349318266629</v>
      </c>
      <c r="E873" s="5">
        <f t="shared" ca="1" si="89"/>
        <v>-19.925915261810736</v>
      </c>
      <c r="F873" s="5">
        <f t="shared" ca="1" si="87"/>
        <v>-2.8058047046672527</v>
      </c>
      <c r="G873">
        <f t="shared" ca="1" si="88"/>
        <v>0.32200000000000001</v>
      </c>
    </row>
    <row r="874" spans="1:7" x14ac:dyDescent="0.25">
      <c r="A874">
        <v>818</v>
      </c>
      <c r="B874" s="5">
        <f t="shared" ca="1" si="84"/>
        <v>67.734809692151487</v>
      </c>
      <c r="C874" s="5">
        <f t="shared" ca="1" si="85"/>
        <v>32.266028518209083</v>
      </c>
      <c r="D874" s="5">
        <f t="shared" ca="1" si="86"/>
        <v>152.39137281895779</v>
      </c>
      <c r="E874" s="5">
        <f t="shared" ca="1" si="89"/>
        <v>-27.909190962638196</v>
      </c>
      <c r="F874" s="5">
        <f t="shared" ca="1" si="87"/>
        <v>-10.789080405494712</v>
      </c>
      <c r="G874">
        <f t="shared" ca="1" si="88"/>
        <v>0.125</v>
      </c>
    </row>
    <row r="875" spans="1:7" x14ac:dyDescent="0.25">
      <c r="A875">
        <v>819</v>
      </c>
      <c r="B875" s="5">
        <f t="shared" ca="1" si="84"/>
        <v>70.808358442611919</v>
      </c>
      <c r="C875" s="5">
        <f t="shared" ca="1" si="85"/>
        <v>30.183136552940358</v>
      </c>
      <c r="D875" s="5">
        <f t="shared" ca="1" si="86"/>
        <v>154.18967049352517</v>
      </c>
      <c r="E875" s="5">
        <f t="shared" ca="1" si="89"/>
        <v>-14.476377976425427</v>
      </c>
      <c r="F875" s="5">
        <f t="shared" ca="1" si="87"/>
        <v>2.6437325807180567</v>
      </c>
      <c r="G875">
        <f t="shared" ca="1" si="88"/>
        <v>0.48699999999999999</v>
      </c>
    </row>
    <row r="876" spans="1:7" x14ac:dyDescent="0.25">
      <c r="A876">
        <v>820</v>
      </c>
      <c r="B876" s="5">
        <f t="shared" ca="1" si="84"/>
        <v>66.808251936032306</v>
      </c>
      <c r="C876" s="5">
        <f t="shared" ca="1" si="85"/>
        <v>27.035466109308903</v>
      </c>
      <c r="D876" s="5">
        <f t="shared" ca="1" si="86"/>
        <v>145.86749781464516</v>
      </c>
      <c r="E876" s="5">
        <f t="shared" ca="1" si="89"/>
        <v>-12.372649194655569</v>
      </c>
      <c r="F876" s="5">
        <f t="shared" ca="1" si="87"/>
        <v>4.7474613624879147</v>
      </c>
      <c r="G876">
        <f t="shared" ca="1" si="88"/>
        <v>0.55600000000000005</v>
      </c>
    </row>
    <row r="877" spans="1:7" x14ac:dyDescent="0.25">
      <c r="A877">
        <v>821</v>
      </c>
      <c r="B877" s="5">
        <f t="shared" ca="1" si="84"/>
        <v>71.89323991427861</v>
      </c>
      <c r="C877" s="5">
        <f t="shared" ca="1" si="85"/>
        <v>30.986540220449342</v>
      </c>
      <c r="D877" s="5">
        <f t="shared" ca="1" si="86"/>
        <v>157.82404420924263</v>
      </c>
      <c r="E877" s="5">
        <f t="shared" ca="1" si="89"/>
        <v>-15.648669977870043</v>
      </c>
      <c r="F877" s="5">
        <f t="shared" ca="1" si="87"/>
        <v>1.4714405792734411</v>
      </c>
      <c r="G877">
        <f t="shared" ca="1" si="88"/>
        <v>0.45200000000000001</v>
      </c>
    </row>
    <row r="878" spans="1:7" x14ac:dyDescent="0.25">
      <c r="A878">
        <v>822</v>
      </c>
      <c r="B878" s="5">
        <f t="shared" ca="1" si="84"/>
        <v>69.951974718604575</v>
      </c>
      <c r="C878" s="5">
        <f t="shared" ca="1" si="85"/>
        <v>30.139732885282768</v>
      </c>
      <c r="D878" s="5">
        <f t="shared" ca="1" si="86"/>
        <v>147.54197305311109</v>
      </c>
      <c r="E878" s="5">
        <f t="shared" ca="1" si="89"/>
        <v>-13.164773784556228</v>
      </c>
      <c r="F878" s="5">
        <f t="shared" ca="1" si="87"/>
        <v>3.9553367725872555</v>
      </c>
      <c r="G878">
        <f t="shared" ca="1" si="88"/>
        <v>0.53200000000000003</v>
      </c>
    </row>
    <row r="879" spans="1:7" x14ac:dyDescent="0.25">
      <c r="A879">
        <v>823</v>
      </c>
      <c r="B879" s="5">
        <f t="shared" ca="1" si="84"/>
        <v>70.471577709577645</v>
      </c>
      <c r="C879" s="5">
        <f t="shared" ca="1" si="85"/>
        <v>33.083677113758931</v>
      </c>
      <c r="D879" s="5">
        <f t="shared" ca="1" si="86"/>
        <v>147.0327450638905</v>
      </c>
      <c r="E879" s="5">
        <f t="shared" ca="1" si="89"/>
        <v>-19.66151487869012</v>
      </c>
      <c r="F879" s="5">
        <f t="shared" ca="1" si="87"/>
        <v>-2.5414043215466364</v>
      </c>
      <c r="G879">
        <f t="shared" ca="1" si="88"/>
        <v>0.33300000000000002</v>
      </c>
    </row>
    <row r="880" spans="1:7" x14ac:dyDescent="0.25">
      <c r="A880">
        <v>824</v>
      </c>
      <c r="B880" s="5">
        <f t="shared" ca="1" si="84"/>
        <v>68.129275413616611</v>
      </c>
      <c r="C880" s="5">
        <f t="shared" ca="1" si="85"/>
        <v>33.104077248061309</v>
      </c>
      <c r="D880" s="5">
        <f t="shared" ca="1" si="86"/>
        <v>163.576481208519</v>
      </c>
      <c r="E880" s="5">
        <f t="shared" ca="1" si="89"/>
        <v>-35.175432063432304</v>
      </c>
      <c r="F880" s="5">
        <f t="shared" ca="1" si="87"/>
        <v>-18.05532150628882</v>
      </c>
      <c r="G880">
        <f t="shared" ca="1" si="88"/>
        <v>4.3999999999999997E-2</v>
      </c>
    </row>
    <row r="881" spans="1:7" x14ac:dyDescent="0.25">
      <c r="A881">
        <v>825</v>
      </c>
      <c r="B881" s="5">
        <f t="shared" ca="1" si="84"/>
        <v>73.566300908402823</v>
      </c>
      <c r="C881" s="5">
        <f t="shared" ca="1" si="85"/>
        <v>26.79887756688111</v>
      </c>
      <c r="D881" s="5">
        <f t="shared" ca="1" si="86"/>
        <v>143.78514099108145</v>
      </c>
      <c r="E881" s="5">
        <f t="shared" ca="1" si="89"/>
        <v>8.2853886145036526</v>
      </c>
      <c r="F881" s="5">
        <f t="shared" ca="1" si="87"/>
        <v>25.405499171647136</v>
      </c>
      <c r="G881">
        <f t="shared" ca="1" si="88"/>
        <v>0.96799999999999997</v>
      </c>
    </row>
    <row r="882" spans="1:7" x14ac:dyDescent="0.25">
      <c r="A882">
        <v>826</v>
      </c>
      <c r="B882" s="5">
        <f t="shared" ca="1" si="84"/>
        <v>66.804958173563023</v>
      </c>
      <c r="C882" s="5">
        <f t="shared" ca="1" si="85"/>
        <v>31.197286682463435</v>
      </c>
      <c r="D882" s="5">
        <f t="shared" ca="1" si="86"/>
        <v>149.78949144586463</v>
      </c>
      <c r="E882" s="5">
        <f t="shared" ca="1" si="89"/>
        <v>-26.119196327703406</v>
      </c>
      <c r="F882" s="5">
        <f t="shared" ca="1" si="87"/>
        <v>-8.9990857705599225</v>
      </c>
      <c r="G882">
        <f t="shared" ca="1" si="88"/>
        <v>0.161</v>
      </c>
    </row>
    <row r="883" spans="1:7" x14ac:dyDescent="0.25">
      <c r="A883">
        <v>827</v>
      </c>
      <c r="B883" s="5">
        <f t="shared" ca="1" si="84"/>
        <v>72.10174433300449</v>
      </c>
      <c r="C883" s="5">
        <f t="shared" ca="1" si="85"/>
        <v>26.427556267819838</v>
      </c>
      <c r="D883" s="5">
        <f t="shared" ca="1" si="86"/>
        <v>144.82751279586634</v>
      </c>
      <c r="E883" s="5">
        <f t="shared" ca="1" si="89"/>
        <v>4.6702958429909858</v>
      </c>
      <c r="F883" s="5">
        <f t="shared" ca="1" si="87"/>
        <v>21.790406400134469</v>
      </c>
      <c r="G883">
        <f t="shared" ca="1" si="88"/>
        <v>0.93</v>
      </c>
    </row>
    <row r="884" spans="1:7" x14ac:dyDescent="0.25">
      <c r="A884">
        <v>828</v>
      </c>
      <c r="B884" s="5">
        <f t="shared" ca="1" si="84"/>
        <v>68.788506839321954</v>
      </c>
      <c r="C884" s="5">
        <f t="shared" ca="1" si="85"/>
        <v>32.437165416917786</v>
      </c>
      <c r="D884" s="5">
        <f t="shared" ca="1" si="86"/>
        <v>150.23872654578614</v>
      </c>
      <c r="E884" s="5">
        <f t="shared" ca="1" si="89"/>
        <v>-24.284216688667488</v>
      </c>
      <c r="F884" s="5">
        <f t="shared" ca="1" si="87"/>
        <v>-7.1641061315240044</v>
      </c>
      <c r="G884">
        <f t="shared" ca="1" si="88"/>
        <v>0.19700000000000001</v>
      </c>
    </row>
    <row r="885" spans="1:7" x14ac:dyDescent="0.25">
      <c r="A885">
        <v>829</v>
      </c>
      <c r="B885" s="5">
        <f t="shared" ca="1" si="84"/>
        <v>69.877751797215993</v>
      </c>
      <c r="C885" s="5">
        <f t="shared" ca="1" si="85"/>
        <v>23.889382863819737</v>
      </c>
      <c r="D885" s="5">
        <f t="shared" ca="1" si="86"/>
        <v>147.23172397062626</v>
      </c>
      <c r="E885" s="5">
        <f t="shared" ca="1" si="89"/>
        <v>4.2522408125223325</v>
      </c>
      <c r="F885" s="5">
        <f t="shared" ca="1" si="87"/>
        <v>21.372351369665815</v>
      </c>
      <c r="G885">
        <f t="shared" ca="1" si="88"/>
        <v>0.92600000000000005</v>
      </c>
    </row>
    <row r="886" spans="1:7" x14ac:dyDescent="0.25">
      <c r="A886">
        <v>830</v>
      </c>
      <c r="B886" s="5">
        <f t="shared" ca="1" si="84"/>
        <v>69.809599599339251</v>
      </c>
      <c r="C886" s="5">
        <f t="shared" ca="1" si="85"/>
        <v>25.78587246912512</v>
      </c>
      <c r="D886" s="5">
        <f t="shared" ca="1" si="86"/>
        <v>156.43754252728607</v>
      </c>
      <c r="E886" s="5">
        <f t="shared" ca="1" si="89"/>
        <v>-6.195714664297256</v>
      </c>
      <c r="F886" s="5">
        <f t="shared" ca="1" si="87"/>
        <v>10.924395892846228</v>
      </c>
      <c r="G886">
        <f t="shared" ca="1" si="88"/>
        <v>0.73199999999999998</v>
      </c>
    </row>
    <row r="887" spans="1:7" x14ac:dyDescent="0.25">
      <c r="A887">
        <v>831</v>
      </c>
      <c r="B887" s="5">
        <f t="shared" ca="1" si="84"/>
        <v>70.38433319041161</v>
      </c>
      <c r="C887" s="5">
        <f t="shared" ca="1" si="85"/>
        <v>34.648542677823691</v>
      </c>
      <c r="D887" s="5">
        <f t="shared" ca="1" si="86"/>
        <v>156.60008551534668</v>
      </c>
      <c r="E887" s="5">
        <f t="shared" ca="1" si="89"/>
        <v>-29.431387271479664</v>
      </c>
      <c r="F887" s="5">
        <f t="shared" ca="1" si="87"/>
        <v>-12.311276714336181</v>
      </c>
      <c r="G887">
        <f t="shared" ca="1" si="88"/>
        <v>9.8000000000000004E-2</v>
      </c>
    </row>
    <row r="888" spans="1:7" x14ac:dyDescent="0.25">
      <c r="A888">
        <v>832</v>
      </c>
      <c r="B888" s="5">
        <f t="shared" ca="1" si="84"/>
        <v>73.759735013374822</v>
      </c>
      <c r="C888" s="5">
        <f t="shared" ca="1" si="85"/>
        <v>29.623478946174988</v>
      </c>
      <c r="D888" s="5">
        <f t="shared" ca="1" si="86"/>
        <v>151.80174080386828</v>
      </c>
      <c r="E888" s="5">
        <f t="shared" ca="1" si="89"/>
        <v>-3.3833281230197407</v>
      </c>
      <c r="F888" s="5">
        <f t="shared" ca="1" si="87"/>
        <v>13.736782434123743</v>
      </c>
      <c r="G888">
        <f t="shared" ca="1" si="88"/>
        <v>0.79700000000000004</v>
      </c>
    </row>
    <row r="889" spans="1:7" x14ac:dyDescent="0.25">
      <c r="A889">
        <v>833</v>
      </c>
      <c r="B889" s="5">
        <f t="shared" ca="1" si="84"/>
        <v>69.645670236629101</v>
      </c>
      <c r="C889" s="5">
        <f t="shared" ca="1" si="85"/>
        <v>28.092050512150415</v>
      </c>
      <c r="D889" s="5">
        <f t="shared" ca="1" si="86"/>
        <v>144.32699242700446</v>
      </c>
      <c r="E889" s="5">
        <f t="shared" ca="1" si="89"/>
        <v>-6.5686744646686179</v>
      </c>
      <c r="F889" s="5">
        <f t="shared" ca="1" si="87"/>
        <v>10.551436092474866</v>
      </c>
      <c r="G889">
        <f t="shared" ca="1" si="88"/>
        <v>0.72</v>
      </c>
    </row>
    <row r="890" spans="1:7" x14ac:dyDescent="0.25">
      <c r="A890">
        <v>834</v>
      </c>
      <c r="B890" s="5">
        <f t="shared" ref="B890:B953" ca="1" si="90">_xlfn.NORM.INV(RAND(),$B$52,$C$52)</f>
        <v>70.47009064719029</v>
      </c>
      <c r="C890" s="5">
        <f t="shared" ref="C890:C953" ca="1" si="91">_xlfn.NORM.INV(RAND(),$B$53,$C$53)</f>
        <v>25.345682664990676</v>
      </c>
      <c r="D890" s="5">
        <f t="shared" ref="D890:D953" ca="1" si="92">_xlfn.NORM.INV(RAND(),$B$54,$C$54)</f>
        <v>160.99472100905086</v>
      </c>
      <c r="E890" s="5">
        <f t="shared" ca="1" si="89"/>
        <v>-5.5772566913427015</v>
      </c>
      <c r="F890" s="5">
        <f t="shared" ref="F890:F953" ca="1" si="93">E890+$C$46</f>
        <v>11.542853865800783</v>
      </c>
      <c r="G890">
        <f t="shared" ref="G890:G953" ca="1" si="94">COUNTIF($F$57:$F$1056,"&lt;"&amp;F890)/COUNT($F$57:$F$1056)</f>
        <v>0.748</v>
      </c>
    </row>
    <row r="891" spans="1:7" x14ac:dyDescent="0.25">
      <c r="A891">
        <v>835</v>
      </c>
      <c r="B891" s="5">
        <f t="shared" ca="1" si="90"/>
        <v>70.47254896560915</v>
      </c>
      <c r="C891" s="5">
        <f t="shared" ca="1" si="91"/>
        <v>27.819782923847374</v>
      </c>
      <c r="D891" s="5">
        <f t="shared" ca="1" si="92"/>
        <v>154.36400431762041</v>
      </c>
      <c r="E891" s="5">
        <f t="shared" ca="1" si="89"/>
        <v>-8.9074207592707584</v>
      </c>
      <c r="F891" s="5">
        <f t="shared" ca="1" si="93"/>
        <v>8.2126897978727254</v>
      </c>
      <c r="G891">
        <f t="shared" ca="1" si="94"/>
        <v>0.65900000000000003</v>
      </c>
    </row>
    <row r="892" spans="1:7" x14ac:dyDescent="0.25">
      <c r="A892">
        <v>836</v>
      </c>
      <c r="B892" s="5">
        <f t="shared" ca="1" si="90"/>
        <v>74.877538035782777</v>
      </c>
      <c r="C892" s="5">
        <f t="shared" ca="1" si="91"/>
        <v>34.729665503306457</v>
      </c>
      <c r="D892" s="5">
        <f t="shared" ca="1" si="92"/>
        <v>140.74397984103706</v>
      </c>
      <c r="E892" s="5">
        <f t="shared" ca="1" si="89"/>
        <v>-8.5641270301826449</v>
      </c>
      <c r="F892" s="5">
        <f t="shared" ca="1" si="93"/>
        <v>8.5559835269608389</v>
      </c>
      <c r="G892">
        <f t="shared" ca="1" si="94"/>
        <v>0.67</v>
      </c>
    </row>
    <row r="893" spans="1:7" x14ac:dyDescent="0.25">
      <c r="A893">
        <v>837</v>
      </c>
      <c r="B893" s="5">
        <f t="shared" ca="1" si="90"/>
        <v>71.480593555329179</v>
      </c>
      <c r="C893" s="5">
        <f t="shared" ca="1" si="91"/>
        <v>31.339252245625811</v>
      </c>
      <c r="D893" s="5">
        <f t="shared" ca="1" si="92"/>
        <v>158.82832321522881</v>
      </c>
      <c r="E893" s="5">
        <f t="shared" ca="1" si="89"/>
        <v>-18.327480421830099</v>
      </c>
      <c r="F893" s="5">
        <f t="shared" ca="1" si="93"/>
        <v>-1.2073698646866156</v>
      </c>
      <c r="G893">
        <f t="shared" ca="1" si="94"/>
        <v>0.36599999999999999</v>
      </c>
    </row>
    <row r="894" spans="1:7" x14ac:dyDescent="0.25">
      <c r="A894">
        <v>838</v>
      </c>
      <c r="B894" s="5">
        <f t="shared" ca="1" si="90"/>
        <v>71.052616587160855</v>
      </c>
      <c r="C894" s="5">
        <f t="shared" ca="1" si="91"/>
        <v>31.663418262352636</v>
      </c>
      <c r="D894" s="5">
        <f t="shared" ca="1" si="92"/>
        <v>159.0326226109963</v>
      </c>
      <c r="E894" s="5">
        <f t="shared" ca="1" si="89"/>
        <v>-20.538295366899931</v>
      </c>
      <c r="F894" s="5">
        <f t="shared" ca="1" si="93"/>
        <v>-3.4181848097564469</v>
      </c>
      <c r="G894">
        <f t="shared" ca="1" si="94"/>
        <v>0.29899999999999999</v>
      </c>
    </row>
    <row r="895" spans="1:7" x14ac:dyDescent="0.25">
      <c r="A895">
        <v>839</v>
      </c>
      <c r="B895" s="5">
        <f t="shared" ca="1" si="90"/>
        <v>70.007257399114962</v>
      </c>
      <c r="C895" s="5">
        <f t="shared" ca="1" si="91"/>
        <v>31.386222099275333</v>
      </c>
      <c r="D895" s="5">
        <f t="shared" ca="1" si="92"/>
        <v>147.4821084010506</v>
      </c>
      <c r="E895" s="5">
        <f t="shared" ca="1" si="89"/>
        <v>-16.459536551124298</v>
      </c>
      <c r="F895" s="5">
        <f t="shared" ca="1" si="93"/>
        <v>0.66057400601918559</v>
      </c>
      <c r="G895">
        <f t="shared" ca="1" si="94"/>
        <v>0.438</v>
      </c>
    </row>
    <row r="896" spans="1:7" x14ac:dyDescent="0.25">
      <c r="A896">
        <v>840</v>
      </c>
      <c r="B896" s="5">
        <f t="shared" ca="1" si="90"/>
        <v>68.797069065932391</v>
      </c>
      <c r="C896" s="5">
        <f t="shared" ca="1" si="91"/>
        <v>33.357774452769533</v>
      </c>
      <c r="D896" s="5">
        <f t="shared" ca="1" si="92"/>
        <v>144.83937357291938</v>
      </c>
      <c r="E896" s="5">
        <f t="shared" ca="1" si="89"/>
        <v>-23.921999954891824</v>
      </c>
      <c r="F896" s="5">
        <f t="shared" ca="1" si="93"/>
        <v>-6.8018893977483401</v>
      </c>
      <c r="G896">
        <f t="shared" ca="1" si="94"/>
        <v>0.20399999999999999</v>
      </c>
    </row>
    <row r="897" spans="1:7" x14ac:dyDescent="0.25">
      <c r="A897">
        <v>841</v>
      </c>
      <c r="B897" s="5">
        <f t="shared" ca="1" si="90"/>
        <v>66.904868017244638</v>
      </c>
      <c r="C897" s="5">
        <f t="shared" ca="1" si="91"/>
        <v>30.178974485431652</v>
      </c>
      <c r="D897" s="5">
        <f t="shared" ca="1" si="92"/>
        <v>155.31682179274256</v>
      </c>
      <c r="E897" s="5">
        <f t="shared" ca="1" si="89"/>
        <v>-25.974531902051588</v>
      </c>
      <c r="F897" s="5">
        <f t="shared" ca="1" si="93"/>
        <v>-8.8544213449081042</v>
      </c>
      <c r="G897">
        <f t="shared" ca="1" si="94"/>
        <v>0.16400000000000001</v>
      </c>
    </row>
    <row r="898" spans="1:7" x14ac:dyDescent="0.25">
      <c r="A898">
        <v>842</v>
      </c>
      <c r="B898" s="5">
        <f t="shared" ca="1" si="90"/>
        <v>70.069839150991811</v>
      </c>
      <c r="C898" s="5">
        <f t="shared" ca="1" si="91"/>
        <v>30.287004063500785</v>
      </c>
      <c r="D898" s="5">
        <f t="shared" ca="1" si="92"/>
        <v>144.19477597085506</v>
      </c>
      <c r="E898" s="5">
        <f t="shared" ca="1" si="89"/>
        <v>-11.443201985152321</v>
      </c>
      <c r="F898" s="5">
        <f t="shared" ca="1" si="93"/>
        <v>5.6769085719911629</v>
      </c>
      <c r="G898">
        <f t="shared" ca="1" si="94"/>
        <v>0.58799999999999997</v>
      </c>
    </row>
    <row r="899" spans="1:7" x14ac:dyDescent="0.25">
      <c r="A899">
        <v>843</v>
      </c>
      <c r="B899" s="5">
        <f t="shared" ca="1" si="90"/>
        <v>65.363910350383762</v>
      </c>
      <c r="C899" s="5">
        <f t="shared" ca="1" si="91"/>
        <v>28.313674435037605</v>
      </c>
      <c r="D899" s="5">
        <f t="shared" ca="1" si="92"/>
        <v>156.69291488323978</v>
      </c>
      <c r="E899" s="5">
        <f t="shared" ca="1" si="89"/>
        <v>-25.810183885150636</v>
      </c>
      <c r="F899" s="5">
        <f t="shared" ca="1" si="93"/>
        <v>-8.690073328007152</v>
      </c>
      <c r="G899">
        <f t="shared" ca="1" si="94"/>
        <v>0.16600000000000001</v>
      </c>
    </row>
    <row r="900" spans="1:7" x14ac:dyDescent="0.25">
      <c r="A900">
        <v>844</v>
      </c>
      <c r="B900" s="5">
        <f t="shared" ca="1" si="90"/>
        <v>69.02175878247256</v>
      </c>
      <c r="C900" s="5">
        <f t="shared" ca="1" si="91"/>
        <v>27.604865434458695</v>
      </c>
      <c r="D900" s="5">
        <f t="shared" ca="1" si="92"/>
        <v>147.50084815314244</v>
      </c>
      <c r="E900" s="5">
        <f t="shared" ca="1" si="89"/>
        <v>-8.6608451180506467</v>
      </c>
      <c r="F900" s="5">
        <f t="shared" ca="1" si="93"/>
        <v>8.459265439092837</v>
      </c>
      <c r="G900">
        <f t="shared" ca="1" si="94"/>
        <v>0.66500000000000004</v>
      </c>
    </row>
    <row r="901" spans="1:7" x14ac:dyDescent="0.25">
      <c r="A901">
        <v>845</v>
      </c>
      <c r="B901" s="5">
        <f t="shared" ca="1" si="90"/>
        <v>71.925076911303563</v>
      </c>
      <c r="C901" s="5">
        <f t="shared" ca="1" si="91"/>
        <v>27.308121282496749</v>
      </c>
      <c r="D901" s="5">
        <f t="shared" ca="1" si="92"/>
        <v>156.71878263090986</v>
      </c>
      <c r="E901" s="5">
        <f t="shared" ca="1" si="89"/>
        <v>-4.6903882182636147</v>
      </c>
      <c r="F901" s="5">
        <f t="shared" ca="1" si="93"/>
        <v>12.42972233887987</v>
      </c>
      <c r="G901">
        <f t="shared" ca="1" si="94"/>
        <v>0.76900000000000002</v>
      </c>
    </row>
    <row r="902" spans="1:7" x14ac:dyDescent="0.25">
      <c r="A902">
        <v>846</v>
      </c>
      <c r="B902" s="5">
        <f t="shared" ca="1" si="90"/>
        <v>70.065703671169729</v>
      </c>
      <c r="C902" s="5">
        <f t="shared" ca="1" si="91"/>
        <v>33.969255522015771</v>
      </c>
      <c r="D902" s="5">
        <f t="shared" ca="1" si="92"/>
        <v>145.73524936829372</v>
      </c>
      <c r="E902" s="5">
        <f t="shared" ref="E902:E965" ca="1" si="95">$J$46*(B902-$B$46)+$J$47*(C902-$B$47)+$J$48*(D902-$B$48)</f>
        <v>-22.56934062718236</v>
      </c>
      <c r="F902" s="5">
        <f t="shared" ca="1" si="93"/>
        <v>-5.4492300700388761</v>
      </c>
      <c r="G902">
        <f t="shared" ca="1" si="94"/>
        <v>0.24399999999999999</v>
      </c>
    </row>
    <row r="903" spans="1:7" x14ac:dyDescent="0.25">
      <c r="A903">
        <v>847</v>
      </c>
      <c r="B903" s="5">
        <f t="shared" ca="1" si="90"/>
        <v>73.196754177662626</v>
      </c>
      <c r="C903" s="5">
        <f t="shared" ca="1" si="91"/>
        <v>28.862315094245417</v>
      </c>
      <c r="D903" s="5">
        <f t="shared" ca="1" si="92"/>
        <v>147.51112835295899</v>
      </c>
      <c r="E903" s="5">
        <f t="shared" ca="1" si="95"/>
        <v>-0.51772319429834757</v>
      </c>
      <c r="F903" s="5">
        <f t="shared" ca="1" si="93"/>
        <v>16.602387362845135</v>
      </c>
      <c r="G903">
        <f t="shared" ca="1" si="94"/>
        <v>0.84899999999999998</v>
      </c>
    </row>
    <row r="904" spans="1:7" x14ac:dyDescent="0.25">
      <c r="A904">
        <v>848</v>
      </c>
      <c r="B904" s="5">
        <f t="shared" ca="1" si="90"/>
        <v>69.251166177396684</v>
      </c>
      <c r="C904" s="5">
        <f t="shared" ca="1" si="91"/>
        <v>31.068568954226947</v>
      </c>
      <c r="D904" s="5">
        <f t="shared" ca="1" si="92"/>
        <v>152.46776421284034</v>
      </c>
      <c r="E904" s="5">
        <f t="shared" ca="1" si="95"/>
        <v>-20.370708351470704</v>
      </c>
      <c r="F904" s="5">
        <f t="shared" ca="1" si="93"/>
        <v>-3.25059779432722</v>
      </c>
      <c r="G904">
        <f t="shared" ca="1" si="94"/>
        <v>0.30299999999999999</v>
      </c>
    </row>
    <row r="905" spans="1:7" x14ac:dyDescent="0.25">
      <c r="A905">
        <v>849</v>
      </c>
      <c r="B905" s="5">
        <f t="shared" ca="1" si="90"/>
        <v>70.692289975674001</v>
      </c>
      <c r="C905" s="5">
        <f t="shared" ca="1" si="91"/>
        <v>28.441219638935426</v>
      </c>
      <c r="D905" s="5">
        <f t="shared" ca="1" si="92"/>
        <v>152.84592807851988</v>
      </c>
      <c r="E905" s="5">
        <f t="shared" ca="1" si="95"/>
        <v>-9.2113049741106199</v>
      </c>
      <c r="F905" s="5">
        <f t="shared" ca="1" si="93"/>
        <v>7.9088055830328639</v>
      </c>
      <c r="G905">
        <f t="shared" ca="1" si="94"/>
        <v>0.64700000000000002</v>
      </c>
    </row>
    <row r="906" spans="1:7" x14ac:dyDescent="0.25">
      <c r="A906">
        <v>850</v>
      </c>
      <c r="B906" s="5">
        <f t="shared" ca="1" si="90"/>
        <v>69.561886841073814</v>
      </c>
      <c r="C906" s="5">
        <f t="shared" ca="1" si="91"/>
        <v>31.310810232251452</v>
      </c>
      <c r="D906" s="5">
        <f t="shared" ca="1" si="92"/>
        <v>147.61757083529446</v>
      </c>
      <c r="E906" s="5">
        <f t="shared" ca="1" si="95"/>
        <v>-17.56582229798143</v>
      </c>
      <c r="F906" s="5">
        <f t="shared" ca="1" si="93"/>
        <v>-0.44571174083794673</v>
      </c>
      <c r="G906">
        <f t="shared" ca="1" si="94"/>
        <v>0.39</v>
      </c>
    </row>
    <row r="907" spans="1:7" x14ac:dyDescent="0.25">
      <c r="A907">
        <v>851</v>
      </c>
      <c r="B907" s="5">
        <f t="shared" ca="1" si="90"/>
        <v>69.937034175225065</v>
      </c>
      <c r="C907" s="5">
        <f t="shared" ca="1" si="91"/>
        <v>28.155270373549342</v>
      </c>
      <c r="D907" s="5">
        <f t="shared" ca="1" si="92"/>
        <v>148.74523008850602</v>
      </c>
      <c r="E907" s="5">
        <f t="shared" ca="1" si="95"/>
        <v>-8.3123276049237589</v>
      </c>
      <c r="F907" s="5">
        <f t="shared" ca="1" si="93"/>
        <v>8.8077829522197248</v>
      </c>
      <c r="G907">
        <f t="shared" ca="1" si="94"/>
        <v>0.67800000000000005</v>
      </c>
    </row>
    <row r="908" spans="1:7" x14ac:dyDescent="0.25">
      <c r="A908">
        <v>852</v>
      </c>
      <c r="B908" s="5">
        <f t="shared" ca="1" si="90"/>
        <v>66.423301788340211</v>
      </c>
      <c r="C908" s="5">
        <f t="shared" ca="1" si="91"/>
        <v>32.399581662770217</v>
      </c>
      <c r="D908" s="5">
        <f t="shared" ca="1" si="92"/>
        <v>146.124888332475</v>
      </c>
      <c r="E908" s="5">
        <f t="shared" ca="1" si="95"/>
        <v>-28.568403790332429</v>
      </c>
      <c r="F908" s="5">
        <f t="shared" ca="1" si="93"/>
        <v>-11.448293233188945</v>
      </c>
      <c r="G908">
        <f t="shared" ca="1" si="94"/>
        <v>0.114</v>
      </c>
    </row>
    <row r="909" spans="1:7" x14ac:dyDescent="0.25">
      <c r="A909">
        <v>853</v>
      </c>
      <c r="B909" s="5">
        <f t="shared" ca="1" si="90"/>
        <v>74.936903173489696</v>
      </c>
      <c r="C909" s="5">
        <f t="shared" ca="1" si="91"/>
        <v>37.061351293210244</v>
      </c>
      <c r="D909" s="5">
        <f t="shared" ca="1" si="92"/>
        <v>148.87185991783821</v>
      </c>
      <c r="E909" s="5">
        <f t="shared" ca="1" si="95"/>
        <v>-19.290556123714385</v>
      </c>
      <c r="F909" s="5">
        <f t="shared" ca="1" si="93"/>
        <v>-2.1704455665709013</v>
      </c>
      <c r="G909">
        <f t="shared" ca="1" si="94"/>
        <v>0.34</v>
      </c>
    </row>
    <row r="910" spans="1:7" x14ac:dyDescent="0.25">
      <c r="A910">
        <v>854</v>
      </c>
      <c r="B910" s="5">
        <f t="shared" ca="1" si="90"/>
        <v>67.772290404110109</v>
      </c>
      <c r="C910" s="5">
        <f t="shared" ca="1" si="91"/>
        <v>28.556883416217872</v>
      </c>
      <c r="D910" s="5">
        <f t="shared" ca="1" si="92"/>
        <v>154.04837837630248</v>
      </c>
      <c r="E910" s="5">
        <f t="shared" ca="1" si="95"/>
        <v>-18.337831821354186</v>
      </c>
      <c r="F910" s="5">
        <f t="shared" ca="1" si="93"/>
        <v>-1.2177212642107023</v>
      </c>
      <c r="G910">
        <f t="shared" ca="1" si="94"/>
        <v>0.36499999999999999</v>
      </c>
    </row>
    <row r="911" spans="1:7" x14ac:dyDescent="0.25">
      <c r="A911">
        <v>855</v>
      </c>
      <c r="B911" s="5">
        <f t="shared" ca="1" si="90"/>
        <v>65.544133433500448</v>
      </c>
      <c r="C911" s="5">
        <f t="shared" ca="1" si="91"/>
        <v>27.618206220560179</v>
      </c>
      <c r="D911" s="5">
        <f t="shared" ca="1" si="92"/>
        <v>165.06496840263659</v>
      </c>
      <c r="E911" s="5">
        <f t="shared" ca="1" si="95"/>
        <v>-27.875840437401514</v>
      </c>
      <c r="F911" s="5">
        <f t="shared" ca="1" si="93"/>
        <v>-10.755729880258031</v>
      </c>
      <c r="G911">
        <f t="shared" ca="1" si="94"/>
        <v>0.126</v>
      </c>
    </row>
    <row r="912" spans="1:7" x14ac:dyDescent="0.25">
      <c r="A912">
        <v>856</v>
      </c>
      <c r="B912" s="5">
        <f t="shared" ca="1" si="90"/>
        <v>72.008624858086179</v>
      </c>
      <c r="C912" s="5">
        <f t="shared" ca="1" si="91"/>
        <v>32.227604269948863</v>
      </c>
      <c r="D912" s="5">
        <f t="shared" ca="1" si="92"/>
        <v>156.47170939419567</v>
      </c>
      <c r="E912" s="5">
        <f t="shared" ca="1" si="95"/>
        <v>-18.063942102297926</v>
      </c>
      <c r="F912" s="5">
        <f t="shared" ca="1" si="93"/>
        <v>-0.9438315451544419</v>
      </c>
      <c r="G912">
        <f t="shared" ca="1" si="94"/>
        <v>0.376</v>
      </c>
    </row>
    <row r="913" spans="1:7" x14ac:dyDescent="0.25">
      <c r="A913">
        <v>857</v>
      </c>
      <c r="B913" s="5">
        <f t="shared" ca="1" si="90"/>
        <v>64.270586322410551</v>
      </c>
      <c r="C913" s="5">
        <f t="shared" ca="1" si="91"/>
        <v>29.684439397031753</v>
      </c>
      <c r="D913" s="5">
        <f t="shared" ca="1" si="92"/>
        <v>150.46974995108465</v>
      </c>
      <c r="E913" s="5">
        <f t="shared" ca="1" si="95"/>
        <v>-29.338870129503228</v>
      </c>
      <c r="F913" s="5">
        <f t="shared" ca="1" si="93"/>
        <v>-12.218759572359744</v>
      </c>
      <c r="G913">
        <f t="shared" ca="1" si="94"/>
        <v>0.10299999999999999</v>
      </c>
    </row>
    <row r="914" spans="1:7" x14ac:dyDescent="0.25">
      <c r="A914">
        <v>858</v>
      </c>
      <c r="B914" s="5">
        <f t="shared" ca="1" si="90"/>
        <v>72.762053241885994</v>
      </c>
      <c r="C914" s="5">
        <f t="shared" ca="1" si="91"/>
        <v>26.36168161729443</v>
      </c>
      <c r="D914" s="5">
        <f t="shared" ca="1" si="92"/>
        <v>155.41031951585705</v>
      </c>
      <c r="E914" s="5">
        <f t="shared" ca="1" si="95"/>
        <v>0.99575763205405821</v>
      </c>
      <c r="F914" s="5">
        <f t="shared" ca="1" si="93"/>
        <v>18.115868189197542</v>
      </c>
      <c r="G914">
        <f t="shared" ca="1" si="94"/>
        <v>0.88</v>
      </c>
    </row>
    <row r="915" spans="1:7" x14ac:dyDescent="0.25">
      <c r="A915">
        <v>859</v>
      </c>
      <c r="B915" s="5">
        <f t="shared" ca="1" si="90"/>
        <v>67.872556456968397</v>
      </c>
      <c r="C915" s="5">
        <f t="shared" ca="1" si="91"/>
        <v>29.448664906989418</v>
      </c>
      <c r="D915" s="5">
        <f t="shared" ca="1" si="92"/>
        <v>149.09162390156507</v>
      </c>
      <c r="E915" s="5">
        <f t="shared" ca="1" si="95"/>
        <v>-17.877475863198473</v>
      </c>
      <c r="F915" s="5">
        <f t="shared" ca="1" si="93"/>
        <v>-0.75736530605498942</v>
      </c>
      <c r="G915">
        <f t="shared" ca="1" si="94"/>
        <v>0.38100000000000001</v>
      </c>
    </row>
    <row r="916" spans="1:7" x14ac:dyDescent="0.25">
      <c r="A916">
        <v>860</v>
      </c>
      <c r="B916" s="5">
        <f t="shared" ca="1" si="90"/>
        <v>70.679467881173224</v>
      </c>
      <c r="C916" s="5">
        <f t="shared" ca="1" si="91"/>
        <v>26.812540438093237</v>
      </c>
      <c r="D916" s="5">
        <f t="shared" ca="1" si="92"/>
        <v>154.19845358263004</v>
      </c>
      <c r="E916" s="5">
        <f t="shared" ca="1" si="95"/>
        <v>-5.4270757796200364</v>
      </c>
      <c r="F916" s="5">
        <f t="shared" ca="1" si="93"/>
        <v>11.693034777523447</v>
      </c>
      <c r="G916">
        <f t="shared" ca="1" si="94"/>
        <v>0.751</v>
      </c>
    </row>
    <row r="917" spans="1:7" x14ac:dyDescent="0.25">
      <c r="A917">
        <v>861</v>
      </c>
      <c r="B917" s="5">
        <f t="shared" ca="1" si="90"/>
        <v>74.058531105357261</v>
      </c>
      <c r="C917" s="5">
        <f t="shared" ca="1" si="91"/>
        <v>32.876242898983676</v>
      </c>
      <c r="D917" s="5">
        <f t="shared" ca="1" si="92"/>
        <v>158.56547808989592</v>
      </c>
      <c r="E917" s="5">
        <f t="shared" ca="1" si="95"/>
        <v>-15.278491926657203</v>
      </c>
      <c r="F917" s="5">
        <f t="shared" ca="1" si="93"/>
        <v>1.8416186304862805</v>
      </c>
      <c r="G917">
        <f t="shared" ca="1" si="94"/>
        <v>0.46200000000000002</v>
      </c>
    </row>
    <row r="918" spans="1:7" x14ac:dyDescent="0.25">
      <c r="A918">
        <v>862</v>
      </c>
      <c r="B918" s="5">
        <f t="shared" ca="1" si="90"/>
        <v>66.495087842339188</v>
      </c>
      <c r="C918" s="5">
        <f t="shared" ca="1" si="91"/>
        <v>28.389117425201377</v>
      </c>
      <c r="D918" s="5">
        <f t="shared" ca="1" si="92"/>
        <v>146.11817491347796</v>
      </c>
      <c r="E918" s="5">
        <f t="shared" ca="1" si="95"/>
        <v>-17.163122102880862</v>
      </c>
      <c r="F918" s="5">
        <f t="shared" ca="1" si="93"/>
        <v>-4.3011545737378754E-2</v>
      </c>
      <c r="G918">
        <f t="shared" ca="1" si="94"/>
        <v>0.40899999999999997</v>
      </c>
    </row>
    <row r="919" spans="1:7" x14ac:dyDescent="0.25">
      <c r="A919">
        <v>863</v>
      </c>
      <c r="B919" s="5">
        <f t="shared" ca="1" si="90"/>
        <v>73.628037968396299</v>
      </c>
      <c r="C919" s="5">
        <f t="shared" ca="1" si="91"/>
        <v>27.210311591072927</v>
      </c>
      <c r="D919" s="5">
        <f t="shared" ca="1" si="92"/>
        <v>146.14378236675341</v>
      </c>
      <c r="E919" s="5">
        <f t="shared" ca="1" si="95"/>
        <v>6.0376889262267959</v>
      </c>
      <c r="F919" s="5">
        <f t="shared" ca="1" si="93"/>
        <v>23.15779948337028</v>
      </c>
      <c r="G919">
        <f t="shared" ca="1" si="94"/>
        <v>0.94899999999999995</v>
      </c>
    </row>
    <row r="920" spans="1:7" x14ac:dyDescent="0.25">
      <c r="A920">
        <v>864</v>
      </c>
      <c r="B920" s="5">
        <f t="shared" ca="1" si="90"/>
        <v>70.021086858448371</v>
      </c>
      <c r="C920" s="5">
        <f t="shared" ca="1" si="91"/>
        <v>28.721461693138217</v>
      </c>
      <c r="D920" s="5">
        <f t="shared" ca="1" si="92"/>
        <v>148.4314967945563</v>
      </c>
      <c r="E920" s="5">
        <f t="shared" ca="1" si="95"/>
        <v>-9.4898721182956063</v>
      </c>
      <c r="F920" s="5">
        <f t="shared" ca="1" si="93"/>
        <v>7.6302384388478774</v>
      </c>
      <c r="G920">
        <f t="shared" ca="1" si="94"/>
        <v>0.64</v>
      </c>
    </row>
    <row r="921" spans="1:7" x14ac:dyDescent="0.25">
      <c r="A921">
        <v>865</v>
      </c>
      <c r="B921" s="5">
        <f t="shared" ca="1" si="90"/>
        <v>70.926431036728076</v>
      </c>
      <c r="C921" s="5">
        <f t="shared" ca="1" si="91"/>
        <v>24.866222256305768</v>
      </c>
      <c r="D921" s="5">
        <f t="shared" ca="1" si="92"/>
        <v>143.43181987748437</v>
      </c>
      <c r="E921" s="5">
        <f t="shared" ca="1" si="95"/>
        <v>6.5005431007036902</v>
      </c>
      <c r="F921" s="5">
        <f t="shared" ca="1" si="93"/>
        <v>23.620653657847175</v>
      </c>
      <c r="G921">
        <f t="shared" ca="1" si="94"/>
        <v>0.95399999999999996</v>
      </c>
    </row>
    <row r="922" spans="1:7" x14ac:dyDescent="0.25">
      <c r="A922">
        <v>866</v>
      </c>
      <c r="B922" s="5">
        <f t="shared" ca="1" si="90"/>
        <v>70.973949791406255</v>
      </c>
      <c r="C922" s="5">
        <f t="shared" ca="1" si="91"/>
        <v>30.93881349930156</v>
      </c>
      <c r="D922" s="5">
        <f t="shared" ca="1" si="92"/>
        <v>153.00508570432874</v>
      </c>
      <c r="E922" s="5">
        <f t="shared" ca="1" si="95"/>
        <v>-15.486140912749995</v>
      </c>
      <c r="F922" s="5">
        <f t="shared" ca="1" si="93"/>
        <v>1.6339696443934884</v>
      </c>
      <c r="G922">
        <f t="shared" ca="1" si="94"/>
        <v>0.45700000000000002</v>
      </c>
    </row>
    <row r="923" spans="1:7" x14ac:dyDescent="0.25">
      <c r="A923">
        <v>867</v>
      </c>
      <c r="B923" s="5">
        <f t="shared" ca="1" si="90"/>
        <v>73.043249942434699</v>
      </c>
      <c r="C923" s="5">
        <f t="shared" ca="1" si="91"/>
        <v>30.167445727339203</v>
      </c>
      <c r="D923" s="5">
        <f t="shared" ca="1" si="92"/>
        <v>153.96294701240873</v>
      </c>
      <c r="E923" s="5">
        <f t="shared" ca="1" si="95"/>
        <v>-8.068360688909511</v>
      </c>
      <c r="F923" s="5">
        <f t="shared" ca="1" si="93"/>
        <v>9.0517498682339728</v>
      </c>
      <c r="G923">
        <f t="shared" ca="1" si="94"/>
        <v>0.68300000000000005</v>
      </c>
    </row>
    <row r="924" spans="1:7" x14ac:dyDescent="0.25">
      <c r="A924">
        <v>868</v>
      </c>
      <c r="B924" s="5">
        <f t="shared" ca="1" si="90"/>
        <v>72.468602932532946</v>
      </c>
      <c r="C924" s="5">
        <f t="shared" ca="1" si="91"/>
        <v>32.110063737763056</v>
      </c>
      <c r="D924" s="5">
        <f t="shared" ca="1" si="92"/>
        <v>149.85277985334454</v>
      </c>
      <c r="E924" s="5">
        <f t="shared" ca="1" si="95"/>
        <v>-12.884198096082999</v>
      </c>
      <c r="F924" s="5">
        <f t="shared" ca="1" si="93"/>
        <v>4.2359124610604848</v>
      </c>
      <c r="G924">
        <f t="shared" ca="1" si="94"/>
        <v>0.53900000000000003</v>
      </c>
    </row>
    <row r="925" spans="1:7" x14ac:dyDescent="0.25">
      <c r="A925">
        <v>869</v>
      </c>
      <c r="B925" s="5">
        <f t="shared" ca="1" si="90"/>
        <v>75.060527808318128</v>
      </c>
      <c r="C925" s="5">
        <f t="shared" ca="1" si="91"/>
        <v>33.967441686556526</v>
      </c>
      <c r="D925" s="5">
        <f t="shared" ca="1" si="92"/>
        <v>155.2949360334274</v>
      </c>
      <c r="E925" s="5">
        <f t="shared" ca="1" si="95"/>
        <v>-13.765234715237085</v>
      </c>
      <c r="F925" s="5">
        <f t="shared" ca="1" si="93"/>
        <v>3.3548758419063986</v>
      </c>
      <c r="G925">
        <f t="shared" ca="1" si="94"/>
        <v>0.51700000000000002</v>
      </c>
    </row>
    <row r="926" spans="1:7" x14ac:dyDescent="0.25">
      <c r="A926">
        <v>870</v>
      </c>
      <c r="B926" s="5">
        <f t="shared" ca="1" si="90"/>
        <v>68.431177470074232</v>
      </c>
      <c r="C926" s="5">
        <f t="shared" ca="1" si="91"/>
        <v>33.969552679902336</v>
      </c>
      <c r="D926" s="5">
        <f t="shared" ca="1" si="92"/>
        <v>150.02829436419617</v>
      </c>
      <c r="E926" s="5">
        <f t="shared" ca="1" si="95"/>
        <v>-29.448771378412726</v>
      </c>
      <c r="F926" s="5">
        <f t="shared" ca="1" si="93"/>
        <v>-12.328660821269242</v>
      </c>
      <c r="G926">
        <f t="shared" ca="1" si="94"/>
        <v>9.7000000000000003E-2</v>
      </c>
    </row>
    <row r="927" spans="1:7" x14ac:dyDescent="0.25">
      <c r="A927">
        <v>871</v>
      </c>
      <c r="B927" s="5">
        <f t="shared" ca="1" si="90"/>
        <v>70.511948043687894</v>
      </c>
      <c r="C927" s="5">
        <f t="shared" ca="1" si="91"/>
        <v>29.732634040748724</v>
      </c>
      <c r="D927" s="5">
        <f t="shared" ca="1" si="92"/>
        <v>144.8976861095305</v>
      </c>
      <c r="E927" s="5">
        <f t="shared" ca="1" si="95"/>
        <v>-9.0388285249510911</v>
      </c>
      <c r="F927" s="5">
        <f t="shared" ca="1" si="93"/>
        <v>8.0812820321923926</v>
      </c>
      <c r="G927">
        <f t="shared" ca="1" si="94"/>
        <v>0.65400000000000003</v>
      </c>
    </row>
    <row r="928" spans="1:7" x14ac:dyDescent="0.25">
      <c r="A928">
        <v>872</v>
      </c>
      <c r="B928" s="5">
        <f t="shared" ca="1" si="90"/>
        <v>70.311632366135285</v>
      </c>
      <c r="C928" s="5">
        <f t="shared" ca="1" si="91"/>
        <v>28.08714580527068</v>
      </c>
      <c r="D928" s="5">
        <f t="shared" ca="1" si="92"/>
        <v>146.23500886512863</v>
      </c>
      <c r="E928" s="5">
        <f t="shared" ca="1" si="95"/>
        <v>-5.7231264156244848</v>
      </c>
      <c r="F928" s="5">
        <f t="shared" ca="1" si="93"/>
        <v>11.396984141518999</v>
      </c>
      <c r="G928">
        <f t="shared" ca="1" si="94"/>
        <v>0.74299999999999999</v>
      </c>
    </row>
    <row r="929" spans="1:7" x14ac:dyDescent="0.25">
      <c r="A929">
        <v>873</v>
      </c>
      <c r="B929" s="5">
        <f t="shared" ca="1" si="90"/>
        <v>73.940302497642193</v>
      </c>
      <c r="C929" s="5">
        <f t="shared" ca="1" si="91"/>
        <v>30.681102457557071</v>
      </c>
      <c r="D929" s="5">
        <f t="shared" ca="1" si="92"/>
        <v>144.02012237826816</v>
      </c>
      <c r="E929" s="5">
        <f t="shared" ca="1" si="95"/>
        <v>-1.6396510534339943</v>
      </c>
      <c r="F929" s="5">
        <f t="shared" ca="1" si="93"/>
        <v>15.48045950370949</v>
      </c>
      <c r="G929">
        <f t="shared" ca="1" si="94"/>
        <v>0.82799999999999996</v>
      </c>
    </row>
    <row r="930" spans="1:7" x14ac:dyDescent="0.25">
      <c r="A930">
        <v>874</v>
      </c>
      <c r="B930" s="5">
        <f t="shared" ca="1" si="90"/>
        <v>71.300213531559294</v>
      </c>
      <c r="C930" s="5">
        <f t="shared" ca="1" si="91"/>
        <v>27.968401701518566</v>
      </c>
      <c r="D930" s="5">
        <f t="shared" ca="1" si="92"/>
        <v>151.15219761578587</v>
      </c>
      <c r="E930" s="5">
        <f t="shared" ca="1" si="95"/>
        <v>-5.2801094516476166</v>
      </c>
      <c r="F930" s="5">
        <f t="shared" ca="1" si="93"/>
        <v>11.840001105495867</v>
      </c>
      <c r="G930">
        <f t="shared" ca="1" si="94"/>
        <v>0.75700000000000001</v>
      </c>
    </row>
    <row r="931" spans="1:7" x14ac:dyDescent="0.25">
      <c r="A931">
        <v>875</v>
      </c>
      <c r="B931" s="5">
        <f t="shared" ca="1" si="90"/>
        <v>72.053336745931645</v>
      </c>
      <c r="C931" s="5">
        <f t="shared" ca="1" si="91"/>
        <v>36.840025804483062</v>
      </c>
      <c r="D931" s="5">
        <f t="shared" ca="1" si="92"/>
        <v>153.53973887480063</v>
      </c>
      <c r="E931" s="5">
        <f t="shared" ca="1" si="95"/>
        <v>-29.241535624775192</v>
      </c>
      <c r="F931" s="5">
        <f t="shared" ca="1" si="93"/>
        <v>-12.121425067631709</v>
      </c>
      <c r="G931">
        <f t="shared" ca="1" si="94"/>
        <v>0.105</v>
      </c>
    </row>
    <row r="932" spans="1:7" x14ac:dyDescent="0.25">
      <c r="A932">
        <v>876</v>
      </c>
      <c r="B932" s="5">
        <f t="shared" ca="1" si="90"/>
        <v>71.710660599513233</v>
      </c>
      <c r="C932" s="5">
        <f t="shared" ca="1" si="91"/>
        <v>32.450393911947394</v>
      </c>
      <c r="D932" s="5">
        <f t="shared" ca="1" si="92"/>
        <v>146.05309228496384</v>
      </c>
      <c r="E932" s="5">
        <f t="shared" ca="1" si="95"/>
        <v>-13.904118796520248</v>
      </c>
      <c r="F932" s="5">
        <f t="shared" ca="1" si="93"/>
        <v>3.2159917606232362</v>
      </c>
      <c r="G932">
        <f t="shared" ca="1" si="94"/>
        <v>0.51200000000000001</v>
      </c>
    </row>
    <row r="933" spans="1:7" x14ac:dyDescent="0.25">
      <c r="A933">
        <v>877</v>
      </c>
      <c r="B933" s="5">
        <f t="shared" ca="1" si="90"/>
        <v>70.869202775139428</v>
      </c>
      <c r="C933" s="5">
        <f t="shared" ca="1" si="91"/>
        <v>28.64040558612016</v>
      </c>
      <c r="D933" s="5">
        <f t="shared" ca="1" si="92"/>
        <v>138.62779787151987</v>
      </c>
      <c r="E933" s="5">
        <f t="shared" ca="1" si="95"/>
        <v>-1.6117884050069637</v>
      </c>
      <c r="F933" s="5">
        <f t="shared" ca="1" si="93"/>
        <v>15.50832215213652</v>
      </c>
      <c r="G933">
        <f t="shared" ca="1" si="94"/>
        <v>0.83</v>
      </c>
    </row>
    <row r="934" spans="1:7" x14ac:dyDescent="0.25">
      <c r="A934">
        <v>878</v>
      </c>
      <c r="B934" s="5">
        <f t="shared" ca="1" si="90"/>
        <v>72.651483722692262</v>
      </c>
      <c r="C934" s="5">
        <f t="shared" ca="1" si="91"/>
        <v>28.962267142587059</v>
      </c>
      <c r="D934" s="5">
        <f t="shared" ca="1" si="92"/>
        <v>152.15041193211351</v>
      </c>
      <c r="E934" s="5">
        <f t="shared" ca="1" si="95"/>
        <v>-4.819791169438445</v>
      </c>
      <c r="F934" s="5">
        <f t="shared" ca="1" si="93"/>
        <v>12.300319387705038</v>
      </c>
      <c r="G934">
        <f t="shared" ca="1" si="94"/>
        <v>0.76800000000000002</v>
      </c>
    </row>
    <row r="935" spans="1:7" x14ac:dyDescent="0.25">
      <c r="A935">
        <v>879</v>
      </c>
      <c r="B935" s="5">
        <f t="shared" ca="1" si="90"/>
        <v>71.232099477393859</v>
      </c>
      <c r="C935" s="5">
        <f t="shared" ca="1" si="91"/>
        <v>31.172147481670084</v>
      </c>
      <c r="D935" s="5">
        <f t="shared" ca="1" si="92"/>
        <v>150.7748129671875</v>
      </c>
      <c r="E935" s="5">
        <f t="shared" ca="1" si="95"/>
        <v>-14.215003747761424</v>
      </c>
      <c r="F935" s="5">
        <f t="shared" ca="1" si="93"/>
        <v>2.90510680938206</v>
      </c>
      <c r="G935">
        <f t="shared" ca="1" si="94"/>
        <v>0.501</v>
      </c>
    </row>
    <row r="936" spans="1:7" x14ac:dyDescent="0.25">
      <c r="A936">
        <v>880</v>
      </c>
      <c r="B936" s="5">
        <f t="shared" ca="1" si="90"/>
        <v>69.225578839791112</v>
      </c>
      <c r="C936" s="5">
        <f t="shared" ca="1" si="91"/>
        <v>24.998212633721309</v>
      </c>
      <c r="D936" s="5">
        <f t="shared" ca="1" si="92"/>
        <v>148.7130052731269</v>
      </c>
      <c r="E936" s="5">
        <f t="shared" ca="1" si="95"/>
        <v>-1.4644316667427857</v>
      </c>
      <c r="F936" s="5">
        <f t="shared" ca="1" si="93"/>
        <v>15.655678890400697</v>
      </c>
      <c r="G936">
        <f t="shared" ca="1" si="94"/>
        <v>0.83199999999999996</v>
      </c>
    </row>
    <row r="937" spans="1:7" x14ac:dyDescent="0.25">
      <c r="A937">
        <v>881</v>
      </c>
      <c r="B937" s="5">
        <f t="shared" ca="1" si="90"/>
        <v>67.474027834280363</v>
      </c>
      <c r="C937" s="5">
        <f t="shared" ca="1" si="91"/>
        <v>29.164725583248455</v>
      </c>
      <c r="D937" s="5">
        <f t="shared" ca="1" si="92"/>
        <v>152.82586134181608</v>
      </c>
      <c r="E937" s="5">
        <f t="shared" ca="1" si="95"/>
        <v>-20.209790936099939</v>
      </c>
      <c r="F937" s="5">
        <f t="shared" ca="1" si="93"/>
        <v>-3.0896803789564551</v>
      </c>
      <c r="G937">
        <f t="shared" ca="1" si="94"/>
        <v>0.312</v>
      </c>
    </row>
    <row r="938" spans="1:7" x14ac:dyDescent="0.25">
      <c r="A938">
        <v>882</v>
      </c>
      <c r="B938" s="5">
        <f t="shared" ca="1" si="90"/>
        <v>70.259559039716947</v>
      </c>
      <c r="C938" s="5">
        <f t="shared" ca="1" si="91"/>
        <v>25.446290369374481</v>
      </c>
      <c r="D938" s="5">
        <f t="shared" ca="1" si="92"/>
        <v>158.15669142799715</v>
      </c>
      <c r="E938" s="5">
        <f t="shared" ca="1" si="95"/>
        <v>-4.9169348747918313</v>
      </c>
      <c r="F938" s="5">
        <f t="shared" ca="1" si="93"/>
        <v>12.203175682351652</v>
      </c>
      <c r="G938">
        <f t="shared" ca="1" si="94"/>
        <v>0.76300000000000001</v>
      </c>
    </row>
    <row r="939" spans="1:7" x14ac:dyDescent="0.25">
      <c r="A939">
        <v>883</v>
      </c>
      <c r="B939" s="5">
        <f t="shared" ca="1" si="90"/>
        <v>71.589163941734839</v>
      </c>
      <c r="C939" s="5">
        <f t="shared" ca="1" si="91"/>
        <v>24.20476847764645</v>
      </c>
      <c r="D939" s="5">
        <f t="shared" ca="1" si="92"/>
        <v>152.78999521874402</v>
      </c>
      <c r="E939" s="5">
        <f t="shared" ca="1" si="95"/>
        <v>5.1561358986569443</v>
      </c>
      <c r="F939" s="5">
        <f t="shared" ca="1" si="93"/>
        <v>22.276246455800429</v>
      </c>
      <c r="G939">
        <f t="shared" ca="1" si="94"/>
        <v>0.93899999999999995</v>
      </c>
    </row>
    <row r="940" spans="1:7" x14ac:dyDescent="0.25">
      <c r="A940">
        <v>884</v>
      </c>
      <c r="B940" s="5">
        <f t="shared" ca="1" si="90"/>
        <v>68.912970130651374</v>
      </c>
      <c r="C940" s="5">
        <f t="shared" ca="1" si="91"/>
        <v>29.783876071026299</v>
      </c>
      <c r="D940" s="5">
        <f t="shared" ca="1" si="92"/>
        <v>152.188842098984</v>
      </c>
      <c r="E940" s="5">
        <f t="shared" ca="1" si="95"/>
        <v>-17.576854053975104</v>
      </c>
      <c r="F940" s="5">
        <f t="shared" ca="1" si="93"/>
        <v>-0.45674349683162063</v>
      </c>
      <c r="G940">
        <f t="shared" ca="1" si="94"/>
        <v>0.38900000000000001</v>
      </c>
    </row>
    <row r="941" spans="1:7" x14ac:dyDescent="0.25">
      <c r="A941">
        <v>885</v>
      </c>
      <c r="B941" s="5">
        <f t="shared" ca="1" si="90"/>
        <v>71.293667315212943</v>
      </c>
      <c r="C941" s="5">
        <f t="shared" ca="1" si="91"/>
        <v>32.332850846512592</v>
      </c>
      <c r="D941" s="5">
        <f t="shared" ca="1" si="92"/>
        <v>154.27230151043406</v>
      </c>
      <c r="E941" s="5">
        <f t="shared" ca="1" si="95"/>
        <v>-19.169564814799731</v>
      </c>
      <c r="F941" s="5">
        <f t="shared" ca="1" si="93"/>
        <v>-2.0494542576562473</v>
      </c>
      <c r="G941">
        <f t="shared" ca="1" si="94"/>
        <v>0.34599999999999997</v>
      </c>
    </row>
    <row r="942" spans="1:7" x14ac:dyDescent="0.25">
      <c r="A942">
        <v>886</v>
      </c>
      <c r="B942" s="5">
        <f t="shared" ca="1" si="90"/>
        <v>67.11621599965477</v>
      </c>
      <c r="C942" s="5">
        <f t="shared" ca="1" si="91"/>
        <v>27.704078253366244</v>
      </c>
      <c r="D942" s="5">
        <f t="shared" ca="1" si="92"/>
        <v>162.68501347031008</v>
      </c>
      <c r="E942" s="5">
        <f t="shared" ca="1" si="95"/>
        <v>-22.442390105342952</v>
      </c>
      <c r="F942" s="5">
        <f t="shared" ca="1" si="93"/>
        <v>-5.322279548199468</v>
      </c>
      <c r="G942">
        <f t="shared" ca="1" si="94"/>
        <v>0.248</v>
      </c>
    </row>
    <row r="943" spans="1:7" x14ac:dyDescent="0.25">
      <c r="A943">
        <v>887</v>
      </c>
      <c r="B943" s="5">
        <f t="shared" ca="1" si="90"/>
        <v>71.572797533213929</v>
      </c>
      <c r="C943" s="5">
        <f t="shared" ca="1" si="91"/>
        <v>29.888153329307698</v>
      </c>
      <c r="D943" s="5">
        <f t="shared" ca="1" si="92"/>
        <v>139.61233590428512</v>
      </c>
      <c r="E943" s="5">
        <f t="shared" ca="1" si="95"/>
        <v>-3.6621376569140089</v>
      </c>
      <c r="F943" s="5">
        <f t="shared" ca="1" si="93"/>
        <v>13.457972900229475</v>
      </c>
      <c r="G943">
        <f t="shared" ca="1" si="94"/>
        <v>0.79300000000000004</v>
      </c>
    </row>
    <row r="944" spans="1:7" x14ac:dyDescent="0.25">
      <c r="A944">
        <v>888</v>
      </c>
      <c r="B944" s="5">
        <f t="shared" ca="1" si="90"/>
        <v>68.641727817187316</v>
      </c>
      <c r="C944" s="5">
        <f t="shared" ca="1" si="91"/>
        <v>29.693940318297326</v>
      </c>
      <c r="D944" s="5">
        <f t="shared" ca="1" si="92"/>
        <v>144.83728472484168</v>
      </c>
      <c r="E944" s="5">
        <f t="shared" ca="1" si="95"/>
        <v>-14.121706166118225</v>
      </c>
      <c r="F944" s="5">
        <f t="shared" ca="1" si="93"/>
        <v>2.9984043910252591</v>
      </c>
      <c r="G944">
        <f t="shared" ca="1" si="94"/>
        <v>0.503</v>
      </c>
    </row>
    <row r="945" spans="1:7" x14ac:dyDescent="0.25">
      <c r="A945">
        <v>889</v>
      </c>
      <c r="B945" s="5">
        <f t="shared" ca="1" si="90"/>
        <v>70.69538922881695</v>
      </c>
      <c r="C945" s="5">
        <f t="shared" ca="1" si="91"/>
        <v>32.868686017787866</v>
      </c>
      <c r="D945" s="5">
        <f t="shared" ca="1" si="92"/>
        <v>157.49419461374814</v>
      </c>
      <c r="E945" s="5">
        <f t="shared" ca="1" si="95"/>
        <v>-24.073308020385152</v>
      </c>
      <c r="F945" s="5">
        <f t="shared" ca="1" si="93"/>
        <v>-6.9531974632416684</v>
      </c>
      <c r="G945">
        <f t="shared" ca="1" si="94"/>
        <v>0.20100000000000001</v>
      </c>
    </row>
    <row r="946" spans="1:7" x14ac:dyDescent="0.25">
      <c r="A946">
        <v>890</v>
      </c>
      <c r="B946" s="5">
        <f t="shared" ca="1" si="90"/>
        <v>77.564445553480269</v>
      </c>
      <c r="C946" s="5">
        <f t="shared" ca="1" si="91"/>
        <v>30.571179866593582</v>
      </c>
      <c r="D946" s="5">
        <f t="shared" ca="1" si="92"/>
        <v>153.34254932342577</v>
      </c>
      <c r="E946" s="5">
        <f t="shared" ca="1" si="95"/>
        <v>3.765961397670039</v>
      </c>
      <c r="F946" s="5">
        <f t="shared" ca="1" si="93"/>
        <v>20.886071954813524</v>
      </c>
      <c r="G946">
        <f t="shared" ca="1" si="94"/>
        <v>0.91800000000000004</v>
      </c>
    </row>
    <row r="947" spans="1:7" x14ac:dyDescent="0.25">
      <c r="A947">
        <v>891</v>
      </c>
      <c r="B947" s="5">
        <f t="shared" ca="1" si="90"/>
        <v>66.759096930214668</v>
      </c>
      <c r="C947" s="5">
        <f t="shared" ca="1" si="91"/>
        <v>32.445033265578658</v>
      </c>
      <c r="D947" s="5">
        <f t="shared" ca="1" si="92"/>
        <v>144.27509223427194</v>
      </c>
      <c r="E947" s="5">
        <f t="shared" ca="1" si="95"/>
        <v>-26.760678832660862</v>
      </c>
      <c r="F947" s="5">
        <f t="shared" ca="1" si="93"/>
        <v>-9.6405682755173778</v>
      </c>
      <c r="G947">
        <f t="shared" ca="1" si="94"/>
        <v>0.14699999999999999</v>
      </c>
    </row>
    <row r="948" spans="1:7" x14ac:dyDescent="0.25">
      <c r="A948">
        <v>892</v>
      </c>
      <c r="B948" s="5">
        <f t="shared" ca="1" si="90"/>
        <v>69.589240165793697</v>
      </c>
      <c r="C948" s="5">
        <f t="shared" ca="1" si="91"/>
        <v>33.338168304860254</v>
      </c>
      <c r="D948" s="5">
        <f t="shared" ca="1" si="92"/>
        <v>149.49910034595672</v>
      </c>
      <c r="E948" s="5">
        <f t="shared" ca="1" si="95"/>
        <v>-24.165705636024637</v>
      </c>
      <c r="F948" s="5">
        <f t="shared" ca="1" si="93"/>
        <v>-7.0455950788811528</v>
      </c>
      <c r="G948">
        <f t="shared" ca="1" si="94"/>
        <v>0.19900000000000001</v>
      </c>
    </row>
    <row r="949" spans="1:7" x14ac:dyDescent="0.25">
      <c r="A949">
        <v>893</v>
      </c>
      <c r="B949" s="5">
        <f t="shared" ca="1" si="90"/>
        <v>71.598192984158118</v>
      </c>
      <c r="C949" s="5">
        <f t="shared" ca="1" si="91"/>
        <v>26.109560954863628</v>
      </c>
      <c r="D949" s="5">
        <f t="shared" ca="1" si="92"/>
        <v>153.22910177879416</v>
      </c>
      <c r="E949" s="5">
        <f t="shared" ca="1" si="95"/>
        <v>-0.37532442192234083</v>
      </c>
      <c r="F949" s="5">
        <f t="shared" ca="1" si="93"/>
        <v>16.744786135221144</v>
      </c>
      <c r="G949">
        <f t="shared" ca="1" si="94"/>
        <v>0.85</v>
      </c>
    </row>
    <row r="950" spans="1:7" x14ac:dyDescent="0.25">
      <c r="A950">
        <v>894</v>
      </c>
      <c r="B950" s="5">
        <f t="shared" ca="1" si="90"/>
        <v>62.627832765081834</v>
      </c>
      <c r="C950" s="5">
        <f t="shared" ca="1" si="91"/>
        <v>26.51359584407032</v>
      </c>
      <c r="D950" s="5">
        <f t="shared" ca="1" si="92"/>
        <v>142.58985039890359</v>
      </c>
      <c r="E950" s="5">
        <f t="shared" ca="1" si="95"/>
        <v>-20.824695420256358</v>
      </c>
      <c r="F950" s="5">
        <f t="shared" ca="1" si="93"/>
        <v>-3.7045848631128742</v>
      </c>
      <c r="G950">
        <f t="shared" ca="1" si="94"/>
        <v>0.28999999999999998</v>
      </c>
    </row>
    <row r="951" spans="1:7" x14ac:dyDescent="0.25">
      <c r="A951">
        <v>895</v>
      </c>
      <c r="B951" s="5">
        <f t="shared" ca="1" si="90"/>
        <v>69.123566785904146</v>
      </c>
      <c r="C951" s="5">
        <f t="shared" ca="1" si="91"/>
        <v>22.597063539122004</v>
      </c>
      <c r="D951" s="5">
        <f t="shared" ca="1" si="92"/>
        <v>146.7125195791653</v>
      </c>
      <c r="E951" s="5">
        <f t="shared" ca="1" si="95"/>
        <v>6.0350256220242375</v>
      </c>
      <c r="F951" s="5">
        <f t="shared" ca="1" si="93"/>
        <v>23.155136179167719</v>
      </c>
      <c r="G951">
        <f t="shared" ca="1" si="94"/>
        <v>0.94799999999999995</v>
      </c>
    </row>
    <row r="952" spans="1:7" x14ac:dyDescent="0.25">
      <c r="A952">
        <v>896</v>
      </c>
      <c r="B952" s="5">
        <f t="shared" ca="1" si="90"/>
        <v>73.296791370628355</v>
      </c>
      <c r="C952" s="5">
        <f t="shared" ca="1" si="91"/>
        <v>30.027851094254324</v>
      </c>
      <c r="D952" s="5">
        <f t="shared" ca="1" si="92"/>
        <v>143.91000025623629</v>
      </c>
      <c r="E952" s="5">
        <f t="shared" ca="1" si="95"/>
        <v>-1.5531052010458479</v>
      </c>
      <c r="F952" s="5">
        <f t="shared" ca="1" si="93"/>
        <v>15.567005356097635</v>
      </c>
      <c r="G952">
        <f t="shared" ca="1" si="94"/>
        <v>0.83099999999999996</v>
      </c>
    </row>
    <row r="953" spans="1:7" x14ac:dyDescent="0.25">
      <c r="A953">
        <v>897</v>
      </c>
      <c r="B953" s="5">
        <f t="shared" ca="1" si="90"/>
        <v>73.367559894514329</v>
      </c>
      <c r="C953" s="5">
        <f t="shared" ca="1" si="91"/>
        <v>34.950827526395116</v>
      </c>
      <c r="D953" s="5">
        <f t="shared" ca="1" si="92"/>
        <v>147.87937072508066</v>
      </c>
      <c r="E953" s="5">
        <f t="shared" ca="1" si="95"/>
        <v>-17.244224369927718</v>
      </c>
      <c r="F953" s="5">
        <f t="shared" ca="1" si="93"/>
        <v>-0.12411381278423406</v>
      </c>
      <c r="G953">
        <f t="shared" ca="1" si="94"/>
        <v>0.40200000000000002</v>
      </c>
    </row>
    <row r="954" spans="1:7" x14ac:dyDescent="0.25">
      <c r="A954">
        <v>898</v>
      </c>
      <c r="B954" s="5">
        <f t="shared" ref="B954:B1017" ca="1" si="96">_xlfn.NORM.INV(RAND(),$B$52,$C$52)</f>
        <v>71.302853112744003</v>
      </c>
      <c r="C954" s="5">
        <f t="shared" ref="C954:C1017" ca="1" si="97">_xlfn.NORM.INV(RAND(),$B$53,$C$53)</f>
        <v>28.601710785265858</v>
      </c>
      <c r="D954" s="5">
        <f t="shared" ref="D954:D1017" ca="1" si="98">_xlfn.NORM.INV(RAND(),$B$54,$C$54)</f>
        <v>130.42257757798873</v>
      </c>
      <c r="E954" s="5">
        <f t="shared" ca="1" si="95"/>
        <v>4.1290123215343826</v>
      </c>
      <c r="F954" s="5">
        <f t="shared" ref="F954:F1017" ca="1" si="99">E954+$C$46</f>
        <v>21.249122878677866</v>
      </c>
      <c r="G954">
        <f t="shared" ref="G954:G1017" ca="1" si="100">COUNTIF($F$57:$F$1056,"&lt;"&amp;F954)/COUNT($F$57:$F$1056)</f>
        <v>0.92200000000000004</v>
      </c>
    </row>
    <row r="955" spans="1:7" x14ac:dyDescent="0.25">
      <c r="A955">
        <v>899</v>
      </c>
      <c r="B955" s="5">
        <f t="shared" ca="1" si="96"/>
        <v>71.128451466928425</v>
      </c>
      <c r="C955" s="5">
        <f t="shared" ca="1" si="97"/>
        <v>36.808084482482244</v>
      </c>
      <c r="D955" s="5">
        <f t="shared" ca="1" si="98"/>
        <v>140.36449833721178</v>
      </c>
      <c r="E955" s="5">
        <f t="shared" ca="1" si="95"/>
        <v>-24.635771660234749</v>
      </c>
      <c r="F955" s="5">
        <f t="shared" ca="1" si="99"/>
        <v>-7.515661103091265</v>
      </c>
      <c r="G955">
        <f t="shared" ca="1" si="100"/>
        <v>0.189</v>
      </c>
    </row>
    <row r="956" spans="1:7" x14ac:dyDescent="0.25">
      <c r="A956">
        <v>900</v>
      </c>
      <c r="B956" s="5">
        <f t="shared" ca="1" si="96"/>
        <v>71.871024660927475</v>
      </c>
      <c r="C956" s="5">
        <f t="shared" ca="1" si="97"/>
        <v>27.541482847821047</v>
      </c>
      <c r="D956" s="5">
        <f t="shared" ca="1" si="98"/>
        <v>148.57802714954693</v>
      </c>
      <c r="E956" s="5">
        <f t="shared" ca="1" si="95"/>
        <v>-1.106321050095632</v>
      </c>
      <c r="F956" s="5">
        <f t="shared" ca="1" si="99"/>
        <v>16.013789507047854</v>
      </c>
      <c r="G956">
        <f t="shared" ca="1" si="100"/>
        <v>0.83599999999999997</v>
      </c>
    </row>
    <row r="957" spans="1:7" x14ac:dyDescent="0.25">
      <c r="A957">
        <v>901</v>
      </c>
      <c r="B957" s="5">
        <f t="shared" ca="1" si="96"/>
        <v>71.480428127745114</v>
      </c>
      <c r="C957" s="5">
        <f t="shared" ca="1" si="97"/>
        <v>27.350555310343569</v>
      </c>
      <c r="D957" s="5">
        <f t="shared" ca="1" si="98"/>
        <v>145.17873152181969</v>
      </c>
      <c r="E957" s="5">
        <f t="shared" ca="1" si="95"/>
        <v>0.16778517917217473</v>
      </c>
      <c r="F957" s="5">
        <f t="shared" ca="1" si="99"/>
        <v>17.287895736315658</v>
      </c>
      <c r="G957">
        <f t="shared" ca="1" si="100"/>
        <v>0.86599999999999999</v>
      </c>
    </row>
    <row r="958" spans="1:7" x14ac:dyDescent="0.25">
      <c r="A958">
        <v>902</v>
      </c>
      <c r="B958" s="5">
        <f t="shared" ca="1" si="96"/>
        <v>69.744794053215585</v>
      </c>
      <c r="C958" s="5">
        <f t="shared" ca="1" si="97"/>
        <v>32.929458655514168</v>
      </c>
      <c r="D958" s="5">
        <f t="shared" ca="1" si="98"/>
        <v>156.61628614240482</v>
      </c>
      <c r="E958" s="5">
        <f t="shared" ca="1" si="95"/>
        <v>-26.424964582060422</v>
      </c>
      <c r="F958" s="5">
        <f t="shared" ca="1" si="99"/>
        <v>-9.3048540249169385</v>
      </c>
      <c r="G958">
        <f t="shared" ca="1" si="100"/>
        <v>0.154</v>
      </c>
    </row>
    <row r="959" spans="1:7" x14ac:dyDescent="0.25">
      <c r="A959">
        <v>903</v>
      </c>
      <c r="B959" s="5">
        <f t="shared" ca="1" si="96"/>
        <v>74.939561395216884</v>
      </c>
      <c r="C959" s="5">
        <f t="shared" ca="1" si="97"/>
        <v>33.869486452165908</v>
      </c>
      <c r="D959" s="5">
        <f t="shared" ca="1" si="98"/>
        <v>147.32320056210071</v>
      </c>
      <c r="E959" s="5">
        <f t="shared" ca="1" si="95"/>
        <v>-9.5337747637091841</v>
      </c>
      <c r="F959" s="5">
        <f t="shared" ca="1" si="99"/>
        <v>7.5863357934342996</v>
      </c>
      <c r="G959">
        <f t="shared" ca="1" si="100"/>
        <v>0.63900000000000001</v>
      </c>
    </row>
    <row r="960" spans="1:7" x14ac:dyDescent="0.25">
      <c r="A960">
        <v>904</v>
      </c>
      <c r="B960" s="5">
        <f t="shared" ca="1" si="96"/>
        <v>70.010147486873407</v>
      </c>
      <c r="C960" s="5">
        <f t="shared" ca="1" si="97"/>
        <v>23.787906275352839</v>
      </c>
      <c r="D960" s="5">
        <f t="shared" ca="1" si="98"/>
        <v>142.3151725560088</v>
      </c>
      <c r="E960" s="5">
        <f t="shared" ca="1" si="95"/>
        <v>7.5548251033031129</v>
      </c>
      <c r="F960" s="5">
        <f t="shared" ca="1" si="99"/>
        <v>24.674935660446597</v>
      </c>
      <c r="G960">
        <f t="shared" ca="1" si="100"/>
        <v>0.96099999999999997</v>
      </c>
    </row>
    <row r="961" spans="1:7" x14ac:dyDescent="0.25">
      <c r="A961">
        <v>905</v>
      </c>
      <c r="B961" s="5">
        <f t="shared" ca="1" si="96"/>
        <v>67.532308305493572</v>
      </c>
      <c r="C961" s="5">
        <f t="shared" ca="1" si="97"/>
        <v>20.696698915963879</v>
      </c>
      <c r="D961" s="5">
        <f t="shared" ca="1" si="98"/>
        <v>149.15368407832676</v>
      </c>
      <c r="E961" s="5">
        <f t="shared" ca="1" si="95"/>
        <v>5.5828839178787852</v>
      </c>
      <c r="F961" s="5">
        <f t="shared" ca="1" si="99"/>
        <v>22.702994475022269</v>
      </c>
      <c r="G961">
        <f t="shared" ca="1" si="100"/>
        <v>0.94299999999999995</v>
      </c>
    </row>
    <row r="962" spans="1:7" x14ac:dyDescent="0.25">
      <c r="A962">
        <v>906</v>
      </c>
      <c r="B962" s="5">
        <f t="shared" ca="1" si="96"/>
        <v>75.296467963257101</v>
      </c>
      <c r="C962" s="5">
        <f t="shared" ca="1" si="97"/>
        <v>26.957747071435655</v>
      </c>
      <c r="D962" s="5">
        <f t="shared" ca="1" si="98"/>
        <v>142.23497122809241</v>
      </c>
      <c r="E962" s="5">
        <f t="shared" ca="1" si="95"/>
        <v>13.509339301861093</v>
      </c>
      <c r="F962" s="5">
        <f t="shared" ca="1" si="99"/>
        <v>30.629449859004577</v>
      </c>
      <c r="G962">
        <f t="shared" ca="1" si="100"/>
        <v>0.98899999999999999</v>
      </c>
    </row>
    <row r="963" spans="1:7" x14ac:dyDescent="0.25">
      <c r="A963">
        <v>907</v>
      </c>
      <c r="B963" s="5">
        <f t="shared" ca="1" si="96"/>
        <v>73.500431439717971</v>
      </c>
      <c r="C963" s="5">
        <f t="shared" ca="1" si="97"/>
        <v>26.039342950128404</v>
      </c>
      <c r="D963" s="5">
        <f t="shared" ca="1" si="98"/>
        <v>148.57407926242985</v>
      </c>
      <c r="E963" s="5">
        <f t="shared" ca="1" si="95"/>
        <v>7.6421693928802732</v>
      </c>
      <c r="F963" s="5">
        <f t="shared" ca="1" si="99"/>
        <v>24.762279950023757</v>
      </c>
      <c r="G963">
        <f t="shared" ca="1" si="100"/>
        <v>0.96299999999999997</v>
      </c>
    </row>
    <row r="964" spans="1:7" x14ac:dyDescent="0.25">
      <c r="A964">
        <v>908</v>
      </c>
      <c r="B964" s="5">
        <f t="shared" ca="1" si="96"/>
        <v>66.962162565855081</v>
      </c>
      <c r="C964" s="5">
        <f t="shared" ca="1" si="97"/>
        <v>25.258882231871112</v>
      </c>
      <c r="D964" s="5">
        <f t="shared" ca="1" si="98"/>
        <v>160.98423894284227</v>
      </c>
      <c r="E964" s="5">
        <f t="shared" ca="1" si="95"/>
        <v>-15.126766588285559</v>
      </c>
      <c r="F964" s="5">
        <f t="shared" ca="1" si="99"/>
        <v>1.9933439688579249</v>
      </c>
      <c r="G964">
        <f t="shared" ca="1" si="100"/>
        <v>0.46700000000000003</v>
      </c>
    </row>
    <row r="965" spans="1:7" x14ac:dyDescent="0.25">
      <c r="A965">
        <v>909</v>
      </c>
      <c r="B965" s="5">
        <f t="shared" ca="1" si="96"/>
        <v>71.67194699126253</v>
      </c>
      <c r="C965" s="5">
        <f t="shared" ca="1" si="97"/>
        <v>40.170914260142368</v>
      </c>
      <c r="D965" s="5">
        <f t="shared" ca="1" si="98"/>
        <v>148.18805989661274</v>
      </c>
      <c r="E965" s="5">
        <f t="shared" ca="1" si="95"/>
        <v>-36.72601341522428</v>
      </c>
      <c r="F965" s="5">
        <f t="shared" ca="1" si="99"/>
        <v>-19.605902858080796</v>
      </c>
      <c r="G965">
        <f t="shared" ca="1" si="100"/>
        <v>3.2000000000000001E-2</v>
      </c>
    </row>
    <row r="966" spans="1:7" x14ac:dyDescent="0.25">
      <c r="A966">
        <v>910</v>
      </c>
      <c r="B966" s="5">
        <f t="shared" ca="1" si="96"/>
        <v>67.251416156330848</v>
      </c>
      <c r="C966" s="5">
        <f t="shared" ca="1" si="97"/>
        <v>26.787320889784048</v>
      </c>
      <c r="D966" s="5">
        <f t="shared" ca="1" si="98"/>
        <v>148.80289529288581</v>
      </c>
      <c r="E966" s="5">
        <f t="shared" ref="E966:E1029" ca="1" si="101">$J$46*(B966-$B$46)+$J$47*(C966-$B$47)+$J$48*(D966-$B$48)</f>
        <v>-12.023630175831173</v>
      </c>
      <c r="F966" s="5">
        <f t="shared" ca="1" si="99"/>
        <v>5.0964803813123112</v>
      </c>
      <c r="G966">
        <f t="shared" ca="1" si="100"/>
        <v>0.56599999999999995</v>
      </c>
    </row>
    <row r="967" spans="1:7" x14ac:dyDescent="0.25">
      <c r="A967">
        <v>911</v>
      </c>
      <c r="B967" s="5">
        <f t="shared" ca="1" si="96"/>
        <v>67.060154137458767</v>
      </c>
      <c r="C967" s="5">
        <f t="shared" ca="1" si="97"/>
        <v>37.197184007918707</v>
      </c>
      <c r="D967" s="5">
        <f t="shared" ca="1" si="98"/>
        <v>153.4354024417577</v>
      </c>
      <c r="E967" s="5">
        <f t="shared" ca="1" si="101"/>
        <v>-44.128733731085653</v>
      </c>
      <c r="F967" s="5">
        <f t="shared" ca="1" si="99"/>
        <v>-27.008623173942169</v>
      </c>
      <c r="G967">
        <f t="shared" ca="1" si="100"/>
        <v>8.0000000000000002E-3</v>
      </c>
    </row>
    <row r="968" spans="1:7" x14ac:dyDescent="0.25">
      <c r="A968">
        <v>912</v>
      </c>
      <c r="B968" s="5">
        <f t="shared" ca="1" si="96"/>
        <v>73.185926425763256</v>
      </c>
      <c r="C968" s="5">
        <f t="shared" ca="1" si="97"/>
        <v>26.521250296484212</v>
      </c>
      <c r="D968" s="5">
        <f t="shared" ca="1" si="98"/>
        <v>141.83414272863851</v>
      </c>
      <c r="E968" s="5">
        <f t="shared" ca="1" si="101"/>
        <v>9.0497518008339526</v>
      </c>
      <c r="F968" s="5">
        <f t="shared" ca="1" si="99"/>
        <v>26.169862357977436</v>
      </c>
      <c r="G968">
        <f t="shared" ca="1" si="100"/>
        <v>0.97099999999999997</v>
      </c>
    </row>
    <row r="969" spans="1:7" x14ac:dyDescent="0.25">
      <c r="A969">
        <v>913</v>
      </c>
      <c r="B969" s="5">
        <f t="shared" ca="1" si="96"/>
        <v>71.70434782042156</v>
      </c>
      <c r="C969" s="5">
        <f t="shared" ca="1" si="97"/>
        <v>32.058561823199469</v>
      </c>
      <c r="D969" s="5">
        <f t="shared" ca="1" si="98"/>
        <v>154.77063339472238</v>
      </c>
      <c r="E969" s="5">
        <f t="shared" ca="1" si="101"/>
        <v>-17.524991311776507</v>
      </c>
      <c r="F969" s="5">
        <f t="shared" ca="1" si="99"/>
        <v>-0.40488075463302309</v>
      </c>
      <c r="G969">
        <f t="shared" ca="1" si="100"/>
        <v>0.39300000000000002</v>
      </c>
    </row>
    <row r="970" spans="1:7" x14ac:dyDescent="0.25">
      <c r="A970">
        <v>914</v>
      </c>
      <c r="B970" s="5">
        <f t="shared" ca="1" si="96"/>
        <v>68.985903489508118</v>
      </c>
      <c r="C970" s="5">
        <f t="shared" ca="1" si="97"/>
        <v>25.552102273435288</v>
      </c>
      <c r="D970" s="5">
        <f t="shared" ca="1" si="98"/>
        <v>157.6681545486091</v>
      </c>
      <c r="E970" s="5">
        <f t="shared" ca="1" si="101"/>
        <v>-8.5065089355241952</v>
      </c>
      <c r="F970" s="5">
        <f t="shared" ca="1" si="99"/>
        <v>8.6136016216192886</v>
      </c>
      <c r="G970">
        <f t="shared" ca="1" si="100"/>
        <v>0.67300000000000004</v>
      </c>
    </row>
    <row r="971" spans="1:7" x14ac:dyDescent="0.25">
      <c r="A971">
        <v>915</v>
      </c>
      <c r="B971" s="5">
        <f t="shared" ca="1" si="96"/>
        <v>67.507086117426581</v>
      </c>
      <c r="C971" s="5">
        <f t="shared" ca="1" si="97"/>
        <v>29.495672978054078</v>
      </c>
      <c r="D971" s="5">
        <f t="shared" ca="1" si="98"/>
        <v>151.08896406995279</v>
      </c>
      <c r="E971" s="5">
        <f t="shared" ca="1" si="101"/>
        <v>-20.105828777653517</v>
      </c>
      <c r="F971" s="5">
        <f t="shared" ca="1" si="99"/>
        <v>-2.9857182205100337</v>
      </c>
      <c r="G971">
        <f t="shared" ca="1" si="100"/>
        <v>0.316</v>
      </c>
    </row>
    <row r="972" spans="1:7" x14ac:dyDescent="0.25">
      <c r="A972">
        <v>916</v>
      </c>
      <c r="B972" s="5">
        <f t="shared" ca="1" si="96"/>
        <v>72.078654993230174</v>
      </c>
      <c r="C972" s="5">
        <f t="shared" ca="1" si="97"/>
        <v>31.721879569559754</v>
      </c>
      <c r="D972" s="5">
        <f t="shared" ca="1" si="98"/>
        <v>153.81412790168778</v>
      </c>
      <c r="E972" s="5">
        <f t="shared" ca="1" si="101"/>
        <v>-15.023776271023827</v>
      </c>
      <c r="F972" s="5">
        <f t="shared" ca="1" si="99"/>
        <v>2.0963342861196566</v>
      </c>
      <c r="G972">
        <f t="shared" ca="1" si="100"/>
        <v>0.47099999999999997</v>
      </c>
    </row>
    <row r="973" spans="1:7" x14ac:dyDescent="0.25">
      <c r="A973">
        <v>917</v>
      </c>
      <c r="B973" s="5">
        <f t="shared" ca="1" si="96"/>
        <v>75.333019420737088</v>
      </c>
      <c r="C973" s="5">
        <f t="shared" ca="1" si="97"/>
        <v>24.827309609235126</v>
      </c>
      <c r="D973" s="5">
        <f t="shared" ca="1" si="98"/>
        <v>154.60760504415884</v>
      </c>
      <c r="E973" s="5">
        <f t="shared" ca="1" si="101"/>
        <v>12.894464626766446</v>
      </c>
      <c r="F973" s="5">
        <f t="shared" ca="1" si="99"/>
        <v>30.01457518390993</v>
      </c>
      <c r="G973">
        <f t="shared" ca="1" si="100"/>
        <v>0.98399999999999999</v>
      </c>
    </row>
    <row r="974" spans="1:7" x14ac:dyDescent="0.25">
      <c r="A974">
        <v>918</v>
      </c>
      <c r="B974" s="5">
        <f t="shared" ca="1" si="96"/>
        <v>68.544901449262582</v>
      </c>
      <c r="C974" s="5">
        <f t="shared" ca="1" si="97"/>
        <v>31.184688032393829</v>
      </c>
      <c r="D974" s="5">
        <f t="shared" ca="1" si="98"/>
        <v>149.17334915518066</v>
      </c>
      <c r="E974" s="5">
        <f t="shared" ca="1" si="101"/>
        <v>-20.892352279873371</v>
      </c>
      <c r="F974" s="5">
        <f t="shared" ca="1" si="99"/>
        <v>-3.7722417227298877</v>
      </c>
      <c r="G974">
        <f t="shared" ca="1" si="100"/>
        <v>0.28799999999999998</v>
      </c>
    </row>
    <row r="975" spans="1:7" x14ac:dyDescent="0.25">
      <c r="A975">
        <v>919</v>
      </c>
      <c r="B975" s="5">
        <f t="shared" ca="1" si="96"/>
        <v>70.145130460115141</v>
      </c>
      <c r="C975" s="5">
        <f t="shared" ca="1" si="97"/>
        <v>31.628868377686288</v>
      </c>
      <c r="D975" s="5">
        <f t="shared" ca="1" si="98"/>
        <v>148.69093512677529</v>
      </c>
      <c r="E975" s="5">
        <f t="shared" ca="1" si="101"/>
        <v>-17.403567150111961</v>
      </c>
      <c r="F975" s="5">
        <f t="shared" ca="1" si="99"/>
        <v>-0.28345659296847714</v>
      </c>
      <c r="G975">
        <f t="shared" ca="1" si="100"/>
        <v>0.39700000000000002</v>
      </c>
    </row>
    <row r="976" spans="1:7" x14ac:dyDescent="0.25">
      <c r="A976">
        <v>920</v>
      </c>
      <c r="B976" s="5">
        <f t="shared" ca="1" si="96"/>
        <v>74.943228403408767</v>
      </c>
      <c r="C976" s="5">
        <f t="shared" ca="1" si="97"/>
        <v>32.222485102539856</v>
      </c>
      <c r="D976" s="5">
        <f t="shared" ca="1" si="98"/>
        <v>145.2416444634348</v>
      </c>
      <c r="E976" s="5">
        <f t="shared" ca="1" si="101"/>
        <v>-3.8017943939236325</v>
      </c>
      <c r="F976" s="5">
        <f t="shared" ca="1" si="99"/>
        <v>13.318316163219851</v>
      </c>
      <c r="G976">
        <f t="shared" ca="1" si="100"/>
        <v>0.78900000000000003</v>
      </c>
    </row>
    <row r="977" spans="1:7" x14ac:dyDescent="0.25">
      <c r="A977">
        <v>921</v>
      </c>
      <c r="B977" s="5">
        <f t="shared" ca="1" si="96"/>
        <v>69.778498828869232</v>
      </c>
      <c r="C977" s="5">
        <f t="shared" ca="1" si="97"/>
        <v>27.680805208462353</v>
      </c>
      <c r="D977" s="5">
        <f t="shared" ca="1" si="98"/>
        <v>147.41774904363072</v>
      </c>
      <c r="E977" s="5">
        <f t="shared" ca="1" si="101"/>
        <v>-6.7146005117336065</v>
      </c>
      <c r="F977" s="5">
        <f t="shared" ca="1" si="99"/>
        <v>10.405510045409876</v>
      </c>
      <c r="G977">
        <f t="shared" ca="1" si="100"/>
        <v>0.71799999999999997</v>
      </c>
    </row>
    <row r="978" spans="1:7" x14ac:dyDescent="0.25">
      <c r="A978">
        <v>922</v>
      </c>
      <c r="B978" s="5">
        <f t="shared" ca="1" si="96"/>
        <v>71.797284874036706</v>
      </c>
      <c r="C978" s="5">
        <f t="shared" ca="1" si="97"/>
        <v>31.134492924695088</v>
      </c>
      <c r="D978" s="5">
        <f t="shared" ca="1" si="98"/>
        <v>147.21256067247705</v>
      </c>
      <c r="E978" s="5">
        <f t="shared" ca="1" si="101"/>
        <v>-10.611689547924913</v>
      </c>
      <c r="F978" s="5">
        <f t="shared" ca="1" si="99"/>
        <v>6.508421009218571</v>
      </c>
      <c r="G978">
        <f t="shared" ca="1" si="100"/>
        <v>0.61299999999999999</v>
      </c>
    </row>
    <row r="979" spans="1:7" x14ac:dyDescent="0.25">
      <c r="A979">
        <v>923</v>
      </c>
      <c r="B979" s="5">
        <f t="shared" ca="1" si="96"/>
        <v>67.581390064053977</v>
      </c>
      <c r="C979" s="5">
        <f t="shared" ca="1" si="97"/>
        <v>33.119312298686189</v>
      </c>
      <c r="D979" s="5">
        <f t="shared" ca="1" si="98"/>
        <v>153.58801403148234</v>
      </c>
      <c r="E979" s="5">
        <f t="shared" ca="1" si="101"/>
        <v>-31.365732691305688</v>
      </c>
      <c r="F979" s="5">
        <f t="shared" ca="1" si="99"/>
        <v>-14.245622134162204</v>
      </c>
      <c r="G979">
        <f t="shared" ca="1" si="100"/>
        <v>7.9000000000000001E-2</v>
      </c>
    </row>
    <row r="980" spans="1:7" x14ac:dyDescent="0.25">
      <c r="A980">
        <v>924</v>
      </c>
      <c r="B980" s="5">
        <f t="shared" ca="1" si="96"/>
        <v>67.525654450597685</v>
      </c>
      <c r="C980" s="5">
        <f t="shared" ca="1" si="97"/>
        <v>25.223685123186002</v>
      </c>
      <c r="D980" s="5">
        <f t="shared" ca="1" si="98"/>
        <v>144.39597112706429</v>
      </c>
      <c r="E980" s="5">
        <f t="shared" ca="1" si="101"/>
        <v>-4.5157157714358824</v>
      </c>
      <c r="F980" s="5">
        <f t="shared" ca="1" si="99"/>
        <v>12.604394785707601</v>
      </c>
      <c r="G980">
        <f t="shared" ca="1" si="100"/>
        <v>0.77400000000000002</v>
      </c>
    </row>
    <row r="981" spans="1:7" x14ac:dyDescent="0.25">
      <c r="A981">
        <v>925</v>
      </c>
      <c r="B981" s="5">
        <f t="shared" ca="1" si="96"/>
        <v>74.938208080477608</v>
      </c>
      <c r="C981" s="5">
        <f t="shared" ca="1" si="97"/>
        <v>34.122271138614984</v>
      </c>
      <c r="D981" s="5">
        <f t="shared" ca="1" si="98"/>
        <v>150.20054991867195</v>
      </c>
      <c r="E981" s="5">
        <f t="shared" ca="1" si="101"/>
        <v>-11.794095914660861</v>
      </c>
      <c r="F981" s="5">
        <f t="shared" ca="1" si="99"/>
        <v>5.3260146424826225</v>
      </c>
      <c r="G981">
        <f t="shared" ca="1" si="100"/>
        <v>0.57799999999999996</v>
      </c>
    </row>
    <row r="982" spans="1:7" x14ac:dyDescent="0.25">
      <c r="A982">
        <v>926</v>
      </c>
      <c r="B982" s="5">
        <f t="shared" ca="1" si="96"/>
        <v>68.624803933581759</v>
      </c>
      <c r="C982" s="5">
        <f t="shared" ca="1" si="97"/>
        <v>25.508985365244932</v>
      </c>
      <c r="D982" s="5">
        <f t="shared" ca="1" si="98"/>
        <v>144.86414846878432</v>
      </c>
      <c r="E982" s="5">
        <f t="shared" ca="1" si="101"/>
        <v>-2.4949337775347527</v>
      </c>
      <c r="F982" s="5">
        <f t="shared" ca="1" si="99"/>
        <v>14.625176779608731</v>
      </c>
      <c r="G982">
        <f t="shared" ca="1" si="100"/>
        <v>0.80900000000000005</v>
      </c>
    </row>
    <row r="983" spans="1:7" x14ac:dyDescent="0.25">
      <c r="A983">
        <v>927</v>
      </c>
      <c r="B983" s="5">
        <f t="shared" ca="1" si="96"/>
        <v>62.18133782647994</v>
      </c>
      <c r="C983" s="5">
        <f t="shared" ca="1" si="97"/>
        <v>35.197427179942352</v>
      </c>
      <c r="D983" s="5">
        <f t="shared" ca="1" si="98"/>
        <v>164.64332930966549</v>
      </c>
      <c r="E983" s="5">
        <f t="shared" ca="1" si="101"/>
        <v>-58.209520405886366</v>
      </c>
      <c r="F983" s="5">
        <f t="shared" ca="1" si="99"/>
        <v>-41.089409848742882</v>
      </c>
      <c r="G983">
        <f t="shared" ca="1" si="100"/>
        <v>0</v>
      </c>
    </row>
    <row r="984" spans="1:7" x14ac:dyDescent="0.25">
      <c r="A984">
        <v>928</v>
      </c>
      <c r="B984" s="5">
        <f t="shared" ca="1" si="96"/>
        <v>73.712605927083388</v>
      </c>
      <c r="C984" s="5">
        <f t="shared" ca="1" si="97"/>
        <v>31.968277355081753</v>
      </c>
      <c r="D984" s="5">
        <f t="shared" ca="1" si="98"/>
        <v>154.74151332127761</v>
      </c>
      <c r="E984" s="5">
        <f t="shared" ca="1" si="101"/>
        <v>-11.648101341059508</v>
      </c>
      <c r="F984" s="5">
        <f t="shared" ca="1" si="99"/>
        <v>5.4720092160839755</v>
      </c>
      <c r="G984">
        <f t="shared" ca="1" si="100"/>
        <v>0.58199999999999996</v>
      </c>
    </row>
    <row r="985" spans="1:7" x14ac:dyDescent="0.25">
      <c r="A985">
        <v>929</v>
      </c>
      <c r="B985" s="5">
        <f t="shared" ca="1" si="96"/>
        <v>67.515331014303115</v>
      </c>
      <c r="C985" s="5">
        <f t="shared" ca="1" si="97"/>
        <v>26.604736190614467</v>
      </c>
      <c r="D985" s="5">
        <f t="shared" ca="1" si="98"/>
        <v>147.31719559578275</v>
      </c>
      <c r="E985" s="5">
        <f t="shared" ca="1" si="101"/>
        <v>-9.9759644557953564</v>
      </c>
      <c r="F985" s="5">
        <f t="shared" ca="1" si="99"/>
        <v>7.1441461013481273</v>
      </c>
      <c r="G985">
        <f t="shared" ca="1" si="100"/>
        <v>0.628</v>
      </c>
    </row>
    <row r="986" spans="1:7" x14ac:dyDescent="0.25">
      <c r="A986">
        <v>930</v>
      </c>
      <c r="B986" s="5">
        <f t="shared" ca="1" si="96"/>
        <v>69.739298093298416</v>
      </c>
      <c r="C986" s="5">
        <f t="shared" ca="1" si="97"/>
        <v>24.03012181823367</v>
      </c>
      <c r="D986" s="5">
        <f t="shared" ca="1" si="98"/>
        <v>150.85574695807131</v>
      </c>
      <c r="E986" s="5">
        <f t="shared" ca="1" si="101"/>
        <v>1.5195822903633454</v>
      </c>
      <c r="F986" s="5">
        <f t="shared" ca="1" si="99"/>
        <v>18.639692847506829</v>
      </c>
      <c r="G986">
        <f t="shared" ca="1" si="100"/>
        <v>0.89</v>
      </c>
    </row>
    <row r="987" spans="1:7" x14ac:dyDescent="0.25">
      <c r="A987">
        <v>931</v>
      </c>
      <c r="B987" s="5">
        <f t="shared" ca="1" si="96"/>
        <v>70.075222202100036</v>
      </c>
      <c r="C987" s="5">
        <f t="shared" ca="1" si="97"/>
        <v>32.339543954206292</v>
      </c>
      <c r="D987" s="5">
        <f t="shared" ca="1" si="98"/>
        <v>155.20651740403451</v>
      </c>
      <c r="E987" s="5">
        <f t="shared" ca="1" si="101"/>
        <v>-23.094778552161358</v>
      </c>
      <c r="F987" s="5">
        <f t="shared" ca="1" si="99"/>
        <v>-5.9746679950178745</v>
      </c>
      <c r="G987">
        <f t="shared" ca="1" si="100"/>
        <v>0.22700000000000001</v>
      </c>
    </row>
    <row r="988" spans="1:7" x14ac:dyDescent="0.25">
      <c r="A988">
        <v>932</v>
      </c>
      <c r="B988" s="5">
        <f t="shared" ca="1" si="96"/>
        <v>70.430381603296738</v>
      </c>
      <c r="C988" s="5">
        <f t="shared" ca="1" si="97"/>
        <v>32.935247243192691</v>
      </c>
      <c r="D988" s="5">
        <f t="shared" ca="1" si="98"/>
        <v>138.45772963645371</v>
      </c>
      <c r="E988" s="5">
        <f t="shared" ca="1" si="101"/>
        <v>-14.741193223130171</v>
      </c>
      <c r="F988" s="5">
        <f t="shared" ca="1" si="99"/>
        <v>2.3789173340133125</v>
      </c>
      <c r="G988">
        <f t="shared" ca="1" si="100"/>
        <v>0.47799999999999998</v>
      </c>
    </row>
    <row r="989" spans="1:7" x14ac:dyDescent="0.25">
      <c r="A989">
        <v>933</v>
      </c>
      <c r="B989" s="5">
        <f t="shared" ca="1" si="96"/>
        <v>69.903513395986138</v>
      </c>
      <c r="C989" s="5">
        <f t="shared" ca="1" si="97"/>
        <v>29.120824948105021</v>
      </c>
      <c r="D989" s="5">
        <f t="shared" ca="1" si="98"/>
        <v>153.8057209833897</v>
      </c>
      <c r="E989" s="5">
        <f t="shared" ca="1" si="101"/>
        <v>-13.829677325795183</v>
      </c>
      <c r="F989" s="5">
        <f t="shared" ca="1" si="99"/>
        <v>3.2904332313483007</v>
      </c>
      <c r="G989">
        <f t="shared" ca="1" si="100"/>
        <v>0.51400000000000001</v>
      </c>
    </row>
    <row r="990" spans="1:7" x14ac:dyDescent="0.25">
      <c r="A990">
        <v>934</v>
      </c>
      <c r="B990" s="5">
        <f t="shared" ca="1" si="96"/>
        <v>68.472785390238869</v>
      </c>
      <c r="C990" s="5">
        <f t="shared" ca="1" si="97"/>
        <v>29.649244009527671</v>
      </c>
      <c r="D990" s="5">
        <f t="shared" ca="1" si="98"/>
        <v>148.59348281642386</v>
      </c>
      <c r="E990" s="5">
        <f t="shared" ca="1" si="101"/>
        <v>-16.492826528956407</v>
      </c>
      <c r="F990" s="5">
        <f t="shared" ca="1" si="99"/>
        <v>0.62728402818707707</v>
      </c>
      <c r="G990">
        <f t="shared" ca="1" si="100"/>
        <v>0.437</v>
      </c>
    </row>
    <row r="991" spans="1:7" x14ac:dyDescent="0.25">
      <c r="A991">
        <v>935</v>
      </c>
      <c r="B991" s="5">
        <f t="shared" ca="1" si="96"/>
        <v>70.749320680139533</v>
      </c>
      <c r="C991" s="5">
        <f t="shared" ca="1" si="97"/>
        <v>31.201484118758621</v>
      </c>
      <c r="D991" s="5">
        <f t="shared" ca="1" si="98"/>
        <v>146.18016733575985</v>
      </c>
      <c r="E991" s="5">
        <f t="shared" ca="1" si="101"/>
        <v>-13.169417383043436</v>
      </c>
      <c r="F991" s="5">
        <f t="shared" ca="1" si="99"/>
        <v>3.9506931741000475</v>
      </c>
      <c r="G991">
        <f t="shared" ca="1" si="100"/>
        <v>0.53100000000000003</v>
      </c>
    </row>
    <row r="992" spans="1:7" x14ac:dyDescent="0.25">
      <c r="A992">
        <v>936</v>
      </c>
      <c r="B992" s="5">
        <f t="shared" ca="1" si="96"/>
        <v>73.15905089070371</v>
      </c>
      <c r="C992" s="5">
        <f t="shared" ca="1" si="97"/>
        <v>28.896796111547381</v>
      </c>
      <c r="D992" s="5">
        <f t="shared" ca="1" si="98"/>
        <v>145.47054294062937</v>
      </c>
      <c r="E992" s="5">
        <f t="shared" ca="1" si="101"/>
        <v>0.38027757278257246</v>
      </c>
      <c r="F992" s="5">
        <f t="shared" ca="1" si="99"/>
        <v>17.500388129926055</v>
      </c>
      <c r="G992">
        <f t="shared" ca="1" si="100"/>
        <v>0.86899999999999999</v>
      </c>
    </row>
    <row r="993" spans="1:7" x14ac:dyDescent="0.25">
      <c r="A993">
        <v>937</v>
      </c>
      <c r="B993" s="5">
        <f t="shared" ca="1" si="96"/>
        <v>73.026099920390322</v>
      </c>
      <c r="C993" s="5">
        <f t="shared" ca="1" si="97"/>
        <v>31.068791374640458</v>
      </c>
      <c r="D993" s="5">
        <f t="shared" ca="1" si="98"/>
        <v>160.35136168205688</v>
      </c>
      <c r="E993" s="5">
        <f t="shared" ca="1" si="101"/>
        <v>-14.076230963076487</v>
      </c>
      <c r="F993" s="5">
        <f t="shared" ca="1" si="99"/>
        <v>3.0438795940669969</v>
      </c>
      <c r="G993">
        <f t="shared" ca="1" si="100"/>
        <v>0.505</v>
      </c>
    </row>
    <row r="994" spans="1:7" x14ac:dyDescent="0.25">
      <c r="A994">
        <v>938</v>
      </c>
      <c r="B994" s="5">
        <f t="shared" ca="1" si="96"/>
        <v>69.949818003233659</v>
      </c>
      <c r="C994" s="5">
        <f t="shared" ca="1" si="97"/>
        <v>32.334387319358271</v>
      </c>
      <c r="D994" s="5">
        <f t="shared" ca="1" si="98"/>
        <v>155.26815700229625</v>
      </c>
      <c r="E994" s="5">
        <f t="shared" ca="1" si="101"/>
        <v>-23.463843936536353</v>
      </c>
      <c r="F994" s="5">
        <f t="shared" ca="1" si="99"/>
        <v>-6.3437333793928694</v>
      </c>
      <c r="G994">
        <f t="shared" ca="1" si="100"/>
        <v>0.217</v>
      </c>
    </row>
    <row r="995" spans="1:7" x14ac:dyDescent="0.25">
      <c r="A995">
        <v>939</v>
      </c>
      <c r="B995" s="5">
        <f t="shared" ca="1" si="96"/>
        <v>73.128921339951205</v>
      </c>
      <c r="C995" s="5">
        <f t="shared" ca="1" si="97"/>
        <v>27.091136031634932</v>
      </c>
      <c r="D995" s="5">
        <f t="shared" ca="1" si="98"/>
        <v>151.99774949490936</v>
      </c>
      <c r="E995" s="5">
        <f t="shared" ca="1" si="101"/>
        <v>1.8219913944013792</v>
      </c>
      <c r="F995" s="5">
        <f t="shared" ca="1" si="99"/>
        <v>18.942101951544863</v>
      </c>
      <c r="G995">
        <f t="shared" ca="1" si="100"/>
        <v>0.89400000000000002</v>
      </c>
    </row>
    <row r="996" spans="1:7" x14ac:dyDescent="0.25">
      <c r="A996">
        <v>940</v>
      </c>
      <c r="B996" s="5">
        <f t="shared" ca="1" si="96"/>
        <v>69.415188989835443</v>
      </c>
      <c r="C996" s="5">
        <f t="shared" ca="1" si="97"/>
        <v>33.829141716244152</v>
      </c>
      <c r="D996" s="5">
        <f t="shared" ca="1" si="98"/>
        <v>139.17060794389556</v>
      </c>
      <c r="E996" s="5">
        <f t="shared" ca="1" si="101"/>
        <v>-20.457393710544856</v>
      </c>
      <c r="F996" s="5">
        <f t="shared" ca="1" si="99"/>
        <v>-3.3372831534013727</v>
      </c>
      <c r="G996">
        <f t="shared" ca="1" si="100"/>
        <v>0.3</v>
      </c>
    </row>
    <row r="997" spans="1:7" x14ac:dyDescent="0.25">
      <c r="A997">
        <v>941</v>
      </c>
      <c r="B997" s="5">
        <f t="shared" ca="1" si="96"/>
        <v>71.836102893291297</v>
      </c>
      <c r="C997" s="5">
        <f t="shared" ca="1" si="97"/>
        <v>27.960910083296778</v>
      </c>
      <c r="D997" s="5">
        <f t="shared" ca="1" si="98"/>
        <v>157.62928205910941</v>
      </c>
      <c r="E997" s="5">
        <f t="shared" ca="1" si="101"/>
        <v>-7.252761591360315</v>
      </c>
      <c r="F997" s="5">
        <f t="shared" ca="1" si="99"/>
        <v>9.8673489657831688</v>
      </c>
      <c r="G997">
        <f t="shared" ca="1" si="100"/>
        <v>0.70699999999999996</v>
      </c>
    </row>
    <row r="998" spans="1:7" x14ac:dyDescent="0.25">
      <c r="A998">
        <v>942</v>
      </c>
      <c r="B998" s="5">
        <f t="shared" ca="1" si="96"/>
        <v>71.825860436014693</v>
      </c>
      <c r="C998" s="5">
        <f t="shared" ca="1" si="97"/>
        <v>28.170158666088053</v>
      </c>
      <c r="D998" s="5">
        <f t="shared" ca="1" si="98"/>
        <v>154.97063758827724</v>
      </c>
      <c r="E998" s="5">
        <f t="shared" ca="1" si="101"/>
        <v>-6.4331327929334785</v>
      </c>
      <c r="F998" s="5">
        <f t="shared" ca="1" si="99"/>
        <v>10.686977764210006</v>
      </c>
      <c r="G998">
        <f t="shared" ca="1" si="100"/>
        <v>0.72399999999999998</v>
      </c>
    </row>
    <row r="999" spans="1:7" x14ac:dyDescent="0.25">
      <c r="A999">
        <v>943</v>
      </c>
      <c r="B999" s="5">
        <f t="shared" ca="1" si="96"/>
        <v>72.781053874502533</v>
      </c>
      <c r="C999" s="5">
        <f t="shared" ca="1" si="97"/>
        <v>29.590564854070358</v>
      </c>
      <c r="D999" s="5">
        <f t="shared" ca="1" si="98"/>
        <v>155.36135023388115</v>
      </c>
      <c r="E999" s="5">
        <f t="shared" ca="1" si="101"/>
        <v>-7.9430084058504917</v>
      </c>
      <c r="F999" s="5">
        <f t="shared" ca="1" si="99"/>
        <v>9.177102151292992</v>
      </c>
      <c r="G999">
        <f t="shared" ca="1" si="100"/>
        <v>0.68799999999999994</v>
      </c>
    </row>
    <row r="1000" spans="1:7" x14ac:dyDescent="0.25">
      <c r="A1000">
        <v>944</v>
      </c>
      <c r="B1000" s="5">
        <f t="shared" ca="1" si="96"/>
        <v>68.473708547860895</v>
      </c>
      <c r="C1000" s="5">
        <f t="shared" ca="1" si="97"/>
        <v>27.356266379956594</v>
      </c>
      <c r="D1000" s="5">
        <f t="shared" ca="1" si="98"/>
        <v>149.91436128829775</v>
      </c>
      <c r="E1000" s="5">
        <f t="shared" ca="1" si="101"/>
        <v>-10.797777832740245</v>
      </c>
      <c r="F1000" s="5">
        <f t="shared" ca="1" si="99"/>
        <v>6.322332724403239</v>
      </c>
      <c r="G1000">
        <f t="shared" ca="1" si="100"/>
        <v>0.60799999999999998</v>
      </c>
    </row>
    <row r="1001" spans="1:7" x14ac:dyDescent="0.25">
      <c r="A1001">
        <v>945</v>
      </c>
      <c r="B1001" s="5">
        <f t="shared" ca="1" si="96"/>
        <v>72.879677144870712</v>
      </c>
      <c r="C1001" s="5">
        <f t="shared" ca="1" si="97"/>
        <v>34.271578906718958</v>
      </c>
      <c r="D1001" s="5">
        <f t="shared" ca="1" si="98"/>
        <v>144.10381034421519</v>
      </c>
      <c r="E1001" s="5">
        <f t="shared" ca="1" si="101"/>
        <v>-14.675205785119259</v>
      </c>
      <c r="F1001" s="5">
        <f t="shared" ca="1" si="99"/>
        <v>2.4449047720242252</v>
      </c>
      <c r="G1001">
        <f t="shared" ca="1" si="100"/>
        <v>0.48</v>
      </c>
    </row>
    <row r="1002" spans="1:7" x14ac:dyDescent="0.25">
      <c r="A1002">
        <v>946</v>
      </c>
      <c r="B1002" s="5">
        <f t="shared" ca="1" si="96"/>
        <v>62.710866815203715</v>
      </c>
      <c r="C1002" s="5">
        <f t="shared" ca="1" si="97"/>
        <v>32.6959353355996</v>
      </c>
      <c r="D1002" s="5">
        <f t="shared" ca="1" si="98"/>
        <v>146.86459249771704</v>
      </c>
      <c r="E1002" s="5">
        <f t="shared" ca="1" si="101"/>
        <v>-40.163494991132133</v>
      </c>
      <c r="F1002" s="5">
        <f t="shared" ca="1" si="99"/>
        <v>-23.043384433988649</v>
      </c>
      <c r="G1002">
        <f t="shared" ca="1" si="100"/>
        <v>0.02</v>
      </c>
    </row>
    <row r="1003" spans="1:7" x14ac:dyDescent="0.25">
      <c r="A1003">
        <v>947</v>
      </c>
      <c r="B1003" s="5">
        <f t="shared" ca="1" si="96"/>
        <v>65.646624097845688</v>
      </c>
      <c r="C1003" s="5">
        <f t="shared" ca="1" si="97"/>
        <v>33.850330547756293</v>
      </c>
      <c r="D1003" s="5">
        <f t="shared" ca="1" si="98"/>
        <v>146.91967045328789</v>
      </c>
      <c r="E1003" s="5">
        <f t="shared" ca="1" si="101"/>
        <v>-35.217857226112251</v>
      </c>
      <c r="F1003" s="5">
        <f t="shared" ca="1" si="99"/>
        <v>-18.097746668968767</v>
      </c>
      <c r="G1003">
        <f t="shared" ca="1" si="100"/>
        <v>4.2000000000000003E-2</v>
      </c>
    </row>
    <row r="1004" spans="1:7" x14ac:dyDescent="0.25">
      <c r="A1004">
        <v>948</v>
      </c>
      <c r="B1004" s="5">
        <f t="shared" ca="1" si="96"/>
        <v>72.749321064068639</v>
      </c>
      <c r="C1004" s="5">
        <f t="shared" ca="1" si="97"/>
        <v>31.480901648227128</v>
      </c>
      <c r="D1004" s="5">
        <f t="shared" ca="1" si="98"/>
        <v>149.74059868266878</v>
      </c>
      <c r="E1004" s="5">
        <f t="shared" ca="1" si="101"/>
        <v>-10.282465165314024</v>
      </c>
      <c r="F1004" s="5">
        <f t="shared" ca="1" si="99"/>
        <v>6.8376453918294597</v>
      </c>
      <c r="G1004">
        <f t="shared" ca="1" si="100"/>
        <v>0.622</v>
      </c>
    </row>
    <row r="1005" spans="1:7" x14ac:dyDescent="0.25">
      <c r="A1005">
        <v>949</v>
      </c>
      <c r="B1005" s="5">
        <f t="shared" ca="1" si="96"/>
        <v>62.900033897638949</v>
      </c>
      <c r="C1005" s="5">
        <f t="shared" ca="1" si="97"/>
        <v>27.791311576091406</v>
      </c>
      <c r="D1005" s="5">
        <f t="shared" ca="1" si="98"/>
        <v>157.03048482414351</v>
      </c>
      <c r="E1005" s="5">
        <f t="shared" ca="1" si="101"/>
        <v>-31.414708668440021</v>
      </c>
      <c r="F1005" s="5">
        <f t="shared" ca="1" si="99"/>
        <v>-14.294598111296537</v>
      </c>
      <c r="G1005">
        <f t="shared" ca="1" si="100"/>
        <v>7.6999999999999999E-2</v>
      </c>
    </row>
    <row r="1006" spans="1:7" x14ac:dyDescent="0.25">
      <c r="A1006">
        <v>950</v>
      </c>
      <c r="B1006" s="5">
        <f t="shared" ca="1" si="96"/>
        <v>75.25782050826092</v>
      </c>
      <c r="C1006" s="5">
        <f t="shared" ca="1" si="97"/>
        <v>28.83324109206114</v>
      </c>
      <c r="D1006" s="5">
        <f t="shared" ca="1" si="98"/>
        <v>152.68495955253675</v>
      </c>
      <c r="E1006" s="5">
        <f t="shared" ca="1" si="101"/>
        <v>2.531984607177201</v>
      </c>
      <c r="F1006" s="5">
        <f t="shared" ca="1" si="99"/>
        <v>19.652095164320684</v>
      </c>
      <c r="G1006">
        <f t="shared" ca="1" si="100"/>
        <v>0.90300000000000002</v>
      </c>
    </row>
    <row r="1007" spans="1:7" x14ac:dyDescent="0.25">
      <c r="A1007">
        <v>951</v>
      </c>
      <c r="B1007" s="5">
        <f t="shared" ca="1" si="96"/>
        <v>70.088589489234991</v>
      </c>
      <c r="C1007" s="5">
        <f t="shared" ca="1" si="97"/>
        <v>27.008555084175633</v>
      </c>
      <c r="D1007" s="5">
        <f t="shared" ca="1" si="98"/>
        <v>152.49977137950017</v>
      </c>
      <c r="E1007" s="5">
        <f t="shared" ca="1" si="101"/>
        <v>-6.7094872335545643</v>
      </c>
      <c r="F1007" s="5">
        <f t="shared" ca="1" si="99"/>
        <v>10.410623323588919</v>
      </c>
      <c r="G1007">
        <f t="shared" ca="1" si="100"/>
        <v>0.71899999999999997</v>
      </c>
    </row>
    <row r="1008" spans="1:7" x14ac:dyDescent="0.25">
      <c r="A1008">
        <v>952</v>
      </c>
      <c r="B1008" s="5">
        <f t="shared" ca="1" si="96"/>
        <v>60.00350255522995</v>
      </c>
      <c r="C1008" s="5">
        <f t="shared" ca="1" si="97"/>
        <v>28.540702777107327</v>
      </c>
      <c r="D1008" s="5">
        <f t="shared" ca="1" si="98"/>
        <v>145.38109359774381</v>
      </c>
      <c r="E1008" s="5">
        <f t="shared" ca="1" si="101"/>
        <v>-35.320207292601964</v>
      </c>
      <c r="F1008" s="5">
        <f t="shared" ca="1" si="99"/>
        <v>-18.20009673545848</v>
      </c>
      <c r="G1008">
        <f t="shared" ca="1" si="100"/>
        <v>3.9E-2</v>
      </c>
    </row>
    <row r="1009" spans="1:7" x14ac:dyDescent="0.25">
      <c r="A1009">
        <v>953</v>
      </c>
      <c r="B1009" s="5">
        <f t="shared" ca="1" si="96"/>
        <v>69.214730033961317</v>
      </c>
      <c r="C1009" s="5">
        <f t="shared" ca="1" si="97"/>
        <v>24.739975103377496</v>
      </c>
      <c r="D1009" s="5">
        <f t="shared" ca="1" si="98"/>
        <v>156.33673080536494</v>
      </c>
      <c r="E1009" s="5">
        <f t="shared" ca="1" si="101"/>
        <v>-4.8816763397096263</v>
      </c>
      <c r="F1009" s="5">
        <f t="shared" ca="1" si="99"/>
        <v>12.238434217433857</v>
      </c>
      <c r="G1009">
        <f t="shared" ca="1" si="100"/>
        <v>0.76500000000000001</v>
      </c>
    </row>
    <row r="1010" spans="1:7" x14ac:dyDescent="0.25">
      <c r="A1010">
        <v>954</v>
      </c>
      <c r="B1010" s="5">
        <f t="shared" ca="1" si="96"/>
        <v>67.541818119572142</v>
      </c>
      <c r="C1010" s="5">
        <f t="shared" ca="1" si="97"/>
        <v>25.315638165629835</v>
      </c>
      <c r="D1010" s="5">
        <f t="shared" ca="1" si="98"/>
        <v>144.72857010889646</v>
      </c>
      <c r="E1010" s="5">
        <f t="shared" ca="1" si="101"/>
        <v>-4.9066220023913729</v>
      </c>
      <c r="F1010" s="5">
        <f t="shared" ca="1" si="99"/>
        <v>12.213488554752111</v>
      </c>
      <c r="G1010">
        <f t="shared" ca="1" si="100"/>
        <v>0.76400000000000001</v>
      </c>
    </row>
    <row r="1011" spans="1:7" x14ac:dyDescent="0.25">
      <c r="A1011">
        <v>955</v>
      </c>
      <c r="B1011" s="5">
        <f t="shared" ca="1" si="96"/>
        <v>69.318133826972755</v>
      </c>
      <c r="C1011" s="5">
        <f t="shared" ca="1" si="97"/>
        <v>26.716458927995159</v>
      </c>
      <c r="D1011" s="5">
        <f t="shared" ca="1" si="98"/>
        <v>149.56594308548748</v>
      </c>
      <c r="E1011" s="5">
        <f t="shared" ca="1" si="101"/>
        <v>-6.4645858579057141</v>
      </c>
      <c r="F1011" s="5">
        <f t="shared" ca="1" si="99"/>
        <v>10.65552469923777</v>
      </c>
      <c r="G1011">
        <f t="shared" ca="1" si="100"/>
        <v>0.72199999999999998</v>
      </c>
    </row>
    <row r="1012" spans="1:7" x14ac:dyDescent="0.25">
      <c r="A1012">
        <v>956</v>
      </c>
      <c r="B1012" s="5">
        <f t="shared" ca="1" si="96"/>
        <v>69.991811371503147</v>
      </c>
      <c r="C1012" s="5">
        <f t="shared" ca="1" si="97"/>
        <v>30.633470943333446</v>
      </c>
      <c r="D1012" s="5">
        <f t="shared" ca="1" si="98"/>
        <v>157.5991151909607</v>
      </c>
      <c r="E1012" s="5">
        <f t="shared" ca="1" si="101"/>
        <v>-19.852006735010018</v>
      </c>
      <c r="F1012" s="5">
        <f t="shared" ca="1" si="99"/>
        <v>-2.7318961778665347</v>
      </c>
      <c r="G1012">
        <f t="shared" ca="1" si="100"/>
        <v>0.32400000000000001</v>
      </c>
    </row>
    <row r="1013" spans="1:7" x14ac:dyDescent="0.25">
      <c r="A1013">
        <v>957</v>
      </c>
      <c r="B1013" s="5">
        <f t="shared" ca="1" si="96"/>
        <v>67.021255960748434</v>
      </c>
      <c r="C1013" s="5">
        <f t="shared" ca="1" si="97"/>
        <v>31.928647358837505</v>
      </c>
      <c r="D1013" s="5">
        <f t="shared" ca="1" si="98"/>
        <v>153.23953644999429</v>
      </c>
      <c r="E1013" s="5">
        <f t="shared" ca="1" si="101"/>
        <v>-29.416885345990291</v>
      </c>
      <c r="F1013" s="5">
        <f t="shared" ca="1" si="99"/>
        <v>-12.296774788846808</v>
      </c>
      <c r="G1013">
        <f t="shared" ca="1" si="100"/>
        <v>0.1</v>
      </c>
    </row>
    <row r="1014" spans="1:7" x14ac:dyDescent="0.25">
      <c r="A1014">
        <v>958</v>
      </c>
      <c r="B1014" s="5">
        <f t="shared" ca="1" si="96"/>
        <v>71.878104191337925</v>
      </c>
      <c r="C1014" s="5">
        <f t="shared" ca="1" si="97"/>
        <v>35.470657118014536</v>
      </c>
      <c r="D1014" s="5">
        <f t="shared" ca="1" si="98"/>
        <v>150.96877312741748</v>
      </c>
      <c r="E1014" s="5">
        <f t="shared" ca="1" si="101"/>
        <v>-24.520914713400604</v>
      </c>
      <c r="F1014" s="5">
        <f t="shared" ca="1" si="99"/>
        <v>-7.4008041562571201</v>
      </c>
      <c r="G1014">
        <f t="shared" ca="1" si="100"/>
        <v>0.192</v>
      </c>
    </row>
    <row r="1015" spans="1:7" x14ac:dyDescent="0.25">
      <c r="A1015">
        <v>959</v>
      </c>
      <c r="B1015" s="5">
        <f t="shared" ca="1" si="96"/>
        <v>68.954911032746267</v>
      </c>
      <c r="C1015" s="5">
        <f t="shared" ca="1" si="97"/>
        <v>28.314948629444192</v>
      </c>
      <c r="D1015" s="5">
        <f t="shared" ca="1" si="98"/>
        <v>160.11046975460658</v>
      </c>
      <c r="E1015" s="5">
        <f t="shared" ca="1" si="101"/>
        <v>-17.625749586845703</v>
      </c>
      <c r="F1015" s="5">
        <f t="shared" ca="1" si="99"/>
        <v>-0.50563902970221974</v>
      </c>
      <c r="G1015">
        <f t="shared" ca="1" si="100"/>
        <v>0.38600000000000001</v>
      </c>
    </row>
    <row r="1016" spans="1:7" x14ac:dyDescent="0.25">
      <c r="A1016">
        <v>960</v>
      </c>
      <c r="B1016" s="5">
        <f t="shared" ca="1" si="96"/>
        <v>70.269703131778215</v>
      </c>
      <c r="C1016" s="5">
        <f t="shared" ca="1" si="97"/>
        <v>31.887116221918376</v>
      </c>
      <c r="D1016" s="5">
        <f t="shared" ca="1" si="98"/>
        <v>152.88069595682094</v>
      </c>
      <c r="E1016" s="5">
        <f t="shared" ca="1" si="101"/>
        <v>-20.034656713793535</v>
      </c>
      <c r="F1016" s="5">
        <f t="shared" ca="1" si="99"/>
        <v>-2.9145461566500508</v>
      </c>
      <c r="G1016">
        <f t="shared" ca="1" si="100"/>
        <v>0.318</v>
      </c>
    </row>
    <row r="1017" spans="1:7" x14ac:dyDescent="0.25">
      <c r="A1017">
        <v>961</v>
      </c>
      <c r="B1017" s="5">
        <f t="shared" ca="1" si="96"/>
        <v>66.419793429044873</v>
      </c>
      <c r="C1017" s="5">
        <f t="shared" ca="1" si="97"/>
        <v>30.377541555899924</v>
      </c>
      <c r="D1017" s="5">
        <f t="shared" ca="1" si="98"/>
        <v>150.86209976782641</v>
      </c>
      <c r="E1017" s="5">
        <f t="shared" ca="1" si="101"/>
        <v>-25.483416363984329</v>
      </c>
      <c r="F1017" s="5">
        <f t="shared" ca="1" si="99"/>
        <v>-8.3633058068408452</v>
      </c>
      <c r="G1017">
        <f t="shared" ca="1" si="100"/>
        <v>0.17100000000000001</v>
      </c>
    </row>
    <row r="1018" spans="1:7" x14ac:dyDescent="0.25">
      <c r="A1018">
        <v>962</v>
      </c>
      <c r="B1018" s="5">
        <f t="shared" ref="B1018:B1056" ca="1" si="102">_xlfn.NORM.INV(RAND(),$B$52,$C$52)</f>
        <v>67.079199021924595</v>
      </c>
      <c r="C1018" s="5">
        <f t="shared" ref="C1018:C1056" ca="1" si="103">_xlfn.NORM.INV(RAND(),$B$53,$C$53)</f>
        <v>28.71242405322884</v>
      </c>
      <c r="D1018" s="5">
        <f t="shared" ref="D1018:D1056" ca="1" si="104">_xlfn.NORM.INV(RAND(),$B$54,$C$54)</f>
        <v>150.44893965583668</v>
      </c>
      <c r="E1018" s="5">
        <f t="shared" ca="1" si="101"/>
        <v>-18.768418486567409</v>
      </c>
      <c r="F1018" s="5">
        <f t="shared" ref="F1018:F1056" ca="1" si="105">E1018+$C$46</f>
        <v>-1.6483079294239253</v>
      </c>
      <c r="G1018">
        <f t="shared" ref="G1018:G1056" ca="1" si="106">COUNTIF($F$57:$F$1056,"&lt;"&amp;F1018)/COUNT($F$57:$F$1056)</f>
        <v>0.35299999999999998</v>
      </c>
    </row>
    <row r="1019" spans="1:7" x14ac:dyDescent="0.25">
      <c r="A1019">
        <v>963</v>
      </c>
      <c r="B1019" s="5">
        <f t="shared" ca="1" si="102"/>
        <v>66.71709132818917</v>
      </c>
      <c r="C1019" s="5">
        <f t="shared" ca="1" si="103"/>
        <v>27.130233352553226</v>
      </c>
      <c r="D1019" s="5">
        <f t="shared" ca="1" si="104"/>
        <v>143.43036434645219</v>
      </c>
      <c r="E1019" s="5">
        <f t="shared" ca="1" si="101"/>
        <v>-11.578644565689833</v>
      </c>
      <c r="F1019" s="5">
        <f t="shared" ca="1" si="105"/>
        <v>5.5414659914536504</v>
      </c>
      <c r="G1019">
        <f t="shared" ca="1" si="106"/>
        <v>0.58299999999999996</v>
      </c>
    </row>
    <row r="1020" spans="1:7" x14ac:dyDescent="0.25">
      <c r="A1020">
        <v>964</v>
      </c>
      <c r="B1020" s="5">
        <f t="shared" ca="1" si="102"/>
        <v>76.646377992675511</v>
      </c>
      <c r="C1020" s="5">
        <f t="shared" ca="1" si="103"/>
        <v>30.460574954498881</v>
      </c>
      <c r="D1020" s="5">
        <f t="shared" ca="1" si="104"/>
        <v>148.6128060948046</v>
      </c>
      <c r="E1020" s="5">
        <f t="shared" ca="1" si="101"/>
        <v>4.0594474633535347</v>
      </c>
      <c r="F1020" s="5">
        <f t="shared" ca="1" si="105"/>
        <v>21.179558020497019</v>
      </c>
      <c r="G1020">
        <f t="shared" ca="1" si="106"/>
        <v>0.92100000000000004</v>
      </c>
    </row>
    <row r="1021" spans="1:7" x14ac:dyDescent="0.25">
      <c r="A1021">
        <v>965</v>
      </c>
      <c r="B1021" s="5">
        <f t="shared" ca="1" si="102"/>
        <v>73.323512441678162</v>
      </c>
      <c r="C1021" s="5">
        <f t="shared" ca="1" si="103"/>
        <v>28.892107936629159</v>
      </c>
      <c r="D1021" s="5">
        <f t="shared" ca="1" si="104"/>
        <v>150.85872269168462</v>
      </c>
      <c r="E1021" s="5">
        <f t="shared" ca="1" si="101"/>
        <v>-2.0508186919545688</v>
      </c>
      <c r="F1021" s="5">
        <f t="shared" ca="1" si="105"/>
        <v>15.069291865188916</v>
      </c>
      <c r="G1021">
        <f t="shared" ca="1" si="106"/>
        <v>0.82399999999999995</v>
      </c>
    </row>
    <row r="1022" spans="1:7" x14ac:dyDescent="0.25">
      <c r="A1022">
        <v>966</v>
      </c>
      <c r="B1022" s="5">
        <f t="shared" ca="1" si="102"/>
        <v>69.332219885792938</v>
      </c>
      <c r="C1022" s="5">
        <f t="shared" ca="1" si="103"/>
        <v>30.025115134156572</v>
      </c>
      <c r="D1022" s="5">
        <f t="shared" ca="1" si="104"/>
        <v>155.0407451471107</v>
      </c>
      <c r="E1022" s="5">
        <f t="shared" ca="1" si="101"/>
        <v>-18.616478111705437</v>
      </c>
      <c r="F1022" s="5">
        <f t="shared" ca="1" si="105"/>
        <v>-1.496367554561953</v>
      </c>
      <c r="G1022">
        <f t="shared" ca="1" si="106"/>
        <v>0.35699999999999998</v>
      </c>
    </row>
    <row r="1023" spans="1:7" x14ac:dyDescent="0.25">
      <c r="A1023">
        <v>967</v>
      </c>
      <c r="B1023" s="5">
        <f t="shared" ca="1" si="102"/>
        <v>69.66943216908011</v>
      </c>
      <c r="C1023" s="5">
        <f t="shared" ca="1" si="103"/>
        <v>30.763858151243397</v>
      </c>
      <c r="D1023" s="5">
        <f t="shared" ca="1" si="104"/>
        <v>144.8186662979144</v>
      </c>
      <c r="E1023" s="5">
        <f t="shared" ca="1" si="101"/>
        <v>-14.229574874088307</v>
      </c>
      <c r="F1023" s="5">
        <f t="shared" ca="1" si="105"/>
        <v>2.8905356830551767</v>
      </c>
      <c r="G1023">
        <f t="shared" ca="1" si="106"/>
        <v>0.499</v>
      </c>
    </row>
    <row r="1024" spans="1:7" x14ac:dyDescent="0.25">
      <c r="A1024">
        <v>968</v>
      </c>
      <c r="B1024" s="5">
        <f t="shared" ca="1" si="102"/>
        <v>74.382184620966484</v>
      </c>
      <c r="C1024" s="5">
        <f t="shared" ca="1" si="103"/>
        <v>32.434880977779869</v>
      </c>
      <c r="D1024" s="5">
        <f t="shared" ca="1" si="104"/>
        <v>149.16083274389101</v>
      </c>
      <c r="E1024" s="5">
        <f t="shared" ca="1" si="101"/>
        <v>-8.073933144014509</v>
      </c>
      <c r="F1024" s="5">
        <f t="shared" ca="1" si="105"/>
        <v>9.0461774131289747</v>
      </c>
      <c r="G1024">
        <f t="shared" ca="1" si="106"/>
        <v>0.68200000000000005</v>
      </c>
    </row>
    <row r="1025" spans="1:7" x14ac:dyDescent="0.25">
      <c r="A1025">
        <v>969</v>
      </c>
      <c r="B1025" s="5">
        <f t="shared" ca="1" si="102"/>
        <v>67.192737400857212</v>
      </c>
      <c r="C1025" s="5">
        <f t="shared" ca="1" si="103"/>
        <v>30.982530280281843</v>
      </c>
      <c r="D1025" s="5">
        <f t="shared" ca="1" si="104"/>
        <v>142.19133473283239</v>
      </c>
      <c r="E1025" s="5">
        <f t="shared" ca="1" si="101"/>
        <v>-20.341903914038202</v>
      </c>
      <c r="F1025" s="5">
        <f t="shared" ca="1" si="105"/>
        <v>-3.2217933568947181</v>
      </c>
      <c r="G1025">
        <f t="shared" ca="1" si="106"/>
        <v>0.30399999999999999</v>
      </c>
    </row>
    <row r="1026" spans="1:7" x14ac:dyDescent="0.25">
      <c r="A1026">
        <v>970</v>
      </c>
      <c r="B1026" s="5">
        <f t="shared" ca="1" si="102"/>
        <v>72.819378237067838</v>
      </c>
      <c r="C1026" s="5">
        <f t="shared" ca="1" si="103"/>
        <v>25.68136972601981</v>
      </c>
      <c r="D1026" s="5">
        <f t="shared" ca="1" si="104"/>
        <v>161.70929220100234</v>
      </c>
      <c r="E1026" s="5">
        <f t="shared" ca="1" si="101"/>
        <v>-0.33836156572407994</v>
      </c>
      <c r="F1026" s="5">
        <f t="shared" ca="1" si="105"/>
        <v>16.781748991419406</v>
      </c>
      <c r="G1026">
        <f t="shared" ca="1" si="106"/>
        <v>0.85199999999999998</v>
      </c>
    </row>
    <row r="1027" spans="1:7" x14ac:dyDescent="0.25">
      <c r="A1027">
        <v>971</v>
      </c>
      <c r="B1027" s="5">
        <f t="shared" ca="1" si="102"/>
        <v>69.314658689638335</v>
      </c>
      <c r="C1027" s="5">
        <f t="shared" ca="1" si="103"/>
        <v>25.652913606664647</v>
      </c>
      <c r="D1027" s="5">
        <f t="shared" ca="1" si="104"/>
        <v>141.11819878700803</v>
      </c>
      <c r="E1027" s="5">
        <f t="shared" ca="1" si="101"/>
        <v>1.0484110661271124</v>
      </c>
      <c r="F1027" s="5">
        <f t="shared" ca="1" si="105"/>
        <v>18.168521623270596</v>
      </c>
      <c r="G1027">
        <f t="shared" ca="1" si="106"/>
        <v>0.88200000000000001</v>
      </c>
    </row>
    <row r="1028" spans="1:7" x14ac:dyDescent="0.25">
      <c r="A1028">
        <v>972</v>
      </c>
      <c r="B1028" s="5">
        <f t="shared" ca="1" si="102"/>
        <v>71.23629608214776</v>
      </c>
      <c r="C1028" s="5">
        <f t="shared" ca="1" si="103"/>
        <v>27.25056384217844</v>
      </c>
      <c r="D1028" s="5">
        <f t="shared" ca="1" si="104"/>
        <v>151.65291105302023</v>
      </c>
      <c r="E1028" s="5">
        <f t="shared" ca="1" si="101"/>
        <v>-3.72353902026612</v>
      </c>
      <c r="F1028" s="5">
        <f t="shared" ca="1" si="105"/>
        <v>13.396571536877364</v>
      </c>
      <c r="G1028">
        <f t="shared" ca="1" si="106"/>
        <v>0.79100000000000004</v>
      </c>
    </row>
    <row r="1029" spans="1:7" x14ac:dyDescent="0.25">
      <c r="A1029">
        <v>973</v>
      </c>
      <c r="B1029" s="5">
        <f t="shared" ca="1" si="102"/>
        <v>69.694750194878338</v>
      </c>
      <c r="C1029" s="5">
        <f t="shared" ca="1" si="103"/>
        <v>33.859232080455442</v>
      </c>
      <c r="D1029" s="5">
        <f t="shared" ca="1" si="104"/>
        <v>155.60814173580059</v>
      </c>
      <c r="E1029" s="5">
        <f t="shared" ca="1" si="101"/>
        <v>-28.618320734589343</v>
      </c>
      <c r="F1029" s="5">
        <f t="shared" ca="1" si="105"/>
        <v>-11.498210177445859</v>
      </c>
      <c r="G1029">
        <f t="shared" ca="1" si="106"/>
        <v>0.113</v>
      </c>
    </row>
    <row r="1030" spans="1:7" x14ac:dyDescent="0.25">
      <c r="A1030">
        <v>974</v>
      </c>
      <c r="B1030" s="5">
        <f t="shared" ca="1" si="102"/>
        <v>66.675757850219384</v>
      </c>
      <c r="C1030" s="5">
        <f t="shared" ca="1" si="103"/>
        <v>28.409564451579431</v>
      </c>
      <c r="D1030" s="5">
        <f t="shared" ca="1" si="104"/>
        <v>141.37388276325788</v>
      </c>
      <c r="E1030" s="5">
        <f t="shared" ref="E1030:E1056" ca="1" si="107">$J$46*(B1030-$B$46)+$J$47*(C1030-$B$47)+$J$48*(D1030-$B$48)</f>
        <v>-14.159064562078578</v>
      </c>
      <c r="F1030" s="5">
        <f t="shared" ca="1" si="105"/>
        <v>2.9610459950649055</v>
      </c>
      <c r="G1030">
        <f t="shared" ca="1" si="106"/>
        <v>0.502</v>
      </c>
    </row>
    <row r="1031" spans="1:7" x14ac:dyDescent="0.25">
      <c r="A1031">
        <v>975</v>
      </c>
      <c r="B1031" s="5">
        <f t="shared" ca="1" si="102"/>
        <v>64.940157217940083</v>
      </c>
      <c r="C1031" s="5">
        <f t="shared" ca="1" si="103"/>
        <v>31.592492176766442</v>
      </c>
      <c r="D1031" s="5">
        <f t="shared" ca="1" si="104"/>
        <v>151.23124779964729</v>
      </c>
      <c r="E1031" s="5">
        <f t="shared" ca="1" si="107"/>
        <v>-33.208279930343394</v>
      </c>
      <c r="F1031" s="5">
        <f t="shared" ca="1" si="105"/>
        <v>-16.088169373199911</v>
      </c>
      <c r="G1031">
        <f t="shared" ca="1" si="106"/>
        <v>5.7000000000000002E-2</v>
      </c>
    </row>
    <row r="1032" spans="1:7" x14ac:dyDescent="0.25">
      <c r="A1032">
        <v>976</v>
      </c>
      <c r="B1032" s="5">
        <f t="shared" ca="1" si="102"/>
        <v>66.407880248891189</v>
      </c>
      <c r="C1032" s="5">
        <f t="shared" ca="1" si="103"/>
        <v>34.165083969379083</v>
      </c>
      <c r="D1032" s="5">
        <f t="shared" ca="1" si="104"/>
        <v>156.2937633348422</v>
      </c>
      <c r="E1032" s="5">
        <f t="shared" ca="1" si="107"/>
        <v>-39.022200075680495</v>
      </c>
      <c r="F1032" s="5">
        <f t="shared" ca="1" si="105"/>
        <v>-21.902089518537011</v>
      </c>
      <c r="G1032">
        <f t="shared" ca="1" si="106"/>
        <v>2.4E-2</v>
      </c>
    </row>
    <row r="1033" spans="1:7" x14ac:dyDescent="0.25">
      <c r="A1033">
        <v>977</v>
      </c>
      <c r="B1033" s="5">
        <f t="shared" ca="1" si="102"/>
        <v>76.379505657432929</v>
      </c>
      <c r="C1033" s="5">
        <f t="shared" ca="1" si="103"/>
        <v>29.622923713074936</v>
      </c>
      <c r="D1033" s="5">
        <f t="shared" ca="1" si="104"/>
        <v>152.24301952346903</v>
      </c>
      <c r="E1033" s="5">
        <f t="shared" ca="1" si="107"/>
        <v>3.6974109685130099</v>
      </c>
      <c r="F1033" s="5">
        <f t="shared" ca="1" si="105"/>
        <v>20.817521525656495</v>
      </c>
      <c r="G1033">
        <f t="shared" ca="1" si="106"/>
        <v>0.91600000000000004</v>
      </c>
    </row>
    <row r="1034" spans="1:7" x14ac:dyDescent="0.25">
      <c r="A1034">
        <v>978</v>
      </c>
      <c r="B1034" s="5">
        <f t="shared" ca="1" si="102"/>
        <v>75.361395902078868</v>
      </c>
      <c r="C1034" s="5">
        <f t="shared" ca="1" si="103"/>
        <v>29.079455257967251</v>
      </c>
      <c r="D1034" s="5">
        <f t="shared" ca="1" si="104"/>
        <v>161.01524154894264</v>
      </c>
      <c r="E1034" s="5">
        <f t="shared" ca="1" si="107"/>
        <v>-2.3553431792218698</v>
      </c>
      <c r="F1034" s="5">
        <f t="shared" ca="1" si="105"/>
        <v>14.764767377921615</v>
      </c>
      <c r="G1034">
        <f t="shared" ca="1" si="106"/>
        <v>0.81399999999999995</v>
      </c>
    </row>
    <row r="1035" spans="1:7" x14ac:dyDescent="0.25">
      <c r="A1035">
        <v>979</v>
      </c>
      <c r="B1035" s="5">
        <f t="shared" ca="1" si="102"/>
        <v>68.72209194319764</v>
      </c>
      <c r="C1035" s="5">
        <f t="shared" ca="1" si="103"/>
        <v>23.082306145317141</v>
      </c>
      <c r="D1035" s="5">
        <f t="shared" ca="1" si="104"/>
        <v>160.12431074493881</v>
      </c>
      <c r="E1035" s="5">
        <f t="shared" ca="1" si="107"/>
        <v>-3.6687760986483555</v>
      </c>
      <c r="F1035" s="5">
        <f t="shared" ca="1" si="105"/>
        <v>13.451334458495129</v>
      </c>
      <c r="G1035">
        <f t="shared" ca="1" si="106"/>
        <v>0.79200000000000004</v>
      </c>
    </row>
    <row r="1036" spans="1:7" x14ac:dyDescent="0.25">
      <c r="A1036">
        <v>980</v>
      </c>
      <c r="B1036" s="5">
        <f t="shared" ca="1" si="102"/>
        <v>71.470171704911408</v>
      </c>
      <c r="C1036" s="5">
        <f t="shared" ca="1" si="103"/>
        <v>32.070504537468665</v>
      </c>
      <c r="D1036" s="5">
        <f t="shared" ca="1" si="104"/>
        <v>151.66258174561079</v>
      </c>
      <c r="E1036" s="5">
        <f t="shared" ca="1" si="107"/>
        <v>-16.537561444215264</v>
      </c>
      <c r="F1036" s="5">
        <f t="shared" ca="1" si="105"/>
        <v>0.58254911292821987</v>
      </c>
      <c r="G1036">
        <f t="shared" ca="1" si="106"/>
        <v>0.434</v>
      </c>
    </row>
    <row r="1037" spans="1:7" x14ac:dyDescent="0.25">
      <c r="A1037">
        <v>981</v>
      </c>
      <c r="B1037" s="5">
        <f t="shared" ca="1" si="102"/>
        <v>70.574363857441369</v>
      </c>
      <c r="C1037" s="5">
        <f t="shared" ca="1" si="103"/>
        <v>27.840031055702433</v>
      </c>
      <c r="D1037" s="5">
        <f t="shared" ca="1" si="104"/>
        <v>151.52571110007918</v>
      </c>
      <c r="E1037" s="5">
        <f t="shared" ca="1" si="107"/>
        <v>-7.1501346899907796</v>
      </c>
      <c r="F1037" s="5">
        <f t="shared" ca="1" si="105"/>
        <v>9.969975867152705</v>
      </c>
      <c r="G1037">
        <f t="shared" ca="1" si="106"/>
        <v>0.70899999999999996</v>
      </c>
    </row>
    <row r="1038" spans="1:7" x14ac:dyDescent="0.25">
      <c r="A1038">
        <v>982</v>
      </c>
      <c r="B1038" s="5">
        <f t="shared" ca="1" si="102"/>
        <v>69.938636065824269</v>
      </c>
      <c r="C1038" s="5">
        <f t="shared" ca="1" si="103"/>
        <v>30.844432544368296</v>
      </c>
      <c r="D1038" s="5">
        <f t="shared" ca="1" si="104"/>
        <v>147.59634359434841</v>
      </c>
      <c r="E1038" s="5">
        <f t="shared" ca="1" si="107"/>
        <v>-15.199542712100348</v>
      </c>
      <c r="F1038" s="5">
        <f t="shared" ca="1" si="105"/>
        <v>1.920567845043136</v>
      </c>
      <c r="G1038">
        <f t="shared" ca="1" si="106"/>
        <v>0.46500000000000002</v>
      </c>
    </row>
    <row r="1039" spans="1:7" x14ac:dyDescent="0.25">
      <c r="A1039">
        <v>983</v>
      </c>
      <c r="B1039" s="5">
        <f t="shared" ca="1" si="102"/>
        <v>71.196707920114861</v>
      </c>
      <c r="C1039" s="5">
        <f t="shared" ca="1" si="103"/>
        <v>27.419470600291572</v>
      </c>
      <c r="D1039" s="5">
        <f t="shared" ca="1" si="104"/>
        <v>156.13863383491187</v>
      </c>
      <c r="E1039" s="5">
        <f t="shared" ca="1" si="107"/>
        <v>-6.723084064551637</v>
      </c>
      <c r="F1039" s="5">
        <f t="shared" ca="1" si="105"/>
        <v>10.397026492591847</v>
      </c>
      <c r="G1039">
        <f t="shared" ca="1" si="106"/>
        <v>0.71699999999999997</v>
      </c>
    </row>
    <row r="1040" spans="1:7" x14ac:dyDescent="0.25">
      <c r="A1040">
        <v>984</v>
      </c>
      <c r="B1040" s="5">
        <f t="shared" ca="1" si="102"/>
        <v>70.115308104479183</v>
      </c>
      <c r="C1040" s="5">
        <f t="shared" ca="1" si="103"/>
        <v>28.879921915372339</v>
      </c>
      <c r="D1040" s="5">
        <f t="shared" ca="1" si="104"/>
        <v>146.03962380843811</v>
      </c>
      <c r="E1040" s="5">
        <f t="shared" ca="1" si="107"/>
        <v>-8.3803818014200324</v>
      </c>
      <c r="F1040" s="5">
        <f t="shared" ca="1" si="105"/>
        <v>8.7397287557234513</v>
      </c>
      <c r="G1040">
        <f t="shared" ca="1" si="106"/>
        <v>0.67600000000000005</v>
      </c>
    </row>
    <row r="1041" spans="1:7" x14ac:dyDescent="0.25">
      <c r="A1041">
        <v>985</v>
      </c>
      <c r="B1041" s="5">
        <f t="shared" ca="1" si="102"/>
        <v>68.00727282376576</v>
      </c>
      <c r="C1041" s="5">
        <f t="shared" ca="1" si="103"/>
        <v>30.29093960229358</v>
      </c>
      <c r="D1041" s="5">
        <f t="shared" ca="1" si="104"/>
        <v>138.92126299912329</v>
      </c>
      <c r="E1041" s="5">
        <f t="shared" ca="1" si="107"/>
        <v>-14.373172376632009</v>
      </c>
      <c r="F1041" s="5">
        <f t="shared" ca="1" si="105"/>
        <v>2.7469381805114743</v>
      </c>
      <c r="G1041">
        <f t="shared" ca="1" si="106"/>
        <v>0.49399999999999999</v>
      </c>
    </row>
    <row r="1042" spans="1:7" x14ac:dyDescent="0.25">
      <c r="A1042">
        <v>986</v>
      </c>
      <c r="B1042" s="5">
        <f t="shared" ca="1" si="102"/>
        <v>65.419422276091055</v>
      </c>
      <c r="C1042" s="5">
        <f t="shared" ca="1" si="103"/>
        <v>34.322993358774887</v>
      </c>
      <c r="D1042" s="5">
        <f t="shared" ca="1" si="104"/>
        <v>153.56048198072838</v>
      </c>
      <c r="E1042" s="5">
        <f t="shared" ca="1" si="107"/>
        <v>-40.751103402160204</v>
      </c>
      <c r="F1042" s="5">
        <f t="shared" ca="1" si="105"/>
        <v>-23.630992845016721</v>
      </c>
      <c r="G1042">
        <f t="shared" ca="1" si="106"/>
        <v>1.4999999999999999E-2</v>
      </c>
    </row>
    <row r="1043" spans="1:7" x14ac:dyDescent="0.25">
      <c r="A1043">
        <v>987</v>
      </c>
      <c r="B1043" s="5">
        <f t="shared" ca="1" si="102"/>
        <v>70.836866222704742</v>
      </c>
      <c r="C1043" s="5">
        <f t="shared" ca="1" si="103"/>
        <v>32.90540460895884</v>
      </c>
      <c r="D1043" s="5">
        <f t="shared" ca="1" si="104"/>
        <v>149.88177589267647</v>
      </c>
      <c r="E1043" s="5">
        <f t="shared" ca="1" si="107"/>
        <v>-19.678614588727065</v>
      </c>
      <c r="F1043" s="5">
        <f t="shared" ca="1" si="105"/>
        <v>-2.5585040315835812</v>
      </c>
      <c r="G1043">
        <f t="shared" ca="1" si="106"/>
        <v>0.33200000000000002</v>
      </c>
    </row>
    <row r="1044" spans="1:7" x14ac:dyDescent="0.25">
      <c r="A1044">
        <v>988</v>
      </c>
      <c r="B1044" s="5">
        <f t="shared" ca="1" si="102"/>
        <v>66.497984436744488</v>
      </c>
      <c r="C1044" s="5">
        <f t="shared" ca="1" si="103"/>
        <v>31.856859033203513</v>
      </c>
      <c r="D1044" s="5">
        <f t="shared" ca="1" si="104"/>
        <v>150.92550223460847</v>
      </c>
      <c r="E1044" s="5">
        <f t="shared" ca="1" si="107"/>
        <v>-29.430907337141782</v>
      </c>
      <c r="F1044" s="5">
        <f t="shared" ca="1" si="105"/>
        <v>-12.310796779998299</v>
      </c>
      <c r="G1044">
        <f t="shared" ca="1" si="106"/>
        <v>9.9000000000000005E-2</v>
      </c>
    </row>
    <row r="1045" spans="1:7" x14ac:dyDescent="0.25">
      <c r="A1045">
        <v>989</v>
      </c>
      <c r="B1045" s="5">
        <f t="shared" ca="1" si="102"/>
        <v>69.152723414074018</v>
      </c>
      <c r="C1045" s="5">
        <f t="shared" ca="1" si="103"/>
        <v>31.240789102168318</v>
      </c>
      <c r="D1045" s="5">
        <f t="shared" ca="1" si="104"/>
        <v>136.87990619084965</v>
      </c>
      <c r="E1045" s="5">
        <f t="shared" ca="1" si="107"/>
        <v>-12.726835323880429</v>
      </c>
      <c r="F1045" s="5">
        <f t="shared" ca="1" si="105"/>
        <v>4.3932752332630542</v>
      </c>
      <c r="G1045">
        <f t="shared" ca="1" si="106"/>
        <v>0.54300000000000004</v>
      </c>
    </row>
    <row r="1046" spans="1:7" x14ac:dyDescent="0.25">
      <c r="A1046">
        <v>990</v>
      </c>
      <c r="B1046" s="5">
        <f t="shared" ca="1" si="102"/>
        <v>75.503552554179947</v>
      </c>
      <c r="C1046" s="5">
        <f t="shared" ca="1" si="103"/>
        <v>29.118890978360724</v>
      </c>
      <c r="D1046" s="5">
        <f t="shared" ca="1" si="104"/>
        <v>151.90511332875769</v>
      </c>
      <c r="E1046" s="5">
        <f t="shared" ca="1" si="107"/>
        <v>2.8407304824687447</v>
      </c>
      <c r="F1046" s="5">
        <f t="shared" ca="1" si="105"/>
        <v>19.960841039612227</v>
      </c>
      <c r="G1046">
        <f t="shared" ca="1" si="106"/>
        <v>0.90700000000000003</v>
      </c>
    </row>
    <row r="1047" spans="1:7" x14ac:dyDescent="0.25">
      <c r="A1047">
        <v>991</v>
      </c>
      <c r="B1047" s="5">
        <f t="shared" ca="1" si="102"/>
        <v>73.628328934252067</v>
      </c>
      <c r="C1047" s="5">
        <f t="shared" ca="1" si="103"/>
        <v>29.368062231448832</v>
      </c>
      <c r="D1047" s="5">
        <f t="shared" ca="1" si="104"/>
        <v>158.06866167548367</v>
      </c>
      <c r="E1047" s="5">
        <f t="shared" ca="1" si="107"/>
        <v>-6.4140245008032064</v>
      </c>
      <c r="F1047" s="5">
        <f t="shared" ca="1" si="105"/>
        <v>10.706086056340277</v>
      </c>
      <c r="G1047">
        <f t="shared" ca="1" si="106"/>
        <v>0.72599999999999998</v>
      </c>
    </row>
    <row r="1048" spans="1:7" x14ac:dyDescent="0.25">
      <c r="A1048">
        <v>992</v>
      </c>
      <c r="B1048" s="5">
        <f t="shared" ca="1" si="102"/>
        <v>68.059592091197359</v>
      </c>
      <c r="C1048" s="5">
        <f t="shared" ca="1" si="103"/>
        <v>40.237880189796627</v>
      </c>
      <c r="D1048" s="5">
        <f t="shared" ca="1" si="104"/>
        <v>141.0703896629127</v>
      </c>
      <c r="E1048" s="5">
        <f t="shared" ca="1" si="107"/>
        <v>-43.166801863466993</v>
      </c>
      <c r="F1048" s="5">
        <f t="shared" ca="1" si="105"/>
        <v>-26.04669130632351</v>
      </c>
      <c r="G1048">
        <f t="shared" ca="1" si="106"/>
        <v>1.0999999999999999E-2</v>
      </c>
    </row>
    <row r="1049" spans="1:7" x14ac:dyDescent="0.25">
      <c r="A1049">
        <v>993</v>
      </c>
      <c r="B1049" s="5">
        <f t="shared" ca="1" si="102"/>
        <v>74.974461595619218</v>
      </c>
      <c r="C1049" s="5">
        <f t="shared" ca="1" si="103"/>
        <v>24.498335290762814</v>
      </c>
      <c r="D1049" s="5">
        <f t="shared" ca="1" si="104"/>
        <v>150.86296124374536</v>
      </c>
      <c r="E1049" s="5">
        <f t="shared" ca="1" si="107"/>
        <v>14.829714885574324</v>
      </c>
      <c r="F1049" s="5">
        <f t="shared" ca="1" si="105"/>
        <v>31.94982544271781</v>
      </c>
      <c r="G1049">
        <f t="shared" ca="1" si="106"/>
        <v>0.99199999999999999</v>
      </c>
    </row>
    <row r="1050" spans="1:7" x14ac:dyDescent="0.25">
      <c r="A1050">
        <v>994</v>
      </c>
      <c r="B1050" s="5">
        <f t="shared" ca="1" si="102"/>
        <v>65.242722889820371</v>
      </c>
      <c r="C1050" s="5">
        <f t="shared" ca="1" si="103"/>
        <v>29.690278597804838</v>
      </c>
      <c r="D1050" s="5">
        <f t="shared" ca="1" si="104"/>
        <v>147.75627432232591</v>
      </c>
      <c r="E1050" s="5">
        <f t="shared" ca="1" si="107"/>
        <v>-25.177805169866772</v>
      </c>
      <c r="F1050" s="5">
        <f t="shared" ca="1" si="105"/>
        <v>-8.0576946127232887</v>
      </c>
      <c r="G1050">
        <f t="shared" ca="1" si="106"/>
        <v>0.17799999999999999</v>
      </c>
    </row>
    <row r="1051" spans="1:7" x14ac:dyDescent="0.25">
      <c r="A1051">
        <v>995</v>
      </c>
      <c r="B1051" s="5">
        <f t="shared" ca="1" si="102"/>
        <v>71.2912917615796</v>
      </c>
      <c r="C1051" s="5">
        <f t="shared" ca="1" si="103"/>
        <v>37.132856850770956</v>
      </c>
      <c r="D1051" s="5">
        <f t="shared" ca="1" si="104"/>
        <v>151.19922700040152</v>
      </c>
      <c r="E1051" s="5">
        <f t="shared" ca="1" si="107"/>
        <v>-30.926556755998195</v>
      </c>
      <c r="F1051" s="5">
        <f t="shared" ca="1" si="105"/>
        <v>-13.806446198854712</v>
      </c>
      <c r="G1051">
        <f t="shared" ca="1" si="106"/>
        <v>8.5999999999999993E-2</v>
      </c>
    </row>
    <row r="1052" spans="1:7" x14ac:dyDescent="0.25">
      <c r="A1052">
        <v>996</v>
      </c>
      <c r="B1052" s="5">
        <f t="shared" ca="1" si="102"/>
        <v>72.475353926988177</v>
      </c>
      <c r="C1052" s="5">
        <f t="shared" ca="1" si="103"/>
        <v>33.279323728975996</v>
      </c>
      <c r="D1052" s="5">
        <f t="shared" ca="1" si="104"/>
        <v>145.78346403355442</v>
      </c>
      <c r="E1052" s="5">
        <f t="shared" ca="1" si="107"/>
        <v>-13.93823575064609</v>
      </c>
      <c r="F1052" s="5">
        <f t="shared" ca="1" si="105"/>
        <v>3.1818748064973938</v>
      </c>
      <c r="G1052">
        <f t="shared" ca="1" si="106"/>
        <v>0.51100000000000001</v>
      </c>
    </row>
    <row r="1053" spans="1:7" x14ac:dyDescent="0.25">
      <c r="A1053">
        <v>997</v>
      </c>
      <c r="B1053" s="5">
        <f t="shared" ca="1" si="102"/>
        <v>68.77221566068765</v>
      </c>
      <c r="C1053" s="5">
        <f t="shared" ca="1" si="103"/>
        <v>30.797247454593968</v>
      </c>
      <c r="D1053" s="5">
        <f t="shared" ca="1" si="104"/>
        <v>148.49362042994184</v>
      </c>
      <c r="E1053" s="5">
        <f t="shared" ca="1" si="107"/>
        <v>-18.809065864411732</v>
      </c>
      <c r="F1053" s="5">
        <f t="shared" ca="1" si="105"/>
        <v>-1.6889553072682482</v>
      </c>
      <c r="G1053">
        <f t="shared" ca="1" si="106"/>
        <v>0.35199999999999998</v>
      </c>
    </row>
    <row r="1054" spans="1:7" x14ac:dyDescent="0.25">
      <c r="A1054">
        <v>998</v>
      </c>
      <c r="B1054" s="5">
        <f t="shared" ca="1" si="102"/>
        <v>67.251621394275702</v>
      </c>
      <c r="C1054" s="5">
        <f t="shared" ca="1" si="103"/>
        <v>31.776827715561435</v>
      </c>
      <c r="D1054" s="5">
        <f t="shared" ca="1" si="104"/>
        <v>159.10659039335309</v>
      </c>
      <c r="E1054" s="5">
        <f t="shared" ca="1" si="107"/>
        <v>-31.511028041157878</v>
      </c>
      <c r="F1054" s="5">
        <f t="shared" ca="1" si="105"/>
        <v>-14.390917484014395</v>
      </c>
      <c r="G1054">
        <f t="shared" ca="1" si="106"/>
        <v>7.4999999999999997E-2</v>
      </c>
    </row>
    <row r="1055" spans="1:7" x14ac:dyDescent="0.25">
      <c r="A1055">
        <v>999</v>
      </c>
      <c r="B1055" s="5">
        <f t="shared" ca="1" si="102"/>
        <v>66.684898828344771</v>
      </c>
      <c r="C1055" s="5">
        <f t="shared" ca="1" si="103"/>
        <v>30.402828197696767</v>
      </c>
      <c r="D1055" s="5">
        <f t="shared" ca="1" si="104"/>
        <v>140.90958298579005</v>
      </c>
      <c r="E1055" s="5">
        <f t="shared" ca="1" si="107"/>
        <v>-19.450492522609728</v>
      </c>
      <c r="F1055" s="5">
        <f t="shared" ca="1" si="105"/>
        <v>-2.3303819654662448</v>
      </c>
      <c r="G1055">
        <f t="shared" ca="1" si="106"/>
        <v>0.33700000000000002</v>
      </c>
    </row>
    <row r="1056" spans="1:7" x14ac:dyDescent="0.25">
      <c r="A1056">
        <v>1000</v>
      </c>
      <c r="B1056" s="5">
        <f t="shared" ca="1" si="102"/>
        <v>68.468067759318259</v>
      </c>
      <c r="C1056" s="5">
        <f t="shared" ca="1" si="103"/>
        <v>27.291428157981024</v>
      </c>
      <c r="D1056" s="5">
        <f t="shared" ca="1" si="104"/>
        <v>153.31001615727024</v>
      </c>
      <c r="E1056" s="5">
        <f t="shared" ca="1" si="107"/>
        <v>-12.462257139103128</v>
      </c>
      <c r="F1056" s="5">
        <f t="shared" ca="1" si="105"/>
        <v>4.6578534180403555</v>
      </c>
      <c r="G1056">
        <f t="shared" ca="1" si="106"/>
        <v>0.55500000000000005</v>
      </c>
    </row>
    <row r="1057" spans="2:6" x14ac:dyDescent="0.25">
      <c r="B1057" s="5"/>
      <c r="C1057" s="5"/>
      <c r="D1057" s="5"/>
      <c r="E1057" s="5"/>
      <c r="F1057" s="5"/>
    </row>
    <row r="1058" spans="2:6" x14ac:dyDescent="0.25">
      <c r="B1058" s="5"/>
      <c r="C1058" s="5"/>
      <c r="D1058" s="5"/>
      <c r="E1058" s="5"/>
      <c r="F1058" s="5"/>
    </row>
    <row r="1059" spans="2:6" x14ac:dyDescent="0.25">
      <c r="B1059" s="5"/>
      <c r="C1059" s="5"/>
      <c r="D1059" s="5"/>
      <c r="E1059" s="5"/>
      <c r="F1059" s="5"/>
    </row>
    <row r="1060" spans="2:6" x14ac:dyDescent="0.25">
      <c r="B1060" s="5"/>
      <c r="C1060" s="5"/>
      <c r="D1060" s="5"/>
      <c r="E1060" s="5"/>
      <c r="F1060" s="5"/>
    </row>
    <row r="1061" spans="2:6" x14ac:dyDescent="0.25">
      <c r="B1061" s="5"/>
      <c r="C1061" s="5"/>
      <c r="D1061" s="5"/>
      <c r="E1061" s="5"/>
      <c r="F1061" s="5"/>
    </row>
    <row r="1062" spans="2:6" x14ac:dyDescent="0.25">
      <c r="B1062" s="5"/>
      <c r="C1062" s="5"/>
      <c r="D1062" s="5"/>
      <c r="E1062" s="5"/>
      <c r="F1062" s="5"/>
    </row>
    <row r="1063" spans="2:6" x14ac:dyDescent="0.25">
      <c r="B1063" s="5"/>
      <c r="C1063" s="5"/>
      <c r="D1063" s="5"/>
      <c r="E1063" s="5"/>
      <c r="F1063" s="5"/>
    </row>
    <row r="1064" spans="2:6" x14ac:dyDescent="0.25">
      <c r="B1064" s="5"/>
      <c r="C1064" s="5"/>
      <c r="D1064" s="5"/>
      <c r="E1064" s="5"/>
      <c r="F1064" s="5"/>
    </row>
    <row r="1065" spans="2:6" x14ac:dyDescent="0.25">
      <c r="B1065" s="5"/>
      <c r="C1065" s="5"/>
      <c r="D1065" s="5"/>
      <c r="E1065" s="5"/>
      <c r="F1065" s="5"/>
    </row>
    <row r="1066" spans="2:6" x14ac:dyDescent="0.25">
      <c r="B1066" s="5"/>
      <c r="C1066" s="5"/>
      <c r="D1066" s="5"/>
      <c r="E1066" s="5"/>
      <c r="F1066" s="5"/>
    </row>
    <row r="1067" spans="2:6" x14ac:dyDescent="0.25">
      <c r="B1067" s="5"/>
      <c r="C1067" s="5"/>
      <c r="D1067" s="5"/>
      <c r="E1067" s="5"/>
      <c r="F1067" s="5"/>
    </row>
    <row r="1068" spans="2:6" x14ac:dyDescent="0.25">
      <c r="B1068" s="5"/>
      <c r="C1068" s="5"/>
      <c r="D1068" s="5"/>
      <c r="E1068" s="5"/>
      <c r="F1068" s="5"/>
    </row>
    <row r="1069" spans="2:6" x14ac:dyDescent="0.25">
      <c r="B1069" s="5"/>
      <c r="C1069" s="5"/>
      <c r="D1069" s="5"/>
      <c r="E1069" s="5"/>
      <c r="F1069" s="5"/>
    </row>
    <row r="1070" spans="2:6" x14ac:dyDescent="0.25">
      <c r="B1070" s="5"/>
      <c r="C1070" s="5"/>
      <c r="D1070" s="5"/>
      <c r="E1070" s="5"/>
      <c r="F1070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 Non-discounted Crt</vt:lpstr>
      <vt:lpstr>Ex Discounted Crt</vt:lpstr>
      <vt:lpstr>Comparison of Projects</vt:lpstr>
      <vt:lpstr>Capitalized Cost Method</vt:lpstr>
      <vt:lpstr>Retrofitting</vt:lpstr>
      <vt:lpstr>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Curtis</dc:creator>
  <cp:lastModifiedBy>andrew kullman</cp:lastModifiedBy>
  <dcterms:created xsi:type="dcterms:W3CDTF">2019-10-15T19:09:07Z</dcterms:created>
  <dcterms:modified xsi:type="dcterms:W3CDTF">2020-03-15T19:24:04Z</dcterms:modified>
</cp:coreProperties>
</file>