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2919248295de1/Documents/College/CHEME_485/TeamA6/"/>
    </mc:Choice>
  </mc:AlternateContent>
  <xr:revisionPtr revIDLastSave="12" documentId="8_{E94000A3-ED91-48A6-8D9E-B9F2C963BA4E}" xr6:coauthVersionLast="45" xr6:coauthVersionMax="45" xr10:uidLastSave="{8A98C70F-7863-4E66-A840-A0140C57C6EC}"/>
  <bookViews>
    <workbookView xWindow="-108" yWindow="-108" windowWidth="23256" windowHeight="12576" firstSheet="1" activeTab="1" xr2:uid="{627F8701-85BA-46DC-BC65-458E2912990F}"/>
  </bookViews>
  <sheets>
    <sheet name="Ex Non-discounted Crt" sheetId="1" r:id="rId1"/>
    <sheet name="Ex Discounted Crt" sheetId="2" r:id="rId2"/>
    <sheet name="Comparison of Projects" sheetId="3" r:id="rId3"/>
    <sheet name="Capitalized Cost Method" sheetId="4" r:id="rId4"/>
    <sheet name="Retrofitting" sheetId="5" r:id="rId5"/>
    <sheet name="Sensitivity Analysis" sheetId="6" r:id="rId6"/>
  </sheets>
  <definedNames>
    <definedName name="solver_adj" localSheetId="2" hidden="1">'Comparison of Projects'!$B$10</definedName>
    <definedName name="solver_adj" localSheetId="1" hidden="1">'Ex Discounted Crt'!$C$15</definedName>
    <definedName name="solver_adj" localSheetId="5" hidden="1">'Sensitivity Analysis'!$C$15</definedName>
    <definedName name="solver_cvg" localSheetId="2" hidden="1">0.0001</definedName>
    <definedName name="solver_cvg" localSheetId="1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5" hidden="1">1</definedName>
    <definedName name="solver_eng" localSheetId="2" hidden="1">1</definedName>
    <definedName name="solver_eng" localSheetId="1" hidden="1">1</definedName>
    <definedName name="solver_eng" localSheetId="5" hidden="1">1</definedName>
    <definedName name="solver_est" localSheetId="2" hidden="1">1</definedName>
    <definedName name="solver_est" localSheetId="1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5" hidden="1">2</definedName>
    <definedName name="solver_neg" localSheetId="2" hidden="1">1</definedName>
    <definedName name="solver_neg" localSheetId="1" hidden="1">1</definedName>
    <definedName name="solver_neg" localSheetId="5" hidden="1">1</definedName>
    <definedName name="solver_nod" localSheetId="2" hidden="1">2147483647</definedName>
    <definedName name="solver_nod" localSheetId="1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5" hidden="1">0</definedName>
    <definedName name="solver_nwt" localSheetId="2" hidden="1">1</definedName>
    <definedName name="solver_nwt" localSheetId="1" hidden="1">1</definedName>
    <definedName name="solver_nwt" localSheetId="5" hidden="1">1</definedName>
    <definedName name="solver_opt" localSheetId="2" hidden="1">'Comparison of Projects'!$K$7</definedName>
    <definedName name="solver_opt" localSheetId="1" hidden="1">'Ex Discounted Crt'!$C$40</definedName>
    <definedName name="solver_opt" localSheetId="5" hidden="1">'Sensitivity Analysis'!$C$38</definedName>
    <definedName name="solver_pre" localSheetId="2" hidden="1">0.000001</definedName>
    <definedName name="solver_pre" localSheetId="1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5" hidden="1">1</definedName>
    <definedName name="solver_rlx" localSheetId="2" hidden="1">2</definedName>
    <definedName name="solver_rlx" localSheetId="1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5" hidden="1">0.01</definedName>
    <definedName name="solver_typ" localSheetId="2" hidden="1">3</definedName>
    <definedName name="solver_typ" localSheetId="1" hidden="1">3</definedName>
    <definedName name="solver_typ" localSheetId="5" hidden="1">3</definedName>
    <definedName name="solver_val" localSheetId="2" hidden="1">0</definedName>
    <definedName name="solver_val" localSheetId="1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2" l="1"/>
  <c r="J32" i="2"/>
  <c r="J33" i="2"/>
  <c r="I33" i="2"/>
  <c r="I32" i="2"/>
  <c r="I31" i="2"/>
  <c r="I30" i="2"/>
  <c r="G31" i="2"/>
  <c r="G32" i="2"/>
  <c r="G33" i="2"/>
  <c r="E33" i="2"/>
  <c r="K31" i="2" l="1"/>
  <c r="L31" i="2" s="1"/>
  <c r="K32" i="2"/>
  <c r="L32" i="2" s="1"/>
  <c r="K33" i="2"/>
  <c r="L33" i="2" s="1"/>
  <c r="B9" i="4"/>
  <c r="B10" i="4"/>
  <c r="B11" i="4"/>
  <c r="B12" i="4"/>
  <c r="H6" i="3"/>
  <c r="H7" i="3"/>
  <c r="K6" i="3"/>
  <c r="J6" i="3"/>
  <c r="I6" i="3"/>
  <c r="C38" i="1"/>
  <c r="C37" i="1"/>
  <c r="E19" i="1"/>
  <c r="L19" i="1"/>
  <c r="H20" i="1"/>
  <c r="J22" i="1"/>
  <c r="H21" i="1"/>
  <c r="H23" i="1"/>
  <c r="C33" i="1"/>
  <c r="E17" i="1"/>
  <c r="B12" i="3" l="1"/>
  <c r="B16" i="3"/>
  <c r="D61" i="6" l="1"/>
  <c r="C61" i="6"/>
  <c r="B61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B95" i="6"/>
  <c r="C95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B246" i="6"/>
  <c r="C246" i="6"/>
  <c r="D246" i="6"/>
  <c r="B247" i="6"/>
  <c r="C247" i="6"/>
  <c r="D247" i="6"/>
  <c r="B248" i="6"/>
  <c r="C248" i="6"/>
  <c r="D248" i="6"/>
  <c r="B249" i="6"/>
  <c r="C249" i="6"/>
  <c r="D249" i="6"/>
  <c r="B250" i="6"/>
  <c r="C250" i="6"/>
  <c r="D250" i="6"/>
  <c r="B251" i="6"/>
  <c r="C251" i="6"/>
  <c r="D251" i="6"/>
  <c r="B252" i="6"/>
  <c r="C252" i="6"/>
  <c r="D252" i="6"/>
  <c r="B253" i="6"/>
  <c r="C253" i="6"/>
  <c r="D253" i="6"/>
  <c r="B254" i="6"/>
  <c r="C254" i="6"/>
  <c r="D254" i="6"/>
  <c r="B255" i="6"/>
  <c r="C255" i="6"/>
  <c r="D255" i="6"/>
  <c r="B256" i="6"/>
  <c r="C256" i="6"/>
  <c r="D256" i="6"/>
  <c r="B257" i="6"/>
  <c r="C257" i="6"/>
  <c r="D257" i="6"/>
  <c r="B258" i="6"/>
  <c r="C258" i="6"/>
  <c r="D258" i="6"/>
  <c r="B259" i="6"/>
  <c r="C259" i="6"/>
  <c r="D259" i="6"/>
  <c r="B260" i="6"/>
  <c r="C260" i="6"/>
  <c r="D260" i="6"/>
  <c r="B261" i="6"/>
  <c r="C261" i="6"/>
  <c r="D261" i="6"/>
  <c r="B262" i="6"/>
  <c r="C262" i="6"/>
  <c r="D262" i="6"/>
  <c r="B263" i="6"/>
  <c r="C263" i="6"/>
  <c r="D263" i="6"/>
  <c r="B264" i="6"/>
  <c r="C264" i="6"/>
  <c r="D264" i="6"/>
  <c r="B265" i="6"/>
  <c r="C265" i="6"/>
  <c r="D265" i="6"/>
  <c r="B266" i="6"/>
  <c r="C266" i="6"/>
  <c r="D266" i="6"/>
  <c r="B267" i="6"/>
  <c r="C267" i="6"/>
  <c r="D267" i="6"/>
  <c r="B268" i="6"/>
  <c r="C268" i="6"/>
  <c r="D268" i="6"/>
  <c r="B269" i="6"/>
  <c r="C269" i="6"/>
  <c r="D269" i="6"/>
  <c r="B270" i="6"/>
  <c r="C270" i="6"/>
  <c r="D270" i="6"/>
  <c r="B271" i="6"/>
  <c r="C271" i="6"/>
  <c r="D271" i="6"/>
  <c r="B272" i="6"/>
  <c r="C272" i="6"/>
  <c r="D272" i="6"/>
  <c r="B273" i="6"/>
  <c r="C273" i="6"/>
  <c r="D273" i="6"/>
  <c r="B274" i="6"/>
  <c r="C274" i="6"/>
  <c r="D274" i="6"/>
  <c r="B275" i="6"/>
  <c r="C275" i="6"/>
  <c r="D275" i="6"/>
  <c r="B276" i="6"/>
  <c r="C276" i="6"/>
  <c r="D276" i="6"/>
  <c r="B277" i="6"/>
  <c r="C277" i="6"/>
  <c r="D277" i="6"/>
  <c r="B278" i="6"/>
  <c r="C278" i="6"/>
  <c r="D278" i="6"/>
  <c r="B279" i="6"/>
  <c r="C279" i="6"/>
  <c r="D279" i="6"/>
  <c r="B280" i="6"/>
  <c r="C280" i="6"/>
  <c r="D280" i="6"/>
  <c r="B281" i="6"/>
  <c r="C281" i="6"/>
  <c r="D281" i="6"/>
  <c r="B282" i="6"/>
  <c r="C282" i="6"/>
  <c r="D282" i="6"/>
  <c r="B283" i="6"/>
  <c r="C283" i="6"/>
  <c r="D283" i="6"/>
  <c r="B284" i="6"/>
  <c r="C284" i="6"/>
  <c r="D284" i="6"/>
  <c r="B285" i="6"/>
  <c r="C285" i="6"/>
  <c r="D285" i="6"/>
  <c r="B286" i="6"/>
  <c r="C286" i="6"/>
  <c r="D286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B291" i="6"/>
  <c r="C291" i="6"/>
  <c r="D291" i="6"/>
  <c r="B292" i="6"/>
  <c r="C292" i="6"/>
  <c r="D292" i="6"/>
  <c r="B293" i="6"/>
  <c r="C293" i="6"/>
  <c r="D293" i="6"/>
  <c r="B294" i="6"/>
  <c r="C294" i="6"/>
  <c r="D294" i="6"/>
  <c r="B295" i="6"/>
  <c r="C295" i="6"/>
  <c r="D295" i="6"/>
  <c r="B296" i="6"/>
  <c r="C296" i="6"/>
  <c r="D296" i="6"/>
  <c r="B297" i="6"/>
  <c r="C297" i="6"/>
  <c r="D297" i="6"/>
  <c r="B298" i="6"/>
  <c r="C298" i="6"/>
  <c r="D298" i="6"/>
  <c r="B299" i="6"/>
  <c r="C299" i="6"/>
  <c r="D299" i="6"/>
  <c r="B300" i="6"/>
  <c r="C300" i="6"/>
  <c r="D300" i="6"/>
  <c r="B301" i="6"/>
  <c r="C301" i="6"/>
  <c r="D301" i="6"/>
  <c r="B302" i="6"/>
  <c r="C302" i="6"/>
  <c r="D302" i="6"/>
  <c r="B303" i="6"/>
  <c r="C303" i="6"/>
  <c r="D303" i="6"/>
  <c r="B304" i="6"/>
  <c r="C304" i="6"/>
  <c r="D304" i="6"/>
  <c r="B305" i="6"/>
  <c r="C305" i="6"/>
  <c r="D305" i="6"/>
  <c r="B306" i="6"/>
  <c r="C306" i="6"/>
  <c r="D306" i="6"/>
  <c r="B307" i="6"/>
  <c r="C307" i="6"/>
  <c r="D307" i="6"/>
  <c r="B308" i="6"/>
  <c r="C308" i="6"/>
  <c r="D308" i="6"/>
  <c r="B309" i="6"/>
  <c r="C309" i="6"/>
  <c r="D309" i="6"/>
  <c r="B310" i="6"/>
  <c r="C310" i="6"/>
  <c r="D310" i="6"/>
  <c r="B311" i="6"/>
  <c r="C311" i="6"/>
  <c r="D311" i="6"/>
  <c r="B312" i="6"/>
  <c r="C312" i="6"/>
  <c r="D312" i="6"/>
  <c r="B313" i="6"/>
  <c r="C313" i="6"/>
  <c r="D313" i="6"/>
  <c r="B314" i="6"/>
  <c r="C314" i="6"/>
  <c r="D314" i="6"/>
  <c r="B315" i="6"/>
  <c r="C315" i="6"/>
  <c r="D315" i="6"/>
  <c r="B316" i="6"/>
  <c r="C316" i="6"/>
  <c r="D316" i="6"/>
  <c r="B317" i="6"/>
  <c r="C317" i="6"/>
  <c r="D317" i="6"/>
  <c r="B318" i="6"/>
  <c r="C318" i="6"/>
  <c r="D318" i="6"/>
  <c r="B319" i="6"/>
  <c r="C319" i="6"/>
  <c r="D319" i="6"/>
  <c r="B320" i="6"/>
  <c r="C320" i="6"/>
  <c r="D320" i="6"/>
  <c r="B321" i="6"/>
  <c r="C321" i="6"/>
  <c r="D321" i="6"/>
  <c r="B322" i="6"/>
  <c r="C322" i="6"/>
  <c r="D322" i="6"/>
  <c r="B323" i="6"/>
  <c r="C323" i="6"/>
  <c r="D323" i="6"/>
  <c r="B324" i="6"/>
  <c r="C324" i="6"/>
  <c r="D324" i="6"/>
  <c r="B325" i="6"/>
  <c r="C325" i="6"/>
  <c r="D325" i="6"/>
  <c r="B326" i="6"/>
  <c r="C326" i="6"/>
  <c r="D326" i="6"/>
  <c r="B327" i="6"/>
  <c r="C327" i="6"/>
  <c r="D327" i="6"/>
  <c r="B328" i="6"/>
  <c r="C328" i="6"/>
  <c r="D328" i="6"/>
  <c r="B329" i="6"/>
  <c r="C329" i="6"/>
  <c r="D329" i="6"/>
  <c r="B330" i="6"/>
  <c r="C330" i="6"/>
  <c r="D330" i="6"/>
  <c r="B331" i="6"/>
  <c r="C331" i="6"/>
  <c r="D331" i="6"/>
  <c r="B332" i="6"/>
  <c r="C332" i="6"/>
  <c r="D332" i="6"/>
  <c r="B333" i="6"/>
  <c r="C333" i="6"/>
  <c r="D333" i="6"/>
  <c r="B334" i="6"/>
  <c r="C334" i="6"/>
  <c r="D334" i="6"/>
  <c r="B335" i="6"/>
  <c r="C335" i="6"/>
  <c r="D335" i="6"/>
  <c r="B336" i="6"/>
  <c r="C336" i="6"/>
  <c r="D336" i="6"/>
  <c r="B337" i="6"/>
  <c r="C337" i="6"/>
  <c r="D337" i="6"/>
  <c r="B338" i="6"/>
  <c r="C338" i="6"/>
  <c r="D338" i="6"/>
  <c r="B339" i="6"/>
  <c r="C339" i="6"/>
  <c r="D339" i="6"/>
  <c r="B340" i="6"/>
  <c r="C340" i="6"/>
  <c r="D340" i="6"/>
  <c r="B341" i="6"/>
  <c r="C341" i="6"/>
  <c r="D341" i="6"/>
  <c r="B342" i="6"/>
  <c r="C342" i="6"/>
  <c r="D342" i="6"/>
  <c r="B343" i="6"/>
  <c r="C343" i="6"/>
  <c r="D343" i="6"/>
  <c r="B344" i="6"/>
  <c r="C344" i="6"/>
  <c r="D344" i="6"/>
  <c r="B345" i="6"/>
  <c r="C345" i="6"/>
  <c r="D345" i="6"/>
  <c r="B346" i="6"/>
  <c r="C346" i="6"/>
  <c r="D346" i="6"/>
  <c r="B347" i="6"/>
  <c r="C347" i="6"/>
  <c r="D347" i="6"/>
  <c r="B348" i="6"/>
  <c r="C348" i="6"/>
  <c r="D348" i="6"/>
  <c r="B349" i="6"/>
  <c r="C349" i="6"/>
  <c r="D349" i="6"/>
  <c r="B350" i="6"/>
  <c r="C350" i="6"/>
  <c r="D350" i="6"/>
  <c r="B351" i="6"/>
  <c r="C351" i="6"/>
  <c r="D351" i="6"/>
  <c r="B352" i="6"/>
  <c r="C352" i="6"/>
  <c r="D352" i="6"/>
  <c r="B353" i="6"/>
  <c r="C353" i="6"/>
  <c r="D353" i="6"/>
  <c r="B354" i="6"/>
  <c r="C354" i="6"/>
  <c r="D354" i="6"/>
  <c r="B355" i="6"/>
  <c r="C355" i="6"/>
  <c r="D355" i="6"/>
  <c r="B356" i="6"/>
  <c r="C356" i="6"/>
  <c r="D356" i="6"/>
  <c r="B357" i="6"/>
  <c r="C357" i="6"/>
  <c r="D357" i="6"/>
  <c r="B358" i="6"/>
  <c r="C358" i="6"/>
  <c r="D358" i="6"/>
  <c r="B359" i="6"/>
  <c r="C359" i="6"/>
  <c r="D359" i="6"/>
  <c r="B360" i="6"/>
  <c r="C360" i="6"/>
  <c r="D360" i="6"/>
  <c r="B361" i="6"/>
  <c r="C361" i="6"/>
  <c r="D361" i="6"/>
  <c r="B362" i="6"/>
  <c r="C362" i="6"/>
  <c r="D362" i="6"/>
  <c r="B363" i="6"/>
  <c r="C363" i="6"/>
  <c r="D363" i="6"/>
  <c r="B364" i="6"/>
  <c r="C364" i="6"/>
  <c r="D364" i="6"/>
  <c r="B365" i="6"/>
  <c r="C365" i="6"/>
  <c r="D365" i="6"/>
  <c r="B366" i="6"/>
  <c r="C366" i="6"/>
  <c r="D366" i="6"/>
  <c r="B367" i="6"/>
  <c r="C367" i="6"/>
  <c r="D367" i="6"/>
  <c r="B368" i="6"/>
  <c r="C368" i="6"/>
  <c r="D368" i="6"/>
  <c r="B369" i="6"/>
  <c r="C369" i="6"/>
  <c r="D369" i="6"/>
  <c r="B370" i="6"/>
  <c r="C370" i="6"/>
  <c r="D370" i="6"/>
  <c r="B371" i="6"/>
  <c r="C371" i="6"/>
  <c r="D371" i="6"/>
  <c r="B372" i="6"/>
  <c r="C372" i="6"/>
  <c r="D372" i="6"/>
  <c r="B373" i="6"/>
  <c r="C373" i="6"/>
  <c r="D373" i="6"/>
  <c r="B374" i="6"/>
  <c r="C374" i="6"/>
  <c r="D374" i="6"/>
  <c r="B375" i="6"/>
  <c r="C375" i="6"/>
  <c r="D375" i="6"/>
  <c r="B376" i="6"/>
  <c r="C376" i="6"/>
  <c r="D376" i="6"/>
  <c r="B377" i="6"/>
  <c r="C377" i="6"/>
  <c r="D377" i="6"/>
  <c r="B378" i="6"/>
  <c r="C378" i="6"/>
  <c r="D378" i="6"/>
  <c r="B379" i="6"/>
  <c r="C379" i="6"/>
  <c r="D379" i="6"/>
  <c r="B380" i="6"/>
  <c r="C380" i="6"/>
  <c r="D380" i="6"/>
  <c r="B381" i="6"/>
  <c r="C381" i="6"/>
  <c r="D381" i="6"/>
  <c r="B382" i="6"/>
  <c r="C382" i="6"/>
  <c r="D382" i="6"/>
  <c r="B383" i="6"/>
  <c r="C383" i="6"/>
  <c r="D383" i="6"/>
  <c r="B384" i="6"/>
  <c r="C384" i="6"/>
  <c r="D384" i="6"/>
  <c r="B385" i="6"/>
  <c r="C385" i="6"/>
  <c r="D385" i="6"/>
  <c r="B386" i="6"/>
  <c r="C386" i="6"/>
  <c r="D386" i="6"/>
  <c r="B387" i="6"/>
  <c r="C387" i="6"/>
  <c r="D387" i="6"/>
  <c r="B388" i="6"/>
  <c r="C388" i="6"/>
  <c r="D388" i="6"/>
  <c r="B389" i="6"/>
  <c r="C389" i="6"/>
  <c r="D389" i="6"/>
  <c r="B390" i="6"/>
  <c r="C390" i="6"/>
  <c r="D390" i="6"/>
  <c r="B391" i="6"/>
  <c r="C391" i="6"/>
  <c r="D391" i="6"/>
  <c r="B392" i="6"/>
  <c r="C392" i="6"/>
  <c r="D392" i="6"/>
  <c r="B393" i="6"/>
  <c r="C393" i="6"/>
  <c r="D393" i="6"/>
  <c r="B394" i="6"/>
  <c r="C394" i="6"/>
  <c r="D394" i="6"/>
  <c r="B395" i="6"/>
  <c r="C395" i="6"/>
  <c r="D395" i="6"/>
  <c r="B396" i="6"/>
  <c r="C396" i="6"/>
  <c r="D396" i="6"/>
  <c r="B397" i="6"/>
  <c r="C397" i="6"/>
  <c r="D397" i="6"/>
  <c r="B398" i="6"/>
  <c r="C398" i="6"/>
  <c r="D398" i="6"/>
  <c r="B399" i="6"/>
  <c r="C399" i="6"/>
  <c r="D399" i="6"/>
  <c r="B400" i="6"/>
  <c r="C400" i="6"/>
  <c r="D400" i="6"/>
  <c r="B401" i="6"/>
  <c r="C401" i="6"/>
  <c r="D401" i="6"/>
  <c r="B402" i="6"/>
  <c r="C402" i="6"/>
  <c r="D402" i="6"/>
  <c r="B403" i="6"/>
  <c r="C403" i="6"/>
  <c r="D403" i="6"/>
  <c r="B404" i="6"/>
  <c r="C404" i="6"/>
  <c r="D404" i="6"/>
  <c r="B405" i="6"/>
  <c r="C405" i="6"/>
  <c r="D405" i="6"/>
  <c r="B406" i="6"/>
  <c r="C406" i="6"/>
  <c r="D406" i="6"/>
  <c r="B407" i="6"/>
  <c r="C407" i="6"/>
  <c r="D407" i="6"/>
  <c r="B408" i="6"/>
  <c r="C408" i="6"/>
  <c r="D408" i="6"/>
  <c r="B409" i="6"/>
  <c r="C409" i="6"/>
  <c r="D409" i="6"/>
  <c r="B410" i="6"/>
  <c r="C410" i="6"/>
  <c r="D410" i="6"/>
  <c r="B411" i="6"/>
  <c r="C411" i="6"/>
  <c r="D411" i="6"/>
  <c r="B412" i="6"/>
  <c r="C412" i="6"/>
  <c r="D412" i="6"/>
  <c r="B413" i="6"/>
  <c r="C413" i="6"/>
  <c r="D413" i="6"/>
  <c r="B414" i="6"/>
  <c r="C414" i="6"/>
  <c r="D414" i="6"/>
  <c r="B415" i="6"/>
  <c r="C415" i="6"/>
  <c r="D415" i="6"/>
  <c r="B416" i="6"/>
  <c r="C416" i="6"/>
  <c r="D416" i="6"/>
  <c r="B417" i="6"/>
  <c r="C417" i="6"/>
  <c r="D417" i="6"/>
  <c r="B418" i="6"/>
  <c r="C418" i="6"/>
  <c r="D418" i="6"/>
  <c r="B419" i="6"/>
  <c r="C419" i="6"/>
  <c r="D419" i="6"/>
  <c r="B420" i="6"/>
  <c r="C420" i="6"/>
  <c r="D420" i="6"/>
  <c r="B421" i="6"/>
  <c r="C421" i="6"/>
  <c r="D421" i="6"/>
  <c r="B422" i="6"/>
  <c r="C422" i="6"/>
  <c r="D422" i="6"/>
  <c r="B423" i="6"/>
  <c r="C423" i="6"/>
  <c r="D423" i="6"/>
  <c r="B424" i="6"/>
  <c r="C424" i="6"/>
  <c r="D424" i="6"/>
  <c r="B425" i="6"/>
  <c r="C425" i="6"/>
  <c r="D425" i="6"/>
  <c r="B426" i="6"/>
  <c r="C426" i="6"/>
  <c r="D426" i="6"/>
  <c r="B427" i="6"/>
  <c r="C427" i="6"/>
  <c r="D427" i="6"/>
  <c r="B428" i="6"/>
  <c r="C428" i="6"/>
  <c r="D428" i="6"/>
  <c r="B429" i="6"/>
  <c r="C429" i="6"/>
  <c r="D429" i="6"/>
  <c r="B430" i="6"/>
  <c r="C430" i="6"/>
  <c r="D430" i="6"/>
  <c r="B431" i="6"/>
  <c r="C431" i="6"/>
  <c r="D431" i="6"/>
  <c r="B432" i="6"/>
  <c r="C432" i="6"/>
  <c r="D432" i="6"/>
  <c r="B433" i="6"/>
  <c r="C433" i="6"/>
  <c r="D433" i="6"/>
  <c r="B434" i="6"/>
  <c r="C434" i="6"/>
  <c r="D434" i="6"/>
  <c r="B435" i="6"/>
  <c r="C435" i="6"/>
  <c r="D435" i="6"/>
  <c r="B436" i="6"/>
  <c r="C436" i="6"/>
  <c r="D436" i="6"/>
  <c r="B437" i="6"/>
  <c r="C437" i="6"/>
  <c r="D437" i="6"/>
  <c r="B438" i="6"/>
  <c r="C438" i="6"/>
  <c r="D438" i="6"/>
  <c r="B439" i="6"/>
  <c r="C439" i="6"/>
  <c r="D439" i="6"/>
  <c r="B440" i="6"/>
  <c r="C440" i="6"/>
  <c r="D440" i="6"/>
  <c r="B441" i="6"/>
  <c r="C441" i="6"/>
  <c r="D441" i="6"/>
  <c r="B442" i="6"/>
  <c r="C442" i="6"/>
  <c r="D442" i="6"/>
  <c r="B443" i="6"/>
  <c r="C443" i="6"/>
  <c r="D443" i="6"/>
  <c r="B444" i="6"/>
  <c r="C444" i="6"/>
  <c r="D444" i="6"/>
  <c r="B445" i="6"/>
  <c r="C445" i="6"/>
  <c r="D445" i="6"/>
  <c r="B446" i="6"/>
  <c r="C446" i="6"/>
  <c r="D446" i="6"/>
  <c r="B447" i="6"/>
  <c r="C447" i="6"/>
  <c r="D447" i="6"/>
  <c r="B448" i="6"/>
  <c r="C448" i="6"/>
  <c r="D448" i="6"/>
  <c r="B449" i="6"/>
  <c r="C449" i="6"/>
  <c r="D449" i="6"/>
  <c r="B450" i="6"/>
  <c r="C450" i="6"/>
  <c r="D450" i="6"/>
  <c r="B451" i="6"/>
  <c r="C451" i="6"/>
  <c r="D451" i="6"/>
  <c r="B452" i="6"/>
  <c r="C452" i="6"/>
  <c r="D452" i="6"/>
  <c r="B453" i="6"/>
  <c r="C453" i="6"/>
  <c r="D453" i="6"/>
  <c r="B454" i="6"/>
  <c r="C454" i="6"/>
  <c r="D454" i="6"/>
  <c r="B455" i="6"/>
  <c r="C455" i="6"/>
  <c r="D455" i="6"/>
  <c r="B456" i="6"/>
  <c r="C456" i="6"/>
  <c r="D456" i="6"/>
  <c r="B457" i="6"/>
  <c r="C457" i="6"/>
  <c r="D457" i="6"/>
  <c r="B458" i="6"/>
  <c r="C458" i="6"/>
  <c r="D458" i="6"/>
  <c r="B459" i="6"/>
  <c r="C459" i="6"/>
  <c r="D459" i="6"/>
  <c r="B460" i="6"/>
  <c r="C460" i="6"/>
  <c r="D460" i="6"/>
  <c r="B461" i="6"/>
  <c r="C461" i="6"/>
  <c r="D461" i="6"/>
  <c r="B462" i="6"/>
  <c r="C462" i="6"/>
  <c r="D462" i="6"/>
  <c r="B463" i="6"/>
  <c r="C463" i="6"/>
  <c r="D463" i="6"/>
  <c r="B464" i="6"/>
  <c r="C464" i="6"/>
  <c r="D464" i="6"/>
  <c r="B465" i="6"/>
  <c r="C465" i="6"/>
  <c r="D465" i="6"/>
  <c r="B466" i="6"/>
  <c r="C466" i="6"/>
  <c r="D466" i="6"/>
  <c r="B467" i="6"/>
  <c r="C467" i="6"/>
  <c r="D467" i="6"/>
  <c r="B468" i="6"/>
  <c r="C468" i="6"/>
  <c r="D468" i="6"/>
  <c r="B469" i="6"/>
  <c r="C469" i="6"/>
  <c r="D469" i="6"/>
  <c r="B470" i="6"/>
  <c r="C470" i="6"/>
  <c r="D470" i="6"/>
  <c r="B471" i="6"/>
  <c r="C471" i="6"/>
  <c r="D471" i="6"/>
  <c r="B472" i="6"/>
  <c r="C472" i="6"/>
  <c r="D472" i="6"/>
  <c r="B473" i="6"/>
  <c r="C473" i="6"/>
  <c r="D473" i="6"/>
  <c r="B474" i="6"/>
  <c r="C474" i="6"/>
  <c r="D474" i="6"/>
  <c r="B475" i="6"/>
  <c r="C475" i="6"/>
  <c r="D475" i="6"/>
  <c r="B476" i="6"/>
  <c r="C476" i="6"/>
  <c r="D476" i="6"/>
  <c r="B477" i="6"/>
  <c r="C477" i="6"/>
  <c r="D477" i="6"/>
  <c r="B478" i="6"/>
  <c r="C478" i="6"/>
  <c r="D478" i="6"/>
  <c r="B479" i="6"/>
  <c r="C479" i="6"/>
  <c r="D479" i="6"/>
  <c r="B480" i="6"/>
  <c r="C480" i="6"/>
  <c r="D480" i="6"/>
  <c r="B481" i="6"/>
  <c r="C481" i="6"/>
  <c r="D481" i="6"/>
  <c r="B482" i="6"/>
  <c r="C482" i="6"/>
  <c r="D482" i="6"/>
  <c r="B483" i="6"/>
  <c r="C483" i="6"/>
  <c r="D483" i="6"/>
  <c r="B484" i="6"/>
  <c r="C484" i="6"/>
  <c r="D484" i="6"/>
  <c r="B485" i="6"/>
  <c r="C485" i="6"/>
  <c r="D485" i="6"/>
  <c r="B486" i="6"/>
  <c r="C486" i="6"/>
  <c r="D486" i="6"/>
  <c r="B487" i="6"/>
  <c r="C487" i="6"/>
  <c r="D487" i="6"/>
  <c r="B488" i="6"/>
  <c r="C488" i="6"/>
  <c r="D488" i="6"/>
  <c r="B489" i="6"/>
  <c r="C489" i="6"/>
  <c r="D489" i="6"/>
  <c r="B490" i="6"/>
  <c r="C490" i="6"/>
  <c r="D490" i="6"/>
  <c r="B491" i="6"/>
  <c r="C491" i="6"/>
  <c r="D491" i="6"/>
  <c r="B492" i="6"/>
  <c r="C492" i="6"/>
  <c r="D492" i="6"/>
  <c r="B493" i="6"/>
  <c r="C493" i="6"/>
  <c r="D493" i="6"/>
  <c r="B494" i="6"/>
  <c r="C494" i="6"/>
  <c r="D494" i="6"/>
  <c r="B495" i="6"/>
  <c r="C495" i="6"/>
  <c r="D495" i="6"/>
  <c r="B496" i="6"/>
  <c r="C496" i="6"/>
  <c r="D496" i="6"/>
  <c r="B497" i="6"/>
  <c r="C497" i="6"/>
  <c r="D497" i="6"/>
  <c r="B498" i="6"/>
  <c r="C498" i="6"/>
  <c r="D498" i="6"/>
  <c r="B499" i="6"/>
  <c r="C499" i="6"/>
  <c r="D499" i="6"/>
  <c r="B500" i="6"/>
  <c r="C500" i="6"/>
  <c r="D500" i="6"/>
  <c r="B501" i="6"/>
  <c r="C501" i="6"/>
  <c r="D501" i="6"/>
  <c r="B502" i="6"/>
  <c r="C502" i="6"/>
  <c r="D502" i="6"/>
  <c r="B503" i="6"/>
  <c r="C503" i="6"/>
  <c r="D503" i="6"/>
  <c r="B504" i="6"/>
  <c r="C504" i="6"/>
  <c r="D504" i="6"/>
  <c r="B505" i="6"/>
  <c r="C505" i="6"/>
  <c r="D505" i="6"/>
  <c r="B506" i="6"/>
  <c r="C506" i="6"/>
  <c r="D506" i="6"/>
  <c r="B507" i="6"/>
  <c r="C507" i="6"/>
  <c r="D507" i="6"/>
  <c r="B508" i="6"/>
  <c r="C508" i="6"/>
  <c r="D508" i="6"/>
  <c r="B509" i="6"/>
  <c r="C509" i="6"/>
  <c r="D509" i="6"/>
  <c r="B510" i="6"/>
  <c r="C510" i="6"/>
  <c r="D510" i="6"/>
  <c r="B511" i="6"/>
  <c r="C511" i="6"/>
  <c r="D511" i="6"/>
  <c r="B512" i="6"/>
  <c r="C512" i="6"/>
  <c r="D512" i="6"/>
  <c r="B513" i="6"/>
  <c r="C513" i="6"/>
  <c r="D513" i="6"/>
  <c r="B514" i="6"/>
  <c r="C514" i="6"/>
  <c r="D514" i="6"/>
  <c r="B515" i="6"/>
  <c r="C515" i="6"/>
  <c r="D515" i="6"/>
  <c r="B516" i="6"/>
  <c r="C516" i="6"/>
  <c r="D516" i="6"/>
  <c r="B517" i="6"/>
  <c r="C517" i="6"/>
  <c r="D517" i="6"/>
  <c r="B518" i="6"/>
  <c r="C518" i="6"/>
  <c r="D518" i="6"/>
  <c r="B519" i="6"/>
  <c r="C519" i="6"/>
  <c r="D519" i="6"/>
  <c r="B520" i="6"/>
  <c r="C520" i="6"/>
  <c r="D520" i="6"/>
  <c r="B521" i="6"/>
  <c r="C521" i="6"/>
  <c r="D521" i="6"/>
  <c r="B522" i="6"/>
  <c r="C522" i="6"/>
  <c r="D522" i="6"/>
  <c r="B523" i="6"/>
  <c r="C523" i="6"/>
  <c r="D523" i="6"/>
  <c r="B524" i="6"/>
  <c r="C524" i="6"/>
  <c r="D524" i="6"/>
  <c r="B525" i="6"/>
  <c r="C525" i="6"/>
  <c r="D525" i="6"/>
  <c r="B526" i="6"/>
  <c r="C526" i="6"/>
  <c r="D526" i="6"/>
  <c r="B527" i="6"/>
  <c r="C527" i="6"/>
  <c r="D527" i="6"/>
  <c r="B528" i="6"/>
  <c r="C528" i="6"/>
  <c r="D528" i="6"/>
  <c r="B529" i="6"/>
  <c r="C529" i="6"/>
  <c r="D529" i="6"/>
  <c r="B530" i="6"/>
  <c r="C530" i="6"/>
  <c r="D530" i="6"/>
  <c r="B531" i="6"/>
  <c r="C531" i="6"/>
  <c r="D531" i="6"/>
  <c r="B532" i="6"/>
  <c r="C532" i="6"/>
  <c r="D532" i="6"/>
  <c r="B533" i="6"/>
  <c r="C533" i="6"/>
  <c r="D533" i="6"/>
  <c r="B534" i="6"/>
  <c r="C534" i="6"/>
  <c r="D534" i="6"/>
  <c r="B535" i="6"/>
  <c r="C535" i="6"/>
  <c r="D535" i="6"/>
  <c r="B536" i="6"/>
  <c r="C536" i="6"/>
  <c r="D536" i="6"/>
  <c r="B537" i="6"/>
  <c r="C537" i="6"/>
  <c r="D537" i="6"/>
  <c r="B538" i="6"/>
  <c r="C538" i="6"/>
  <c r="D538" i="6"/>
  <c r="B539" i="6"/>
  <c r="C539" i="6"/>
  <c r="D539" i="6"/>
  <c r="B540" i="6"/>
  <c r="C540" i="6"/>
  <c r="D540" i="6"/>
  <c r="B541" i="6"/>
  <c r="C541" i="6"/>
  <c r="D541" i="6"/>
  <c r="B542" i="6"/>
  <c r="C542" i="6"/>
  <c r="D542" i="6"/>
  <c r="B543" i="6"/>
  <c r="C543" i="6"/>
  <c r="D543" i="6"/>
  <c r="B544" i="6"/>
  <c r="C544" i="6"/>
  <c r="D544" i="6"/>
  <c r="B545" i="6"/>
  <c r="C545" i="6"/>
  <c r="D545" i="6"/>
  <c r="B546" i="6"/>
  <c r="C546" i="6"/>
  <c r="D546" i="6"/>
  <c r="B547" i="6"/>
  <c r="C547" i="6"/>
  <c r="D547" i="6"/>
  <c r="B548" i="6"/>
  <c r="C548" i="6"/>
  <c r="D548" i="6"/>
  <c r="B549" i="6"/>
  <c r="C549" i="6"/>
  <c r="D549" i="6"/>
  <c r="B550" i="6"/>
  <c r="C550" i="6"/>
  <c r="D550" i="6"/>
  <c r="B551" i="6"/>
  <c r="C551" i="6"/>
  <c r="D551" i="6"/>
  <c r="B552" i="6"/>
  <c r="C552" i="6"/>
  <c r="D552" i="6"/>
  <c r="B553" i="6"/>
  <c r="C553" i="6"/>
  <c r="D553" i="6"/>
  <c r="B554" i="6"/>
  <c r="C554" i="6"/>
  <c r="D554" i="6"/>
  <c r="B555" i="6"/>
  <c r="C555" i="6"/>
  <c r="D555" i="6"/>
  <c r="B556" i="6"/>
  <c r="C556" i="6"/>
  <c r="D556" i="6"/>
  <c r="B557" i="6"/>
  <c r="C557" i="6"/>
  <c r="D557" i="6"/>
  <c r="B558" i="6"/>
  <c r="C558" i="6"/>
  <c r="D558" i="6"/>
  <c r="B559" i="6"/>
  <c r="C559" i="6"/>
  <c r="D559" i="6"/>
  <c r="B560" i="6"/>
  <c r="C560" i="6"/>
  <c r="D560" i="6"/>
  <c r="B561" i="6"/>
  <c r="C561" i="6"/>
  <c r="D561" i="6"/>
  <c r="B562" i="6"/>
  <c r="C562" i="6"/>
  <c r="D562" i="6"/>
  <c r="B563" i="6"/>
  <c r="C563" i="6"/>
  <c r="D563" i="6"/>
  <c r="B564" i="6"/>
  <c r="C564" i="6"/>
  <c r="D564" i="6"/>
  <c r="B565" i="6"/>
  <c r="C565" i="6"/>
  <c r="D565" i="6"/>
  <c r="B566" i="6"/>
  <c r="C566" i="6"/>
  <c r="D566" i="6"/>
  <c r="B567" i="6"/>
  <c r="C567" i="6"/>
  <c r="D567" i="6"/>
  <c r="B568" i="6"/>
  <c r="C568" i="6"/>
  <c r="D568" i="6"/>
  <c r="B569" i="6"/>
  <c r="C569" i="6"/>
  <c r="D569" i="6"/>
  <c r="B570" i="6"/>
  <c r="C570" i="6"/>
  <c r="D570" i="6"/>
  <c r="B571" i="6"/>
  <c r="C571" i="6"/>
  <c r="D571" i="6"/>
  <c r="B572" i="6"/>
  <c r="C572" i="6"/>
  <c r="D572" i="6"/>
  <c r="B573" i="6"/>
  <c r="C573" i="6"/>
  <c r="D573" i="6"/>
  <c r="B574" i="6"/>
  <c r="C574" i="6"/>
  <c r="D574" i="6"/>
  <c r="B575" i="6"/>
  <c r="C575" i="6"/>
  <c r="D575" i="6"/>
  <c r="B576" i="6"/>
  <c r="C576" i="6"/>
  <c r="D576" i="6"/>
  <c r="B577" i="6"/>
  <c r="C577" i="6"/>
  <c r="D577" i="6"/>
  <c r="B578" i="6"/>
  <c r="C578" i="6"/>
  <c r="D578" i="6"/>
  <c r="B579" i="6"/>
  <c r="C579" i="6"/>
  <c r="D579" i="6"/>
  <c r="B580" i="6"/>
  <c r="C580" i="6"/>
  <c r="D580" i="6"/>
  <c r="B581" i="6"/>
  <c r="C581" i="6"/>
  <c r="D581" i="6"/>
  <c r="B582" i="6"/>
  <c r="C582" i="6"/>
  <c r="D582" i="6"/>
  <c r="B583" i="6"/>
  <c r="C583" i="6"/>
  <c r="D583" i="6"/>
  <c r="B584" i="6"/>
  <c r="C584" i="6"/>
  <c r="D584" i="6"/>
  <c r="B585" i="6"/>
  <c r="C585" i="6"/>
  <c r="D585" i="6"/>
  <c r="B586" i="6"/>
  <c r="C586" i="6"/>
  <c r="D586" i="6"/>
  <c r="B587" i="6"/>
  <c r="C587" i="6"/>
  <c r="D587" i="6"/>
  <c r="B588" i="6"/>
  <c r="C588" i="6"/>
  <c r="D588" i="6"/>
  <c r="B589" i="6"/>
  <c r="C589" i="6"/>
  <c r="D589" i="6"/>
  <c r="B590" i="6"/>
  <c r="C590" i="6"/>
  <c r="D590" i="6"/>
  <c r="B591" i="6"/>
  <c r="C591" i="6"/>
  <c r="D591" i="6"/>
  <c r="B592" i="6"/>
  <c r="C592" i="6"/>
  <c r="D592" i="6"/>
  <c r="B593" i="6"/>
  <c r="C593" i="6"/>
  <c r="D593" i="6"/>
  <c r="B594" i="6"/>
  <c r="C594" i="6"/>
  <c r="D594" i="6"/>
  <c r="B595" i="6"/>
  <c r="C595" i="6"/>
  <c r="D595" i="6"/>
  <c r="B596" i="6"/>
  <c r="C596" i="6"/>
  <c r="D596" i="6"/>
  <c r="B597" i="6"/>
  <c r="C597" i="6"/>
  <c r="D597" i="6"/>
  <c r="B598" i="6"/>
  <c r="C598" i="6"/>
  <c r="D598" i="6"/>
  <c r="B599" i="6"/>
  <c r="C599" i="6"/>
  <c r="D599" i="6"/>
  <c r="B600" i="6"/>
  <c r="C600" i="6"/>
  <c r="D600" i="6"/>
  <c r="B601" i="6"/>
  <c r="C601" i="6"/>
  <c r="D601" i="6"/>
  <c r="B602" i="6"/>
  <c r="C602" i="6"/>
  <c r="D602" i="6"/>
  <c r="B603" i="6"/>
  <c r="C603" i="6"/>
  <c r="D603" i="6"/>
  <c r="B604" i="6"/>
  <c r="C604" i="6"/>
  <c r="D604" i="6"/>
  <c r="B605" i="6"/>
  <c r="C605" i="6"/>
  <c r="D605" i="6"/>
  <c r="B606" i="6"/>
  <c r="C606" i="6"/>
  <c r="D606" i="6"/>
  <c r="B607" i="6"/>
  <c r="C607" i="6"/>
  <c r="D607" i="6"/>
  <c r="B608" i="6"/>
  <c r="C608" i="6"/>
  <c r="D608" i="6"/>
  <c r="B609" i="6"/>
  <c r="C609" i="6"/>
  <c r="D609" i="6"/>
  <c r="B610" i="6"/>
  <c r="C610" i="6"/>
  <c r="D610" i="6"/>
  <c r="B611" i="6"/>
  <c r="C611" i="6"/>
  <c r="D611" i="6"/>
  <c r="B612" i="6"/>
  <c r="C612" i="6"/>
  <c r="D612" i="6"/>
  <c r="B613" i="6"/>
  <c r="C613" i="6"/>
  <c r="D613" i="6"/>
  <c r="B614" i="6"/>
  <c r="C614" i="6"/>
  <c r="D614" i="6"/>
  <c r="B615" i="6"/>
  <c r="C615" i="6"/>
  <c r="D615" i="6"/>
  <c r="B616" i="6"/>
  <c r="C616" i="6"/>
  <c r="D616" i="6"/>
  <c r="B617" i="6"/>
  <c r="C617" i="6"/>
  <c r="D617" i="6"/>
  <c r="B618" i="6"/>
  <c r="C618" i="6"/>
  <c r="D618" i="6"/>
  <c r="B619" i="6"/>
  <c r="C619" i="6"/>
  <c r="D619" i="6"/>
  <c r="B620" i="6"/>
  <c r="C620" i="6"/>
  <c r="D620" i="6"/>
  <c r="B621" i="6"/>
  <c r="C621" i="6"/>
  <c r="D621" i="6"/>
  <c r="B622" i="6"/>
  <c r="C622" i="6"/>
  <c r="D622" i="6"/>
  <c r="B623" i="6"/>
  <c r="C623" i="6"/>
  <c r="D623" i="6"/>
  <c r="B624" i="6"/>
  <c r="C624" i="6"/>
  <c r="D624" i="6"/>
  <c r="B625" i="6"/>
  <c r="C625" i="6"/>
  <c r="D625" i="6"/>
  <c r="B626" i="6"/>
  <c r="C626" i="6"/>
  <c r="D626" i="6"/>
  <c r="B627" i="6"/>
  <c r="C627" i="6"/>
  <c r="D627" i="6"/>
  <c r="B628" i="6"/>
  <c r="C628" i="6"/>
  <c r="D628" i="6"/>
  <c r="B629" i="6"/>
  <c r="C629" i="6"/>
  <c r="D629" i="6"/>
  <c r="B630" i="6"/>
  <c r="C630" i="6"/>
  <c r="D630" i="6"/>
  <c r="B631" i="6"/>
  <c r="C631" i="6"/>
  <c r="D631" i="6"/>
  <c r="B632" i="6"/>
  <c r="C632" i="6"/>
  <c r="D632" i="6"/>
  <c r="B633" i="6"/>
  <c r="C633" i="6"/>
  <c r="D633" i="6"/>
  <c r="B634" i="6"/>
  <c r="C634" i="6"/>
  <c r="D634" i="6"/>
  <c r="B635" i="6"/>
  <c r="C635" i="6"/>
  <c r="D635" i="6"/>
  <c r="B636" i="6"/>
  <c r="C636" i="6"/>
  <c r="D636" i="6"/>
  <c r="B637" i="6"/>
  <c r="C637" i="6"/>
  <c r="D637" i="6"/>
  <c r="B638" i="6"/>
  <c r="C638" i="6"/>
  <c r="D638" i="6"/>
  <c r="B639" i="6"/>
  <c r="C639" i="6"/>
  <c r="D639" i="6"/>
  <c r="B640" i="6"/>
  <c r="C640" i="6"/>
  <c r="D640" i="6"/>
  <c r="B641" i="6"/>
  <c r="C641" i="6"/>
  <c r="D641" i="6"/>
  <c r="B642" i="6"/>
  <c r="C642" i="6"/>
  <c r="D642" i="6"/>
  <c r="B643" i="6"/>
  <c r="C643" i="6"/>
  <c r="D643" i="6"/>
  <c r="B644" i="6"/>
  <c r="C644" i="6"/>
  <c r="D644" i="6"/>
  <c r="B645" i="6"/>
  <c r="C645" i="6"/>
  <c r="D645" i="6"/>
  <c r="B646" i="6"/>
  <c r="C646" i="6"/>
  <c r="D646" i="6"/>
  <c r="B647" i="6"/>
  <c r="C647" i="6"/>
  <c r="D647" i="6"/>
  <c r="B648" i="6"/>
  <c r="C648" i="6"/>
  <c r="D648" i="6"/>
  <c r="B649" i="6"/>
  <c r="C649" i="6"/>
  <c r="D649" i="6"/>
  <c r="B650" i="6"/>
  <c r="C650" i="6"/>
  <c r="D650" i="6"/>
  <c r="B651" i="6"/>
  <c r="C651" i="6"/>
  <c r="D651" i="6"/>
  <c r="B652" i="6"/>
  <c r="C652" i="6"/>
  <c r="D652" i="6"/>
  <c r="B653" i="6"/>
  <c r="C653" i="6"/>
  <c r="D653" i="6"/>
  <c r="B654" i="6"/>
  <c r="C654" i="6"/>
  <c r="D654" i="6"/>
  <c r="B655" i="6"/>
  <c r="C655" i="6"/>
  <c r="D655" i="6"/>
  <c r="B656" i="6"/>
  <c r="C656" i="6"/>
  <c r="D656" i="6"/>
  <c r="B657" i="6"/>
  <c r="C657" i="6"/>
  <c r="D657" i="6"/>
  <c r="B658" i="6"/>
  <c r="C658" i="6"/>
  <c r="D658" i="6"/>
  <c r="B659" i="6"/>
  <c r="C659" i="6"/>
  <c r="D659" i="6"/>
  <c r="B660" i="6"/>
  <c r="C660" i="6"/>
  <c r="D660" i="6"/>
  <c r="B661" i="6"/>
  <c r="C661" i="6"/>
  <c r="D661" i="6"/>
  <c r="B662" i="6"/>
  <c r="C662" i="6"/>
  <c r="D662" i="6"/>
  <c r="B663" i="6"/>
  <c r="C663" i="6"/>
  <c r="D663" i="6"/>
  <c r="B664" i="6"/>
  <c r="C664" i="6"/>
  <c r="D664" i="6"/>
  <c r="B665" i="6"/>
  <c r="C665" i="6"/>
  <c r="D665" i="6"/>
  <c r="B666" i="6"/>
  <c r="C666" i="6"/>
  <c r="D666" i="6"/>
  <c r="B667" i="6"/>
  <c r="C667" i="6"/>
  <c r="D667" i="6"/>
  <c r="B668" i="6"/>
  <c r="C668" i="6"/>
  <c r="D668" i="6"/>
  <c r="B669" i="6"/>
  <c r="C669" i="6"/>
  <c r="D669" i="6"/>
  <c r="B670" i="6"/>
  <c r="C670" i="6"/>
  <c r="D670" i="6"/>
  <c r="B671" i="6"/>
  <c r="C671" i="6"/>
  <c r="D671" i="6"/>
  <c r="B672" i="6"/>
  <c r="C672" i="6"/>
  <c r="D672" i="6"/>
  <c r="B673" i="6"/>
  <c r="C673" i="6"/>
  <c r="D673" i="6"/>
  <c r="B674" i="6"/>
  <c r="C674" i="6"/>
  <c r="D674" i="6"/>
  <c r="B675" i="6"/>
  <c r="C675" i="6"/>
  <c r="D675" i="6"/>
  <c r="B676" i="6"/>
  <c r="C676" i="6"/>
  <c r="D676" i="6"/>
  <c r="B677" i="6"/>
  <c r="C677" i="6"/>
  <c r="D677" i="6"/>
  <c r="B678" i="6"/>
  <c r="C678" i="6"/>
  <c r="D678" i="6"/>
  <c r="B679" i="6"/>
  <c r="C679" i="6"/>
  <c r="D679" i="6"/>
  <c r="B680" i="6"/>
  <c r="C680" i="6"/>
  <c r="D680" i="6"/>
  <c r="B681" i="6"/>
  <c r="C681" i="6"/>
  <c r="D681" i="6"/>
  <c r="B682" i="6"/>
  <c r="C682" i="6"/>
  <c r="D682" i="6"/>
  <c r="B683" i="6"/>
  <c r="C683" i="6"/>
  <c r="D683" i="6"/>
  <c r="B684" i="6"/>
  <c r="C684" i="6"/>
  <c r="D684" i="6"/>
  <c r="B685" i="6"/>
  <c r="C685" i="6"/>
  <c r="D685" i="6"/>
  <c r="B686" i="6"/>
  <c r="C686" i="6"/>
  <c r="D686" i="6"/>
  <c r="B687" i="6"/>
  <c r="C687" i="6"/>
  <c r="D687" i="6"/>
  <c r="B688" i="6"/>
  <c r="C688" i="6"/>
  <c r="D688" i="6"/>
  <c r="B689" i="6"/>
  <c r="C689" i="6"/>
  <c r="D689" i="6"/>
  <c r="B690" i="6"/>
  <c r="C690" i="6"/>
  <c r="D690" i="6"/>
  <c r="B691" i="6"/>
  <c r="C691" i="6"/>
  <c r="D691" i="6"/>
  <c r="B692" i="6"/>
  <c r="C692" i="6"/>
  <c r="D692" i="6"/>
  <c r="B693" i="6"/>
  <c r="C693" i="6"/>
  <c r="D693" i="6"/>
  <c r="B694" i="6"/>
  <c r="C694" i="6"/>
  <c r="D694" i="6"/>
  <c r="B695" i="6"/>
  <c r="C695" i="6"/>
  <c r="D695" i="6"/>
  <c r="B696" i="6"/>
  <c r="C696" i="6"/>
  <c r="D696" i="6"/>
  <c r="B697" i="6"/>
  <c r="C697" i="6"/>
  <c r="D697" i="6"/>
  <c r="B698" i="6"/>
  <c r="C698" i="6"/>
  <c r="D698" i="6"/>
  <c r="B699" i="6"/>
  <c r="C699" i="6"/>
  <c r="D699" i="6"/>
  <c r="B700" i="6"/>
  <c r="C700" i="6"/>
  <c r="D700" i="6"/>
  <c r="B701" i="6"/>
  <c r="C701" i="6"/>
  <c r="D701" i="6"/>
  <c r="B702" i="6"/>
  <c r="C702" i="6"/>
  <c r="D702" i="6"/>
  <c r="B703" i="6"/>
  <c r="C703" i="6"/>
  <c r="D703" i="6"/>
  <c r="B704" i="6"/>
  <c r="C704" i="6"/>
  <c r="D704" i="6"/>
  <c r="B705" i="6"/>
  <c r="C705" i="6"/>
  <c r="D705" i="6"/>
  <c r="B706" i="6"/>
  <c r="C706" i="6"/>
  <c r="D706" i="6"/>
  <c r="B707" i="6"/>
  <c r="C707" i="6"/>
  <c r="D707" i="6"/>
  <c r="B708" i="6"/>
  <c r="C708" i="6"/>
  <c r="D708" i="6"/>
  <c r="B709" i="6"/>
  <c r="C709" i="6"/>
  <c r="D709" i="6"/>
  <c r="B710" i="6"/>
  <c r="C710" i="6"/>
  <c r="D710" i="6"/>
  <c r="B711" i="6"/>
  <c r="C711" i="6"/>
  <c r="D711" i="6"/>
  <c r="B712" i="6"/>
  <c r="C712" i="6"/>
  <c r="D712" i="6"/>
  <c r="B713" i="6"/>
  <c r="C713" i="6"/>
  <c r="D713" i="6"/>
  <c r="B714" i="6"/>
  <c r="C714" i="6"/>
  <c r="D714" i="6"/>
  <c r="B715" i="6"/>
  <c r="C715" i="6"/>
  <c r="D715" i="6"/>
  <c r="B716" i="6"/>
  <c r="C716" i="6"/>
  <c r="D716" i="6"/>
  <c r="B717" i="6"/>
  <c r="C717" i="6"/>
  <c r="D717" i="6"/>
  <c r="B718" i="6"/>
  <c r="C718" i="6"/>
  <c r="D718" i="6"/>
  <c r="B719" i="6"/>
  <c r="C719" i="6"/>
  <c r="D719" i="6"/>
  <c r="B720" i="6"/>
  <c r="C720" i="6"/>
  <c r="D720" i="6"/>
  <c r="B721" i="6"/>
  <c r="C721" i="6"/>
  <c r="D721" i="6"/>
  <c r="B722" i="6"/>
  <c r="C722" i="6"/>
  <c r="D722" i="6"/>
  <c r="B723" i="6"/>
  <c r="C723" i="6"/>
  <c r="D723" i="6"/>
  <c r="B724" i="6"/>
  <c r="C724" i="6"/>
  <c r="D724" i="6"/>
  <c r="B725" i="6"/>
  <c r="C725" i="6"/>
  <c r="D725" i="6"/>
  <c r="B726" i="6"/>
  <c r="C726" i="6"/>
  <c r="D726" i="6"/>
  <c r="B727" i="6"/>
  <c r="C727" i="6"/>
  <c r="D727" i="6"/>
  <c r="B728" i="6"/>
  <c r="C728" i="6"/>
  <c r="D728" i="6"/>
  <c r="B729" i="6"/>
  <c r="C729" i="6"/>
  <c r="D729" i="6"/>
  <c r="B730" i="6"/>
  <c r="C730" i="6"/>
  <c r="D730" i="6"/>
  <c r="B731" i="6"/>
  <c r="C731" i="6"/>
  <c r="D731" i="6"/>
  <c r="B732" i="6"/>
  <c r="C732" i="6"/>
  <c r="D732" i="6"/>
  <c r="B733" i="6"/>
  <c r="C733" i="6"/>
  <c r="D733" i="6"/>
  <c r="B734" i="6"/>
  <c r="C734" i="6"/>
  <c r="D734" i="6"/>
  <c r="B735" i="6"/>
  <c r="C735" i="6"/>
  <c r="D735" i="6"/>
  <c r="B736" i="6"/>
  <c r="C736" i="6"/>
  <c r="D736" i="6"/>
  <c r="B737" i="6"/>
  <c r="C737" i="6"/>
  <c r="D737" i="6"/>
  <c r="B738" i="6"/>
  <c r="C738" i="6"/>
  <c r="D738" i="6"/>
  <c r="B739" i="6"/>
  <c r="C739" i="6"/>
  <c r="D739" i="6"/>
  <c r="B740" i="6"/>
  <c r="C740" i="6"/>
  <c r="D740" i="6"/>
  <c r="B741" i="6"/>
  <c r="C741" i="6"/>
  <c r="D741" i="6"/>
  <c r="B742" i="6"/>
  <c r="C742" i="6"/>
  <c r="D742" i="6"/>
  <c r="B743" i="6"/>
  <c r="C743" i="6"/>
  <c r="D743" i="6"/>
  <c r="B744" i="6"/>
  <c r="C744" i="6"/>
  <c r="D744" i="6"/>
  <c r="B745" i="6"/>
  <c r="C745" i="6"/>
  <c r="D745" i="6"/>
  <c r="B746" i="6"/>
  <c r="C746" i="6"/>
  <c r="D746" i="6"/>
  <c r="B747" i="6"/>
  <c r="C747" i="6"/>
  <c r="D747" i="6"/>
  <c r="B748" i="6"/>
  <c r="C748" i="6"/>
  <c r="D748" i="6"/>
  <c r="B749" i="6"/>
  <c r="C749" i="6"/>
  <c r="D749" i="6"/>
  <c r="B750" i="6"/>
  <c r="C750" i="6"/>
  <c r="D750" i="6"/>
  <c r="B751" i="6"/>
  <c r="C751" i="6"/>
  <c r="D751" i="6"/>
  <c r="B752" i="6"/>
  <c r="C752" i="6"/>
  <c r="D752" i="6"/>
  <c r="B753" i="6"/>
  <c r="C753" i="6"/>
  <c r="D753" i="6"/>
  <c r="B754" i="6"/>
  <c r="C754" i="6"/>
  <c r="D754" i="6"/>
  <c r="B755" i="6"/>
  <c r="C755" i="6"/>
  <c r="D755" i="6"/>
  <c r="B756" i="6"/>
  <c r="C756" i="6"/>
  <c r="D756" i="6"/>
  <c r="B757" i="6"/>
  <c r="C757" i="6"/>
  <c r="D757" i="6"/>
  <c r="B758" i="6"/>
  <c r="C758" i="6"/>
  <c r="D758" i="6"/>
  <c r="B759" i="6"/>
  <c r="C759" i="6"/>
  <c r="D759" i="6"/>
  <c r="B760" i="6"/>
  <c r="C760" i="6"/>
  <c r="D760" i="6"/>
  <c r="B761" i="6"/>
  <c r="C761" i="6"/>
  <c r="D761" i="6"/>
  <c r="B762" i="6"/>
  <c r="C762" i="6"/>
  <c r="D762" i="6"/>
  <c r="B763" i="6"/>
  <c r="C763" i="6"/>
  <c r="D763" i="6"/>
  <c r="B764" i="6"/>
  <c r="C764" i="6"/>
  <c r="D764" i="6"/>
  <c r="B765" i="6"/>
  <c r="C765" i="6"/>
  <c r="D765" i="6"/>
  <c r="B766" i="6"/>
  <c r="C766" i="6"/>
  <c r="D766" i="6"/>
  <c r="B767" i="6"/>
  <c r="C767" i="6"/>
  <c r="D767" i="6"/>
  <c r="B768" i="6"/>
  <c r="C768" i="6"/>
  <c r="D768" i="6"/>
  <c r="B769" i="6"/>
  <c r="C769" i="6"/>
  <c r="D769" i="6"/>
  <c r="B770" i="6"/>
  <c r="C770" i="6"/>
  <c r="D770" i="6"/>
  <c r="B771" i="6"/>
  <c r="C771" i="6"/>
  <c r="D771" i="6"/>
  <c r="B772" i="6"/>
  <c r="C772" i="6"/>
  <c r="D772" i="6"/>
  <c r="B773" i="6"/>
  <c r="C773" i="6"/>
  <c r="D773" i="6"/>
  <c r="B774" i="6"/>
  <c r="C774" i="6"/>
  <c r="D774" i="6"/>
  <c r="B775" i="6"/>
  <c r="C775" i="6"/>
  <c r="D775" i="6"/>
  <c r="B776" i="6"/>
  <c r="C776" i="6"/>
  <c r="D776" i="6"/>
  <c r="B777" i="6"/>
  <c r="C777" i="6"/>
  <c r="D777" i="6"/>
  <c r="B778" i="6"/>
  <c r="C778" i="6"/>
  <c r="D778" i="6"/>
  <c r="B779" i="6"/>
  <c r="C779" i="6"/>
  <c r="D779" i="6"/>
  <c r="B780" i="6"/>
  <c r="C780" i="6"/>
  <c r="D780" i="6"/>
  <c r="B781" i="6"/>
  <c r="C781" i="6"/>
  <c r="D781" i="6"/>
  <c r="B782" i="6"/>
  <c r="C782" i="6"/>
  <c r="D782" i="6"/>
  <c r="B783" i="6"/>
  <c r="C783" i="6"/>
  <c r="D783" i="6"/>
  <c r="B784" i="6"/>
  <c r="C784" i="6"/>
  <c r="D784" i="6"/>
  <c r="B785" i="6"/>
  <c r="C785" i="6"/>
  <c r="D785" i="6"/>
  <c r="B786" i="6"/>
  <c r="C786" i="6"/>
  <c r="D786" i="6"/>
  <c r="B787" i="6"/>
  <c r="C787" i="6"/>
  <c r="D787" i="6"/>
  <c r="B788" i="6"/>
  <c r="C788" i="6"/>
  <c r="D788" i="6"/>
  <c r="B789" i="6"/>
  <c r="C789" i="6"/>
  <c r="D789" i="6"/>
  <c r="B790" i="6"/>
  <c r="C790" i="6"/>
  <c r="D790" i="6"/>
  <c r="B791" i="6"/>
  <c r="C791" i="6"/>
  <c r="D791" i="6"/>
  <c r="B792" i="6"/>
  <c r="C792" i="6"/>
  <c r="D792" i="6"/>
  <c r="B793" i="6"/>
  <c r="C793" i="6"/>
  <c r="D793" i="6"/>
  <c r="B794" i="6"/>
  <c r="C794" i="6"/>
  <c r="D794" i="6"/>
  <c r="B795" i="6"/>
  <c r="C795" i="6"/>
  <c r="D795" i="6"/>
  <c r="B796" i="6"/>
  <c r="C796" i="6"/>
  <c r="D796" i="6"/>
  <c r="B797" i="6"/>
  <c r="C797" i="6"/>
  <c r="D797" i="6"/>
  <c r="B798" i="6"/>
  <c r="C798" i="6"/>
  <c r="D798" i="6"/>
  <c r="B799" i="6"/>
  <c r="C799" i="6"/>
  <c r="D799" i="6"/>
  <c r="B800" i="6"/>
  <c r="C800" i="6"/>
  <c r="D800" i="6"/>
  <c r="B801" i="6"/>
  <c r="C801" i="6"/>
  <c r="D801" i="6"/>
  <c r="B802" i="6"/>
  <c r="C802" i="6"/>
  <c r="D802" i="6"/>
  <c r="B803" i="6"/>
  <c r="C803" i="6"/>
  <c r="D803" i="6"/>
  <c r="B804" i="6"/>
  <c r="C804" i="6"/>
  <c r="D804" i="6"/>
  <c r="B805" i="6"/>
  <c r="C805" i="6"/>
  <c r="D805" i="6"/>
  <c r="B806" i="6"/>
  <c r="C806" i="6"/>
  <c r="D806" i="6"/>
  <c r="B807" i="6"/>
  <c r="C807" i="6"/>
  <c r="D807" i="6"/>
  <c r="B808" i="6"/>
  <c r="C808" i="6"/>
  <c r="D808" i="6"/>
  <c r="B809" i="6"/>
  <c r="C809" i="6"/>
  <c r="D809" i="6"/>
  <c r="B810" i="6"/>
  <c r="C810" i="6"/>
  <c r="D810" i="6"/>
  <c r="B811" i="6"/>
  <c r="C811" i="6"/>
  <c r="D811" i="6"/>
  <c r="B812" i="6"/>
  <c r="C812" i="6"/>
  <c r="D812" i="6"/>
  <c r="B813" i="6"/>
  <c r="C813" i="6"/>
  <c r="D813" i="6"/>
  <c r="B814" i="6"/>
  <c r="C814" i="6"/>
  <c r="D814" i="6"/>
  <c r="B815" i="6"/>
  <c r="C815" i="6"/>
  <c r="D815" i="6"/>
  <c r="B816" i="6"/>
  <c r="C816" i="6"/>
  <c r="D816" i="6"/>
  <c r="B817" i="6"/>
  <c r="C817" i="6"/>
  <c r="D817" i="6"/>
  <c r="B818" i="6"/>
  <c r="C818" i="6"/>
  <c r="D818" i="6"/>
  <c r="B819" i="6"/>
  <c r="C819" i="6"/>
  <c r="D819" i="6"/>
  <c r="B820" i="6"/>
  <c r="C820" i="6"/>
  <c r="D820" i="6"/>
  <c r="B821" i="6"/>
  <c r="C821" i="6"/>
  <c r="D821" i="6"/>
  <c r="B822" i="6"/>
  <c r="C822" i="6"/>
  <c r="D822" i="6"/>
  <c r="B823" i="6"/>
  <c r="C823" i="6"/>
  <c r="D823" i="6"/>
  <c r="B824" i="6"/>
  <c r="C824" i="6"/>
  <c r="D824" i="6"/>
  <c r="B825" i="6"/>
  <c r="C825" i="6"/>
  <c r="D825" i="6"/>
  <c r="B826" i="6"/>
  <c r="C826" i="6"/>
  <c r="D826" i="6"/>
  <c r="B827" i="6"/>
  <c r="C827" i="6"/>
  <c r="D827" i="6"/>
  <c r="B828" i="6"/>
  <c r="C828" i="6"/>
  <c r="D828" i="6"/>
  <c r="B829" i="6"/>
  <c r="C829" i="6"/>
  <c r="D829" i="6"/>
  <c r="B830" i="6"/>
  <c r="C830" i="6"/>
  <c r="D830" i="6"/>
  <c r="B831" i="6"/>
  <c r="C831" i="6"/>
  <c r="D831" i="6"/>
  <c r="B832" i="6"/>
  <c r="C832" i="6"/>
  <c r="D832" i="6"/>
  <c r="B833" i="6"/>
  <c r="C833" i="6"/>
  <c r="D833" i="6"/>
  <c r="B834" i="6"/>
  <c r="C834" i="6"/>
  <c r="D834" i="6"/>
  <c r="B835" i="6"/>
  <c r="C835" i="6"/>
  <c r="D835" i="6"/>
  <c r="B836" i="6"/>
  <c r="C836" i="6"/>
  <c r="D836" i="6"/>
  <c r="B837" i="6"/>
  <c r="C837" i="6"/>
  <c r="D837" i="6"/>
  <c r="B838" i="6"/>
  <c r="C838" i="6"/>
  <c r="D838" i="6"/>
  <c r="B839" i="6"/>
  <c r="C839" i="6"/>
  <c r="D839" i="6"/>
  <c r="B840" i="6"/>
  <c r="C840" i="6"/>
  <c r="D840" i="6"/>
  <c r="B841" i="6"/>
  <c r="C841" i="6"/>
  <c r="D841" i="6"/>
  <c r="B842" i="6"/>
  <c r="C842" i="6"/>
  <c r="D842" i="6"/>
  <c r="B843" i="6"/>
  <c r="C843" i="6"/>
  <c r="D843" i="6"/>
  <c r="B844" i="6"/>
  <c r="C844" i="6"/>
  <c r="D844" i="6"/>
  <c r="B845" i="6"/>
  <c r="C845" i="6"/>
  <c r="D845" i="6"/>
  <c r="B846" i="6"/>
  <c r="C846" i="6"/>
  <c r="D846" i="6"/>
  <c r="B847" i="6"/>
  <c r="C847" i="6"/>
  <c r="D847" i="6"/>
  <c r="B848" i="6"/>
  <c r="C848" i="6"/>
  <c r="D848" i="6"/>
  <c r="B849" i="6"/>
  <c r="C849" i="6"/>
  <c r="D849" i="6"/>
  <c r="B850" i="6"/>
  <c r="C850" i="6"/>
  <c r="D850" i="6"/>
  <c r="B851" i="6"/>
  <c r="C851" i="6"/>
  <c r="D851" i="6"/>
  <c r="B852" i="6"/>
  <c r="C852" i="6"/>
  <c r="D852" i="6"/>
  <c r="B853" i="6"/>
  <c r="C853" i="6"/>
  <c r="D853" i="6"/>
  <c r="B854" i="6"/>
  <c r="C854" i="6"/>
  <c r="D854" i="6"/>
  <c r="B855" i="6"/>
  <c r="C855" i="6"/>
  <c r="D855" i="6"/>
  <c r="B856" i="6"/>
  <c r="C856" i="6"/>
  <c r="D856" i="6"/>
  <c r="B857" i="6"/>
  <c r="C857" i="6"/>
  <c r="D857" i="6"/>
  <c r="B858" i="6"/>
  <c r="C858" i="6"/>
  <c r="D858" i="6"/>
  <c r="B859" i="6"/>
  <c r="C859" i="6"/>
  <c r="D859" i="6"/>
  <c r="B860" i="6"/>
  <c r="C860" i="6"/>
  <c r="D860" i="6"/>
  <c r="B861" i="6"/>
  <c r="C861" i="6"/>
  <c r="D861" i="6"/>
  <c r="B862" i="6"/>
  <c r="C862" i="6"/>
  <c r="D862" i="6"/>
  <c r="B863" i="6"/>
  <c r="C863" i="6"/>
  <c r="D863" i="6"/>
  <c r="B864" i="6"/>
  <c r="C864" i="6"/>
  <c r="D864" i="6"/>
  <c r="B865" i="6"/>
  <c r="C865" i="6"/>
  <c r="D865" i="6"/>
  <c r="B866" i="6"/>
  <c r="C866" i="6"/>
  <c r="D866" i="6"/>
  <c r="B867" i="6"/>
  <c r="C867" i="6"/>
  <c r="D867" i="6"/>
  <c r="B868" i="6"/>
  <c r="C868" i="6"/>
  <c r="D868" i="6"/>
  <c r="B869" i="6"/>
  <c r="C869" i="6"/>
  <c r="D869" i="6"/>
  <c r="B870" i="6"/>
  <c r="C870" i="6"/>
  <c r="D870" i="6"/>
  <c r="B871" i="6"/>
  <c r="C871" i="6"/>
  <c r="D871" i="6"/>
  <c r="B872" i="6"/>
  <c r="C872" i="6"/>
  <c r="D872" i="6"/>
  <c r="B873" i="6"/>
  <c r="C873" i="6"/>
  <c r="D873" i="6"/>
  <c r="B874" i="6"/>
  <c r="C874" i="6"/>
  <c r="D874" i="6"/>
  <c r="B875" i="6"/>
  <c r="C875" i="6"/>
  <c r="D875" i="6"/>
  <c r="B876" i="6"/>
  <c r="C876" i="6"/>
  <c r="D876" i="6"/>
  <c r="B877" i="6"/>
  <c r="C877" i="6"/>
  <c r="D877" i="6"/>
  <c r="B878" i="6"/>
  <c r="C878" i="6"/>
  <c r="D878" i="6"/>
  <c r="B879" i="6"/>
  <c r="C879" i="6"/>
  <c r="D879" i="6"/>
  <c r="B880" i="6"/>
  <c r="C880" i="6"/>
  <c r="D880" i="6"/>
  <c r="B881" i="6"/>
  <c r="C881" i="6"/>
  <c r="D881" i="6"/>
  <c r="B882" i="6"/>
  <c r="C882" i="6"/>
  <c r="D882" i="6"/>
  <c r="B883" i="6"/>
  <c r="C883" i="6"/>
  <c r="D883" i="6"/>
  <c r="B884" i="6"/>
  <c r="C884" i="6"/>
  <c r="D884" i="6"/>
  <c r="B885" i="6"/>
  <c r="C885" i="6"/>
  <c r="D885" i="6"/>
  <c r="B886" i="6"/>
  <c r="C886" i="6"/>
  <c r="D886" i="6"/>
  <c r="B887" i="6"/>
  <c r="C887" i="6"/>
  <c r="D887" i="6"/>
  <c r="B888" i="6"/>
  <c r="C888" i="6"/>
  <c r="D888" i="6"/>
  <c r="B889" i="6"/>
  <c r="C889" i="6"/>
  <c r="D889" i="6"/>
  <c r="B890" i="6"/>
  <c r="C890" i="6"/>
  <c r="D890" i="6"/>
  <c r="B891" i="6"/>
  <c r="C891" i="6"/>
  <c r="D891" i="6"/>
  <c r="B892" i="6"/>
  <c r="C892" i="6"/>
  <c r="D892" i="6"/>
  <c r="B893" i="6"/>
  <c r="C893" i="6"/>
  <c r="D893" i="6"/>
  <c r="B894" i="6"/>
  <c r="C894" i="6"/>
  <c r="D894" i="6"/>
  <c r="B895" i="6"/>
  <c r="C895" i="6"/>
  <c r="D895" i="6"/>
  <c r="B896" i="6"/>
  <c r="C896" i="6"/>
  <c r="D896" i="6"/>
  <c r="B897" i="6"/>
  <c r="C897" i="6"/>
  <c r="D897" i="6"/>
  <c r="B898" i="6"/>
  <c r="C898" i="6"/>
  <c r="D898" i="6"/>
  <c r="B899" i="6"/>
  <c r="C899" i="6"/>
  <c r="D899" i="6"/>
  <c r="B900" i="6"/>
  <c r="C900" i="6"/>
  <c r="D900" i="6"/>
  <c r="B901" i="6"/>
  <c r="C901" i="6"/>
  <c r="D901" i="6"/>
  <c r="B902" i="6"/>
  <c r="C902" i="6"/>
  <c r="D902" i="6"/>
  <c r="B903" i="6"/>
  <c r="C903" i="6"/>
  <c r="D903" i="6"/>
  <c r="B904" i="6"/>
  <c r="C904" i="6"/>
  <c r="D904" i="6"/>
  <c r="B905" i="6"/>
  <c r="C905" i="6"/>
  <c r="D905" i="6"/>
  <c r="B906" i="6"/>
  <c r="C906" i="6"/>
  <c r="D906" i="6"/>
  <c r="B907" i="6"/>
  <c r="C907" i="6"/>
  <c r="D907" i="6"/>
  <c r="B908" i="6"/>
  <c r="C908" i="6"/>
  <c r="D908" i="6"/>
  <c r="B909" i="6"/>
  <c r="C909" i="6"/>
  <c r="D909" i="6"/>
  <c r="B910" i="6"/>
  <c r="C910" i="6"/>
  <c r="D910" i="6"/>
  <c r="B911" i="6"/>
  <c r="C911" i="6"/>
  <c r="D911" i="6"/>
  <c r="B912" i="6"/>
  <c r="C912" i="6"/>
  <c r="D912" i="6"/>
  <c r="B913" i="6"/>
  <c r="C913" i="6"/>
  <c r="D913" i="6"/>
  <c r="B914" i="6"/>
  <c r="C914" i="6"/>
  <c r="D914" i="6"/>
  <c r="B915" i="6"/>
  <c r="C915" i="6"/>
  <c r="D915" i="6"/>
  <c r="B916" i="6"/>
  <c r="C916" i="6"/>
  <c r="D916" i="6"/>
  <c r="B917" i="6"/>
  <c r="C917" i="6"/>
  <c r="D917" i="6"/>
  <c r="B918" i="6"/>
  <c r="C918" i="6"/>
  <c r="D918" i="6"/>
  <c r="B919" i="6"/>
  <c r="C919" i="6"/>
  <c r="D919" i="6"/>
  <c r="B920" i="6"/>
  <c r="C920" i="6"/>
  <c r="D920" i="6"/>
  <c r="B921" i="6"/>
  <c r="C921" i="6"/>
  <c r="D921" i="6"/>
  <c r="B922" i="6"/>
  <c r="C922" i="6"/>
  <c r="D922" i="6"/>
  <c r="B923" i="6"/>
  <c r="C923" i="6"/>
  <c r="D923" i="6"/>
  <c r="B924" i="6"/>
  <c r="C924" i="6"/>
  <c r="D924" i="6"/>
  <c r="B925" i="6"/>
  <c r="C925" i="6"/>
  <c r="D925" i="6"/>
  <c r="B926" i="6"/>
  <c r="C926" i="6"/>
  <c r="D926" i="6"/>
  <c r="B927" i="6"/>
  <c r="C927" i="6"/>
  <c r="D927" i="6"/>
  <c r="B928" i="6"/>
  <c r="C928" i="6"/>
  <c r="D928" i="6"/>
  <c r="B929" i="6"/>
  <c r="C929" i="6"/>
  <c r="D929" i="6"/>
  <c r="B930" i="6"/>
  <c r="C930" i="6"/>
  <c r="D930" i="6"/>
  <c r="B931" i="6"/>
  <c r="C931" i="6"/>
  <c r="D931" i="6"/>
  <c r="B932" i="6"/>
  <c r="C932" i="6"/>
  <c r="D932" i="6"/>
  <c r="B933" i="6"/>
  <c r="C933" i="6"/>
  <c r="D933" i="6"/>
  <c r="B934" i="6"/>
  <c r="C934" i="6"/>
  <c r="D934" i="6"/>
  <c r="B935" i="6"/>
  <c r="C935" i="6"/>
  <c r="D935" i="6"/>
  <c r="B936" i="6"/>
  <c r="C936" i="6"/>
  <c r="D936" i="6"/>
  <c r="B937" i="6"/>
  <c r="C937" i="6"/>
  <c r="D937" i="6"/>
  <c r="B938" i="6"/>
  <c r="C938" i="6"/>
  <c r="D938" i="6"/>
  <c r="B939" i="6"/>
  <c r="C939" i="6"/>
  <c r="D939" i="6"/>
  <c r="B940" i="6"/>
  <c r="C940" i="6"/>
  <c r="D940" i="6"/>
  <c r="B941" i="6"/>
  <c r="C941" i="6"/>
  <c r="D941" i="6"/>
  <c r="B942" i="6"/>
  <c r="C942" i="6"/>
  <c r="D942" i="6"/>
  <c r="B943" i="6"/>
  <c r="C943" i="6"/>
  <c r="D943" i="6"/>
  <c r="B944" i="6"/>
  <c r="C944" i="6"/>
  <c r="D944" i="6"/>
  <c r="B945" i="6"/>
  <c r="C945" i="6"/>
  <c r="D945" i="6"/>
  <c r="B946" i="6"/>
  <c r="C946" i="6"/>
  <c r="D946" i="6"/>
  <c r="B947" i="6"/>
  <c r="C947" i="6"/>
  <c r="D947" i="6"/>
  <c r="B948" i="6"/>
  <c r="C948" i="6"/>
  <c r="D948" i="6"/>
  <c r="B949" i="6"/>
  <c r="C949" i="6"/>
  <c r="D949" i="6"/>
  <c r="B950" i="6"/>
  <c r="C950" i="6"/>
  <c r="D950" i="6"/>
  <c r="B951" i="6"/>
  <c r="C951" i="6"/>
  <c r="D951" i="6"/>
  <c r="B952" i="6"/>
  <c r="C952" i="6"/>
  <c r="D952" i="6"/>
  <c r="B953" i="6"/>
  <c r="C953" i="6"/>
  <c r="D953" i="6"/>
  <c r="B954" i="6"/>
  <c r="C954" i="6"/>
  <c r="D954" i="6"/>
  <c r="B955" i="6"/>
  <c r="C955" i="6"/>
  <c r="D955" i="6"/>
  <c r="B956" i="6"/>
  <c r="C956" i="6"/>
  <c r="D956" i="6"/>
  <c r="B957" i="6"/>
  <c r="C957" i="6"/>
  <c r="D957" i="6"/>
  <c r="B958" i="6"/>
  <c r="C958" i="6"/>
  <c r="D958" i="6"/>
  <c r="B959" i="6"/>
  <c r="C959" i="6"/>
  <c r="D959" i="6"/>
  <c r="B960" i="6"/>
  <c r="C960" i="6"/>
  <c r="D960" i="6"/>
  <c r="B961" i="6"/>
  <c r="C961" i="6"/>
  <c r="D961" i="6"/>
  <c r="B962" i="6"/>
  <c r="C962" i="6"/>
  <c r="D962" i="6"/>
  <c r="B963" i="6"/>
  <c r="C963" i="6"/>
  <c r="D963" i="6"/>
  <c r="B964" i="6"/>
  <c r="C964" i="6"/>
  <c r="D964" i="6"/>
  <c r="B965" i="6"/>
  <c r="C965" i="6"/>
  <c r="D965" i="6"/>
  <c r="B966" i="6"/>
  <c r="C966" i="6"/>
  <c r="D966" i="6"/>
  <c r="B967" i="6"/>
  <c r="C967" i="6"/>
  <c r="D967" i="6"/>
  <c r="B968" i="6"/>
  <c r="C968" i="6"/>
  <c r="D968" i="6"/>
  <c r="B969" i="6"/>
  <c r="C969" i="6"/>
  <c r="D969" i="6"/>
  <c r="B970" i="6"/>
  <c r="C970" i="6"/>
  <c r="D970" i="6"/>
  <c r="B971" i="6"/>
  <c r="C971" i="6"/>
  <c r="D971" i="6"/>
  <c r="B972" i="6"/>
  <c r="C972" i="6"/>
  <c r="D972" i="6"/>
  <c r="B973" i="6"/>
  <c r="C973" i="6"/>
  <c r="D973" i="6"/>
  <c r="B974" i="6"/>
  <c r="C974" i="6"/>
  <c r="D974" i="6"/>
  <c r="B975" i="6"/>
  <c r="C975" i="6"/>
  <c r="D975" i="6"/>
  <c r="B976" i="6"/>
  <c r="C976" i="6"/>
  <c r="D976" i="6"/>
  <c r="B977" i="6"/>
  <c r="C977" i="6"/>
  <c r="D977" i="6"/>
  <c r="B978" i="6"/>
  <c r="C978" i="6"/>
  <c r="D978" i="6"/>
  <c r="B979" i="6"/>
  <c r="C979" i="6"/>
  <c r="D979" i="6"/>
  <c r="B980" i="6"/>
  <c r="C980" i="6"/>
  <c r="D980" i="6"/>
  <c r="B981" i="6"/>
  <c r="C981" i="6"/>
  <c r="D981" i="6"/>
  <c r="B982" i="6"/>
  <c r="C982" i="6"/>
  <c r="D982" i="6"/>
  <c r="B983" i="6"/>
  <c r="C983" i="6"/>
  <c r="D983" i="6"/>
  <c r="B984" i="6"/>
  <c r="C984" i="6"/>
  <c r="D984" i="6"/>
  <c r="B985" i="6"/>
  <c r="C985" i="6"/>
  <c r="D985" i="6"/>
  <c r="B986" i="6"/>
  <c r="C986" i="6"/>
  <c r="D986" i="6"/>
  <c r="B987" i="6"/>
  <c r="C987" i="6"/>
  <c r="D987" i="6"/>
  <c r="B988" i="6"/>
  <c r="C988" i="6"/>
  <c r="D988" i="6"/>
  <c r="B989" i="6"/>
  <c r="C989" i="6"/>
  <c r="D989" i="6"/>
  <c r="B990" i="6"/>
  <c r="C990" i="6"/>
  <c r="D990" i="6"/>
  <c r="B991" i="6"/>
  <c r="C991" i="6"/>
  <c r="D991" i="6"/>
  <c r="B992" i="6"/>
  <c r="C992" i="6"/>
  <c r="D992" i="6"/>
  <c r="B993" i="6"/>
  <c r="C993" i="6"/>
  <c r="D993" i="6"/>
  <c r="B994" i="6"/>
  <c r="C994" i="6"/>
  <c r="D994" i="6"/>
  <c r="B995" i="6"/>
  <c r="C995" i="6"/>
  <c r="D995" i="6"/>
  <c r="B996" i="6"/>
  <c r="C996" i="6"/>
  <c r="D996" i="6"/>
  <c r="B997" i="6"/>
  <c r="C997" i="6"/>
  <c r="D997" i="6"/>
  <c r="B998" i="6"/>
  <c r="C998" i="6"/>
  <c r="D998" i="6"/>
  <c r="B999" i="6"/>
  <c r="C999" i="6"/>
  <c r="D999" i="6"/>
  <c r="B1000" i="6"/>
  <c r="C1000" i="6"/>
  <c r="D1000" i="6"/>
  <c r="B1001" i="6"/>
  <c r="C1001" i="6"/>
  <c r="D1001" i="6"/>
  <c r="B1002" i="6"/>
  <c r="C1002" i="6"/>
  <c r="D1002" i="6"/>
  <c r="B1003" i="6"/>
  <c r="C1003" i="6"/>
  <c r="D1003" i="6"/>
  <c r="B1004" i="6"/>
  <c r="C1004" i="6"/>
  <c r="D1004" i="6"/>
  <c r="B1005" i="6"/>
  <c r="C1005" i="6"/>
  <c r="D1005" i="6"/>
  <c r="B1006" i="6"/>
  <c r="C1006" i="6"/>
  <c r="D1006" i="6"/>
  <c r="B1007" i="6"/>
  <c r="C1007" i="6"/>
  <c r="D1007" i="6"/>
  <c r="B1008" i="6"/>
  <c r="C1008" i="6"/>
  <c r="D1008" i="6"/>
  <c r="B1009" i="6"/>
  <c r="C1009" i="6"/>
  <c r="D1009" i="6"/>
  <c r="B1010" i="6"/>
  <c r="C1010" i="6"/>
  <c r="D1010" i="6"/>
  <c r="B1011" i="6"/>
  <c r="C1011" i="6"/>
  <c r="D1011" i="6"/>
  <c r="B1012" i="6"/>
  <c r="C1012" i="6"/>
  <c r="D1012" i="6"/>
  <c r="B1013" i="6"/>
  <c r="C1013" i="6"/>
  <c r="D1013" i="6"/>
  <c r="B1014" i="6"/>
  <c r="C1014" i="6"/>
  <c r="D1014" i="6"/>
  <c r="B1015" i="6"/>
  <c r="C1015" i="6"/>
  <c r="D1015" i="6"/>
  <c r="B1016" i="6"/>
  <c r="C1016" i="6"/>
  <c r="D1016" i="6"/>
  <c r="B1017" i="6"/>
  <c r="C1017" i="6"/>
  <c r="D1017" i="6"/>
  <c r="B1018" i="6"/>
  <c r="C1018" i="6"/>
  <c r="D1018" i="6"/>
  <c r="B1019" i="6"/>
  <c r="C1019" i="6"/>
  <c r="D1019" i="6"/>
  <c r="B1020" i="6"/>
  <c r="C1020" i="6"/>
  <c r="D1020" i="6"/>
  <c r="B1021" i="6"/>
  <c r="C1021" i="6"/>
  <c r="D1021" i="6"/>
  <c r="B1022" i="6"/>
  <c r="C1022" i="6"/>
  <c r="D1022" i="6"/>
  <c r="B1023" i="6"/>
  <c r="C1023" i="6"/>
  <c r="D1023" i="6"/>
  <c r="B1024" i="6"/>
  <c r="C1024" i="6"/>
  <c r="D1024" i="6"/>
  <c r="B1025" i="6"/>
  <c r="C1025" i="6"/>
  <c r="D1025" i="6"/>
  <c r="B1026" i="6"/>
  <c r="C1026" i="6"/>
  <c r="D1026" i="6"/>
  <c r="B1027" i="6"/>
  <c r="C1027" i="6"/>
  <c r="D1027" i="6"/>
  <c r="B1028" i="6"/>
  <c r="C1028" i="6"/>
  <c r="D1028" i="6"/>
  <c r="B1029" i="6"/>
  <c r="C1029" i="6"/>
  <c r="D1029" i="6"/>
  <c r="B1030" i="6"/>
  <c r="C1030" i="6"/>
  <c r="D1030" i="6"/>
  <c r="B1031" i="6"/>
  <c r="C1031" i="6"/>
  <c r="D1031" i="6"/>
  <c r="B1032" i="6"/>
  <c r="C1032" i="6"/>
  <c r="D1032" i="6"/>
  <c r="B1033" i="6"/>
  <c r="C1033" i="6"/>
  <c r="D1033" i="6"/>
  <c r="B1034" i="6"/>
  <c r="C1034" i="6"/>
  <c r="D1034" i="6"/>
  <c r="B1035" i="6"/>
  <c r="C1035" i="6"/>
  <c r="D1035" i="6"/>
  <c r="B1036" i="6"/>
  <c r="C1036" i="6"/>
  <c r="D1036" i="6"/>
  <c r="B1037" i="6"/>
  <c r="C1037" i="6"/>
  <c r="D1037" i="6"/>
  <c r="B1038" i="6"/>
  <c r="C1038" i="6"/>
  <c r="D1038" i="6"/>
  <c r="B1039" i="6"/>
  <c r="C1039" i="6"/>
  <c r="D1039" i="6"/>
  <c r="B1040" i="6"/>
  <c r="C1040" i="6"/>
  <c r="D1040" i="6"/>
  <c r="B1041" i="6"/>
  <c r="C1041" i="6"/>
  <c r="D1041" i="6"/>
  <c r="B1042" i="6"/>
  <c r="C1042" i="6"/>
  <c r="D1042" i="6"/>
  <c r="B1043" i="6"/>
  <c r="C1043" i="6"/>
  <c r="D1043" i="6"/>
  <c r="B1044" i="6"/>
  <c r="C1044" i="6"/>
  <c r="D1044" i="6"/>
  <c r="B1045" i="6"/>
  <c r="C1045" i="6"/>
  <c r="D1045" i="6"/>
  <c r="B1046" i="6"/>
  <c r="C1046" i="6"/>
  <c r="D1046" i="6"/>
  <c r="B1047" i="6"/>
  <c r="C1047" i="6"/>
  <c r="D1047" i="6"/>
  <c r="B1048" i="6"/>
  <c r="C1048" i="6"/>
  <c r="D1048" i="6"/>
  <c r="B1049" i="6"/>
  <c r="C1049" i="6"/>
  <c r="D1049" i="6"/>
  <c r="B1050" i="6"/>
  <c r="C1050" i="6"/>
  <c r="D1050" i="6"/>
  <c r="B1051" i="6"/>
  <c r="C1051" i="6"/>
  <c r="D1051" i="6"/>
  <c r="B1052" i="6"/>
  <c r="C1052" i="6"/>
  <c r="D1052" i="6"/>
  <c r="B1053" i="6"/>
  <c r="C1053" i="6"/>
  <c r="D1053" i="6"/>
  <c r="B1054" i="6"/>
  <c r="C1054" i="6"/>
  <c r="D1054" i="6"/>
  <c r="B1055" i="6"/>
  <c r="C1055" i="6"/>
  <c r="D1055" i="6"/>
  <c r="B1056" i="6"/>
  <c r="C1056" i="6"/>
  <c r="D1056" i="6"/>
  <c r="B60" i="6"/>
  <c r="C60" i="6"/>
  <c r="D60" i="6"/>
  <c r="B62" i="6"/>
  <c r="C62" i="6"/>
  <c r="D62" i="6"/>
  <c r="B63" i="6"/>
  <c r="C63" i="6"/>
  <c r="D63" i="6"/>
  <c r="B64" i="6"/>
  <c r="C64" i="6"/>
  <c r="D64" i="6"/>
  <c r="B65" i="6"/>
  <c r="C65" i="6"/>
  <c r="D65" i="6"/>
  <c r="B58" i="6"/>
  <c r="B59" i="6"/>
  <c r="B57" i="6"/>
  <c r="C58" i="6"/>
  <c r="D58" i="6"/>
  <c r="C59" i="6"/>
  <c r="D59" i="6"/>
  <c r="C57" i="6"/>
  <c r="D57" i="6"/>
  <c r="D48" i="6"/>
  <c r="E48" i="6" s="1"/>
  <c r="J48" i="6" s="1"/>
  <c r="H48" i="6"/>
  <c r="D47" i="6"/>
  <c r="E47" i="6" s="1"/>
  <c r="H47" i="6"/>
  <c r="J47" i="6" s="1"/>
  <c r="H46" i="6"/>
  <c r="D46" i="6"/>
  <c r="E46" i="6" s="1"/>
  <c r="J46" i="6" s="1"/>
  <c r="C34" i="6"/>
  <c r="J30" i="6"/>
  <c r="I30" i="6"/>
  <c r="G30" i="6"/>
  <c r="E30" i="6"/>
  <c r="J29" i="6"/>
  <c r="I29" i="6"/>
  <c r="G29" i="6"/>
  <c r="J28" i="6"/>
  <c r="I28" i="6"/>
  <c r="G28" i="6"/>
  <c r="J27" i="6"/>
  <c r="I27" i="6"/>
  <c r="G27" i="6"/>
  <c r="J26" i="6"/>
  <c r="I26" i="6"/>
  <c r="G26" i="6"/>
  <c r="J25" i="6"/>
  <c r="I25" i="6"/>
  <c r="G25" i="6"/>
  <c r="J24" i="6"/>
  <c r="I24" i="6"/>
  <c r="G24" i="6"/>
  <c r="J23" i="6"/>
  <c r="I23" i="6"/>
  <c r="G23" i="6"/>
  <c r="J22" i="6"/>
  <c r="I22" i="6"/>
  <c r="G22" i="6"/>
  <c r="J21" i="6"/>
  <c r="I21" i="6"/>
  <c r="G21" i="6"/>
  <c r="H21" i="6" s="1"/>
  <c r="G20" i="6"/>
  <c r="G19" i="6"/>
  <c r="E19" i="6"/>
  <c r="L19" i="6" s="1"/>
  <c r="G18" i="6"/>
  <c r="E18" i="6"/>
  <c r="L18" i="6" s="1"/>
  <c r="M18" i="6" s="1"/>
  <c r="C6" i="6"/>
  <c r="E20" i="6" s="1"/>
  <c r="L20" i="6" s="1"/>
  <c r="C6" i="2"/>
  <c r="N8" i="5"/>
  <c r="B17" i="5"/>
  <c r="B16" i="5" s="1"/>
  <c r="L7" i="5"/>
  <c r="J8" i="5"/>
  <c r="J7" i="5"/>
  <c r="K7" i="5"/>
  <c r="K8" i="5"/>
  <c r="L8" i="5" s="1"/>
  <c r="H6" i="5"/>
  <c r="I6" i="5" s="1"/>
  <c r="H7" i="5"/>
  <c r="I7" i="5" s="1"/>
  <c r="H8" i="5"/>
  <c r="I8" i="5" s="1"/>
  <c r="G7" i="5"/>
  <c r="G8" i="5"/>
  <c r="G6" i="5"/>
  <c r="E6" i="5"/>
  <c r="F6" i="5" s="1"/>
  <c r="E7" i="5"/>
  <c r="F7" i="5" s="1"/>
  <c r="E8" i="5"/>
  <c r="F8" i="5" s="1"/>
  <c r="E5" i="5"/>
  <c r="F5" i="5" s="1"/>
  <c r="N7" i="5" l="1"/>
  <c r="N6" i="5"/>
  <c r="N5" i="5"/>
  <c r="E61" i="6"/>
  <c r="F61" i="6" s="1"/>
  <c r="E224" i="6"/>
  <c r="F224" i="6" s="1"/>
  <c r="E176" i="6"/>
  <c r="F176" i="6" s="1"/>
  <c r="E164" i="6"/>
  <c r="F164" i="6" s="1"/>
  <c r="E160" i="6"/>
  <c r="F160" i="6" s="1"/>
  <c r="E88" i="6"/>
  <c r="F88" i="6" s="1"/>
  <c r="E212" i="6"/>
  <c r="F212" i="6" s="1"/>
  <c r="E204" i="6"/>
  <c r="F204" i="6" s="1"/>
  <c r="E188" i="6"/>
  <c r="F188" i="6" s="1"/>
  <c r="E180" i="6"/>
  <c r="F180" i="6" s="1"/>
  <c r="E609" i="6"/>
  <c r="F609" i="6" s="1"/>
  <c r="E434" i="6"/>
  <c r="F434" i="6" s="1"/>
  <c r="E422" i="6"/>
  <c r="F422" i="6" s="1"/>
  <c r="E393" i="6"/>
  <c r="F393" i="6" s="1"/>
  <c r="E389" i="6"/>
  <c r="F389" i="6" s="1"/>
  <c r="E350" i="6"/>
  <c r="F350" i="6" s="1"/>
  <c r="E285" i="6"/>
  <c r="F285" i="6" s="1"/>
  <c r="E966" i="6"/>
  <c r="F966" i="6" s="1"/>
  <c r="E66" i="6"/>
  <c r="F66" i="6" s="1"/>
  <c r="E968" i="6"/>
  <c r="F968" i="6" s="1"/>
  <c r="E916" i="6"/>
  <c r="F916" i="6" s="1"/>
  <c r="E907" i="6"/>
  <c r="F907" i="6" s="1"/>
  <c r="E903" i="6"/>
  <c r="F903" i="6" s="1"/>
  <c r="E900" i="6"/>
  <c r="F900" i="6" s="1"/>
  <c r="E687" i="6"/>
  <c r="F687" i="6" s="1"/>
  <c r="E683" i="6"/>
  <c r="F683" i="6" s="1"/>
  <c r="E613" i="6"/>
  <c r="F613" i="6" s="1"/>
  <c r="E611" i="6"/>
  <c r="F611" i="6" s="1"/>
  <c r="E554" i="6"/>
  <c r="F554" i="6" s="1"/>
  <c r="E518" i="6"/>
  <c r="F518" i="6" s="1"/>
  <c r="E486" i="6"/>
  <c r="F486" i="6" s="1"/>
  <c r="E235" i="6"/>
  <c r="F235" i="6" s="1"/>
  <c r="E218" i="6"/>
  <c r="F218" i="6" s="1"/>
  <c r="E214" i="6"/>
  <c r="F214" i="6" s="1"/>
  <c r="E172" i="6"/>
  <c r="F172" i="6" s="1"/>
  <c r="E68" i="6"/>
  <c r="F68" i="6" s="1"/>
  <c r="E1053" i="6"/>
  <c r="F1053" i="6" s="1"/>
  <c r="E1050" i="6"/>
  <c r="F1050" i="6" s="1"/>
  <c r="E432" i="6"/>
  <c r="F432" i="6" s="1"/>
  <c r="E428" i="6"/>
  <c r="F428" i="6" s="1"/>
  <c r="E228" i="6"/>
  <c r="F228" i="6" s="1"/>
  <c r="E186" i="6"/>
  <c r="F186" i="6" s="1"/>
  <c r="E182" i="6"/>
  <c r="F182" i="6" s="1"/>
  <c r="E90" i="6"/>
  <c r="F90" i="6" s="1"/>
  <c r="E86" i="6"/>
  <c r="F86" i="6" s="1"/>
  <c r="E82" i="6"/>
  <c r="F82" i="6" s="1"/>
  <c r="E78" i="6"/>
  <c r="F78" i="6" s="1"/>
  <c r="E1030" i="6"/>
  <c r="F1030" i="6" s="1"/>
  <c r="E1007" i="6"/>
  <c r="F1007" i="6" s="1"/>
  <c r="E975" i="6"/>
  <c r="F975" i="6" s="1"/>
  <c r="E954" i="6"/>
  <c r="F954" i="6" s="1"/>
  <c r="E934" i="6"/>
  <c r="F934" i="6" s="1"/>
  <c r="E922" i="6"/>
  <c r="F922" i="6" s="1"/>
  <c r="E349" i="6"/>
  <c r="F349" i="6" s="1"/>
  <c r="E345" i="6"/>
  <c r="F345" i="6" s="1"/>
  <c r="E333" i="6"/>
  <c r="F333" i="6" s="1"/>
  <c r="E317" i="6"/>
  <c r="F317" i="6" s="1"/>
  <c r="E313" i="6"/>
  <c r="F313" i="6" s="1"/>
  <c r="E301" i="6"/>
  <c r="F301" i="6" s="1"/>
  <c r="E272" i="6"/>
  <c r="F272" i="6" s="1"/>
  <c r="E256" i="6"/>
  <c r="F256" i="6" s="1"/>
  <c r="E252" i="6"/>
  <c r="F252" i="6" s="1"/>
  <c r="E220" i="6"/>
  <c r="F220" i="6" s="1"/>
  <c r="E208" i="6"/>
  <c r="F208" i="6" s="1"/>
  <c r="E196" i="6"/>
  <c r="F196" i="6" s="1"/>
  <c r="E192" i="6"/>
  <c r="F192" i="6" s="1"/>
  <c r="E166" i="6"/>
  <c r="F166" i="6" s="1"/>
  <c r="E74" i="6"/>
  <c r="F74" i="6" s="1"/>
  <c r="E1014" i="6"/>
  <c r="F1014" i="6" s="1"/>
  <c r="E1010" i="6"/>
  <c r="F1010" i="6" s="1"/>
  <c r="E1032" i="6"/>
  <c r="F1032" i="6" s="1"/>
  <c r="E950" i="6"/>
  <c r="F950" i="6" s="1"/>
  <c r="E946" i="6"/>
  <c r="F946" i="6" s="1"/>
  <c r="E943" i="6"/>
  <c r="F943" i="6" s="1"/>
  <c r="E942" i="6"/>
  <c r="F942" i="6" s="1"/>
  <c r="E810" i="6"/>
  <c r="F810" i="6" s="1"/>
  <c r="E698" i="6"/>
  <c r="F698" i="6" s="1"/>
  <c r="E695" i="6"/>
  <c r="F695" i="6" s="1"/>
  <c r="E694" i="6"/>
  <c r="F694" i="6" s="1"/>
  <c r="E671" i="6"/>
  <c r="F671" i="6" s="1"/>
  <c r="E666" i="6"/>
  <c r="F666" i="6" s="1"/>
  <c r="E663" i="6"/>
  <c r="F663" i="6" s="1"/>
  <c r="E662" i="6"/>
  <c r="F662" i="6" s="1"/>
  <c r="E542" i="6"/>
  <c r="F542" i="6" s="1"/>
  <c r="E534" i="6"/>
  <c r="F534" i="6" s="1"/>
  <c r="E533" i="6"/>
  <c r="F533" i="6" s="1"/>
  <c r="E526" i="6"/>
  <c r="F526" i="6" s="1"/>
  <c r="E525" i="6"/>
  <c r="F525" i="6" s="1"/>
  <c r="E510" i="6"/>
  <c r="F510" i="6" s="1"/>
  <c r="E502" i="6"/>
  <c r="F502" i="6" s="1"/>
  <c r="E501" i="6"/>
  <c r="F501" i="6" s="1"/>
  <c r="E494" i="6"/>
  <c r="F494" i="6" s="1"/>
  <c r="E478" i="6"/>
  <c r="F478" i="6" s="1"/>
  <c r="E470" i="6"/>
  <c r="F470" i="6" s="1"/>
  <c r="E469" i="6"/>
  <c r="F469" i="6" s="1"/>
  <c r="E462" i="6"/>
  <c r="F462" i="6" s="1"/>
  <c r="E461" i="6"/>
  <c r="F461" i="6" s="1"/>
  <c r="E401" i="6"/>
  <c r="F401" i="6" s="1"/>
  <c r="E381" i="6"/>
  <c r="F381" i="6" s="1"/>
  <c r="E377" i="6"/>
  <c r="F377" i="6" s="1"/>
  <c r="E376" i="6"/>
  <c r="F376" i="6" s="1"/>
  <c r="E365" i="6"/>
  <c r="F365" i="6" s="1"/>
  <c r="E287" i="6"/>
  <c r="F287" i="6" s="1"/>
  <c r="E270" i="6"/>
  <c r="F270" i="6" s="1"/>
  <c r="E262" i="6"/>
  <c r="F262" i="6" s="1"/>
  <c r="E238" i="6"/>
  <c r="F238" i="6" s="1"/>
  <c r="E234" i="6"/>
  <c r="F234" i="6" s="1"/>
  <c r="E216" i="6"/>
  <c r="F216" i="6" s="1"/>
  <c r="E210" i="6"/>
  <c r="F210" i="6" s="1"/>
  <c r="E206" i="6"/>
  <c r="F206" i="6" s="1"/>
  <c r="E184" i="6"/>
  <c r="F184" i="6" s="1"/>
  <c r="E178" i="6"/>
  <c r="F178" i="6" s="1"/>
  <c r="E174" i="6"/>
  <c r="F174" i="6" s="1"/>
  <c r="E80" i="6"/>
  <c r="F80" i="6" s="1"/>
  <c r="E76" i="6"/>
  <c r="F76" i="6" s="1"/>
  <c r="E312" i="6"/>
  <c r="F312" i="6" s="1"/>
  <c r="E230" i="6"/>
  <c r="F230" i="6" s="1"/>
  <c r="E198" i="6"/>
  <c r="F198" i="6" s="1"/>
  <c r="E1046" i="6"/>
  <c r="F1046" i="6" s="1"/>
  <c r="E1039" i="6"/>
  <c r="F1039" i="6" s="1"/>
  <c r="E1018" i="6"/>
  <c r="F1018" i="6" s="1"/>
  <c r="E998" i="6"/>
  <c r="F998" i="6" s="1"/>
  <c r="E989" i="6"/>
  <c r="F989" i="6" s="1"/>
  <c r="E986" i="6"/>
  <c r="F986" i="6" s="1"/>
  <c r="E912" i="6"/>
  <c r="F912" i="6" s="1"/>
  <c r="E896" i="6"/>
  <c r="F896" i="6" s="1"/>
  <c r="E709" i="6"/>
  <c r="F709" i="6" s="1"/>
  <c r="E705" i="6"/>
  <c r="F705" i="6" s="1"/>
  <c r="E701" i="6"/>
  <c r="F701" i="6" s="1"/>
  <c r="E669" i="6"/>
  <c r="F669" i="6" s="1"/>
  <c r="E621" i="6"/>
  <c r="F621" i="6" s="1"/>
  <c r="E540" i="6"/>
  <c r="F540" i="6" s="1"/>
  <c r="E532" i="6"/>
  <c r="F532" i="6" s="1"/>
  <c r="E524" i="6"/>
  <c r="F524" i="6" s="1"/>
  <c r="E508" i="6"/>
  <c r="F508" i="6" s="1"/>
  <c r="E500" i="6"/>
  <c r="F500" i="6" s="1"/>
  <c r="E492" i="6"/>
  <c r="F492" i="6" s="1"/>
  <c r="E476" i="6"/>
  <c r="F476" i="6" s="1"/>
  <c r="E468" i="6"/>
  <c r="F468" i="6" s="1"/>
  <c r="E460" i="6"/>
  <c r="F460" i="6" s="1"/>
  <c r="E418" i="6"/>
  <c r="F418" i="6" s="1"/>
  <c r="E410" i="6"/>
  <c r="F410" i="6" s="1"/>
  <c r="E329" i="6"/>
  <c r="F329" i="6" s="1"/>
  <c r="E325" i="6"/>
  <c r="F325" i="6" s="1"/>
  <c r="E321" i="6"/>
  <c r="F321" i="6" s="1"/>
  <c r="E318" i="6"/>
  <c r="F318" i="6" s="1"/>
  <c r="E286" i="6"/>
  <c r="F286" i="6" s="1"/>
  <c r="E281" i="6"/>
  <c r="F281" i="6" s="1"/>
  <c r="E264" i="6"/>
  <c r="F264" i="6" s="1"/>
  <c r="E240" i="6"/>
  <c r="F240" i="6" s="1"/>
  <c r="E232" i="6"/>
  <c r="F232" i="6" s="1"/>
  <c r="E222" i="6"/>
  <c r="F222" i="6" s="1"/>
  <c r="E200" i="6"/>
  <c r="F200" i="6" s="1"/>
  <c r="E190" i="6"/>
  <c r="F190" i="6" s="1"/>
  <c r="E168" i="6"/>
  <c r="F168" i="6" s="1"/>
  <c r="E70" i="6"/>
  <c r="F70" i="6" s="1"/>
  <c r="E1006" i="6"/>
  <c r="F1006" i="6" s="1"/>
  <c r="E982" i="6"/>
  <c r="F982" i="6" s="1"/>
  <c r="E925" i="6"/>
  <c r="F925" i="6" s="1"/>
  <c r="E643" i="6"/>
  <c r="F643" i="6" s="1"/>
  <c r="E633" i="6"/>
  <c r="F633" i="6" s="1"/>
  <c r="E427" i="6"/>
  <c r="F427" i="6" s="1"/>
  <c r="E351" i="6"/>
  <c r="F351" i="6" s="1"/>
  <c r="E119" i="6"/>
  <c r="F119" i="6" s="1"/>
  <c r="E115" i="6"/>
  <c r="F115" i="6" s="1"/>
  <c r="E111" i="6"/>
  <c r="F111" i="6" s="1"/>
  <c r="E84" i="6"/>
  <c r="F84" i="6" s="1"/>
  <c r="E1055" i="6"/>
  <c r="F1055" i="6" s="1"/>
  <c r="E1054" i="6"/>
  <c r="F1054" i="6" s="1"/>
  <c r="E1037" i="6"/>
  <c r="F1037" i="6" s="1"/>
  <c r="E1034" i="6"/>
  <c r="F1034" i="6" s="1"/>
  <c r="E1016" i="6"/>
  <c r="F1016" i="6" s="1"/>
  <c r="E994" i="6"/>
  <c r="F994" i="6" s="1"/>
  <c r="E991" i="6"/>
  <c r="F991" i="6" s="1"/>
  <c r="E990" i="6"/>
  <c r="F990" i="6" s="1"/>
  <c r="E973" i="6"/>
  <c r="F973" i="6" s="1"/>
  <c r="E970" i="6"/>
  <c r="F970" i="6" s="1"/>
  <c r="E952" i="6"/>
  <c r="F952" i="6" s="1"/>
  <c r="E930" i="6"/>
  <c r="F930" i="6" s="1"/>
  <c r="E927" i="6"/>
  <c r="F927" i="6" s="1"/>
  <c r="E926" i="6"/>
  <c r="F926" i="6" s="1"/>
  <c r="E914" i="6"/>
  <c r="F914" i="6" s="1"/>
  <c r="E910" i="6"/>
  <c r="F910" i="6" s="1"/>
  <c r="E904" i="6"/>
  <c r="F904" i="6" s="1"/>
  <c r="E64" i="6"/>
  <c r="F64" i="6" s="1"/>
  <c r="E1038" i="6"/>
  <c r="F1038" i="6" s="1"/>
  <c r="E1021" i="6"/>
  <c r="F1021" i="6" s="1"/>
  <c r="E1000" i="6"/>
  <c r="F1000" i="6" s="1"/>
  <c r="E974" i="6"/>
  <c r="F974" i="6" s="1"/>
  <c r="E957" i="6"/>
  <c r="F957" i="6" s="1"/>
  <c r="E897" i="6"/>
  <c r="F897" i="6" s="1"/>
  <c r="E814" i="6"/>
  <c r="F814" i="6" s="1"/>
  <c r="E700" i="6"/>
  <c r="F700" i="6" s="1"/>
  <c r="E655" i="6"/>
  <c r="F655" i="6" s="1"/>
  <c r="E651" i="6"/>
  <c r="F651" i="6" s="1"/>
  <c r="E637" i="6"/>
  <c r="F637" i="6" s="1"/>
  <c r="E627" i="6"/>
  <c r="F627" i="6" s="1"/>
  <c r="E625" i="6"/>
  <c r="F625" i="6" s="1"/>
  <c r="E546" i="6"/>
  <c r="F546" i="6" s="1"/>
  <c r="E539" i="6"/>
  <c r="F539" i="6" s="1"/>
  <c r="E454" i="6"/>
  <c r="F454" i="6" s="1"/>
  <c r="E361" i="6"/>
  <c r="F361" i="6" s="1"/>
  <c r="E202" i="6"/>
  <c r="F202" i="6" s="1"/>
  <c r="E170" i="6"/>
  <c r="F170" i="6" s="1"/>
  <c r="E72" i="6"/>
  <c r="F72" i="6" s="1"/>
  <c r="E1042" i="6"/>
  <c r="F1042" i="6" s="1"/>
  <c r="E978" i="6"/>
  <c r="F978" i="6" s="1"/>
  <c r="E936" i="6"/>
  <c r="F936" i="6" s="1"/>
  <c r="E919" i="6"/>
  <c r="F919" i="6" s="1"/>
  <c r="E915" i="6"/>
  <c r="F915" i="6" s="1"/>
  <c r="E1048" i="6"/>
  <c r="F1048" i="6" s="1"/>
  <c r="E1026" i="6"/>
  <c r="F1026" i="6" s="1"/>
  <c r="E1023" i="6"/>
  <c r="F1023" i="6" s="1"/>
  <c r="E1022" i="6"/>
  <c r="F1022" i="6" s="1"/>
  <c r="E1005" i="6"/>
  <c r="F1005" i="6" s="1"/>
  <c r="E1002" i="6"/>
  <c r="F1002" i="6" s="1"/>
  <c r="E984" i="6"/>
  <c r="F984" i="6" s="1"/>
  <c r="E962" i="6"/>
  <c r="F962" i="6" s="1"/>
  <c r="E959" i="6"/>
  <c r="F959" i="6" s="1"/>
  <c r="E958" i="6"/>
  <c r="F958" i="6" s="1"/>
  <c r="E941" i="6"/>
  <c r="F941" i="6" s="1"/>
  <c r="E938" i="6"/>
  <c r="F938" i="6" s="1"/>
  <c r="E920" i="6"/>
  <c r="F920" i="6" s="1"/>
  <c r="E899" i="6"/>
  <c r="F899" i="6" s="1"/>
  <c r="E898" i="6"/>
  <c r="F898" i="6" s="1"/>
  <c r="E894" i="6"/>
  <c r="F894" i="6" s="1"/>
  <c r="E890" i="6"/>
  <c r="F890" i="6" s="1"/>
  <c r="E886" i="6"/>
  <c r="F886" i="6" s="1"/>
  <c r="E882" i="6"/>
  <c r="F882" i="6" s="1"/>
  <c r="E878" i="6"/>
  <c r="F878" i="6" s="1"/>
  <c r="E874" i="6"/>
  <c r="F874" i="6" s="1"/>
  <c r="E870" i="6"/>
  <c r="F870" i="6" s="1"/>
  <c r="E866" i="6"/>
  <c r="F866" i="6" s="1"/>
  <c r="E862" i="6"/>
  <c r="F862" i="6" s="1"/>
  <c r="E675" i="6"/>
  <c r="F675" i="6" s="1"/>
  <c r="E668" i="6"/>
  <c r="F668" i="6" s="1"/>
  <c r="E507" i="6"/>
  <c r="F507" i="6" s="1"/>
  <c r="E297" i="6"/>
  <c r="F297" i="6" s="1"/>
  <c r="E226" i="6"/>
  <c r="F226" i="6" s="1"/>
  <c r="E194" i="6"/>
  <c r="F194" i="6" s="1"/>
  <c r="E162" i="6"/>
  <c r="F162" i="6" s="1"/>
  <c r="E493" i="6"/>
  <c r="F493" i="6" s="1"/>
  <c r="E475" i="6"/>
  <c r="F475" i="6" s="1"/>
  <c r="E446" i="6"/>
  <c r="F446" i="6" s="1"/>
  <c r="E442" i="6"/>
  <c r="F442" i="6" s="1"/>
  <c r="E400" i="6"/>
  <c r="F400" i="6" s="1"/>
  <c r="E357" i="6"/>
  <c r="F357" i="6" s="1"/>
  <c r="E344" i="6"/>
  <c r="F344" i="6" s="1"/>
  <c r="E319" i="6"/>
  <c r="F319" i="6" s="1"/>
  <c r="E293" i="6"/>
  <c r="F293" i="6" s="1"/>
  <c r="E289" i="6"/>
  <c r="F289" i="6" s="1"/>
  <c r="E280" i="6"/>
  <c r="F280" i="6" s="1"/>
  <c r="E263" i="6"/>
  <c r="F263" i="6" s="1"/>
  <c r="E261" i="6"/>
  <c r="F261" i="6" s="1"/>
  <c r="E117" i="6"/>
  <c r="F117" i="6" s="1"/>
  <c r="E113" i="6"/>
  <c r="F113" i="6" s="1"/>
  <c r="E109" i="6"/>
  <c r="F109" i="6" s="1"/>
  <c r="E699" i="6"/>
  <c r="F699" i="6" s="1"/>
  <c r="E682" i="6"/>
  <c r="F682" i="6" s="1"/>
  <c r="E679" i="6"/>
  <c r="F679" i="6" s="1"/>
  <c r="E678" i="6"/>
  <c r="F678" i="6" s="1"/>
  <c r="E659" i="6"/>
  <c r="F659" i="6" s="1"/>
  <c r="E653" i="6"/>
  <c r="F653" i="6" s="1"/>
  <c r="E652" i="6"/>
  <c r="F652" i="6" s="1"/>
  <c r="E641" i="6"/>
  <c r="F641" i="6" s="1"/>
  <c r="E640" i="6"/>
  <c r="F640" i="6" s="1"/>
  <c r="E632" i="6"/>
  <c r="F632" i="6" s="1"/>
  <c r="E629" i="6"/>
  <c r="F629" i="6" s="1"/>
  <c r="E628" i="6"/>
  <c r="F628" i="6" s="1"/>
  <c r="E626" i="6"/>
  <c r="F626" i="6" s="1"/>
  <c r="E557" i="6"/>
  <c r="F557" i="6" s="1"/>
  <c r="E553" i="6"/>
  <c r="F553" i="6" s="1"/>
  <c r="E550" i="6"/>
  <c r="F550" i="6" s="1"/>
  <c r="E549" i="6"/>
  <c r="F549" i="6" s="1"/>
  <c r="E516" i="6"/>
  <c r="F516" i="6" s="1"/>
  <c r="E515" i="6"/>
  <c r="F515" i="6" s="1"/>
  <c r="E506" i="6"/>
  <c r="F506" i="6" s="1"/>
  <c r="E498" i="6"/>
  <c r="F498" i="6" s="1"/>
  <c r="E448" i="6"/>
  <c r="F448" i="6" s="1"/>
  <c r="E444" i="6"/>
  <c r="F444" i="6" s="1"/>
  <c r="E430" i="6"/>
  <c r="F430" i="6" s="1"/>
  <c r="E426" i="6"/>
  <c r="F426" i="6" s="1"/>
  <c r="E405" i="6"/>
  <c r="F405" i="6" s="1"/>
  <c r="E388" i="6"/>
  <c r="F388" i="6" s="1"/>
  <c r="E386" i="6"/>
  <c r="F386" i="6" s="1"/>
  <c r="E363" i="6"/>
  <c r="F363" i="6" s="1"/>
  <c r="E346" i="6"/>
  <c r="F346" i="6" s="1"/>
  <c r="E341" i="6"/>
  <c r="F341" i="6" s="1"/>
  <c r="E337" i="6"/>
  <c r="F337" i="6" s="1"/>
  <c r="E334" i="6"/>
  <c r="F334" i="6" s="1"/>
  <c r="E330" i="6"/>
  <c r="F330" i="6" s="1"/>
  <c r="E324" i="6"/>
  <c r="F324" i="6" s="1"/>
  <c r="E299" i="6"/>
  <c r="F299" i="6" s="1"/>
  <c r="E282" i="6"/>
  <c r="F282" i="6" s="1"/>
  <c r="E268" i="6"/>
  <c r="F268" i="6" s="1"/>
  <c r="E248" i="6"/>
  <c r="F248" i="6" s="1"/>
  <c r="E247" i="6"/>
  <c r="F247" i="6" s="1"/>
  <c r="E245" i="6"/>
  <c r="F245" i="6" s="1"/>
  <c r="E142" i="6"/>
  <c r="F142" i="6" s="1"/>
  <c r="E138" i="6"/>
  <c r="F138" i="6" s="1"/>
  <c r="E134" i="6"/>
  <c r="F134" i="6" s="1"/>
  <c r="E130" i="6"/>
  <c r="F130" i="6" s="1"/>
  <c r="E126" i="6"/>
  <c r="F126" i="6" s="1"/>
  <c r="E122" i="6"/>
  <c r="F122" i="6" s="1"/>
  <c r="E118" i="6"/>
  <c r="F118" i="6" s="1"/>
  <c r="E114" i="6"/>
  <c r="F114" i="6" s="1"/>
  <c r="E110" i="6"/>
  <c r="F110" i="6" s="1"/>
  <c r="E106" i="6"/>
  <c r="F106" i="6" s="1"/>
  <c r="E102" i="6"/>
  <c r="F102" i="6" s="1"/>
  <c r="E98" i="6"/>
  <c r="F98" i="6" s="1"/>
  <c r="E94" i="6"/>
  <c r="F94" i="6" s="1"/>
  <c r="E858" i="6"/>
  <c r="F858" i="6" s="1"/>
  <c r="E854" i="6"/>
  <c r="F854" i="6" s="1"/>
  <c r="E850" i="6"/>
  <c r="F850" i="6" s="1"/>
  <c r="E846" i="6"/>
  <c r="F846" i="6" s="1"/>
  <c r="E842" i="6"/>
  <c r="F842" i="6" s="1"/>
  <c r="E838" i="6"/>
  <c r="F838" i="6" s="1"/>
  <c r="E834" i="6"/>
  <c r="F834" i="6" s="1"/>
  <c r="E830" i="6"/>
  <c r="F830" i="6" s="1"/>
  <c r="E826" i="6"/>
  <c r="F826" i="6" s="1"/>
  <c r="E822" i="6"/>
  <c r="F822" i="6" s="1"/>
  <c r="E818" i="6"/>
  <c r="F818" i="6" s="1"/>
  <c r="E809" i="6"/>
  <c r="F809" i="6" s="1"/>
  <c r="E691" i="6"/>
  <c r="F691" i="6" s="1"/>
  <c r="E685" i="6"/>
  <c r="F685" i="6" s="1"/>
  <c r="E684" i="6"/>
  <c r="F684" i="6" s="1"/>
  <c r="E667" i="6"/>
  <c r="F667" i="6" s="1"/>
  <c r="E650" i="6"/>
  <c r="F650" i="6" s="1"/>
  <c r="E647" i="6"/>
  <c r="F647" i="6" s="1"/>
  <c r="E646" i="6"/>
  <c r="F646" i="6" s="1"/>
  <c r="E620" i="6"/>
  <c r="F620" i="6" s="1"/>
  <c r="E617" i="6"/>
  <c r="F617" i="6" s="1"/>
  <c r="E616" i="6"/>
  <c r="F616" i="6" s="1"/>
  <c r="E538" i="6"/>
  <c r="F538" i="6" s="1"/>
  <c r="E530" i="6"/>
  <c r="F530" i="6" s="1"/>
  <c r="E484" i="6"/>
  <c r="F484" i="6" s="1"/>
  <c r="E483" i="6"/>
  <c r="F483" i="6" s="1"/>
  <c r="E474" i="6"/>
  <c r="F474" i="6" s="1"/>
  <c r="E466" i="6"/>
  <c r="F466" i="6" s="1"/>
  <c r="E450" i="6"/>
  <c r="F450" i="6" s="1"/>
  <c r="E449" i="6"/>
  <c r="F449" i="6" s="1"/>
  <c r="E445" i="6"/>
  <c r="F445" i="6" s="1"/>
  <c r="E438" i="6"/>
  <c r="F438" i="6" s="1"/>
  <c r="E416" i="6"/>
  <c r="F416" i="6" s="1"/>
  <c r="E412" i="6"/>
  <c r="F412" i="6" s="1"/>
  <c r="E411" i="6"/>
  <c r="F411" i="6" s="1"/>
  <c r="E395" i="6"/>
  <c r="F395" i="6" s="1"/>
  <c r="E378" i="6"/>
  <c r="F378" i="6" s="1"/>
  <c r="E373" i="6"/>
  <c r="F373" i="6" s="1"/>
  <c r="E369" i="6"/>
  <c r="F369" i="6" s="1"/>
  <c r="E366" i="6"/>
  <c r="F366" i="6" s="1"/>
  <c r="E362" i="6"/>
  <c r="F362" i="6" s="1"/>
  <c r="E356" i="6"/>
  <c r="F356" i="6" s="1"/>
  <c r="E331" i="6"/>
  <c r="F331" i="6" s="1"/>
  <c r="E314" i="6"/>
  <c r="F314" i="6" s="1"/>
  <c r="E305" i="6"/>
  <c r="F305" i="6" s="1"/>
  <c r="E302" i="6"/>
  <c r="F302" i="6" s="1"/>
  <c r="E298" i="6"/>
  <c r="F298" i="6" s="1"/>
  <c r="E292" i="6"/>
  <c r="F292" i="6" s="1"/>
  <c r="E254" i="6"/>
  <c r="F254" i="6" s="1"/>
  <c r="E246" i="6"/>
  <c r="F246" i="6" s="1"/>
  <c r="E233" i="6"/>
  <c r="F233" i="6" s="1"/>
  <c r="E156" i="6"/>
  <c r="F156" i="6" s="1"/>
  <c r="E152" i="6"/>
  <c r="F152" i="6" s="1"/>
  <c r="E148" i="6"/>
  <c r="F148" i="6" s="1"/>
  <c r="E144" i="6"/>
  <c r="F144" i="6" s="1"/>
  <c r="E140" i="6"/>
  <c r="F140" i="6" s="1"/>
  <c r="E136" i="6"/>
  <c r="F136" i="6" s="1"/>
  <c r="E132" i="6"/>
  <c r="F132" i="6" s="1"/>
  <c r="E128" i="6"/>
  <c r="F128" i="6" s="1"/>
  <c r="E124" i="6"/>
  <c r="F124" i="6" s="1"/>
  <c r="E120" i="6"/>
  <c r="F120" i="6" s="1"/>
  <c r="E116" i="6"/>
  <c r="F116" i="6" s="1"/>
  <c r="E112" i="6"/>
  <c r="F112" i="6" s="1"/>
  <c r="E108" i="6"/>
  <c r="F108" i="6" s="1"/>
  <c r="E104" i="6"/>
  <c r="F104" i="6" s="1"/>
  <c r="E100" i="6"/>
  <c r="F100" i="6" s="1"/>
  <c r="E96" i="6"/>
  <c r="F96" i="6" s="1"/>
  <c r="E92" i="6"/>
  <c r="F92" i="6" s="1"/>
  <c r="E1051" i="6"/>
  <c r="F1051" i="6" s="1"/>
  <c r="E1035" i="6"/>
  <c r="F1035" i="6" s="1"/>
  <c r="E996" i="6"/>
  <c r="F996" i="6" s="1"/>
  <c r="E985" i="6"/>
  <c r="F985" i="6" s="1"/>
  <c r="E948" i="6"/>
  <c r="F948" i="6" s="1"/>
  <c r="E923" i="6"/>
  <c r="F923" i="6" s="1"/>
  <c r="E800" i="6"/>
  <c r="F800" i="6" s="1"/>
  <c r="E796" i="6"/>
  <c r="F796" i="6" s="1"/>
  <c r="E788" i="6"/>
  <c r="F788" i="6" s="1"/>
  <c r="E784" i="6"/>
  <c r="F784" i="6" s="1"/>
  <c r="E781" i="6"/>
  <c r="F781" i="6" s="1"/>
  <c r="E776" i="6"/>
  <c r="F776" i="6" s="1"/>
  <c r="E773" i="6"/>
  <c r="F773" i="6" s="1"/>
  <c r="E768" i="6"/>
  <c r="F768" i="6" s="1"/>
  <c r="E765" i="6"/>
  <c r="F765" i="6" s="1"/>
  <c r="E761" i="6"/>
  <c r="F761" i="6" s="1"/>
  <c r="E757" i="6"/>
  <c r="F757" i="6" s="1"/>
  <c r="E752" i="6"/>
  <c r="F752" i="6" s="1"/>
  <c r="E725" i="6"/>
  <c r="F725" i="6" s="1"/>
  <c r="E721" i="6"/>
  <c r="F721" i="6" s="1"/>
  <c r="E717" i="6"/>
  <c r="F717" i="6" s="1"/>
  <c r="E713" i="6"/>
  <c r="F713" i="6" s="1"/>
  <c r="E1028" i="6"/>
  <c r="F1028" i="6" s="1"/>
  <c r="E1019" i="6"/>
  <c r="F1019" i="6" s="1"/>
  <c r="E1001" i="6"/>
  <c r="F1001" i="6" s="1"/>
  <c r="E987" i="6"/>
  <c r="F987" i="6" s="1"/>
  <c r="E971" i="6"/>
  <c r="F971" i="6" s="1"/>
  <c r="E955" i="6"/>
  <c r="F955" i="6" s="1"/>
  <c r="E937" i="6"/>
  <c r="F937" i="6" s="1"/>
  <c r="E932" i="6"/>
  <c r="F932" i="6" s="1"/>
  <c r="E921" i="6"/>
  <c r="F921" i="6" s="1"/>
  <c r="E905" i="6"/>
  <c r="F905" i="6" s="1"/>
  <c r="E804" i="6"/>
  <c r="F804" i="6" s="1"/>
  <c r="E801" i="6"/>
  <c r="F801" i="6" s="1"/>
  <c r="E797" i="6"/>
  <c r="F797" i="6" s="1"/>
  <c r="E793" i="6"/>
  <c r="F793" i="6" s="1"/>
  <c r="E792" i="6"/>
  <c r="F792" i="6" s="1"/>
  <c r="E789" i="6"/>
  <c r="F789" i="6" s="1"/>
  <c r="E785" i="6"/>
  <c r="F785" i="6" s="1"/>
  <c r="E780" i="6"/>
  <c r="F780" i="6" s="1"/>
  <c r="E777" i="6"/>
  <c r="F777" i="6" s="1"/>
  <c r="E772" i="6"/>
  <c r="F772" i="6" s="1"/>
  <c r="E769" i="6"/>
  <c r="F769" i="6" s="1"/>
  <c r="E764" i="6"/>
  <c r="F764" i="6" s="1"/>
  <c r="E760" i="6"/>
  <c r="F760" i="6" s="1"/>
  <c r="E756" i="6"/>
  <c r="F756" i="6" s="1"/>
  <c r="E753" i="6"/>
  <c r="F753" i="6" s="1"/>
  <c r="E749" i="6"/>
  <c r="F749" i="6" s="1"/>
  <c r="E745" i="6"/>
  <c r="F745" i="6" s="1"/>
  <c r="E741" i="6"/>
  <c r="F741" i="6" s="1"/>
  <c r="E737" i="6"/>
  <c r="F737" i="6" s="1"/>
  <c r="E733" i="6"/>
  <c r="F733" i="6" s="1"/>
  <c r="E729" i="6"/>
  <c r="F729" i="6" s="1"/>
  <c r="E1056" i="6"/>
  <c r="F1056" i="6" s="1"/>
  <c r="E1047" i="6"/>
  <c r="F1047" i="6" s="1"/>
  <c r="E1045" i="6"/>
  <c r="F1045" i="6" s="1"/>
  <c r="E1040" i="6"/>
  <c r="F1040" i="6" s="1"/>
  <c r="E1031" i="6"/>
  <c r="F1031" i="6" s="1"/>
  <c r="E1029" i="6"/>
  <c r="F1029" i="6" s="1"/>
  <c r="E1024" i="6"/>
  <c r="F1024" i="6" s="1"/>
  <c r="E1015" i="6"/>
  <c r="F1015" i="6" s="1"/>
  <c r="E1013" i="6"/>
  <c r="F1013" i="6" s="1"/>
  <c r="E1008" i="6"/>
  <c r="F1008" i="6" s="1"/>
  <c r="E999" i="6"/>
  <c r="F999" i="6" s="1"/>
  <c r="E997" i="6"/>
  <c r="F997" i="6" s="1"/>
  <c r="E992" i="6"/>
  <c r="F992" i="6" s="1"/>
  <c r="E983" i="6"/>
  <c r="F983" i="6" s="1"/>
  <c r="E981" i="6"/>
  <c r="F981" i="6" s="1"/>
  <c r="E976" i="6"/>
  <c r="F976" i="6" s="1"/>
  <c r="E967" i="6"/>
  <c r="F967" i="6" s="1"/>
  <c r="E965" i="6"/>
  <c r="F965" i="6" s="1"/>
  <c r="E960" i="6"/>
  <c r="F960" i="6" s="1"/>
  <c r="E951" i="6"/>
  <c r="F951" i="6" s="1"/>
  <c r="E949" i="6"/>
  <c r="F949" i="6" s="1"/>
  <c r="E944" i="6"/>
  <c r="F944" i="6" s="1"/>
  <c r="E935" i="6"/>
  <c r="F935" i="6" s="1"/>
  <c r="E933" i="6"/>
  <c r="F933" i="6" s="1"/>
  <c r="E928" i="6"/>
  <c r="F928" i="6" s="1"/>
  <c r="E918" i="6"/>
  <c r="F918" i="6" s="1"/>
  <c r="E911" i="6"/>
  <c r="F911" i="6" s="1"/>
  <c r="E908" i="6"/>
  <c r="F908" i="6" s="1"/>
  <c r="E906" i="6"/>
  <c r="F906" i="6" s="1"/>
  <c r="E902" i="6"/>
  <c r="F902" i="6" s="1"/>
  <c r="E895" i="6"/>
  <c r="F895" i="6" s="1"/>
  <c r="E892" i="6"/>
  <c r="F892" i="6" s="1"/>
  <c r="E888" i="6"/>
  <c r="F888" i="6" s="1"/>
  <c r="E884" i="6"/>
  <c r="F884" i="6" s="1"/>
  <c r="E880" i="6"/>
  <c r="F880" i="6" s="1"/>
  <c r="E876" i="6"/>
  <c r="F876" i="6" s="1"/>
  <c r="E872" i="6"/>
  <c r="F872" i="6" s="1"/>
  <c r="E868" i="6"/>
  <c r="F868" i="6" s="1"/>
  <c r="E864" i="6"/>
  <c r="F864" i="6" s="1"/>
  <c r="E860" i="6"/>
  <c r="F860" i="6" s="1"/>
  <c r="E856" i="6"/>
  <c r="F856" i="6" s="1"/>
  <c r="E807" i="6"/>
  <c r="F807" i="6" s="1"/>
  <c r="E806" i="6"/>
  <c r="F806" i="6" s="1"/>
  <c r="E1049" i="6"/>
  <c r="F1049" i="6" s="1"/>
  <c r="E1044" i="6"/>
  <c r="F1044" i="6" s="1"/>
  <c r="E1033" i="6"/>
  <c r="F1033" i="6" s="1"/>
  <c r="E1017" i="6"/>
  <c r="F1017" i="6" s="1"/>
  <c r="E1012" i="6"/>
  <c r="F1012" i="6" s="1"/>
  <c r="E1003" i="6"/>
  <c r="F1003" i="6" s="1"/>
  <c r="E980" i="6"/>
  <c r="F980" i="6" s="1"/>
  <c r="E969" i="6"/>
  <c r="F969" i="6" s="1"/>
  <c r="E964" i="6"/>
  <c r="F964" i="6" s="1"/>
  <c r="E953" i="6"/>
  <c r="F953" i="6" s="1"/>
  <c r="E939" i="6"/>
  <c r="F939" i="6" s="1"/>
  <c r="E60" i="6"/>
  <c r="F60" i="6" s="1"/>
  <c r="E1052" i="6"/>
  <c r="F1052" i="6" s="1"/>
  <c r="E1043" i="6"/>
  <c r="F1043" i="6" s="1"/>
  <c r="E1041" i="6"/>
  <c r="F1041" i="6" s="1"/>
  <c r="E1036" i="6"/>
  <c r="F1036" i="6" s="1"/>
  <c r="E1027" i="6"/>
  <c r="F1027" i="6" s="1"/>
  <c r="E1025" i="6"/>
  <c r="F1025" i="6" s="1"/>
  <c r="E1020" i="6"/>
  <c r="F1020" i="6" s="1"/>
  <c r="E1011" i="6"/>
  <c r="F1011" i="6" s="1"/>
  <c r="E1009" i="6"/>
  <c r="F1009" i="6" s="1"/>
  <c r="E1004" i="6"/>
  <c r="F1004" i="6" s="1"/>
  <c r="E995" i="6"/>
  <c r="F995" i="6" s="1"/>
  <c r="E993" i="6"/>
  <c r="F993" i="6" s="1"/>
  <c r="E988" i="6"/>
  <c r="F988" i="6" s="1"/>
  <c r="E979" i="6"/>
  <c r="F979" i="6" s="1"/>
  <c r="E977" i="6"/>
  <c r="F977" i="6" s="1"/>
  <c r="E972" i="6"/>
  <c r="F972" i="6" s="1"/>
  <c r="E963" i="6"/>
  <c r="F963" i="6" s="1"/>
  <c r="E961" i="6"/>
  <c r="F961" i="6" s="1"/>
  <c r="E956" i="6"/>
  <c r="F956" i="6" s="1"/>
  <c r="E947" i="6"/>
  <c r="F947" i="6" s="1"/>
  <c r="E945" i="6"/>
  <c r="F945" i="6" s="1"/>
  <c r="E940" i="6"/>
  <c r="F940" i="6" s="1"/>
  <c r="E931" i="6"/>
  <c r="F931" i="6" s="1"/>
  <c r="E929" i="6"/>
  <c r="F929" i="6" s="1"/>
  <c r="E924" i="6"/>
  <c r="F924" i="6" s="1"/>
  <c r="E913" i="6"/>
  <c r="F913" i="6" s="1"/>
  <c r="E811" i="6"/>
  <c r="F811" i="6" s="1"/>
  <c r="E812" i="6"/>
  <c r="F812" i="6" s="1"/>
  <c r="E805" i="6"/>
  <c r="F805" i="6" s="1"/>
  <c r="E697" i="6"/>
  <c r="F697" i="6" s="1"/>
  <c r="E690" i="6"/>
  <c r="F690" i="6" s="1"/>
  <c r="E681" i="6"/>
  <c r="F681" i="6" s="1"/>
  <c r="E674" i="6"/>
  <c r="F674" i="6" s="1"/>
  <c r="E665" i="6"/>
  <c r="F665" i="6" s="1"/>
  <c r="E658" i="6"/>
  <c r="F658" i="6" s="1"/>
  <c r="E649" i="6"/>
  <c r="F649" i="6" s="1"/>
  <c r="E638" i="6"/>
  <c r="F638" i="6" s="1"/>
  <c r="E635" i="6"/>
  <c r="F635" i="6" s="1"/>
  <c r="E624" i="6"/>
  <c r="F624" i="6" s="1"/>
  <c r="E612" i="6"/>
  <c r="F612" i="6" s="1"/>
  <c r="E610" i="6"/>
  <c r="F610" i="6" s="1"/>
  <c r="E604" i="6"/>
  <c r="F604" i="6" s="1"/>
  <c r="E600" i="6"/>
  <c r="F600" i="6" s="1"/>
  <c r="E596" i="6"/>
  <c r="F596" i="6" s="1"/>
  <c r="E592" i="6"/>
  <c r="F592" i="6" s="1"/>
  <c r="E588" i="6"/>
  <c r="F588" i="6" s="1"/>
  <c r="E584" i="6"/>
  <c r="F584" i="6" s="1"/>
  <c r="E580" i="6"/>
  <c r="F580" i="6" s="1"/>
  <c r="E576" i="6"/>
  <c r="F576" i="6" s="1"/>
  <c r="E572" i="6"/>
  <c r="F572" i="6" s="1"/>
  <c r="E568" i="6"/>
  <c r="F568" i="6" s="1"/>
  <c r="E564" i="6"/>
  <c r="F564" i="6" s="1"/>
  <c r="E560" i="6"/>
  <c r="F560" i="6" s="1"/>
  <c r="E556" i="6"/>
  <c r="F556" i="6" s="1"/>
  <c r="E555" i="6"/>
  <c r="F555" i="6" s="1"/>
  <c r="E531" i="6"/>
  <c r="F531" i="6" s="1"/>
  <c r="E522" i="6"/>
  <c r="F522" i="6" s="1"/>
  <c r="E517" i="6"/>
  <c r="F517" i="6" s="1"/>
  <c r="E499" i="6"/>
  <c r="F499" i="6" s="1"/>
  <c r="E490" i="6"/>
  <c r="F490" i="6" s="1"/>
  <c r="E485" i="6"/>
  <c r="F485" i="6" s="1"/>
  <c r="E467" i="6"/>
  <c r="F467" i="6" s="1"/>
  <c r="E458" i="6"/>
  <c r="F458" i="6" s="1"/>
  <c r="E443" i="6"/>
  <c r="F443" i="6" s="1"/>
  <c r="E417" i="6"/>
  <c r="F417" i="6" s="1"/>
  <c r="E413" i="6"/>
  <c r="F413" i="6" s="1"/>
  <c r="E397" i="6"/>
  <c r="F397" i="6" s="1"/>
  <c r="E353" i="6"/>
  <c r="F353" i="6" s="1"/>
  <c r="E277" i="6"/>
  <c r="F277" i="6" s="1"/>
  <c r="E260" i="6"/>
  <c r="F260" i="6" s="1"/>
  <c r="E852" i="6"/>
  <c r="F852" i="6" s="1"/>
  <c r="E848" i="6"/>
  <c r="F848" i="6" s="1"/>
  <c r="E844" i="6"/>
  <c r="F844" i="6" s="1"/>
  <c r="E840" i="6"/>
  <c r="F840" i="6" s="1"/>
  <c r="E836" i="6"/>
  <c r="F836" i="6" s="1"/>
  <c r="E832" i="6"/>
  <c r="F832" i="6" s="1"/>
  <c r="E828" i="6"/>
  <c r="F828" i="6" s="1"/>
  <c r="E824" i="6"/>
  <c r="F824" i="6" s="1"/>
  <c r="E820" i="6"/>
  <c r="F820" i="6" s="1"/>
  <c r="E816" i="6"/>
  <c r="F816" i="6" s="1"/>
  <c r="E813" i="6"/>
  <c r="F813" i="6" s="1"/>
  <c r="E803" i="6"/>
  <c r="F803" i="6" s="1"/>
  <c r="E799" i="6"/>
  <c r="F799" i="6" s="1"/>
  <c r="E795" i="6"/>
  <c r="F795" i="6" s="1"/>
  <c r="E791" i="6"/>
  <c r="F791" i="6" s="1"/>
  <c r="E787" i="6"/>
  <c r="F787" i="6" s="1"/>
  <c r="E783" i="6"/>
  <c r="F783" i="6" s="1"/>
  <c r="E779" i="6"/>
  <c r="F779" i="6" s="1"/>
  <c r="E775" i="6"/>
  <c r="F775" i="6" s="1"/>
  <c r="E771" i="6"/>
  <c r="F771" i="6" s="1"/>
  <c r="E767" i="6"/>
  <c r="F767" i="6" s="1"/>
  <c r="E763" i="6"/>
  <c r="F763" i="6" s="1"/>
  <c r="E759" i="6"/>
  <c r="F759" i="6" s="1"/>
  <c r="E755" i="6"/>
  <c r="F755" i="6" s="1"/>
  <c r="E751" i="6"/>
  <c r="F751" i="6" s="1"/>
  <c r="E747" i="6"/>
  <c r="F747" i="6" s="1"/>
  <c r="E743" i="6"/>
  <c r="F743" i="6" s="1"/>
  <c r="E739" i="6"/>
  <c r="F739" i="6" s="1"/>
  <c r="E735" i="6"/>
  <c r="F735" i="6" s="1"/>
  <c r="E731" i="6"/>
  <c r="F731" i="6" s="1"/>
  <c r="E727" i="6"/>
  <c r="F727" i="6" s="1"/>
  <c r="E723" i="6"/>
  <c r="F723" i="6" s="1"/>
  <c r="E719" i="6"/>
  <c r="F719" i="6" s="1"/>
  <c r="E715" i="6"/>
  <c r="F715" i="6" s="1"/>
  <c r="E711" i="6"/>
  <c r="F711" i="6" s="1"/>
  <c r="E707" i="6"/>
  <c r="F707" i="6" s="1"/>
  <c r="E703" i="6"/>
  <c r="F703" i="6" s="1"/>
  <c r="E693" i="6"/>
  <c r="F693" i="6" s="1"/>
  <c r="E692" i="6"/>
  <c r="F692" i="6" s="1"/>
  <c r="E686" i="6"/>
  <c r="F686" i="6" s="1"/>
  <c r="E677" i="6"/>
  <c r="F677" i="6" s="1"/>
  <c r="E676" i="6"/>
  <c r="F676" i="6" s="1"/>
  <c r="E670" i="6"/>
  <c r="F670" i="6" s="1"/>
  <c r="E661" i="6"/>
  <c r="F661" i="6" s="1"/>
  <c r="E660" i="6"/>
  <c r="F660" i="6" s="1"/>
  <c r="E654" i="6"/>
  <c r="F654" i="6" s="1"/>
  <c r="E645" i="6"/>
  <c r="F645" i="6" s="1"/>
  <c r="E644" i="6"/>
  <c r="F644" i="6" s="1"/>
  <c r="E636" i="6"/>
  <c r="F636" i="6" s="1"/>
  <c r="E634" i="6"/>
  <c r="F634" i="6" s="1"/>
  <c r="E622" i="6"/>
  <c r="F622" i="6" s="1"/>
  <c r="E619" i="6"/>
  <c r="F619" i="6" s="1"/>
  <c r="E608" i="6"/>
  <c r="F608" i="6" s="1"/>
  <c r="E548" i="6"/>
  <c r="F548" i="6" s="1"/>
  <c r="E547" i="6"/>
  <c r="F547" i="6" s="1"/>
  <c r="E541" i="6"/>
  <c r="F541" i="6" s="1"/>
  <c r="E523" i="6"/>
  <c r="F523" i="6" s="1"/>
  <c r="E514" i="6"/>
  <c r="F514" i="6" s="1"/>
  <c r="E509" i="6"/>
  <c r="F509" i="6" s="1"/>
  <c r="E491" i="6"/>
  <c r="F491" i="6" s="1"/>
  <c r="E482" i="6"/>
  <c r="F482" i="6" s="1"/>
  <c r="E477" i="6"/>
  <c r="F477" i="6" s="1"/>
  <c r="E459" i="6"/>
  <c r="F459" i="6" s="1"/>
  <c r="E433" i="6"/>
  <c r="F433" i="6" s="1"/>
  <c r="E429" i="6"/>
  <c r="F429" i="6" s="1"/>
  <c r="E414" i="6"/>
  <c r="F414" i="6" s="1"/>
  <c r="E385" i="6"/>
  <c r="F385" i="6" s="1"/>
  <c r="E309" i="6"/>
  <c r="F309" i="6" s="1"/>
  <c r="E244" i="6"/>
  <c r="F244" i="6" s="1"/>
  <c r="E689" i="6"/>
  <c r="F689" i="6" s="1"/>
  <c r="E673" i="6"/>
  <c r="F673" i="6" s="1"/>
  <c r="E657" i="6"/>
  <c r="F657" i="6" s="1"/>
  <c r="E642" i="6"/>
  <c r="F642" i="6" s="1"/>
  <c r="E618" i="6"/>
  <c r="F618" i="6" s="1"/>
  <c r="E606" i="6"/>
  <c r="F606" i="6" s="1"/>
  <c r="E602" i="6"/>
  <c r="F602" i="6" s="1"/>
  <c r="E598" i="6"/>
  <c r="F598" i="6" s="1"/>
  <c r="E594" i="6"/>
  <c r="F594" i="6" s="1"/>
  <c r="E590" i="6"/>
  <c r="F590" i="6" s="1"/>
  <c r="E586" i="6"/>
  <c r="F586" i="6" s="1"/>
  <c r="E582" i="6"/>
  <c r="F582" i="6" s="1"/>
  <c r="E578" i="6"/>
  <c r="F578" i="6" s="1"/>
  <c r="E574" i="6"/>
  <c r="F574" i="6" s="1"/>
  <c r="E570" i="6"/>
  <c r="F570" i="6" s="1"/>
  <c r="E566" i="6"/>
  <c r="F566" i="6" s="1"/>
  <c r="E562" i="6"/>
  <c r="F562" i="6" s="1"/>
  <c r="E558" i="6"/>
  <c r="F558" i="6" s="1"/>
  <c r="E544" i="6"/>
  <c r="F544" i="6" s="1"/>
  <c r="E537" i="6"/>
  <c r="F537" i="6" s="1"/>
  <c r="E528" i="6"/>
  <c r="F528" i="6" s="1"/>
  <c r="E521" i="6"/>
  <c r="F521" i="6" s="1"/>
  <c r="E512" i="6"/>
  <c r="F512" i="6" s="1"/>
  <c r="E505" i="6"/>
  <c r="F505" i="6" s="1"/>
  <c r="E496" i="6"/>
  <c r="F496" i="6" s="1"/>
  <c r="E489" i="6"/>
  <c r="F489" i="6" s="1"/>
  <c r="E480" i="6"/>
  <c r="F480" i="6" s="1"/>
  <c r="E473" i="6"/>
  <c r="F473" i="6" s="1"/>
  <c r="E464" i="6"/>
  <c r="F464" i="6" s="1"/>
  <c r="E457" i="6"/>
  <c r="F457" i="6" s="1"/>
  <c r="E452" i="6"/>
  <c r="F452" i="6" s="1"/>
  <c r="E451" i="6"/>
  <c r="F451" i="6" s="1"/>
  <c r="E440" i="6"/>
  <c r="F440" i="6" s="1"/>
  <c r="E437" i="6"/>
  <c r="F437" i="6" s="1"/>
  <c r="E425" i="6"/>
  <c r="F425" i="6" s="1"/>
  <c r="E420" i="6"/>
  <c r="F420" i="6" s="1"/>
  <c r="E419" i="6"/>
  <c r="F419" i="6" s="1"/>
  <c r="E408" i="6"/>
  <c r="F408" i="6" s="1"/>
  <c r="E398" i="6"/>
  <c r="F398" i="6" s="1"/>
  <c r="E396" i="6"/>
  <c r="F396" i="6" s="1"/>
  <c r="E394" i="6"/>
  <c r="F394" i="6" s="1"/>
  <c r="E384" i="6"/>
  <c r="F384" i="6" s="1"/>
  <c r="E374" i="6"/>
  <c r="F374" i="6" s="1"/>
  <c r="E371" i="6"/>
  <c r="F371" i="6" s="1"/>
  <c r="E364" i="6"/>
  <c r="F364" i="6" s="1"/>
  <c r="E359" i="6"/>
  <c r="F359" i="6" s="1"/>
  <c r="E354" i="6"/>
  <c r="F354" i="6" s="1"/>
  <c r="E352" i="6"/>
  <c r="F352" i="6" s="1"/>
  <c r="E342" i="6"/>
  <c r="F342" i="6" s="1"/>
  <c r="E339" i="6"/>
  <c r="F339" i="6" s="1"/>
  <c r="E332" i="6"/>
  <c r="F332" i="6" s="1"/>
  <c r="E327" i="6"/>
  <c r="F327" i="6" s="1"/>
  <c r="E322" i="6"/>
  <c r="F322" i="6" s="1"/>
  <c r="E320" i="6"/>
  <c r="F320" i="6" s="1"/>
  <c r="E310" i="6"/>
  <c r="F310" i="6" s="1"/>
  <c r="E307" i="6"/>
  <c r="F307" i="6" s="1"/>
  <c r="E300" i="6"/>
  <c r="F300" i="6" s="1"/>
  <c r="E295" i="6"/>
  <c r="F295" i="6" s="1"/>
  <c r="E290" i="6"/>
  <c r="F290" i="6" s="1"/>
  <c r="E288" i="6"/>
  <c r="F288" i="6" s="1"/>
  <c r="E278" i="6"/>
  <c r="F278" i="6" s="1"/>
  <c r="E275" i="6"/>
  <c r="F275" i="6" s="1"/>
  <c r="E273" i="6"/>
  <c r="F273" i="6" s="1"/>
  <c r="E266" i="6"/>
  <c r="F266" i="6" s="1"/>
  <c r="E259" i="6"/>
  <c r="F259" i="6" s="1"/>
  <c r="E257" i="6"/>
  <c r="F257" i="6" s="1"/>
  <c r="E250" i="6"/>
  <c r="F250" i="6" s="1"/>
  <c r="E243" i="6"/>
  <c r="F243" i="6" s="1"/>
  <c r="E241" i="6"/>
  <c r="F241" i="6" s="1"/>
  <c r="E236" i="6"/>
  <c r="F236" i="6" s="1"/>
  <c r="E157" i="6"/>
  <c r="F157" i="6" s="1"/>
  <c r="E153" i="6"/>
  <c r="F153" i="6" s="1"/>
  <c r="E149" i="6"/>
  <c r="F149" i="6" s="1"/>
  <c r="E145" i="6"/>
  <c r="F145" i="6" s="1"/>
  <c r="E141" i="6"/>
  <c r="F141" i="6" s="1"/>
  <c r="E137" i="6"/>
  <c r="F137" i="6" s="1"/>
  <c r="E133" i="6"/>
  <c r="F133" i="6" s="1"/>
  <c r="E129" i="6"/>
  <c r="F129" i="6" s="1"/>
  <c r="E125" i="6"/>
  <c r="F125" i="6" s="1"/>
  <c r="E121" i="6"/>
  <c r="F121" i="6" s="1"/>
  <c r="E403" i="6"/>
  <c r="F403" i="6" s="1"/>
  <c r="E392" i="6"/>
  <c r="F392" i="6" s="1"/>
  <c r="E379" i="6"/>
  <c r="F379" i="6" s="1"/>
  <c r="E372" i="6"/>
  <c r="F372" i="6" s="1"/>
  <c r="E367" i="6"/>
  <c r="F367" i="6" s="1"/>
  <c r="E360" i="6"/>
  <c r="F360" i="6" s="1"/>
  <c r="E347" i="6"/>
  <c r="F347" i="6" s="1"/>
  <c r="E340" i="6"/>
  <c r="F340" i="6" s="1"/>
  <c r="E335" i="6"/>
  <c r="F335" i="6" s="1"/>
  <c r="E328" i="6"/>
  <c r="F328" i="6" s="1"/>
  <c r="E315" i="6"/>
  <c r="F315" i="6" s="1"/>
  <c r="E308" i="6"/>
  <c r="F308" i="6" s="1"/>
  <c r="E303" i="6"/>
  <c r="F303" i="6" s="1"/>
  <c r="E296" i="6"/>
  <c r="F296" i="6" s="1"/>
  <c r="E283" i="6"/>
  <c r="F283" i="6" s="1"/>
  <c r="E276" i="6"/>
  <c r="F276" i="6" s="1"/>
  <c r="E271" i="6"/>
  <c r="F271" i="6" s="1"/>
  <c r="E269" i="6"/>
  <c r="F269" i="6" s="1"/>
  <c r="E255" i="6"/>
  <c r="F255" i="6" s="1"/>
  <c r="E253" i="6"/>
  <c r="F253" i="6" s="1"/>
  <c r="E239" i="6"/>
  <c r="F239" i="6" s="1"/>
  <c r="E237" i="6"/>
  <c r="F237" i="6" s="1"/>
  <c r="E158" i="6"/>
  <c r="F158" i="6" s="1"/>
  <c r="E154" i="6"/>
  <c r="F154" i="6" s="1"/>
  <c r="E150" i="6"/>
  <c r="F150" i="6" s="1"/>
  <c r="E146" i="6"/>
  <c r="F146" i="6" s="1"/>
  <c r="E552" i="6"/>
  <c r="F552" i="6" s="1"/>
  <c r="E545" i="6"/>
  <c r="F545" i="6" s="1"/>
  <c r="E536" i="6"/>
  <c r="F536" i="6" s="1"/>
  <c r="E529" i="6"/>
  <c r="F529" i="6" s="1"/>
  <c r="E520" i="6"/>
  <c r="F520" i="6" s="1"/>
  <c r="E513" i="6"/>
  <c r="F513" i="6" s="1"/>
  <c r="E504" i="6"/>
  <c r="F504" i="6" s="1"/>
  <c r="E497" i="6"/>
  <c r="F497" i="6" s="1"/>
  <c r="E488" i="6"/>
  <c r="F488" i="6" s="1"/>
  <c r="E481" i="6"/>
  <c r="F481" i="6" s="1"/>
  <c r="E472" i="6"/>
  <c r="F472" i="6" s="1"/>
  <c r="E465" i="6"/>
  <c r="F465" i="6" s="1"/>
  <c r="E456" i="6"/>
  <c r="F456" i="6" s="1"/>
  <c r="E453" i="6"/>
  <c r="F453" i="6" s="1"/>
  <c r="E441" i="6"/>
  <c r="F441" i="6" s="1"/>
  <c r="E436" i="6"/>
  <c r="F436" i="6" s="1"/>
  <c r="E435" i="6"/>
  <c r="F435" i="6" s="1"/>
  <c r="E424" i="6"/>
  <c r="F424" i="6" s="1"/>
  <c r="E421" i="6"/>
  <c r="F421" i="6" s="1"/>
  <c r="E409" i="6"/>
  <c r="F409" i="6" s="1"/>
  <c r="E406" i="6"/>
  <c r="F406" i="6" s="1"/>
  <c r="E404" i="6"/>
  <c r="F404" i="6" s="1"/>
  <c r="E402" i="6"/>
  <c r="F402" i="6" s="1"/>
  <c r="E387" i="6"/>
  <c r="F387" i="6" s="1"/>
  <c r="E380" i="6"/>
  <c r="F380" i="6" s="1"/>
  <c r="E375" i="6"/>
  <c r="F375" i="6" s="1"/>
  <c r="E370" i="6"/>
  <c r="F370" i="6" s="1"/>
  <c r="E368" i="6"/>
  <c r="F368" i="6" s="1"/>
  <c r="E358" i="6"/>
  <c r="F358" i="6" s="1"/>
  <c r="E355" i="6"/>
  <c r="F355" i="6" s="1"/>
  <c r="E348" i="6"/>
  <c r="F348" i="6" s="1"/>
  <c r="E343" i="6"/>
  <c r="F343" i="6" s="1"/>
  <c r="E338" i="6"/>
  <c r="F338" i="6" s="1"/>
  <c r="E336" i="6"/>
  <c r="F336" i="6" s="1"/>
  <c r="E326" i="6"/>
  <c r="F326" i="6" s="1"/>
  <c r="E323" i="6"/>
  <c r="F323" i="6" s="1"/>
  <c r="E316" i="6"/>
  <c r="F316" i="6" s="1"/>
  <c r="E311" i="6"/>
  <c r="F311" i="6" s="1"/>
  <c r="E306" i="6"/>
  <c r="F306" i="6" s="1"/>
  <c r="E304" i="6"/>
  <c r="F304" i="6" s="1"/>
  <c r="E294" i="6"/>
  <c r="F294" i="6" s="1"/>
  <c r="E291" i="6"/>
  <c r="F291" i="6" s="1"/>
  <c r="E284" i="6"/>
  <c r="F284" i="6" s="1"/>
  <c r="E279" i="6"/>
  <c r="F279" i="6" s="1"/>
  <c r="E274" i="6"/>
  <c r="F274" i="6" s="1"/>
  <c r="E267" i="6"/>
  <c r="F267" i="6" s="1"/>
  <c r="E265" i="6"/>
  <c r="F265" i="6" s="1"/>
  <c r="E258" i="6"/>
  <c r="F258" i="6" s="1"/>
  <c r="E251" i="6"/>
  <c r="F251" i="6" s="1"/>
  <c r="E249" i="6"/>
  <c r="F249" i="6" s="1"/>
  <c r="E242" i="6"/>
  <c r="F242" i="6" s="1"/>
  <c r="E231" i="6"/>
  <c r="F231" i="6" s="1"/>
  <c r="E229" i="6"/>
  <c r="F229" i="6" s="1"/>
  <c r="E227" i="6"/>
  <c r="F227" i="6" s="1"/>
  <c r="E225" i="6"/>
  <c r="F225" i="6" s="1"/>
  <c r="E223" i="6"/>
  <c r="F223" i="6" s="1"/>
  <c r="E221" i="6"/>
  <c r="F221" i="6" s="1"/>
  <c r="E219" i="6"/>
  <c r="F219" i="6" s="1"/>
  <c r="E217" i="6"/>
  <c r="F217" i="6" s="1"/>
  <c r="E215" i="6"/>
  <c r="F215" i="6" s="1"/>
  <c r="E213" i="6"/>
  <c r="F213" i="6" s="1"/>
  <c r="E211" i="6"/>
  <c r="F211" i="6" s="1"/>
  <c r="E209" i="6"/>
  <c r="F209" i="6" s="1"/>
  <c r="E207" i="6"/>
  <c r="F207" i="6" s="1"/>
  <c r="E205" i="6"/>
  <c r="F205" i="6" s="1"/>
  <c r="E203" i="6"/>
  <c r="F203" i="6" s="1"/>
  <c r="E201" i="6"/>
  <c r="F201" i="6" s="1"/>
  <c r="E199" i="6"/>
  <c r="F199" i="6" s="1"/>
  <c r="E197" i="6"/>
  <c r="F197" i="6" s="1"/>
  <c r="E195" i="6"/>
  <c r="F195" i="6" s="1"/>
  <c r="E193" i="6"/>
  <c r="F193" i="6" s="1"/>
  <c r="E191" i="6"/>
  <c r="F191" i="6" s="1"/>
  <c r="E189" i="6"/>
  <c r="F189" i="6" s="1"/>
  <c r="E187" i="6"/>
  <c r="F187" i="6" s="1"/>
  <c r="E185" i="6"/>
  <c r="F185" i="6" s="1"/>
  <c r="E183" i="6"/>
  <c r="F183" i="6" s="1"/>
  <c r="E181" i="6"/>
  <c r="F181" i="6" s="1"/>
  <c r="E179" i="6"/>
  <c r="F179" i="6" s="1"/>
  <c r="E177" i="6"/>
  <c r="F177" i="6" s="1"/>
  <c r="E175" i="6"/>
  <c r="F175" i="6" s="1"/>
  <c r="E173" i="6"/>
  <c r="F173" i="6" s="1"/>
  <c r="E171" i="6"/>
  <c r="F171" i="6" s="1"/>
  <c r="E169" i="6"/>
  <c r="F169" i="6" s="1"/>
  <c r="E167" i="6"/>
  <c r="F167" i="6" s="1"/>
  <c r="E165" i="6"/>
  <c r="F165" i="6" s="1"/>
  <c r="E163" i="6"/>
  <c r="F163" i="6" s="1"/>
  <c r="E161" i="6"/>
  <c r="F161" i="6" s="1"/>
  <c r="E159" i="6"/>
  <c r="F159" i="6" s="1"/>
  <c r="E155" i="6"/>
  <c r="F155" i="6" s="1"/>
  <c r="E151" i="6"/>
  <c r="F151" i="6" s="1"/>
  <c r="E147" i="6"/>
  <c r="F147" i="6" s="1"/>
  <c r="E143" i="6"/>
  <c r="F143" i="6" s="1"/>
  <c r="E139" i="6"/>
  <c r="F139" i="6" s="1"/>
  <c r="E135" i="6"/>
  <c r="F135" i="6" s="1"/>
  <c r="E131" i="6"/>
  <c r="F131" i="6" s="1"/>
  <c r="E127" i="6"/>
  <c r="F127" i="6" s="1"/>
  <c r="E123" i="6"/>
  <c r="F123" i="6" s="1"/>
  <c r="E107" i="6"/>
  <c r="F107" i="6" s="1"/>
  <c r="E105" i="6"/>
  <c r="F105" i="6" s="1"/>
  <c r="E103" i="6"/>
  <c r="F103" i="6" s="1"/>
  <c r="E101" i="6"/>
  <c r="F101" i="6" s="1"/>
  <c r="E99" i="6"/>
  <c r="F99" i="6" s="1"/>
  <c r="E97" i="6"/>
  <c r="F97" i="6" s="1"/>
  <c r="E95" i="6"/>
  <c r="F95" i="6" s="1"/>
  <c r="E93" i="6"/>
  <c r="F93" i="6" s="1"/>
  <c r="E91" i="6"/>
  <c r="F91" i="6" s="1"/>
  <c r="E89" i="6"/>
  <c r="F89" i="6" s="1"/>
  <c r="E87" i="6"/>
  <c r="F87" i="6" s="1"/>
  <c r="E85" i="6"/>
  <c r="F85" i="6" s="1"/>
  <c r="E83" i="6"/>
  <c r="F83" i="6" s="1"/>
  <c r="E81" i="6"/>
  <c r="F81" i="6" s="1"/>
  <c r="E79" i="6"/>
  <c r="F79" i="6" s="1"/>
  <c r="E77" i="6"/>
  <c r="F77" i="6" s="1"/>
  <c r="E75" i="6"/>
  <c r="F75" i="6" s="1"/>
  <c r="E73" i="6"/>
  <c r="F73" i="6" s="1"/>
  <c r="E71" i="6"/>
  <c r="F71" i="6" s="1"/>
  <c r="E69" i="6"/>
  <c r="F69" i="6" s="1"/>
  <c r="E67" i="6"/>
  <c r="F67" i="6" s="1"/>
  <c r="E65" i="6"/>
  <c r="F65" i="6" s="1"/>
  <c r="E63" i="6"/>
  <c r="F63" i="6" s="1"/>
  <c r="E917" i="6"/>
  <c r="F917" i="6" s="1"/>
  <c r="E909" i="6"/>
  <c r="F909" i="6" s="1"/>
  <c r="E901" i="6"/>
  <c r="F901" i="6" s="1"/>
  <c r="E893" i="6"/>
  <c r="F893" i="6" s="1"/>
  <c r="E891" i="6"/>
  <c r="F891" i="6" s="1"/>
  <c r="E889" i="6"/>
  <c r="F889" i="6" s="1"/>
  <c r="E887" i="6"/>
  <c r="F887" i="6" s="1"/>
  <c r="E885" i="6"/>
  <c r="F885" i="6" s="1"/>
  <c r="E883" i="6"/>
  <c r="F883" i="6" s="1"/>
  <c r="E881" i="6"/>
  <c r="F881" i="6" s="1"/>
  <c r="E879" i="6"/>
  <c r="F879" i="6" s="1"/>
  <c r="E877" i="6"/>
  <c r="F877" i="6" s="1"/>
  <c r="E875" i="6"/>
  <c r="F875" i="6" s="1"/>
  <c r="E873" i="6"/>
  <c r="F873" i="6" s="1"/>
  <c r="E871" i="6"/>
  <c r="F871" i="6" s="1"/>
  <c r="E869" i="6"/>
  <c r="F869" i="6" s="1"/>
  <c r="E867" i="6"/>
  <c r="F867" i="6" s="1"/>
  <c r="E865" i="6"/>
  <c r="F865" i="6" s="1"/>
  <c r="E863" i="6"/>
  <c r="F863" i="6" s="1"/>
  <c r="E861" i="6"/>
  <c r="F861" i="6" s="1"/>
  <c r="E859" i="6"/>
  <c r="F859" i="6" s="1"/>
  <c r="E857" i="6"/>
  <c r="F857" i="6" s="1"/>
  <c r="E855" i="6"/>
  <c r="F855" i="6" s="1"/>
  <c r="E853" i="6"/>
  <c r="F853" i="6" s="1"/>
  <c r="E851" i="6"/>
  <c r="F851" i="6" s="1"/>
  <c r="E849" i="6"/>
  <c r="F849" i="6" s="1"/>
  <c r="E847" i="6"/>
  <c r="F847" i="6" s="1"/>
  <c r="E845" i="6"/>
  <c r="F845" i="6" s="1"/>
  <c r="E843" i="6"/>
  <c r="F843" i="6" s="1"/>
  <c r="E841" i="6"/>
  <c r="F841" i="6" s="1"/>
  <c r="E839" i="6"/>
  <c r="F839" i="6" s="1"/>
  <c r="E837" i="6"/>
  <c r="F837" i="6" s="1"/>
  <c r="E835" i="6"/>
  <c r="F835" i="6" s="1"/>
  <c r="E833" i="6"/>
  <c r="F833" i="6" s="1"/>
  <c r="E831" i="6"/>
  <c r="F831" i="6" s="1"/>
  <c r="E829" i="6"/>
  <c r="F829" i="6" s="1"/>
  <c r="E827" i="6"/>
  <c r="F827" i="6" s="1"/>
  <c r="E825" i="6"/>
  <c r="F825" i="6" s="1"/>
  <c r="E823" i="6"/>
  <c r="F823" i="6" s="1"/>
  <c r="E821" i="6"/>
  <c r="F821" i="6" s="1"/>
  <c r="E819" i="6"/>
  <c r="F819" i="6" s="1"/>
  <c r="E817" i="6"/>
  <c r="F817" i="6" s="1"/>
  <c r="E815" i="6"/>
  <c r="F815" i="6" s="1"/>
  <c r="E62" i="6"/>
  <c r="F62" i="6" s="1"/>
  <c r="E808" i="6"/>
  <c r="F808" i="6" s="1"/>
  <c r="E802" i="6"/>
  <c r="F802" i="6" s="1"/>
  <c r="E798" i="6"/>
  <c r="F798" i="6" s="1"/>
  <c r="E794" i="6"/>
  <c r="F794" i="6" s="1"/>
  <c r="E790" i="6"/>
  <c r="F790" i="6" s="1"/>
  <c r="E786" i="6"/>
  <c r="F786" i="6" s="1"/>
  <c r="E782" i="6"/>
  <c r="F782" i="6" s="1"/>
  <c r="E778" i="6"/>
  <c r="F778" i="6" s="1"/>
  <c r="E774" i="6"/>
  <c r="F774" i="6" s="1"/>
  <c r="E770" i="6"/>
  <c r="F770" i="6" s="1"/>
  <c r="E766" i="6"/>
  <c r="F766" i="6" s="1"/>
  <c r="E762" i="6"/>
  <c r="F762" i="6" s="1"/>
  <c r="E758" i="6"/>
  <c r="F758" i="6" s="1"/>
  <c r="E754" i="6"/>
  <c r="F754" i="6" s="1"/>
  <c r="E750" i="6"/>
  <c r="F750" i="6" s="1"/>
  <c r="E614" i="6"/>
  <c r="F614" i="6" s="1"/>
  <c r="E748" i="6"/>
  <c r="F748" i="6" s="1"/>
  <c r="E746" i="6"/>
  <c r="F746" i="6" s="1"/>
  <c r="E744" i="6"/>
  <c r="F744" i="6" s="1"/>
  <c r="E742" i="6"/>
  <c r="F742" i="6" s="1"/>
  <c r="E740" i="6"/>
  <c r="F740" i="6" s="1"/>
  <c r="E738" i="6"/>
  <c r="F738" i="6" s="1"/>
  <c r="E736" i="6"/>
  <c r="F736" i="6" s="1"/>
  <c r="E734" i="6"/>
  <c r="F734" i="6" s="1"/>
  <c r="E732" i="6"/>
  <c r="F732" i="6" s="1"/>
  <c r="E730" i="6"/>
  <c r="F730" i="6" s="1"/>
  <c r="E728" i="6"/>
  <c r="F728" i="6" s="1"/>
  <c r="E726" i="6"/>
  <c r="F726" i="6" s="1"/>
  <c r="E724" i="6"/>
  <c r="F724" i="6" s="1"/>
  <c r="E722" i="6"/>
  <c r="F722" i="6" s="1"/>
  <c r="E720" i="6"/>
  <c r="F720" i="6" s="1"/>
  <c r="E718" i="6"/>
  <c r="F718" i="6" s="1"/>
  <c r="E716" i="6"/>
  <c r="F716" i="6" s="1"/>
  <c r="E714" i="6"/>
  <c r="F714" i="6" s="1"/>
  <c r="E712" i="6"/>
  <c r="F712" i="6" s="1"/>
  <c r="E710" i="6"/>
  <c r="F710" i="6" s="1"/>
  <c r="E708" i="6"/>
  <c r="F708" i="6" s="1"/>
  <c r="E706" i="6"/>
  <c r="F706" i="6" s="1"/>
  <c r="E704" i="6"/>
  <c r="F704" i="6" s="1"/>
  <c r="E702" i="6"/>
  <c r="F702" i="6" s="1"/>
  <c r="E696" i="6"/>
  <c r="F696" i="6" s="1"/>
  <c r="E688" i="6"/>
  <c r="F688" i="6" s="1"/>
  <c r="E680" i="6"/>
  <c r="F680" i="6" s="1"/>
  <c r="E672" i="6"/>
  <c r="F672" i="6" s="1"/>
  <c r="E664" i="6"/>
  <c r="F664" i="6" s="1"/>
  <c r="E656" i="6"/>
  <c r="F656" i="6" s="1"/>
  <c r="E648" i="6"/>
  <c r="F648" i="6" s="1"/>
  <c r="E630" i="6"/>
  <c r="F630" i="6" s="1"/>
  <c r="E382" i="6"/>
  <c r="F382" i="6" s="1"/>
  <c r="E639" i="6"/>
  <c r="F639" i="6" s="1"/>
  <c r="E631" i="6"/>
  <c r="F631" i="6" s="1"/>
  <c r="E623" i="6"/>
  <c r="F623" i="6" s="1"/>
  <c r="E615" i="6"/>
  <c r="F615" i="6" s="1"/>
  <c r="E607" i="6"/>
  <c r="F607" i="6" s="1"/>
  <c r="E605" i="6"/>
  <c r="F605" i="6" s="1"/>
  <c r="E603" i="6"/>
  <c r="F603" i="6" s="1"/>
  <c r="E601" i="6"/>
  <c r="F601" i="6" s="1"/>
  <c r="E599" i="6"/>
  <c r="F599" i="6" s="1"/>
  <c r="E597" i="6"/>
  <c r="F597" i="6" s="1"/>
  <c r="E595" i="6"/>
  <c r="F595" i="6" s="1"/>
  <c r="E593" i="6"/>
  <c r="F593" i="6" s="1"/>
  <c r="E591" i="6"/>
  <c r="F591" i="6" s="1"/>
  <c r="E589" i="6"/>
  <c r="F589" i="6" s="1"/>
  <c r="E587" i="6"/>
  <c r="F587" i="6" s="1"/>
  <c r="E585" i="6"/>
  <c r="F585" i="6" s="1"/>
  <c r="E583" i="6"/>
  <c r="F583" i="6" s="1"/>
  <c r="E581" i="6"/>
  <c r="F581" i="6" s="1"/>
  <c r="E579" i="6"/>
  <c r="F579" i="6" s="1"/>
  <c r="E577" i="6"/>
  <c r="F577" i="6" s="1"/>
  <c r="E575" i="6"/>
  <c r="F575" i="6" s="1"/>
  <c r="E573" i="6"/>
  <c r="F573" i="6" s="1"/>
  <c r="E571" i="6"/>
  <c r="F571" i="6" s="1"/>
  <c r="E569" i="6"/>
  <c r="F569" i="6" s="1"/>
  <c r="E567" i="6"/>
  <c r="F567" i="6" s="1"/>
  <c r="E565" i="6"/>
  <c r="F565" i="6" s="1"/>
  <c r="E563" i="6"/>
  <c r="F563" i="6" s="1"/>
  <c r="E561" i="6"/>
  <c r="F561" i="6" s="1"/>
  <c r="E559" i="6"/>
  <c r="F559" i="6" s="1"/>
  <c r="E551" i="6"/>
  <c r="F551" i="6" s="1"/>
  <c r="E543" i="6"/>
  <c r="F543" i="6" s="1"/>
  <c r="E535" i="6"/>
  <c r="F535" i="6" s="1"/>
  <c r="E527" i="6"/>
  <c r="F527" i="6" s="1"/>
  <c r="E519" i="6"/>
  <c r="F519" i="6" s="1"/>
  <c r="E511" i="6"/>
  <c r="F511" i="6" s="1"/>
  <c r="E503" i="6"/>
  <c r="F503" i="6" s="1"/>
  <c r="E495" i="6"/>
  <c r="F495" i="6" s="1"/>
  <c r="E487" i="6"/>
  <c r="F487" i="6" s="1"/>
  <c r="E479" i="6"/>
  <c r="F479" i="6" s="1"/>
  <c r="E471" i="6"/>
  <c r="F471" i="6" s="1"/>
  <c r="E463" i="6"/>
  <c r="F463" i="6" s="1"/>
  <c r="E455" i="6"/>
  <c r="F455" i="6" s="1"/>
  <c r="E447" i="6"/>
  <c r="F447" i="6" s="1"/>
  <c r="E439" i="6"/>
  <c r="F439" i="6" s="1"/>
  <c r="E431" i="6"/>
  <c r="F431" i="6" s="1"/>
  <c r="E423" i="6"/>
  <c r="F423" i="6" s="1"/>
  <c r="E415" i="6"/>
  <c r="F415" i="6" s="1"/>
  <c r="E407" i="6"/>
  <c r="F407" i="6" s="1"/>
  <c r="E390" i="6"/>
  <c r="F390" i="6" s="1"/>
  <c r="E399" i="6"/>
  <c r="F399" i="6" s="1"/>
  <c r="E391" i="6"/>
  <c r="F391" i="6" s="1"/>
  <c r="E383" i="6"/>
  <c r="F383" i="6" s="1"/>
  <c r="E57" i="6"/>
  <c r="F57" i="6" s="1"/>
  <c r="E58" i="6"/>
  <c r="F58" i="6" s="1"/>
  <c r="E59" i="6"/>
  <c r="F59" i="6" s="1"/>
  <c r="K23" i="6"/>
  <c r="L23" i="6" s="1"/>
  <c r="K27" i="6"/>
  <c r="L27" i="6" s="1"/>
  <c r="H22" i="6"/>
  <c r="H23" i="6" s="1"/>
  <c r="H24" i="6" s="1"/>
  <c r="H25" i="6" s="1"/>
  <c r="H26" i="6" s="1"/>
  <c r="H27" i="6" s="1"/>
  <c r="H28" i="6" s="1"/>
  <c r="H29" i="6" s="1"/>
  <c r="H30" i="6" s="1"/>
  <c r="K22" i="6"/>
  <c r="L22" i="6" s="1"/>
  <c r="K26" i="6"/>
  <c r="L26" i="6" s="1"/>
  <c r="K24" i="6"/>
  <c r="L24" i="6" s="1"/>
  <c r="K28" i="6"/>
  <c r="L28" i="6" s="1"/>
  <c r="K30" i="6"/>
  <c r="L30" i="6" s="1"/>
  <c r="K21" i="6"/>
  <c r="L21" i="6" s="1"/>
  <c r="K25" i="6"/>
  <c r="L25" i="6" s="1"/>
  <c r="K29" i="6"/>
  <c r="L29" i="6" s="1"/>
  <c r="P19" i="6"/>
  <c r="M19" i="6"/>
  <c r="M8" i="5"/>
  <c r="M5" i="5"/>
  <c r="M7" i="5"/>
  <c r="M6" i="5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C12" i="4"/>
  <c r="G18" i="4" s="1"/>
  <c r="D18" i="4"/>
  <c r="C8" i="4"/>
  <c r="C11" i="4" s="1"/>
  <c r="B8" i="4"/>
  <c r="B14" i="3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16" i="4"/>
  <c r="B16" i="4"/>
  <c r="C7" i="4"/>
  <c r="C9" i="4" s="1"/>
  <c r="C10" i="4" s="1"/>
  <c r="F16" i="4" s="1"/>
  <c r="F17" i="4" s="1"/>
  <c r="F18" i="4" s="1"/>
  <c r="F19" i="4" s="1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7" i="4"/>
  <c r="D53" i="4" l="1"/>
  <c r="D49" i="4"/>
  <c r="D45" i="4"/>
  <c r="D41" i="4"/>
  <c r="D37" i="4"/>
  <c r="D33" i="4"/>
  <c r="D29" i="4"/>
  <c r="D25" i="4"/>
  <c r="D21" i="4"/>
  <c r="G17" i="4"/>
  <c r="G52" i="4"/>
  <c r="G48" i="4"/>
  <c r="G44" i="4"/>
  <c r="G40" i="4"/>
  <c r="G36" i="4"/>
  <c r="G32" i="4"/>
  <c r="G28" i="4"/>
  <c r="G24" i="4"/>
  <c r="G20" i="4"/>
  <c r="D17" i="4"/>
  <c r="D52" i="4"/>
  <c r="D48" i="4"/>
  <c r="D44" i="4"/>
  <c r="D40" i="4"/>
  <c r="D36" i="4"/>
  <c r="D32" i="4"/>
  <c r="D28" i="4"/>
  <c r="D24" i="4"/>
  <c r="D20" i="4"/>
  <c r="D55" i="4"/>
  <c r="D51" i="4"/>
  <c r="D47" i="4"/>
  <c r="D43" i="4"/>
  <c r="D39" i="4"/>
  <c r="D35" i="4"/>
  <c r="D31" i="4"/>
  <c r="D27" i="4"/>
  <c r="D23" i="4"/>
  <c r="D19" i="4"/>
  <c r="G54" i="4"/>
  <c r="G50" i="4"/>
  <c r="G46" i="4"/>
  <c r="G42" i="4"/>
  <c r="G38" i="4"/>
  <c r="G34" i="4"/>
  <c r="G30" i="4"/>
  <c r="G26" i="4"/>
  <c r="G22" i="4"/>
  <c r="D54" i="4"/>
  <c r="D50" i="4"/>
  <c r="D46" i="4"/>
  <c r="D42" i="4"/>
  <c r="D38" i="4"/>
  <c r="D34" i="4"/>
  <c r="D30" i="4"/>
  <c r="D26" i="4"/>
  <c r="D22" i="4"/>
  <c r="I71" i="6" a="1"/>
  <c r="I71" i="6" s="1"/>
  <c r="I68" i="6" a="1"/>
  <c r="I68" i="6" s="1"/>
  <c r="J65" i="6"/>
  <c r="I65" i="6"/>
  <c r="G58" i="6"/>
  <c r="G164" i="6"/>
  <c r="G399" i="6"/>
  <c r="G487" i="6"/>
  <c r="G565" i="6"/>
  <c r="G589" i="6"/>
  <c r="G605" i="6"/>
  <c r="G680" i="6"/>
  <c r="G720" i="6"/>
  <c r="G744" i="6"/>
  <c r="G766" i="6"/>
  <c r="G821" i="6"/>
  <c r="G845" i="6"/>
  <c r="G869" i="6"/>
  <c r="G893" i="6"/>
  <c r="G79" i="6"/>
  <c r="G103" i="6"/>
  <c r="G127" i="6"/>
  <c r="G167" i="6"/>
  <c r="G191" i="6"/>
  <c r="G215" i="6"/>
  <c r="G231" i="6"/>
  <c r="G304" i="6"/>
  <c r="G368" i="6"/>
  <c r="G409" i="6"/>
  <c r="G529" i="6"/>
  <c r="G269" i="6"/>
  <c r="G360" i="6"/>
  <c r="G129" i="6"/>
  <c r="G257" i="6"/>
  <c r="G320" i="6"/>
  <c r="G359" i="6"/>
  <c r="G437" i="6"/>
  <c r="G489" i="6"/>
  <c r="G590" i="6"/>
  <c r="G385" i="6"/>
  <c r="G509" i="6"/>
  <c r="G645" i="6"/>
  <c r="G711" i="6"/>
  <c r="G743" i="6"/>
  <c r="G775" i="6"/>
  <c r="G844" i="6"/>
  <c r="G485" i="6"/>
  <c r="G576" i="6"/>
  <c r="G638" i="6"/>
  <c r="G805" i="6"/>
  <c r="G963" i="6"/>
  <c r="G1027" i="6"/>
  <c r="G1012" i="6"/>
  <c r="G876" i="6"/>
  <c r="G908" i="6"/>
  <c r="G976" i="6"/>
  <c r="G997" i="6"/>
  <c r="G729" i="6"/>
  <c r="G777" i="6"/>
  <c r="G937" i="6"/>
  <c r="G717" i="6"/>
  <c r="G788" i="6"/>
  <c r="G104" i="6"/>
  <c r="G254" i="6"/>
  <c r="G362" i="6"/>
  <c r="G416" i="6"/>
  <c r="G617" i="6"/>
  <c r="G826" i="6"/>
  <c r="G106" i="6"/>
  <c r="G248" i="6"/>
  <c r="G388" i="6"/>
  <c r="G553" i="6"/>
  <c r="G679" i="6"/>
  <c r="G344" i="6"/>
  <c r="G194" i="6"/>
  <c r="G886" i="6"/>
  <c r="G958" i="6"/>
  <c r="G936" i="6"/>
  <c r="G814" i="6"/>
  <c r="G904" i="6"/>
  <c r="G1016" i="6"/>
  <c r="G643" i="6"/>
  <c r="G281" i="6"/>
  <c r="G460" i="6"/>
  <c r="G705" i="6"/>
  <c r="G312" i="6"/>
  <c r="G270" i="6"/>
  <c r="G462" i="6"/>
  <c r="G542" i="6"/>
  <c r="G950" i="6"/>
  <c r="G208" i="6"/>
  <c r="G934" i="6"/>
  <c r="G90" i="6"/>
  <c r="G428" i="6"/>
  <c r="G611" i="6"/>
  <c r="G900" i="6"/>
  <c r="G204" i="6"/>
  <c r="G431" i="6"/>
  <c r="G527" i="6"/>
  <c r="G567" i="6"/>
  <c r="G591" i="6"/>
  <c r="G639" i="6"/>
  <c r="G714" i="6"/>
  <c r="G730" i="6"/>
  <c r="G754" i="6"/>
  <c r="G802" i="6"/>
  <c r="G823" i="6"/>
  <c r="G847" i="6"/>
  <c r="G863" i="6"/>
  <c r="G887" i="6"/>
  <c r="G73" i="6"/>
  <c r="G89" i="6"/>
  <c r="G131" i="6"/>
  <c r="G147" i="6"/>
  <c r="G169" i="6"/>
  <c r="G177" i="6"/>
  <c r="G185" i="6"/>
  <c r="G193" i="6"/>
  <c r="G201" i="6"/>
  <c r="G209" i="6"/>
  <c r="G217" i="6"/>
  <c r="G225" i="6"/>
  <c r="G242" i="6"/>
  <c r="G265" i="6"/>
  <c r="G284" i="6"/>
  <c r="G306" i="6"/>
  <c r="G326" i="6"/>
  <c r="G348" i="6"/>
  <c r="G370" i="6"/>
  <c r="G402" i="6"/>
  <c r="G421" i="6"/>
  <c r="G441" i="6"/>
  <c r="G472" i="6"/>
  <c r="G504" i="6"/>
  <c r="G536" i="6"/>
  <c r="G150" i="6"/>
  <c r="G239" i="6"/>
  <c r="G271" i="6"/>
  <c r="G303" i="6"/>
  <c r="G335" i="6"/>
  <c r="G367" i="6"/>
  <c r="G403" i="6"/>
  <c r="G133" i="6"/>
  <c r="G149" i="6"/>
  <c r="G241" i="6"/>
  <c r="G259" i="6"/>
  <c r="G278" i="6"/>
  <c r="G455" i="6"/>
  <c r="G551" i="6"/>
  <c r="G573" i="6"/>
  <c r="G597" i="6"/>
  <c r="G648" i="6"/>
  <c r="G712" i="6"/>
  <c r="G728" i="6"/>
  <c r="G750" i="6"/>
  <c r="G798" i="6"/>
  <c r="G837" i="6"/>
  <c r="G861" i="6"/>
  <c r="G885" i="6"/>
  <c r="G71" i="6"/>
  <c r="G95" i="6"/>
  <c r="G159" i="6"/>
  <c r="G175" i="6"/>
  <c r="G199" i="6"/>
  <c r="G223" i="6"/>
  <c r="G258" i="6"/>
  <c r="G323" i="6"/>
  <c r="G387" i="6"/>
  <c r="G436" i="6"/>
  <c r="G497" i="6"/>
  <c r="G237" i="6"/>
  <c r="G328" i="6"/>
  <c r="G392" i="6"/>
  <c r="G236" i="6"/>
  <c r="G295" i="6"/>
  <c r="G339" i="6"/>
  <c r="G408" i="6"/>
  <c r="G521" i="6"/>
  <c r="G574" i="6"/>
  <c r="G673" i="6"/>
  <c r="G459" i="6"/>
  <c r="G622" i="6"/>
  <c r="G692" i="6"/>
  <c r="G759" i="6"/>
  <c r="G791" i="6"/>
  <c r="G828" i="6"/>
  <c r="G417" i="6"/>
  <c r="G560" i="6"/>
  <c r="G592" i="6"/>
  <c r="G674" i="6"/>
  <c r="G945" i="6"/>
  <c r="G1009" i="6"/>
  <c r="G1052" i="6"/>
  <c r="G1049" i="6"/>
  <c r="G892" i="6"/>
  <c r="G951" i="6"/>
  <c r="G1015" i="6"/>
  <c r="G745" i="6"/>
  <c r="G792" i="6"/>
  <c r="G1001" i="6"/>
  <c r="G757" i="6"/>
  <c r="G948" i="6"/>
  <c r="G120" i="6"/>
  <c r="G152" i="6"/>
  <c r="G378" i="6"/>
  <c r="G450" i="6"/>
  <c r="G650" i="6"/>
  <c r="G842" i="6"/>
  <c r="G122" i="6"/>
  <c r="G324" i="6"/>
  <c r="G341" i="6"/>
  <c r="G515" i="6"/>
  <c r="G652" i="6"/>
  <c r="G280" i="6"/>
  <c r="G446" i="6"/>
  <c r="G668" i="6"/>
  <c r="G899" i="6"/>
  <c r="G1002" i="6"/>
  <c r="G170" i="6"/>
  <c r="G539" i="6"/>
  <c r="G1000" i="6"/>
  <c r="G973" i="6"/>
  <c r="G119" i="6"/>
  <c r="G70" i="6"/>
  <c r="G325" i="6"/>
  <c r="G540" i="6"/>
  <c r="G986" i="6"/>
  <c r="G178" i="6"/>
  <c r="G377" i="6"/>
  <c r="G525" i="6"/>
  <c r="G810" i="6"/>
  <c r="G74" i="6"/>
  <c r="G333" i="6"/>
  <c r="G1030" i="6"/>
  <c r="G68" i="6"/>
  <c r="G235" i="6"/>
  <c r="G968" i="6"/>
  <c r="G434" i="6"/>
  <c r="G463" i="6"/>
  <c r="G559" i="6"/>
  <c r="G575" i="6"/>
  <c r="G599" i="6"/>
  <c r="G656" i="6"/>
  <c r="G706" i="6"/>
  <c r="G738" i="6"/>
  <c r="G746" i="6"/>
  <c r="G786" i="6"/>
  <c r="G831" i="6"/>
  <c r="G855" i="6"/>
  <c r="G871" i="6"/>
  <c r="G901" i="6"/>
  <c r="G81" i="6"/>
  <c r="G97" i="6"/>
  <c r="G161" i="6"/>
  <c r="G383" i="6"/>
  <c r="G407" i="6"/>
  <c r="G439" i="6"/>
  <c r="G471" i="6"/>
  <c r="G503" i="6"/>
  <c r="G535" i="6"/>
  <c r="G561" i="6"/>
  <c r="G569" i="6"/>
  <c r="G577" i="6"/>
  <c r="G585" i="6"/>
  <c r="G593" i="6"/>
  <c r="G601" i="6"/>
  <c r="G615" i="6"/>
  <c r="G382" i="6"/>
  <c r="G664" i="6"/>
  <c r="G696" i="6"/>
  <c r="G708" i="6"/>
  <c r="G716" i="6"/>
  <c r="G724" i="6"/>
  <c r="G732" i="6"/>
  <c r="G740" i="6"/>
  <c r="G748" i="6"/>
  <c r="G758" i="6"/>
  <c r="G774" i="6"/>
  <c r="G790" i="6"/>
  <c r="G808" i="6"/>
  <c r="G817" i="6"/>
  <c r="G423" i="6"/>
  <c r="G519" i="6"/>
  <c r="G581" i="6"/>
  <c r="G631" i="6"/>
  <c r="G704" i="6"/>
  <c r="G736" i="6"/>
  <c r="G782" i="6"/>
  <c r="G829" i="6"/>
  <c r="G853" i="6"/>
  <c r="G877" i="6"/>
  <c r="G87" i="6"/>
  <c r="G143" i="6"/>
  <c r="G183" i="6"/>
  <c r="G207" i="6"/>
  <c r="G279" i="6"/>
  <c r="G343" i="6"/>
  <c r="G465" i="6"/>
  <c r="G146" i="6"/>
  <c r="G296" i="6"/>
  <c r="G145" i="6"/>
  <c r="G275" i="6"/>
  <c r="G384" i="6"/>
  <c r="G457" i="6"/>
  <c r="G558" i="6"/>
  <c r="G606" i="6"/>
  <c r="G547" i="6"/>
  <c r="G670" i="6"/>
  <c r="G727" i="6"/>
  <c r="G813" i="6"/>
  <c r="G277" i="6"/>
  <c r="G522" i="6"/>
  <c r="G610" i="6"/>
  <c r="G924" i="6"/>
  <c r="G988" i="6"/>
  <c r="G964" i="6"/>
  <c r="G860" i="6"/>
  <c r="G933" i="6"/>
  <c r="G1040" i="6"/>
  <c r="G760" i="6"/>
  <c r="G804" i="6"/>
  <c r="G773" i="6"/>
  <c r="G1051" i="6"/>
  <c r="G136" i="6"/>
  <c r="G305" i="6"/>
  <c r="G484" i="6"/>
  <c r="G691" i="6"/>
  <c r="G858" i="6"/>
  <c r="G138" i="6"/>
  <c r="G444" i="6"/>
  <c r="G629" i="6"/>
  <c r="G113" i="6"/>
  <c r="G870" i="6"/>
  <c r="G1026" i="6"/>
  <c r="G637" i="6"/>
  <c r="G927" i="6"/>
  <c r="G1055" i="6"/>
  <c r="G222" i="6"/>
  <c r="G500" i="6"/>
  <c r="G1039" i="6"/>
  <c r="G216" i="6"/>
  <c r="G494" i="6"/>
  <c r="G671" i="6"/>
  <c r="G272" i="6"/>
  <c r="G350" i="6"/>
  <c r="G390" i="6"/>
  <c r="G495" i="6"/>
  <c r="G583" i="6"/>
  <c r="G607" i="6"/>
  <c r="G688" i="6"/>
  <c r="G722" i="6"/>
  <c r="G770" i="6"/>
  <c r="G815" i="6"/>
  <c r="G839" i="6"/>
  <c r="G879" i="6"/>
  <c r="G65" i="6"/>
  <c r="G105" i="6"/>
  <c r="G391" i="6"/>
  <c r="G415" i="6"/>
  <c r="G447" i="6"/>
  <c r="G479" i="6"/>
  <c r="G511" i="6"/>
  <c r="G543" i="6"/>
  <c r="G563" i="6"/>
  <c r="G571" i="6"/>
  <c r="G579" i="6"/>
  <c r="G587" i="6"/>
  <c r="G595" i="6"/>
  <c r="G603" i="6"/>
  <c r="G623" i="6"/>
  <c r="G630" i="6"/>
  <c r="G672" i="6"/>
  <c r="G702" i="6"/>
  <c r="G710" i="6"/>
  <c r="G718" i="6"/>
  <c r="G726" i="6"/>
  <c r="G734" i="6"/>
  <c r="G742" i="6"/>
  <c r="G614" i="6"/>
  <c r="G762" i="6"/>
  <c r="G778" i="6"/>
  <c r="G794" i="6"/>
  <c r="G819" i="6"/>
  <c r="G300" i="6"/>
  <c r="G322" i="6"/>
  <c r="G342" i="6"/>
  <c r="G364" i="6"/>
  <c r="G394" i="6"/>
  <c r="G419" i="6"/>
  <c r="G440" i="6"/>
  <c r="G464" i="6"/>
  <c r="G496" i="6"/>
  <c r="G528" i="6"/>
  <c r="G562" i="6"/>
  <c r="G578" i="6"/>
  <c r="G594" i="6"/>
  <c r="G618" i="6"/>
  <c r="G689" i="6"/>
  <c r="G414" i="6"/>
  <c r="G477" i="6"/>
  <c r="G514" i="6"/>
  <c r="G548" i="6"/>
  <c r="G634" i="6"/>
  <c r="G654" i="6"/>
  <c r="G676" i="6"/>
  <c r="G693" i="6"/>
  <c r="G715" i="6"/>
  <c r="G731" i="6"/>
  <c r="G747" i="6"/>
  <c r="G763" i="6"/>
  <c r="G779" i="6"/>
  <c r="G795" i="6"/>
  <c r="G816" i="6"/>
  <c r="G832" i="6"/>
  <c r="G848" i="6"/>
  <c r="G353" i="6"/>
  <c r="G443" i="6"/>
  <c r="G490" i="6"/>
  <c r="G531" i="6"/>
  <c r="G564" i="6"/>
  <c r="G580" i="6"/>
  <c r="G596" i="6"/>
  <c r="G612" i="6"/>
  <c r="G649" i="6"/>
  <c r="G681" i="6"/>
  <c r="G812" i="6"/>
  <c r="G929" i="6"/>
  <c r="G947" i="6"/>
  <c r="G972" i="6"/>
  <c r="G993" i="6"/>
  <c r="G1011" i="6"/>
  <c r="G1036" i="6"/>
  <c r="G969" i="6"/>
  <c r="G1017" i="6"/>
  <c r="G806" i="6"/>
  <c r="G864" i="6"/>
  <c r="G880" i="6"/>
  <c r="G895" i="6"/>
  <c r="G911" i="6"/>
  <c r="G935" i="6"/>
  <c r="G960" i="6"/>
  <c r="G981" i="6"/>
  <c r="G999" i="6"/>
  <c r="G1024" i="6"/>
  <c r="G1045" i="6"/>
  <c r="G733" i="6"/>
  <c r="G749" i="6"/>
  <c r="G764" i="6"/>
  <c r="G780" i="6"/>
  <c r="G793" i="6"/>
  <c r="G905" i="6"/>
  <c r="G955" i="6"/>
  <c r="G1019" i="6"/>
  <c r="G721" i="6"/>
  <c r="G761" i="6"/>
  <c r="G776" i="6"/>
  <c r="G796" i="6"/>
  <c r="G985" i="6"/>
  <c r="G92" i="6"/>
  <c r="G108" i="6"/>
  <c r="G124" i="6"/>
  <c r="G140" i="6"/>
  <c r="G156" i="6"/>
  <c r="G292" i="6"/>
  <c r="G314" i="6"/>
  <c r="G366" i="6"/>
  <c r="G395" i="6"/>
  <c r="G438" i="6"/>
  <c r="G466" i="6"/>
  <c r="G530" i="6"/>
  <c r="G620" i="6"/>
  <c r="G667" i="6"/>
  <c r="G809" i="6"/>
  <c r="G830" i="6"/>
  <c r="G846" i="6"/>
  <c r="G94" i="6"/>
  <c r="G110" i="6"/>
  <c r="G126" i="6"/>
  <c r="G142" i="6"/>
  <c r="G268" i="6"/>
  <c r="G330" i="6"/>
  <c r="G346" i="6"/>
  <c r="G405" i="6"/>
  <c r="G448" i="6"/>
  <c r="G516" i="6"/>
  <c r="G557" i="6"/>
  <c r="G632" i="6"/>
  <c r="G653" i="6"/>
  <c r="G682" i="6"/>
  <c r="G117" i="6"/>
  <c r="G289" i="6"/>
  <c r="G357" i="6"/>
  <c r="G475" i="6"/>
  <c r="G226" i="6"/>
  <c r="G675" i="6"/>
  <c r="G874" i="6"/>
  <c r="G890" i="6"/>
  <c r="G920" i="6"/>
  <c r="G959" i="6"/>
  <c r="G1005" i="6"/>
  <c r="G1048" i="6"/>
  <c r="G978" i="6"/>
  <c r="G202" i="6"/>
  <c r="G546" i="6"/>
  <c r="G651" i="6"/>
  <c r="G897" i="6"/>
  <c r="G1021" i="6"/>
  <c r="G910" i="6"/>
  <c r="G930" i="6"/>
  <c r="G990" i="6"/>
  <c r="G1034" i="6"/>
  <c r="G84" i="6"/>
  <c r="G351" i="6"/>
  <c r="G925" i="6"/>
  <c r="G168" i="6"/>
  <c r="G232" i="6"/>
  <c r="G286" i="6"/>
  <c r="G329" i="6"/>
  <c r="G468" i="6"/>
  <c r="G508" i="6"/>
  <c r="G621" i="6"/>
  <c r="G709" i="6"/>
  <c r="G989" i="6"/>
  <c r="G1046" i="6"/>
  <c r="G76" i="6"/>
  <c r="G184" i="6"/>
  <c r="G234" i="6"/>
  <c r="G287" i="6"/>
  <c r="G381" i="6"/>
  <c r="G469" i="6"/>
  <c r="G501" i="6"/>
  <c r="G526" i="6"/>
  <c r="G662" i="6"/>
  <c r="G694" i="6"/>
  <c r="G942" i="6"/>
  <c r="G1032" i="6"/>
  <c r="G166" i="6"/>
  <c r="G220" i="6"/>
  <c r="G301" i="6"/>
  <c r="G345" i="6"/>
  <c r="G954" i="6"/>
  <c r="G78" i="6"/>
  <c r="G182" i="6"/>
  <c r="G432" i="6"/>
  <c r="G172" i="6"/>
  <c r="G486" i="6"/>
  <c r="G613" i="6"/>
  <c r="G903" i="6"/>
  <c r="G66" i="6"/>
  <c r="G389" i="6"/>
  <c r="G609" i="6"/>
  <c r="G212" i="6"/>
  <c r="G176" i="6"/>
  <c r="G825" i="6"/>
  <c r="G833" i="6"/>
  <c r="G841" i="6"/>
  <c r="G849" i="6"/>
  <c r="G857" i="6"/>
  <c r="G865" i="6"/>
  <c r="G873" i="6"/>
  <c r="G881" i="6"/>
  <c r="G889" i="6"/>
  <c r="G909" i="6"/>
  <c r="G67" i="6"/>
  <c r="G75" i="6"/>
  <c r="G83" i="6"/>
  <c r="G91" i="6"/>
  <c r="G99" i="6"/>
  <c r="G107" i="6"/>
  <c r="G135" i="6"/>
  <c r="G151" i="6"/>
  <c r="G163" i="6"/>
  <c r="G171" i="6"/>
  <c r="G179" i="6"/>
  <c r="G187" i="6"/>
  <c r="G195" i="6"/>
  <c r="G203" i="6"/>
  <c r="G211" i="6"/>
  <c r="G219" i="6"/>
  <c r="G227" i="6"/>
  <c r="G249" i="6"/>
  <c r="G267" i="6"/>
  <c r="G291" i="6"/>
  <c r="G311" i="6"/>
  <c r="G336" i="6"/>
  <c r="G355" i="6"/>
  <c r="G375" i="6"/>
  <c r="G404" i="6"/>
  <c r="G424" i="6"/>
  <c r="G453" i="6"/>
  <c r="G481" i="6"/>
  <c r="G513" i="6"/>
  <c r="G545" i="6"/>
  <c r="G154" i="6"/>
  <c r="G253" i="6"/>
  <c r="G276" i="6"/>
  <c r="G308" i="6"/>
  <c r="G340" i="6"/>
  <c r="G372" i="6"/>
  <c r="G121" i="6"/>
  <c r="G137" i="6"/>
  <c r="G153" i="6"/>
  <c r="G243" i="6"/>
  <c r="G266" i="6"/>
  <c r="G288" i="6"/>
  <c r="G307" i="6"/>
  <c r="G327" i="6"/>
  <c r="G352" i="6"/>
  <c r="G371" i="6"/>
  <c r="G396" i="6"/>
  <c r="G420" i="6"/>
  <c r="G451" i="6"/>
  <c r="G473" i="6"/>
  <c r="G505" i="6"/>
  <c r="G537" i="6"/>
  <c r="G566" i="6"/>
  <c r="G582" i="6"/>
  <c r="G598" i="6"/>
  <c r="G642" i="6"/>
  <c r="G244" i="6"/>
  <c r="G429" i="6"/>
  <c r="G482" i="6"/>
  <c r="G523" i="6"/>
  <c r="G608" i="6"/>
  <c r="G636" i="6"/>
  <c r="G660" i="6"/>
  <c r="G677" i="6"/>
  <c r="G703" i="6"/>
  <c r="G719" i="6"/>
  <c r="G735" i="6"/>
  <c r="G751" i="6"/>
  <c r="G767" i="6"/>
  <c r="G783" i="6"/>
  <c r="G799" i="6"/>
  <c r="G820" i="6"/>
  <c r="G836" i="6"/>
  <c r="G852" i="6"/>
  <c r="G397" i="6"/>
  <c r="G458" i="6"/>
  <c r="G499" i="6"/>
  <c r="G555" i="6"/>
  <c r="G568" i="6"/>
  <c r="G584" i="6"/>
  <c r="G600" i="6"/>
  <c r="G624" i="6"/>
  <c r="G658" i="6"/>
  <c r="G690" i="6"/>
  <c r="G811" i="6"/>
  <c r="G931" i="6"/>
  <c r="G956" i="6"/>
  <c r="G977" i="6"/>
  <c r="G995" i="6"/>
  <c r="G1020" i="6"/>
  <c r="G1041" i="6"/>
  <c r="G939" i="6"/>
  <c r="G980" i="6"/>
  <c r="G1033" i="6"/>
  <c r="G807" i="6"/>
  <c r="G868" i="6"/>
  <c r="G884" i="6"/>
  <c r="G902" i="6"/>
  <c r="G918" i="6"/>
  <c r="G944" i="6"/>
  <c r="G965" i="6"/>
  <c r="G983" i="6"/>
  <c r="G1008" i="6"/>
  <c r="G1029" i="6"/>
  <c r="G1047" i="6"/>
  <c r="G737" i="6"/>
  <c r="G753" i="6"/>
  <c r="G769" i="6"/>
  <c r="G785" i="6"/>
  <c r="G797" i="6"/>
  <c r="G921" i="6"/>
  <c r="G971" i="6"/>
  <c r="G1028" i="6"/>
  <c r="G725" i="6"/>
  <c r="G765" i="6"/>
  <c r="G781" i="6"/>
  <c r="G800" i="6"/>
  <c r="G996" i="6"/>
  <c r="G96" i="6"/>
  <c r="G112" i="6"/>
  <c r="G128" i="6"/>
  <c r="G144" i="6"/>
  <c r="G233" i="6"/>
  <c r="G298" i="6"/>
  <c r="G331" i="6"/>
  <c r="G369" i="6"/>
  <c r="G411" i="6"/>
  <c r="G445" i="6"/>
  <c r="G474" i="6"/>
  <c r="G538" i="6"/>
  <c r="G646" i="6"/>
  <c r="G684" i="6"/>
  <c r="G818" i="6"/>
  <c r="G834" i="6"/>
  <c r="G850" i="6"/>
  <c r="G98" i="6"/>
  <c r="G114" i="6"/>
  <c r="G130" i="6"/>
  <c r="G245" i="6"/>
  <c r="G282" i="6"/>
  <c r="G334" i="6"/>
  <c r="G363" i="6"/>
  <c r="G426" i="6"/>
  <c r="G498" i="6"/>
  <c r="G549" i="6"/>
  <c r="G626" i="6"/>
  <c r="G640" i="6"/>
  <c r="G659" i="6"/>
  <c r="G699" i="6"/>
  <c r="G261" i="6"/>
  <c r="G293" i="6"/>
  <c r="G400" i="6"/>
  <c r="G493" i="6"/>
  <c r="G297" i="6"/>
  <c r="G862" i="6"/>
  <c r="G878" i="6"/>
  <c r="G894" i="6"/>
  <c r="G938" i="6"/>
  <c r="G962" i="6"/>
  <c r="G1022" i="6"/>
  <c r="G915" i="6"/>
  <c r="G1042" i="6"/>
  <c r="G361" i="6"/>
  <c r="G625" i="6"/>
  <c r="G655" i="6"/>
  <c r="G957" i="6"/>
  <c r="G1038" i="6"/>
  <c r="G914" i="6"/>
  <c r="G952" i="6"/>
  <c r="G991" i="6"/>
  <c r="G1037" i="6"/>
  <c r="G111" i="6"/>
  <c r="G427" i="6"/>
  <c r="G982" i="6"/>
  <c r="G190" i="6"/>
  <c r="G240" i="6"/>
  <c r="G318" i="6"/>
  <c r="G410" i="6"/>
  <c r="G476" i="6"/>
  <c r="G524" i="6"/>
  <c r="G669" i="6"/>
  <c r="G896" i="6"/>
  <c r="G998" i="6"/>
  <c r="G198" i="6"/>
  <c r="G80" i="6"/>
  <c r="G206" i="6"/>
  <c r="G238" i="6"/>
  <c r="G365" i="6"/>
  <c r="G401" i="6"/>
  <c r="G470" i="6"/>
  <c r="G502" i="6"/>
  <c r="G533" i="6"/>
  <c r="G663" i="6"/>
  <c r="G695" i="6"/>
  <c r="G943" i="6"/>
  <c r="G1010" i="6"/>
  <c r="G192" i="6"/>
  <c r="G252" i="6"/>
  <c r="G313" i="6"/>
  <c r="G349" i="6"/>
  <c r="G975" i="6"/>
  <c r="G82" i="6"/>
  <c r="G186" i="6"/>
  <c r="G1050" i="6"/>
  <c r="G214" i="6"/>
  <c r="G518" i="6"/>
  <c r="G683" i="6"/>
  <c r="G907" i="6"/>
  <c r="G966" i="6"/>
  <c r="G393" i="6"/>
  <c r="G180" i="6"/>
  <c r="G88" i="6"/>
  <c r="G224" i="6"/>
  <c r="G827" i="6"/>
  <c r="G835" i="6"/>
  <c r="G843" i="6"/>
  <c r="G851" i="6"/>
  <c r="G859" i="6"/>
  <c r="G867" i="6"/>
  <c r="G875" i="6"/>
  <c r="G883" i="6"/>
  <c r="G891" i="6"/>
  <c r="G917" i="6"/>
  <c r="G69" i="6"/>
  <c r="G77" i="6"/>
  <c r="G85" i="6"/>
  <c r="G93" i="6"/>
  <c r="G101" i="6"/>
  <c r="G123" i="6"/>
  <c r="G139" i="6"/>
  <c r="G155" i="6"/>
  <c r="G165" i="6"/>
  <c r="G173" i="6"/>
  <c r="G181" i="6"/>
  <c r="G189" i="6"/>
  <c r="G197" i="6"/>
  <c r="G205" i="6"/>
  <c r="G213" i="6"/>
  <c r="G221" i="6"/>
  <c r="G229" i="6"/>
  <c r="G251" i="6"/>
  <c r="G274" i="6"/>
  <c r="G294" i="6"/>
  <c r="G316" i="6"/>
  <c r="G338" i="6"/>
  <c r="G358" i="6"/>
  <c r="G380" i="6"/>
  <c r="G406" i="6"/>
  <c r="G435" i="6"/>
  <c r="G456" i="6"/>
  <c r="G488" i="6"/>
  <c r="G520" i="6"/>
  <c r="G552" i="6"/>
  <c r="G158" i="6"/>
  <c r="G255" i="6"/>
  <c r="G283" i="6"/>
  <c r="G315" i="6"/>
  <c r="G347" i="6"/>
  <c r="G379" i="6"/>
  <c r="G125" i="6"/>
  <c r="G141" i="6"/>
  <c r="G157" i="6"/>
  <c r="G250" i="6"/>
  <c r="G273" i="6"/>
  <c r="G290" i="6"/>
  <c r="G310" i="6"/>
  <c r="G332" i="6"/>
  <c r="G354" i="6"/>
  <c r="G374" i="6"/>
  <c r="G398" i="6"/>
  <c r="G425" i="6"/>
  <c r="G452" i="6"/>
  <c r="G480" i="6"/>
  <c r="G512" i="6"/>
  <c r="G544" i="6"/>
  <c r="G570" i="6"/>
  <c r="G586" i="6"/>
  <c r="G602" i="6"/>
  <c r="G657" i="6"/>
  <c r="G309" i="6"/>
  <c r="G433" i="6"/>
  <c r="G491" i="6"/>
  <c r="G541" i="6"/>
  <c r="G619" i="6"/>
  <c r="G644" i="6"/>
  <c r="G661" i="6"/>
  <c r="G686" i="6"/>
  <c r="G707" i="6"/>
  <c r="G723" i="6"/>
  <c r="G739" i="6"/>
  <c r="G755" i="6"/>
  <c r="G771" i="6"/>
  <c r="G787" i="6"/>
  <c r="G803" i="6"/>
  <c r="G824" i="6"/>
  <c r="G840" i="6"/>
  <c r="G260" i="6"/>
  <c r="G413" i="6"/>
  <c r="G467" i="6"/>
  <c r="G517" i="6"/>
  <c r="G556" i="6"/>
  <c r="G572" i="6"/>
  <c r="G588" i="6"/>
  <c r="G604" i="6"/>
  <c r="G635" i="6"/>
  <c r="G665" i="6"/>
  <c r="G697" i="6"/>
  <c r="G913" i="6"/>
  <c r="G940" i="6"/>
  <c r="G961" i="6"/>
  <c r="G979" i="6"/>
  <c r="G1004" i="6"/>
  <c r="G1025" i="6"/>
  <c r="G1043" i="6"/>
  <c r="G953" i="6"/>
  <c r="G1003" i="6"/>
  <c r="G1044" i="6"/>
  <c r="G856" i="6"/>
  <c r="G872" i="6"/>
  <c r="G888" i="6"/>
  <c r="G906" i="6"/>
  <c r="G928" i="6"/>
  <c r="G949" i="6"/>
  <c r="G967" i="6"/>
  <c r="G992" i="6"/>
  <c r="G1013" i="6"/>
  <c r="G1031" i="6"/>
  <c r="G1056" i="6"/>
  <c r="G741" i="6"/>
  <c r="G756" i="6"/>
  <c r="G772" i="6"/>
  <c r="G789" i="6"/>
  <c r="G801" i="6"/>
  <c r="G932" i="6"/>
  <c r="G987" i="6"/>
  <c r="G713" i="6"/>
  <c r="G752" i="6"/>
  <c r="G768" i="6"/>
  <c r="G784" i="6"/>
  <c r="G923" i="6"/>
  <c r="G1035" i="6"/>
  <c r="G100" i="6"/>
  <c r="G116" i="6"/>
  <c r="G132" i="6"/>
  <c r="G148" i="6"/>
  <c r="G246" i="6"/>
  <c r="G302" i="6"/>
  <c r="G356" i="6"/>
  <c r="G373" i="6"/>
  <c r="G412" i="6"/>
  <c r="G449" i="6"/>
  <c r="G483" i="6"/>
  <c r="G616" i="6"/>
  <c r="G647" i="6"/>
  <c r="G685" i="6"/>
  <c r="G822" i="6"/>
  <c r="G838" i="6"/>
  <c r="G854" i="6"/>
  <c r="G102" i="6"/>
  <c r="G118" i="6"/>
  <c r="G134" i="6"/>
  <c r="G247" i="6"/>
  <c r="G299" i="6"/>
  <c r="G337" i="6"/>
  <c r="G386" i="6"/>
  <c r="G430" i="6"/>
  <c r="G506" i="6"/>
  <c r="G550" i="6"/>
  <c r="G628" i="6"/>
  <c r="G641" i="6"/>
  <c r="G678" i="6"/>
  <c r="G109" i="6"/>
  <c r="G263" i="6"/>
  <c r="G319" i="6"/>
  <c r="G442" i="6"/>
  <c r="G162" i="6"/>
  <c r="G507" i="6"/>
  <c r="G866" i="6"/>
  <c r="G882" i="6"/>
  <c r="G898" i="6"/>
  <c r="G941" i="6"/>
  <c r="G984" i="6"/>
  <c r="G1023" i="6"/>
  <c r="G919" i="6"/>
  <c r="G72" i="6"/>
  <c r="G454" i="6"/>
  <c r="G627" i="6"/>
  <c r="G700" i="6"/>
  <c r="G974" i="6"/>
  <c r="G64" i="6"/>
  <c r="G926" i="6"/>
  <c r="G970" i="6"/>
  <c r="G994" i="6"/>
  <c r="G1054" i="6"/>
  <c r="G115" i="6"/>
  <c r="G633" i="6"/>
  <c r="G1006" i="6"/>
  <c r="G200" i="6"/>
  <c r="G264" i="6"/>
  <c r="G321" i="6"/>
  <c r="G418" i="6"/>
  <c r="G492" i="6"/>
  <c r="G532" i="6"/>
  <c r="G701" i="6"/>
  <c r="G912" i="6"/>
  <c r="G1018" i="6"/>
  <c r="G230" i="6"/>
  <c r="G174" i="6"/>
  <c r="G210" i="6"/>
  <c r="G262" i="6"/>
  <c r="G376" i="6"/>
  <c r="G461" i="6"/>
  <c r="G478" i="6"/>
  <c r="G510" i="6"/>
  <c r="G534" i="6"/>
  <c r="G666" i="6"/>
  <c r="G698" i="6"/>
  <c r="G946" i="6"/>
  <c r="G1014" i="6"/>
  <c r="G196" i="6"/>
  <c r="G256" i="6"/>
  <c r="G317" i="6"/>
  <c r="G922" i="6"/>
  <c r="G1007" i="6"/>
  <c r="G86" i="6"/>
  <c r="G228" i="6"/>
  <c r="G1053" i="6"/>
  <c r="G218" i="6"/>
  <c r="G554" i="6"/>
  <c r="G687" i="6"/>
  <c r="G916" i="6"/>
  <c r="G285" i="6"/>
  <c r="G422" i="6"/>
  <c r="G188" i="6"/>
  <c r="G160" i="6"/>
  <c r="G63" i="6"/>
  <c r="G60" i="6"/>
  <c r="G62" i="6"/>
  <c r="G59" i="6"/>
  <c r="G61" i="6"/>
  <c r="G57" i="6"/>
  <c r="C39" i="6"/>
  <c r="M20" i="6"/>
  <c r="P20" i="6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C16" i="4"/>
  <c r="C17" i="4" s="1"/>
  <c r="J71" i="6" l="1"/>
  <c r="I57" i="6" a="1"/>
  <c r="I57" i="6" s="1"/>
  <c r="J57" i="6" s="1"/>
  <c r="J68" i="6"/>
  <c r="I61" i="6" a="1"/>
  <c r="I61" i="6" s="1"/>
  <c r="J61" i="6" s="1"/>
  <c r="I62" i="6" a="1"/>
  <c r="I62" i="6" s="1"/>
  <c r="J62" i="6" s="1"/>
  <c r="I58" i="6" a="1"/>
  <c r="I58" i="6" s="1"/>
  <c r="J58" i="6" s="1"/>
  <c r="M21" i="6"/>
  <c r="P22" i="6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P21" i="6" l="1"/>
  <c r="M22" i="6"/>
  <c r="P23" i="6"/>
  <c r="I7" i="3"/>
  <c r="J7" i="3"/>
  <c r="C10" i="3"/>
  <c r="C16" i="3" s="1"/>
  <c r="C17" i="3" s="1"/>
  <c r="B17" i="3"/>
  <c r="B15" i="3"/>
  <c r="B13" i="3"/>
  <c r="C36" i="2"/>
  <c r="J30" i="2"/>
  <c r="G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H21" i="2" s="1"/>
  <c r="G20" i="2"/>
  <c r="G19" i="2"/>
  <c r="E19" i="2"/>
  <c r="L19" i="2" s="1"/>
  <c r="G18" i="2"/>
  <c r="E18" i="2"/>
  <c r="L18" i="2" s="1"/>
  <c r="M18" i="2" s="1"/>
  <c r="E20" i="2"/>
  <c r="L20" i="2" s="1"/>
  <c r="C6" i="1"/>
  <c r="I29" i="1"/>
  <c r="H22" i="1"/>
  <c r="H24" i="1" s="1"/>
  <c r="H25" i="1" s="1"/>
  <c r="H26" i="1" s="1"/>
  <c r="H27" i="1" s="1"/>
  <c r="H28" i="1" s="1"/>
  <c r="G21" i="1"/>
  <c r="G22" i="1"/>
  <c r="G23" i="1"/>
  <c r="G24" i="1"/>
  <c r="G25" i="1"/>
  <c r="G26" i="1"/>
  <c r="G27" i="1"/>
  <c r="G28" i="1"/>
  <c r="G29" i="1"/>
  <c r="G20" i="1"/>
  <c r="E29" i="1"/>
  <c r="J21" i="1"/>
  <c r="J23" i="1"/>
  <c r="J24" i="1"/>
  <c r="J25" i="1"/>
  <c r="J26" i="1"/>
  <c r="J27" i="1"/>
  <c r="J28" i="1"/>
  <c r="J29" i="1"/>
  <c r="J20" i="1"/>
  <c r="I21" i="1"/>
  <c r="I22" i="1"/>
  <c r="K22" i="1" s="1"/>
  <c r="L22" i="1" s="1"/>
  <c r="I23" i="1"/>
  <c r="I24" i="1"/>
  <c r="I25" i="1"/>
  <c r="I26" i="1"/>
  <c r="K26" i="1" s="1"/>
  <c r="L26" i="1" s="1"/>
  <c r="I27" i="1"/>
  <c r="I28" i="1"/>
  <c r="I20" i="1"/>
  <c r="K20" i="1" l="1"/>
  <c r="L20" i="1" s="1"/>
  <c r="K25" i="1"/>
  <c r="L25" i="1" s="1"/>
  <c r="K21" i="1"/>
  <c r="L21" i="1" s="1"/>
  <c r="K27" i="1"/>
  <c r="L27" i="1" s="1"/>
  <c r="K29" i="1"/>
  <c r="L29" i="1" s="1"/>
  <c r="P24" i="6"/>
  <c r="M23" i="6"/>
  <c r="H22" i="2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K23" i="2"/>
  <c r="L23" i="2" s="1"/>
  <c r="K27" i="2"/>
  <c r="L27" i="2" s="1"/>
  <c r="K7" i="3"/>
  <c r="C12" i="3"/>
  <c r="C13" i="3" s="1"/>
  <c r="E6" i="3"/>
  <c r="C14" i="3"/>
  <c r="C15" i="3" s="1"/>
  <c r="E7" i="3"/>
  <c r="E8" i="3"/>
  <c r="K25" i="2"/>
  <c r="L25" i="2" s="1"/>
  <c r="K29" i="2"/>
  <c r="L29" i="2" s="1"/>
  <c r="K24" i="2"/>
  <c r="L24" i="2" s="1"/>
  <c r="K28" i="2"/>
  <c r="L28" i="2" s="1"/>
  <c r="K30" i="2"/>
  <c r="L30" i="2" s="1"/>
  <c r="K22" i="2"/>
  <c r="L22" i="2" s="1"/>
  <c r="K26" i="2"/>
  <c r="L26" i="2" s="1"/>
  <c r="P19" i="2"/>
  <c r="M19" i="2"/>
  <c r="P20" i="2" s="1"/>
  <c r="K21" i="2"/>
  <c r="L21" i="2" s="1"/>
  <c r="K23" i="1"/>
  <c r="L23" i="1" s="1"/>
  <c r="K28" i="1"/>
  <c r="L28" i="1" s="1"/>
  <c r="K24" i="1"/>
  <c r="L24" i="1" s="1"/>
  <c r="H29" i="1"/>
  <c r="G19" i="1"/>
  <c r="G18" i="1"/>
  <c r="G17" i="1"/>
  <c r="E18" i="1"/>
  <c r="L18" i="1" s="1"/>
  <c r="L17" i="1"/>
  <c r="M17" i="1" s="1"/>
  <c r="C41" i="2" l="1"/>
  <c r="M18" i="1"/>
  <c r="P19" i="1" s="1"/>
  <c r="P18" i="1"/>
  <c r="P25" i="6"/>
  <c r="M24" i="6"/>
  <c r="M20" i="2"/>
  <c r="M19" i="1" l="1"/>
  <c r="P26" i="6"/>
  <c r="M25" i="6"/>
  <c r="P22" i="2"/>
  <c r="P21" i="2" s="1"/>
  <c r="M21" i="2"/>
  <c r="M20" i="1" l="1"/>
  <c r="P21" i="1"/>
  <c r="P20" i="1" s="1"/>
  <c r="M26" i="6"/>
  <c r="P27" i="6"/>
  <c r="M22" i="2"/>
  <c r="P23" i="2"/>
  <c r="P22" i="1" l="1"/>
  <c r="M21" i="1"/>
  <c r="M27" i="6"/>
  <c r="P28" i="6"/>
  <c r="M23" i="2"/>
  <c r="P24" i="2"/>
  <c r="M22" i="1" l="1"/>
  <c r="P23" i="1"/>
  <c r="P29" i="6"/>
  <c r="M28" i="6"/>
  <c r="P25" i="2"/>
  <c r="M24" i="2"/>
  <c r="P24" i="1" l="1"/>
  <c r="M23" i="1"/>
  <c r="P30" i="6"/>
  <c r="M29" i="6"/>
  <c r="P26" i="2"/>
  <c r="M25" i="2"/>
  <c r="P25" i="1" l="1"/>
  <c r="M24" i="1"/>
  <c r="P31" i="6"/>
  <c r="M30" i="6"/>
  <c r="M26" i="2"/>
  <c r="P27" i="2"/>
  <c r="P26" i="1" l="1"/>
  <c r="M25" i="1"/>
  <c r="P33" i="6"/>
  <c r="P32" i="6" s="1"/>
  <c r="P35" i="6" s="1"/>
  <c r="C38" i="6"/>
  <c r="C35" i="6" a="1"/>
  <c r="C35" i="6" s="1"/>
  <c r="C36" i="6" a="1"/>
  <c r="C36" i="6" s="1"/>
  <c r="D36" i="6" s="1"/>
  <c r="M27" i="2"/>
  <c r="P28" i="2"/>
  <c r="M26" i="1" l="1"/>
  <c r="P27" i="1"/>
  <c r="D35" i="6"/>
  <c r="C37" i="6" s="1"/>
  <c r="P36" i="6"/>
  <c r="Q29" i="6" s="1"/>
  <c r="P29" i="2"/>
  <c r="M28" i="2"/>
  <c r="P28" i="1" l="1"/>
  <c r="M27" i="1"/>
  <c r="Q26" i="6"/>
  <c r="Q30" i="6"/>
  <c r="Q24" i="6"/>
  <c r="Q32" i="6"/>
  <c r="Q22" i="6"/>
  <c r="Q31" i="6"/>
  <c r="Q23" i="6"/>
  <c r="Q25" i="6"/>
  <c r="Q28" i="6"/>
  <c r="Q27" i="6"/>
  <c r="M29" i="2"/>
  <c r="M30" i="2" s="1"/>
  <c r="P32" i="2" s="1"/>
  <c r="P30" i="2"/>
  <c r="C40" i="2" l="1"/>
  <c r="M31" i="2"/>
  <c r="M32" i="2" s="1"/>
  <c r="M28" i="1"/>
  <c r="P29" i="1"/>
  <c r="C37" i="2" a="1"/>
  <c r="C37" i="2" s="1"/>
  <c r="D37" i="2" s="1"/>
  <c r="P31" i="2"/>
  <c r="C38" i="2" a="1"/>
  <c r="C38" i="2" s="1"/>
  <c r="D38" i="2" s="1"/>
  <c r="M33" i="2" l="1"/>
  <c r="P35" i="2" s="1"/>
  <c r="P34" i="2" s="1"/>
  <c r="P33" i="2"/>
  <c r="P30" i="1"/>
  <c r="M29" i="1"/>
  <c r="P37" i="2"/>
  <c r="C39" i="2"/>
  <c r="P38" i="2" l="1"/>
  <c r="Q29" i="2" s="1"/>
  <c r="C35" i="1" a="1"/>
  <c r="C35" i="1" s="1"/>
  <c r="D35" i="1" s="1"/>
  <c r="C34" i="1" a="1"/>
  <c r="C34" i="1" s="1"/>
  <c r="P32" i="1"/>
  <c r="P31" i="1" s="1"/>
  <c r="P34" i="1" s="1"/>
  <c r="C39" i="1" s="1"/>
  <c r="Q32" i="2" l="1"/>
  <c r="Q26" i="2"/>
  <c r="Q23" i="2"/>
  <c r="Q30" i="2"/>
  <c r="Q31" i="2"/>
  <c r="Q25" i="2"/>
  <c r="Q22" i="2"/>
  <c r="Q33" i="2"/>
  <c r="Q35" i="2"/>
  <c r="Q28" i="2"/>
  <c r="Q27" i="2"/>
  <c r="Q24" i="2"/>
  <c r="Q34" i="2"/>
  <c r="D34" i="1"/>
  <c r="C36" i="1" s="1"/>
  <c r="P35" i="1"/>
  <c r="Q22" i="1" s="1"/>
  <c r="Q28" i="1"/>
  <c r="Q29" i="1" l="1"/>
  <c r="Q25" i="1"/>
  <c r="Q31" i="1"/>
  <c r="Q24" i="1"/>
  <c r="Q30" i="1"/>
  <c r="Q23" i="1"/>
  <c r="Q26" i="1"/>
  <c r="Q21" i="1"/>
  <c r="Q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<sst xmlns="http://schemas.openxmlformats.org/spreadsheetml/2006/main" count="250" uniqueCount="123">
  <si>
    <t>Example 10.1: Non-Discounted Profitability Criteria</t>
  </si>
  <si>
    <t>Cost of Land</t>
  </si>
  <si>
    <t>L</t>
  </si>
  <si>
    <t>FCI(L)</t>
  </si>
  <si>
    <t>Total Fixed Capital Investment</t>
  </si>
  <si>
    <t>Fixed capital investment during Y1</t>
  </si>
  <si>
    <t>Fixed capital investment during Y2</t>
  </si>
  <si>
    <t>Working capital (Y2)</t>
  </si>
  <si>
    <t>Sale Revenue</t>
  </si>
  <si>
    <t>R</t>
  </si>
  <si>
    <t>Cost of manufacturing</t>
  </si>
  <si>
    <t>COM(d)</t>
  </si>
  <si>
    <t>Taxation Rate</t>
  </si>
  <si>
    <t>t</t>
  </si>
  <si>
    <t>Salvage Value</t>
  </si>
  <si>
    <t>S</t>
  </si>
  <si>
    <t>Depreciation (MACRS)</t>
  </si>
  <si>
    <t>Life (years)</t>
  </si>
  <si>
    <t>End of Year</t>
  </si>
  <si>
    <t>dj</t>
  </si>
  <si>
    <t>dk</t>
  </si>
  <si>
    <t>FCI(L) - dk</t>
  </si>
  <si>
    <t>(R-COM-dk)*(1-t)+dk</t>
  </si>
  <si>
    <t>Cash Flow</t>
  </si>
  <si>
    <t>CCF</t>
  </si>
  <si>
    <t>Investment</t>
  </si>
  <si>
    <t>Cumulative Cash Ratio</t>
  </si>
  <si>
    <t>Payback Period</t>
  </si>
  <si>
    <t>PBP</t>
  </si>
  <si>
    <t>Y</t>
  </si>
  <si>
    <t>Slope</t>
  </si>
  <si>
    <t>Intercept</t>
  </si>
  <si>
    <t>CCF when FCI paid off</t>
  </si>
  <si>
    <t>Lower Bounding CCF when paid off</t>
  </si>
  <si>
    <t>Upper Bounding CCF when paid off</t>
  </si>
  <si>
    <t>Cumulative Cash Position</t>
  </si>
  <si>
    <t>CCP</t>
  </si>
  <si>
    <t>CCR</t>
  </si>
  <si>
    <t>Rate of Return on Investment</t>
  </si>
  <si>
    <t>ROROI</t>
  </si>
  <si>
    <t>Discount Rate</t>
  </si>
  <si>
    <t>Discounted Payack Period</t>
  </si>
  <si>
    <t>Net Present Value</t>
  </si>
  <si>
    <t>Discounted Cash Flow Rate of Return</t>
  </si>
  <si>
    <t>DCFROR</t>
  </si>
  <si>
    <t>Project</t>
  </si>
  <si>
    <t>A</t>
  </si>
  <si>
    <t>B</t>
  </si>
  <si>
    <t>C</t>
  </si>
  <si>
    <t>Initial Investment</t>
  </si>
  <si>
    <t>After-Tax Cash i=1</t>
  </si>
  <si>
    <t>Flow in Year I, i=2-10</t>
  </si>
  <si>
    <t>i</t>
  </si>
  <si>
    <t>F/P</t>
  </si>
  <si>
    <t>n</t>
  </si>
  <si>
    <t>P/F</t>
  </si>
  <si>
    <t>F/A</t>
  </si>
  <si>
    <t>A/F</t>
  </si>
  <si>
    <t>A/P</t>
  </si>
  <si>
    <t>P/A</t>
  </si>
  <si>
    <t>NPV</t>
  </si>
  <si>
    <t>To be Invested</t>
  </si>
  <si>
    <t>Incremental Investment</t>
  </si>
  <si>
    <t>A to C</t>
  </si>
  <si>
    <t>C to B</t>
  </si>
  <si>
    <t>Incremental Investment, i</t>
  </si>
  <si>
    <t>Incremental Investment, 2-10</t>
  </si>
  <si>
    <t>Examples 10.4 and 10.5</t>
  </si>
  <si>
    <t>P</t>
  </si>
  <si>
    <t>n(eq)</t>
  </si>
  <si>
    <t>Capitalized Cost</t>
  </si>
  <si>
    <t>Equipment Replacement</t>
  </si>
  <si>
    <t>Year</t>
  </si>
  <si>
    <t>Fund</t>
  </si>
  <si>
    <t>Option 1</t>
  </si>
  <si>
    <t>Option 2</t>
  </si>
  <si>
    <t>Equivalent Cap Cost</t>
  </si>
  <si>
    <t>YOP</t>
  </si>
  <si>
    <t>EAOC</t>
  </si>
  <si>
    <t>Example 10.10</t>
  </si>
  <si>
    <t>Option #</t>
  </si>
  <si>
    <t>Alternative Insulation</t>
  </si>
  <si>
    <t>Project Cost (PC)</t>
  </si>
  <si>
    <t>Savings Generated (YS)</t>
  </si>
  <si>
    <t>No insulation</t>
  </si>
  <si>
    <t>B-1" Thick</t>
  </si>
  <si>
    <t>B-2" Thick</t>
  </si>
  <si>
    <t>A-1" Thick</t>
  </si>
  <si>
    <t>A-2" Thick</t>
  </si>
  <si>
    <t>ROROII</t>
  </si>
  <si>
    <t>IPBP</t>
  </si>
  <si>
    <t>Compare to #2</t>
  </si>
  <si>
    <t>Incremental Savings</t>
  </si>
  <si>
    <t>Compare to #3</t>
  </si>
  <si>
    <t>Acceptable ROROII</t>
  </si>
  <si>
    <t>Example 10.13</t>
  </si>
  <si>
    <t>INVP</t>
  </si>
  <si>
    <t>Sensitivity Analysis</t>
  </si>
  <si>
    <t>Parameter</t>
  </si>
  <si>
    <t>% Change</t>
  </si>
  <si>
    <t>Value</t>
  </si>
  <si>
    <t>Si</t>
  </si>
  <si>
    <t>Base Case</t>
  </si>
  <si>
    <t>Monte Carlo Simulation</t>
  </si>
  <si>
    <t>Std Dev</t>
  </si>
  <si>
    <t>D(NPV)</t>
  </si>
  <si>
    <t>CDF</t>
  </si>
  <si>
    <t>95% CI</t>
  </si>
  <si>
    <t>90% CI</t>
  </si>
  <si>
    <t>Mean</t>
  </si>
  <si>
    <t>Chance Not Profitable</t>
  </si>
  <si>
    <t>Median</t>
  </si>
  <si>
    <t>Chance &gt; Base Case</t>
  </si>
  <si>
    <t>Guesses</t>
  </si>
  <si>
    <t>Given</t>
  </si>
  <si>
    <t>Calculated</t>
  </si>
  <si>
    <t>Construction</t>
  </si>
  <si>
    <t>MACRS Year 1</t>
  </si>
  <si>
    <t>MACRS Year 6</t>
  </si>
  <si>
    <t>MACRS Year 2</t>
  </si>
  <si>
    <t>MACRS Year 3</t>
  </si>
  <si>
    <t>MACRS Year 4</t>
  </si>
  <si>
    <t>MACRS 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</si>
</sst>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"/>
    <numFmt numFmtId="166" formatCode="&quot;$&quot;#,##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/>
    <xf numFmtId="165" fontId="0" fillId="2" borderId="0" xfId="0" applyNumberFormat="1" applyFill="1"/>
    <xf numFmtId="16" fontId="0" fillId="0" borderId="0" xfId="0" quotePrefix="1" applyNumberFormat="1" applyFont="1"/>
    <xf numFmtId="0" fontId="0" fillId="0" borderId="0" xfId="0" quotePrefix="1"/>
    <xf numFmtId="38" fontId="0" fillId="0" borderId="0" xfId="0" applyNumberFormat="1"/>
    <xf numFmtId="38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Non-discounted Crt'!$D$17:$D$29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'Ex Non-discounted Crt'!$L$17:$L$29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-90</c:v>
                </c:pt>
                <c:pt idx="2">
                  <c:v>-90</c:v>
                </c:pt>
                <c:pt idx="3">
                  <c:v>38.25</c:v>
                </c:pt>
                <c:pt idx="4">
                  <c:v>46.35</c:v>
                </c:pt>
                <c:pt idx="5">
                  <c:v>37.71</c:v>
                </c:pt>
                <c:pt idx="6">
                  <c:v>32.526000000000003</c:v>
                </c:pt>
                <c:pt idx="7">
                  <c:v>32.526000000000003</c:v>
                </c:pt>
                <c:pt idx="8">
                  <c:v>28.638000000000002</c:v>
                </c:pt>
                <c:pt idx="9">
                  <c:v>24.750000000000004</c:v>
                </c:pt>
                <c:pt idx="10">
                  <c:v>24.750000000000004</c:v>
                </c:pt>
                <c:pt idx="11">
                  <c:v>24.750000000000004</c:v>
                </c:pt>
                <c:pt idx="1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4C8C-BC47-1A507375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Non-discounted Crt'!$O$17:$O$32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'Ex Non-discounted Crt'!$P$17:$P$32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-100</c:v>
                </c:pt>
                <c:pt idx="3">
                  <c:v>-160</c:v>
                </c:pt>
                <c:pt idx="4">
                  <c:v>-190</c:v>
                </c:pt>
                <c:pt idx="5">
                  <c:v>-151.75</c:v>
                </c:pt>
                <c:pt idx="6">
                  <c:v>-105.4</c:v>
                </c:pt>
                <c:pt idx="7">
                  <c:v>-67.69</c:v>
                </c:pt>
                <c:pt idx="8">
                  <c:v>-35.163999999999994</c:v>
                </c:pt>
                <c:pt idx="9">
                  <c:v>-2.637999999999991</c:v>
                </c:pt>
                <c:pt idx="10">
                  <c:v>26.000000000000011</c:v>
                </c:pt>
                <c:pt idx="11">
                  <c:v>50.750000000000014</c:v>
                </c:pt>
                <c:pt idx="12">
                  <c:v>75.500000000000014</c:v>
                </c:pt>
                <c:pt idx="13">
                  <c:v>100.25000000000001</c:v>
                </c:pt>
                <c:pt idx="14">
                  <c:v>130.5</c:v>
                </c:pt>
                <c:pt idx="1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E-46B4-9A1F-4DC9600E6B02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Non-discounted Crt'!$O$21:$O$31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Non-discounted Crt'!$Q$21:$Q$31</c:f>
              <c:numCache>
                <c:formatCode>General</c:formatCode>
                <c:ptCount val="11"/>
                <c:pt idx="0">
                  <c:v>-190</c:v>
                </c:pt>
                <c:pt idx="1">
                  <c:v>-157.94999999999999</c:v>
                </c:pt>
                <c:pt idx="2">
                  <c:v>-125.9</c:v>
                </c:pt>
                <c:pt idx="3">
                  <c:v>-93.85</c:v>
                </c:pt>
                <c:pt idx="4">
                  <c:v>-61.800000000000011</c:v>
                </c:pt>
                <c:pt idx="5">
                  <c:v>-29.750000000000028</c:v>
                </c:pt>
                <c:pt idx="6">
                  <c:v>2.2999999999999829</c:v>
                </c:pt>
                <c:pt idx="7">
                  <c:v>34.349999999999994</c:v>
                </c:pt>
                <c:pt idx="8">
                  <c:v>66.400000000000006</c:v>
                </c:pt>
                <c:pt idx="9">
                  <c:v>98.44999999999996</c:v>
                </c:pt>
                <c:pt idx="10">
                  <c:v>130.49999999999997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E-46B4-9A1F-4DC9600E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Discounted Crt'!$D$18:$D$33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'Ex Discounted Crt'!$L$18:$L$33</c:f>
              <c:numCache>
                <c:formatCode>0.00_);[Red]\(0.00\)</c:formatCode>
                <c:ptCount val="16"/>
                <c:pt idx="0">
                  <c:v>-5</c:v>
                </c:pt>
                <c:pt idx="1">
                  <c:v>-4.545454545454545</c:v>
                </c:pt>
                <c:pt idx="2">
                  <c:v>-5.5785123966942143</c:v>
                </c:pt>
                <c:pt idx="3">
                  <c:v>7.9472201352366607</c:v>
                </c:pt>
                <c:pt idx="4">
                  <c:v>7.3464585752339291</c:v>
                </c:pt>
                <c:pt idx="5">
                  <c:v>6.560573979671033</c:v>
                </c:pt>
                <c:pt idx="6">
                  <c:v>5.8997810405625284</c:v>
                </c:pt>
                <c:pt idx="7">
                  <c:v>5.3634373096022978</c:v>
                </c:pt>
                <c:pt idx="8">
                  <c:v>4.8359489243648337</c:v>
                </c:pt>
                <c:pt idx="9">
                  <c:v>4.360041590082921</c:v>
                </c:pt>
                <c:pt idx="10">
                  <c:v>3.9636741728026554</c:v>
                </c:pt>
                <c:pt idx="11">
                  <c:v>3.6033401570933226</c:v>
                </c:pt>
                <c:pt idx="12">
                  <c:v>3.2757637791757479</c:v>
                </c:pt>
                <c:pt idx="13">
                  <c:v>2.9779670719779525</c:v>
                </c:pt>
                <c:pt idx="14">
                  <c:v>2.7072427927072291</c:v>
                </c:pt>
                <c:pt idx="15">
                  <c:v>6.1357977693686845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3D5-80A5-3E31778B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Discounted Crt'!$O$18:$O$35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</c:numCache>
            </c:numRef>
          </c:xVal>
          <c:yVal>
            <c:numRef>
              <c:f>'Ex Discounted Crt'!$P$18:$P$35</c:f>
              <c:numCache>
                <c:formatCode>0.00_);[Red]\(0.00\)</c:formatCode>
                <c:ptCount val="18"/>
                <c:pt idx="0">
                  <c:v>0</c:v>
                </c:pt>
                <c:pt idx="1">
                  <c:v>-5</c:v>
                </c:pt>
                <c:pt idx="2">
                  <c:v>-9.545454545454545</c:v>
                </c:pt>
                <c:pt idx="3">
                  <c:v>-13.595041322314048</c:v>
                </c:pt>
                <c:pt idx="4">
                  <c:v>-15.123966942148758</c:v>
                </c:pt>
                <c:pt idx="5">
                  <c:v>-7.1767468069120977</c:v>
                </c:pt>
                <c:pt idx="6">
                  <c:v>0.16971176832183144</c:v>
                </c:pt>
                <c:pt idx="7">
                  <c:v>6.7302857479928644</c:v>
                </c:pt>
                <c:pt idx="8">
                  <c:v>12.630066788555393</c:v>
                </c:pt>
                <c:pt idx="9">
                  <c:v>17.99350409815769</c:v>
                </c:pt>
                <c:pt idx="10">
                  <c:v>22.829453022522522</c:v>
                </c:pt>
                <c:pt idx="11">
                  <c:v>27.189494612605444</c:v>
                </c:pt>
                <c:pt idx="12">
                  <c:v>31.153168785408099</c:v>
                </c:pt>
                <c:pt idx="13">
                  <c:v>34.756508942501419</c:v>
                </c:pt>
                <c:pt idx="14">
                  <c:v>38.032272721677167</c:v>
                </c:pt>
                <c:pt idx="15">
                  <c:v>43.717482586362344</c:v>
                </c:pt>
                <c:pt idx="16">
                  <c:v>48.213444817552258</c:v>
                </c:pt>
                <c:pt idx="17">
                  <c:v>49.85328035573103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1-4CC0-84E2-49483C4CAB27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Discounted Crt'!$O$22:$O$32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Discounted Crt'!$Q$22:$Q$32</c:f>
              <c:numCache>
                <c:formatCode>General</c:formatCode>
                <c:ptCount val="11"/>
                <c:pt idx="0">
                  <c:v>-15.12396694214876</c:v>
                </c:pt>
                <c:pt idx="1">
                  <c:v>-9.8083429757661662</c:v>
                </c:pt>
                <c:pt idx="2">
                  <c:v>-4.492719009383574</c:v>
                </c:pt>
                <c:pt idx="3">
                  <c:v>0.82290495699901811</c:v>
                </c:pt>
                <c:pt idx="4">
                  <c:v>6.1385289233816138</c:v>
                </c:pt>
                <c:pt idx="5">
                  <c:v>11.454152889764202</c:v>
                </c:pt>
                <c:pt idx="6">
                  <c:v>16.769776856146798</c:v>
                </c:pt>
                <c:pt idx="7">
                  <c:v>22.085400822529394</c:v>
                </c:pt>
                <c:pt idx="8">
                  <c:v>27.401024788911982</c:v>
                </c:pt>
                <c:pt idx="9">
                  <c:v>32.716648755294578</c:v>
                </c:pt>
                <c:pt idx="10">
                  <c:v>38.032272721677174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1-4CC0-84E2-49483C4CA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Capitalized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Method'!$C$16:$C$55</c:f>
              <c:numCache>
                <c:formatCode>General</c:formatCode>
                <c:ptCount val="40"/>
                <c:pt idx="0" formatCode="0.00">
                  <c:v>22192.080445403913</c:v>
                </c:pt>
                <c:pt idx="1">
                  <c:v>23967.446881036227</c:v>
                </c:pt>
                <c:pt idx="2">
                  <c:v>25884.842631519128</c:v>
                </c:pt>
                <c:pt idx="3">
                  <c:v>27955.630042040659</c:v>
                </c:pt>
                <c:pt idx="4">
                  <c:v>22192.080445403913</c:v>
                </c:pt>
                <c:pt idx="5">
                  <c:v>23967.446881036227</c:v>
                </c:pt>
                <c:pt idx="6">
                  <c:v>25884.842631519128</c:v>
                </c:pt>
                <c:pt idx="7">
                  <c:v>27955.630042040659</c:v>
                </c:pt>
                <c:pt idx="8">
                  <c:v>22192.080445403913</c:v>
                </c:pt>
                <c:pt idx="9">
                  <c:v>23967.446881036227</c:v>
                </c:pt>
                <c:pt idx="10">
                  <c:v>25884.842631519128</c:v>
                </c:pt>
                <c:pt idx="11">
                  <c:v>27955.630042040659</c:v>
                </c:pt>
                <c:pt idx="12">
                  <c:v>22192.080445403913</c:v>
                </c:pt>
                <c:pt idx="13">
                  <c:v>23967.446881036227</c:v>
                </c:pt>
                <c:pt idx="14">
                  <c:v>25884.842631519128</c:v>
                </c:pt>
                <c:pt idx="15">
                  <c:v>27955.630042040659</c:v>
                </c:pt>
                <c:pt idx="16">
                  <c:v>22192.080445403913</c:v>
                </c:pt>
                <c:pt idx="17">
                  <c:v>23967.446881036227</c:v>
                </c:pt>
                <c:pt idx="18">
                  <c:v>25884.842631519128</c:v>
                </c:pt>
                <c:pt idx="19">
                  <c:v>27955.630042040659</c:v>
                </c:pt>
                <c:pt idx="20">
                  <c:v>22192.080445403913</c:v>
                </c:pt>
                <c:pt idx="21">
                  <c:v>23967.446881036227</c:v>
                </c:pt>
                <c:pt idx="22">
                  <c:v>25884.842631519128</c:v>
                </c:pt>
                <c:pt idx="23">
                  <c:v>27955.630042040659</c:v>
                </c:pt>
                <c:pt idx="24">
                  <c:v>22192.080445403913</c:v>
                </c:pt>
                <c:pt idx="25">
                  <c:v>23967.446881036227</c:v>
                </c:pt>
                <c:pt idx="26">
                  <c:v>25884.842631519128</c:v>
                </c:pt>
                <c:pt idx="27">
                  <c:v>27955.630042040659</c:v>
                </c:pt>
                <c:pt idx="28">
                  <c:v>22192.080445403913</c:v>
                </c:pt>
                <c:pt idx="29">
                  <c:v>23967.446881036227</c:v>
                </c:pt>
                <c:pt idx="30">
                  <c:v>25884.842631519128</c:v>
                </c:pt>
                <c:pt idx="31">
                  <c:v>27955.630042040659</c:v>
                </c:pt>
                <c:pt idx="32">
                  <c:v>22192.080445403913</c:v>
                </c:pt>
                <c:pt idx="33">
                  <c:v>23967.446881036227</c:v>
                </c:pt>
                <c:pt idx="34">
                  <c:v>25884.842631519128</c:v>
                </c:pt>
                <c:pt idx="35">
                  <c:v>27955.630042040659</c:v>
                </c:pt>
                <c:pt idx="36">
                  <c:v>22192.080445403913</c:v>
                </c:pt>
                <c:pt idx="37">
                  <c:v>23967.446881036227</c:v>
                </c:pt>
                <c:pt idx="38">
                  <c:v>25884.842631519128</c:v>
                </c:pt>
                <c:pt idx="39">
                  <c:v>27955.630042040659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5-45F3-B8C7-5B8185F2822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Method'!$F$16:$F$55</c:f>
              <c:numCache>
                <c:formatCode>General</c:formatCode>
                <c:ptCount val="40"/>
                <c:pt idx="0" formatCode="0.00">
                  <c:v>22414.48028568209</c:v>
                </c:pt>
                <c:pt idx="1">
                  <c:v>24207.638708536659</c:v>
                </c:pt>
                <c:pt idx="2">
                  <c:v>26144.249805219592</c:v>
                </c:pt>
                <c:pt idx="3">
                  <c:v>28235.789789637161</c:v>
                </c:pt>
                <c:pt idx="4">
                  <c:v>30494.652972808137</c:v>
                </c:pt>
                <c:pt idx="5">
                  <c:v>32934.225210632787</c:v>
                </c:pt>
                <c:pt idx="6">
                  <c:v>35568.963227483415</c:v>
                </c:pt>
                <c:pt idx="7">
                  <c:v>22414.48028568209</c:v>
                </c:pt>
                <c:pt idx="8">
                  <c:v>24207.638708536659</c:v>
                </c:pt>
                <c:pt idx="9">
                  <c:v>26144.249805219592</c:v>
                </c:pt>
                <c:pt idx="10">
                  <c:v>28235.789789637161</c:v>
                </c:pt>
                <c:pt idx="11">
                  <c:v>30494.652972808137</c:v>
                </c:pt>
                <c:pt idx="12">
                  <c:v>32934.225210632787</c:v>
                </c:pt>
                <c:pt idx="13">
                  <c:v>35568.963227483415</c:v>
                </c:pt>
                <c:pt idx="14">
                  <c:v>22414.48028568209</c:v>
                </c:pt>
                <c:pt idx="15">
                  <c:v>24207.638708536659</c:v>
                </c:pt>
                <c:pt idx="16">
                  <c:v>26144.249805219592</c:v>
                </c:pt>
                <c:pt idx="17">
                  <c:v>28235.789789637161</c:v>
                </c:pt>
                <c:pt idx="18">
                  <c:v>30494.652972808137</c:v>
                </c:pt>
                <c:pt idx="19">
                  <c:v>32934.225210632787</c:v>
                </c:pt>
                <c:pt idx="20">
                  <c:v>35568.963227483415</c:v>
                </c:pt>
                <c:pt idx="21">
                  <c:v>22414.48028568209</c:v>
                </c:pt>
                <c:pt idx="22">
                  <c:v>24207.638708536659</c:v>
                </c:pt>
                <c:pt idx="23">
                  <c:v>26144.249805219592</c:v>
                </c:pt>
                <c:pt idx="24">
                  <c:v>28235.789789637161</c:v>
                </c:pt>
                <c:pt idx="25">
                  <c:v>30494.652972808137</c:v>
                </c:pt>
                <c:pt idx="26">
                  <c:v>32934.225210632787</c:v>
                </c:pt>
                <c:pt idx="27">
                  <c:v>35568.963227483415</c:v>
                </c:pt>
                <c:pt idx="28">
                  <c:v>22414.48028568209</c:v>
                </c:pt>
                <c:pt idx="29">
                  <c:v>24207.638708536659</c:v>
                </c:pt>
                <c:pt idx="30">
                  <c:v>26144.249805219592</c:v>
                </c:pt>
                <c:pt idx="31">
                  <c:v>28235.789789637161</c:v>
                </c:pt>
                <c:pt idx="32">
                  <c:v>30494.652972808137</c:v>
                </c:pt>
                <c:pt idx="33">
                  <c:v>32934.225210632787</c:v>
                </c:pt>
                <c:pt idx="34">
                  <c:v>35568.963227483415</c:v>
                </c:pt>
                <c:pt idx="35">
                  <c:v>22414.48028568209</c:v>
                </c:pt>
                <c:pt idx="36">
                  <c:v>24207.638708536659</c:v>
                </c:pt>
                <c:pt idx="37">
                  <c:v>26144.249805219592</c:v>
                </c:pt>
                <c:pt idx="38">
                  <c:v>28235.789789637161</c:v>
                </c:pt>
                <c:pt idx="39">
                  <c:v>30494.652972808137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5-45F3-B8C7-5B8185F2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1840"/>
        <c:axId val="484690528"/>
      </c:scatterChart>
      <c:valAx>
        <c:axId val="4846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0528"/>
        <c:crosses val="autoZero"/>
        <c:crossBetween val="midCat"/>
      </c:valAx>
      <c:valAx>
        <c:axId val="4846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'Sensitivity Analysis'!$L$18:$L$30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-81.818181818181813</c:v>
                </c:pt>
                <c:pt idx="2">
                  <c:v>-73.760330578512381</c:v>
                </c:pt>
                <c:pt idx="3">
                  <c:v>28.687077385424487</c:v>
                </c:pt>
                <c:pt idx="4">
                  <c:v>31.583908202991587</c:v>
                </c:pt>
                <c:pt idx="5">
                  <c:v>23.374707390826501</c:v>
                </c:pt>
                <c:pt idx="6">
                  <c:v>18.338132302528667</c:v>
                </c:pt>
                <c:pt idx="7">
                  <c:v>16.671029365935151</c:v>
                </c:pt>
                <c:pt idx="8">
                  <c:v>13.350769450975063</c:v>
                </c:pt>
                <c:pt idx="9">
                  <c:v>10.496416054718997</c:v>
                </c:pt>
                <c:pt idx="10">
                  <c:v>9.5421964133809052</c:v>
                </c:pt>
                <c:pt idx="11">
                  <c:v>8.6747240121644573</c:v>
                </c:pt>
                <c:pt idx="12">
                  <c:v>22.383814944152547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035-977B-F1DB0C5E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'Sensitivity Analysis'!$P$18:$P$33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-140.78512396694211</c:v>
                </c:pt>
                <c:pt idx="4">
                  <c:v>-165.57851239669418</c:v>
                </c:pt>
                <c:pt idx="5">
                  <c:v>-136.89143501126969</c:v>
                </c:pt>
                <c:pt idx="6">
                  <c:v>-105.30752680827811</c:v>
                </c:pt>
                <c:pt idx="7">
                  <c:v>-81.932819417451611</c:v>
                </c:pt>
                <c:pt idx="8">
                  <c:v>-63.594687114922948</c:v>
                </c:pt>
                <c:pt idx="9">
                  <c:v>-46.923657748987793</c:v>
                </c:pt>
                <c:pt idx="10">
                  <c:v>-33.572888298012728</c:v>
                </c:pt>
                <c:pt idx="11">
                  <c:v>-23.076472243293729</c:v>
                </c:pt>
                <c:pt idx="12">
                  <c:v>-13.534275829912824</c:v>
                </c:pt>
                <c:pt idx="13">
                  <c:v>-4.8595518177483665</c:v>
                </c:pt>
                <c:pt idx="14">
                  <c:v>4.779030417989917</c:v>
                </c:pt>
                <c:pt idx="15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402B-899F-7867235556EA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'Sensitivity Analysis'!$O$22:$O$32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'Sensitivity Analysis'!$Q$22:$Q$32</c:f>
              <c:numCache>
                <c:formatCode>General</c:formatCode>
                <c:ptCount val="11"/>
                <c:pt idx="0">
                  <c:v>-165.57851239669418</c:v>
                </c:pt>
                <c:pt idx="1">
                  <c:v>-148.54275811522578</c:v>
                </c:pt>
                <c:pt idx="2">
                  <c:v>-131.50700383375738</c:v>
                </c:pt>
                <c:pt idx="3">
                  <c:v>-114.47124955228895</c:v>
                </c:pt>
                <c:pt idx="4">
                  <c:v>-97.435495270820553</c:v>
                </c:pt>
                <c:pt idx="5">
                  <c:v>-80.399740989352139</c:v>
                </c:pt>
                <c:pt idx="6">
                  <c:v>-63.363986707883726</c:v>
                </c:pt>
                <c:pt idx="7">
                  <c:v>-46.328232426415326</c:v>
                </c:pt>
                <c:pt idx="8">
                  <c:v>-29.292478144946898</c:v>
                </c:pt>
                <c:pt idx="9">
                  <c:v>-12.256723863478499</c:v>
                </c:pt>
                <c:pt idx="10">
                  <c:v>4.779030417989901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3-402B-899F-78672355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Analysis'!$A$46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Analysis'!$D$46,'Sensitivity Analysis'!$G$46)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Analysis'!$F$46,'Sensitivity Analysis'!$I$46)</c:f>
              <c:numCache>
                <c:formatCode>0.00</c:formatCode>
                <c:ptCount val="2"/>
                <c:pt idx="0">
                  <c:v>18.167479950161301</c:v>
                </c:pt>
                <c:pt idx="1">
                  <c:v>16.072741164125613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4435-B6F7-FE9D05433E4B}"/>
            </c:ext>
          </c:extLst>
        </c:ser>
        <c:ser>
          <c:idx val="1"/>
          <c:order val="1"/>
          <c:tx>
            <c:strRef>
              <c:f>'Sensitivity Analysis'!$A$47</c:f>
              <c:strCache>
                <c:ptCount val="1"/>
                <c:pt idx="0">
                  <c:v>COM(d)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Analysis'!$D$47,'Sensitivity Analysis'!$G$47)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Analysis'!$F$47,'Sensitivity Analysis'!$I$47)</c:f>
              <c:numCache>
                <c:formatCode>0.00</c:formatCode>
                <c:ptCount val="2"/>
                <c:pt idx="0">
                  <c:v>16.701162799936334</c:v>
                </c:pt>
                <c:pt idx="1">
                  <c:v>17.539058314350591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4435-B6F7-FE9D05433E4B}"/>
            </c:ext>
          </c:extLst>
        </c:ser>
        <c:ser>
          <c:idx val="2"/>
          <c:order val="2"/>
          <c:tx>
            <c:strRef>
              <c:f>'Sensitivity Analysis'!$A$48</c:f>
              <c:strCache>
                <c:ptCount val="1"/>
                <c:pt idx="0">
                  <c:v>FCI(L)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Analysis'!$D$48,'Sensitivity Analysis'!$G$48)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Analysis'!$F$48,'Sensitivity Analysis'!$I$48)</c:f>
              <c:numCache>
                <c:formatCode>0.00</c:formatCode>
                <c:ptCount val="2"/>
                <c:pt idx="0">
                  <c:v>16.71595798788276</c:v>
                </c:pt>
                <c:pt idx="1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4435-B6F7-FE9D0543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544"/>
        <c:axId val="688246712"/>
      </c:scatterChart>
      <c:valAx>
        <c:axId val="6882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6712"/>
        <c:crosses val="autoZero"/>
        <c:crossBetween val="midCat"/>
      </c:valAx>
      <c:valAx>
        <c:axId val="6882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($Millions)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Analysis'!$G$56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Analysis'!$F$57:$F$1056</c:f>
              <c:numCache>
                <c:formatCode>0.00</c:formatCode>
                <c:ptCount val="1000"/>
                <c:pt idx="0">
                  <c:v>7.5960435145712921</c:v>
                </c:pt>
                <c:pt idx="1">
                  <c:v>1.6268204609011168</c:v>
                </c:pt>
                <c:pt idx="2">
                  <c:v>10.112301458576425</c:v>
                </c:pt>
                <c:pt idx="3">
                  <c:v>-12.526249207267306</c:v>
                </c:pt>
                <c:pt idx="4">
                  <c:v>-15.24687625851336</c:v>
                </c:pt>
                <c:pt idx="5">
                  <c:v>1.6042495115364304</c:v>
                </c:pt>
                <c:pt idx="6">
                  <c:v>-2.1028345376828845</c:v>
                </c:pt>
                <c:pt idx="7">
                  <c:v>3.1027923123240608</c:v>
                </c:pt>
                <c:pt idx="8">
                  <c:v>7.7616096001721857</c:v>
                </c:pt>
                <c:pt idx="9">
                  <c:v>-7.5350026535385233</c:v>
                </c:pt>
                <c:pt idx="10">
                  <c:v>-4.8750487773635989</c:v>
                </c:pt>
                <c:pt idx="11">
                  <c:v>-3.7890677187780852</c:v>
                </c:pt>
                <c:pt idx="12">
                  <c:v>8.70802926628539</c:v>
                </c:pt>
                <c:pt idx="13">
                  <c:v>32.229961709418454</c:v>
                </c:pt>
                <c:pt idx="14">
                  <c:v>10.533212724792548</c:v>
                </c:pt>
                <c:pt idx="15">
                  <c:v>-0.51648999911827786</c:v>
                </c:pt>
                <c:pt idx="16">
                  <c:v>18.290513929884227</c:v>
                </c:pt>
                <c:pt idx="17">
                  <c:v>0.25524726299252976</c:v>
                </c:pt>
                <c:pt idx="18">
                  <c:v>-1.6563556700207691</c:v>
                </c:pt>
                <c:pt idx="19">
                  <c:v>-3.0911645978368618</c:v>
                </c:pt>
                <c:pt idx="20">
                  <c:v>6.6216889698904193</c:v>
                </c:pt>
                <c:pt idx="21">
                  <c:v>-5.4271919361560421</c:v>
                </c:pt>
                <c:pt idx="22">
                  <c:v>-2.5882280360719463</c:v>
                </c:pt>
                <c:pt idx="23">
                  <c:v>8.0540713026187856</c:v>
                </c:pt>
                <c:pt idx="24">
                  <c:v>-8.8594950668324834</c:v>
                </c:pt>
                <c:pt idx="25">
                  <c:v>-9.0676509620901058</c:v>
                </c:pt>
                <c:pt idx="26">
                  <c:v>17.597498059768839</c:v>
                </c:pt>
                <c:pt idx="27">
                  <c:v>15.398977197595512</c:v>
                </c:pt>
                <c:pt idx="28">
                  <c:v>-3.7879461722385237</c:v>
                </c:pt>
                <c:pt idx="29">
                  <c:v>3.0896647923217557</c:v>
                </c:pt>
                <c:pt idx="30">
                  <c:v>8.5531928662475352</c:v>
                </c:pt>
                <c:pt idx="31">
                  <c:v>3.1577827784505779</c:v>
                </c:pt>
                <c:pt idx="32">
                  <c:v>-7.3077749426438281</c:v>
                </c:pt>
                <c:pt idx="33">
                  <c:v>7.513017292264939</c:v>
                </c:pt>
                <c:pt idx="34">
                  <c:v>17.529008351843771</c:v>
                </c:pt>
                <c:pt idx="35">
                  <c:v>29.37905702628597</c:v>
                </c:pt>
                <c:pt idx="36">
                  <c:v>6.9622515133839542</c:v>
                </c:pt>
                <c:pt idx="37">
                  <c:v>-18.578797076311197</c:v>
                </c:pt>
                <c:pt idx="38">
                  <c:v>0.3498278893590232</c:v>
                </c:pt>
                <c:pt idx="39">
                  <c:v>31.132056530118433</c:v>
                </c:pt>
                <c:pt idx="40">
                  <c:v>5.6994557107924173</c:v>
                </c:pt>
                <c:pt idx="41">
                  <c:v>-14.486534574471015</c:v>
                </c:pt>
                <c:pt idx="42">
                  <c:v>-18.782522748930667</c:v>
                </c:pt>
                <c:pt idx="43">
                  <c:v>-10.637847028343963</c:v>
                </c:pt>
                <c:pt idx="44">
                  <c:v>-7.4445506866550346</c:v>
                </c:pt>
                <c:pt idx="45">
                  <c:v>6.7902911820096357</c:v>
                </c:pt>
                <c:pt idx="46">
                  <c:v>7.0787128617988913</c:v>
                </c:pt>
                <c:pt idx="47">
                  <c:v>11.617419336032981</c:v>
                </c:pt>
                <c:pt idx="48">
                  <c:v>-8.8988540809767258</c:v>
                </c:pt>
                <c:pt idx="49">
                  <c:v>2.1110335665940703</c:v>
                </c:pt>
                <c:pt idx="50">
                  <c:v>-17.890696063939849</c:v>
                </c:pt>
                <c:pt idx="51">
                  <c:v>5.6629292914046214</c:v>
                </c:pt>
                <c:pt idx="52">
                  <c:v>16.607477387714731</c:v>
                </c:pt>
                <c:pt idx="53">
                  <c:v>19.383538101858203</c:v>
                </c:pt>
                <c:pt idx="54">
                  <c:v>-2.7871105017410898</c:v>
                </c:pt>
                <c:pt idx="55">
                  <c:v>0.72530665674702277</c:v>
                </c:pt>
                <c:pt idx="56">
                  <c:v>-19.056862828959204</c:v>
                </c:pt>
                <c:pt idx="57">
                  <c:v>9.2999990758218765</c:v>
                </c:pt>
                <c:pt idx="58">
                  <c:v>19.638182260464049</c:v>
                </c:pt>
                <c:pt idx="59">
                  <c:v>6.3650890932171151</c:v>
                </c:pt>
                <c:pt idx="60">
                  <c:v>9.2831378400853577</c:v>
                </c:pt>
                <c:pt idx="61">
                  <c:v>-10.546754074833096</c:v>
                </c:pt>
                <c:pt idx="62">
                  <c:v>8.8415304648669721</c:v>
                </c:pt>
                <c:pt idx="63">
                  <c:v>7.6404174377222152</c:v>
                </c:pt>
                <c:pt idx="64">
                  <c:v>14.257054482960392</c:v>
                </c:pt>
                <c:pt idx="65">
                  <c:v>4.4164449792651244</c:v>
                </c:pt>
                <c:pt idx="66">
                  <c:v>-16.169041526682442</c:v>
                </c:pt>
                <c:pt idx="67">
                  <c:v>24.213255473858165</c:v>
                </c:pt>
                <c:pt idx="68">
                  <c:v>33.131869881266127</c:v>
                </c:pt>
                <c:pt idx="69">
                  <c:v>1.243884669096138</c:v>
                </c:pt>
                <c:pt idx="70">
                  <c:v>31.768177111874891</c:v>
                </c:pt>
                <c:pt idx="71">
                  <c:v>16.727543851011951</c:v>
                </c:pt>
                <c:pt idx="72">
                  <c:v>-12.849978653268746</c:v>
                </c:pt>
                <c:pt idx="73">
                  <c:v>8.3208360856963282</c:v>
                </c:pt>
                <c:pt idx="74">
                  <c:v>-5.7878532801098075</c:v>
                </c:pt>
                <c:pt idx="75">
                  <c:v>7.5581169813588076</c:v>
                </c:pt>
                <c:pt idx="76">
                  <c:v>-8.5210152008545919</c:v>
                </c:pt>
                <c:pt idx="77">
                  <c:v>9.1187347505002521</c:v>
                </c:pt>
                <c:pt idx="78">
                  <c:v>2.4036859047597332</c:v>
                </c:pt>
                <c:pt idx="79">
                  <c:v>-6.9662955390966061</c:v>
                </c:pt>
                <c:pt idx="80">
                  <c:v>-14.982731535547607</c:v>
                </c:pt>
                <c:pt idx="81">
                  <c:v>-8.0164380509395237</c:v>
                </c:pt>
                <c:pt idx="82">
                  <c:v>2.7119382826537564</c:v>
                </c:pt>
                <c:pt idx="83">
                  <c:v>-10.06032531893802</c:v>
                </c:pt>
                <c:pt idx="84">
                  <c:v>0.14085715252685205</c:v>
                </c:pt>
                <c:pt idx="85">
                  <c:v>0.23230270487385596</c:v>
                </c:pt>
                <c:pt idx="86">
                  <c:v>-9.7963406767590264</c:v>
                </c:pt>
                <c:pt idx="87">
                  <c:v>25.801816392063692</c:v>
                </c:pt>
                <c:pt idx="88">
                  <c:v>25.99457611268102</c:v>
                </c:pt>
                <c:pt idx="89">
                  <c:v>21.591788662587213</c:v>
                </c:pt>
                <c:pt idx="90">
                  <c:v>20.101041854554339</c:v>
                </c:pt>
                <c:pt idx="91">
                  <c:v>2.7869797201308923</c:v>
                </c:pt>
                <c:pt idx="92">
                  <c:v>4.8695329214745282</c:v>
                </c:pt>
                <c:pt idx="93">
                  <c:v>-11.149381532324785</c:v>
                </c:pt>
                <c:pt idx="94">
                  <c:v>6.5226711056633828</c:v>
                </c:pt>
                <c:pt idx="95">
                  <c:v>21.996355073540382</c:v>
                </c:pt>
                <c:pt idx="96">
                  <c:v>10.224570159461795</c:v>
                </c:pt>
                <c:pt idx="97">
                  <c:v>16.483008262765324</c:v>
                </c:pt>
                <c:pt idx="98">
                  <c:v>-3.5846322004563973</c:v>
                </c:pt>
                <c:pt idx="99">
                  <c:v>13.171597274029297</c:v>
                </c:pt>
                <c:pt idx="100">
                  <c:v>-13.565501356051485</c:v>
                </c:pt>
                <c:pt idx="101">
                  <c:v>37.466909733316719</c:v>
                </c:pt>
                <c:pt idx="102">
                  <c:v>12.113238929003643</c:v>
                </c:pt>
                <c:pt idx="103">
                  <c:v>9.9937922577661702</c:v>
                </c:pt>
                <c:pt idx="104">
                  <c:v>-1.0994190958288357</c:v>
                </c:pt>
                <c:pt idx="105">
                  <c:v>9.0821095399736187</c:v>
                </c:pt>
                <c:pt idx="106">
                  <c:v>-19.331486996058352</c:v>
                </c:pt>
                <c:pt idx="107">
                  <c:v>-6.0531904662946872</c:v>
                </c:pt>
                <c:pt idx="108">
                  <c:v>-26.984070580946927</c:v>
                </c:pt>
                <c:pt idx="109">
                  <c:v>10.018270687482104</c:v>
                </c:pt>
                <c:pt idx="110">
                  <c:v>3.8098275211383417</c:v>
                </c:pt>
                <c:pt idx="111">
                  <c:v>15.705651366068963</c:v>
                </c:pt>
                <c:pt idx="112">
                  <c:v>5.7128312076134993</c:v>
                </c:pt>
                <c:pt idx="113">
                  <c:v>-7.9093949951310982</c:v>
                </c:pt>
                <c:pt idx="114">
                  <c:v>-22.729397474944605</c:v>
                </c:pt>
                <c:pt idx="115">
                  <c:v>-13.082256719885386</c:v>
                </c:pt>
                <c:pt idx="116">
                  <c:v>7.7088048696563423</c:v>
                </c:pt>
                <c:pt idx="117">
                  <c:v>-24.410439735965895</c:v>
                </c:pt>
                <c:pt idx="118">
                  <c:v>1.8869499155582314</c:v>
                </c:pt>
                <c:pt idx="119">
                  <c:v>-13.77015243212697</c:v>
                </c:pt>
                <c:pt idx="120">
                  <c:v>-2.3173835433611565</c:v>
                </c:pt>
                <c:pt idx="121">
                  <c:v>-4.8622893193838728</c:v>
                </c:pt>
                <c:pt idx="122">
                  <c:v>10.310906010813829</c:v>
                </c:pt>
                <c:pt idx="123">
                  <c:v>-8.5900185164112557</c:v>
                </c:pt>
                <c:pt idx="124">
                  <c:v>13.713878145412867</c:v>
                </c:pt>
                <c:pt idx="125">
                  <c:v>19.820329104799303</c:v>
                </c:pt>
                <c:pt idx="126">
                  <c:v>-11.781823229093792</c:v>
                </c:pt>
                <c:pt idx="127">
                  <c:v>10.810342377002534</c:v>
                </c:pt>
                <c:pt idx="128">
                  <c:v>0.52564967417947628</c:v>
                </c:pt>
                <c:pt idx="129">
                  <c:v>24.401784747875929</c:v>
                </c:pt>
                <c:pt idx="130">
                  <c:v>5.6295311095942502</c:v>
                </c:pt>
                <c:pt idx="131">
                  <c:v>0.92970712001811506</c:v>
                </c:pt>
                <c:pt idx="132">
                  <c:v>1.5296402407067404</c:v>
                </c:pt>
                <c:pt idx="133">
                  <c:v>-7.9354478067344978</c:v>
                </c:pt>
                <c:pt idx="134">
                  <c:v>10.238474499820304</c:v>
                </c:pt>
                <c:pt idx="135">
                  <c:v>-8.5726590760809778</c:v>
                </c:pt>
                <c:pt idx="136">
                  <c:v>19.979378456893496</c:v>
                </c:pt>
                <c:pt idx="137">
                  <c:v>-2.5424184489011949</c:v>
                </c:pt>
                <c:pt idx="138">
                  <c:v>20.520701788429115</c:v>
                </c:pt>
                <c:pt idx="139">
                  <c:v>-1.0466542553909974</c:v>
                </c:pt>
                <c:pt idx="140">
                  <c:v>14.167183162785932</c:v>
                </c:pt>
                <c:pt idx="141">
                  <c:v>-9.6127650993866567</c:v>
                </c:pt>
                <c:pt idx="142">
                  <c:v>-19.968718673391777</c:v>
                </c:pt>
                <c:pt idx="143">
                  <c:v>13.258980805513097</c:v>
                </c:pt>
                <c:pt idx="144">
                  <c:v>2.7967492526250286</c:v>
                </c:pt>
                <c:pt idx="145">
                  <c:v>10.303447172125633</c:v>
                </c:pt>
                <c:pt idx="146">
                  <c:v>-0.80667555205770469</c:v>
                </c:pt>
                <c:pt idx="147">
                  <c:v>13.284947719447491</c:v>
                </c:pt>
                <c:pt idx="148">
                  <c:v>-0.33045533245994463</c:v>
                </c:pt>
                <c:pt idx="149">
                  <c:v>0.5156352470533534</c:v>
                </c:pt>
                <c:pt idx="150">
                  <c:v>-16.835916763902688</c:v>
                </c:pt>
                <c:pt idx="151">
                  <c:v>9.0230692541632891</c:v>
                </c:pt>
                <c:pt idx="152">
                  <c:v>-16.977212756380489</c:v>
                </c:pt>
                <c:pt idx="153">
                  <c:v>-0.58089177185791385</c:v>
                </c:pt>
                <c:pt idx="154">
                  <c:v>-8.626961845495579</c:v>
                </c:pt>
                <c:pt idx="155">
                  <c:v>-4.4185587100563382</c:v>
                </c:pt>
                <c:pt idx="156">
                  <c:v>0.16845522011037062</c:v>
                </c:pt>
                <c:pt idx="157">
                  <c:v>-12.213645840143229</c:v>
                </c:pt>
                <c:pt idx="158">
                  <c:v>11.739522491548483</c:v>
                </c:pt>
                <c:pt idx="159">
                  <c:v>4.3026632614733362</c:v>
                </c:pt>
                <c:pt idx="160">
                  <c:v>-18.799889458331137</c:v>
                </c:pt>
                <c:pt idx="161">
                  <c:v>-18.167187064545445</c:v>
                </c:pt>
                <c:pt idx="162">
                  <c:v>5.0307784616341227</c:v>
                </c:pt>
                <c:pt idx="163">
                  <c:v>1.274494897137183</c:v>
                </c:pt>
                <c:pt idx="164">
                  <c:v>-10.097821004970019</c:v>
                </c:pt>
                <c:pt idx="165">
                  <c:v>14.162794620025412</c:v>
                </c:pt>
                <c:pt idx="166">
                  <c:v>-13.054174787187847</c:v>
                </c:pt>
                <c:pt idx="167">
                  <c:v>-16.673007215114914</c:v>
                </c:pt>
                <c:pt idx="168">
                  <c:v>7.1068654041088237</c:v>
                </c:pt>
                <c:pt idx="169">
                  <c:v>-4.0687335278561143</c:v>
                </c:pt>
                <c:pt idx="170">
                  <c:v>15.223912502820973</c:v>
                </c:pt>
                <c:pt idx="171">
                  <c:v>11.630591876254439</c:v>
                </c:pt>
                <c:pt idx="172">
                  <c:v>28.127170236014187</c:v>
                </c:pt>
                <c:pt idx="173">
                  <c:v>0.40129789288094742</c:v>
                </c:pt>
                <c:pt idx="174">
                  <c:v>2.7328657152697442</c:v>
                </c:pt>
                <c:pt idx="175">
                  <c:v>6.4846065700172737</c:v>
                </c:pt>
                <c:pt idx="176">
                  <c:v>8.5860480541218536</c:v>
                </c:pt>
                <c:pt idx="177">
                  <c:v>17.371448214641688</c:v>
                </c:pt>
                <c:pt idx="178">
                  <c:v>-10.818775436101689</c:v>
                </c:pt>
                <c:pt idx="179">
                  <c:v>21.142244036057786</c:v>
                </c:pt>
                <c:pt idx="180">
                  <c:v>24.050417323271375</c:v>
                </c:pt>
                <c:pt idx="181">
                  <c:v>-13.360952786645846</c:v>
                </c:pt>
                <c:pt idx="182">
                  <c:v>14.342058195834676</c:v>
                </c:pt>
                <c:pt idx="183">
                  <c:v>10.557974294482987</c:v>
                </c:pt>
                <c:pt idx="184">
                  <c:v>14.217277770039388</c:v>
                </c:pt>
                <c:pt idx="185">
                  <c:v>6.9091853884322596</c:v>
                </c:pt>
                <c:pt idx="186">
                  <c:v>2.4383938583459059</c:v>
                </c:pt>
                <c:pt idx="187">
                  <c:v>-6.0634664991603202</c:v>
                </c:pt>
                <c:pt idx="188">
                  <c:v>18.463786363148802</c:v>
                </c:pt>
                <c:pt idx="189">
                  <c:v>3.0820089344154766</c:v>
                </c:pt>
                <c:pt idx="190">
                  <c:v>0.55549382470505293</c:v>
                </c:pt>
                <c:pt idx="191">
                  <c:v>41.476969240951803</c:v>
                </c:pt>
                <c:pt idx="192">
                  <c:v>-14.058732022191325</c:v>
                </c:pt>
                <c:pt idx="193">
                  <c:v>11.925422227187296</c:v>
                </c:pt>
                <c:pt idx="194">
                  <c:v>1.3279723748129193</c:v>
                </c:pt>
                <c:pt idx="195">
                  <c:v>-4.7555294166856754</c:v>
                </c:pt>
                <c:pt idx="196">
                  <c:v>-19.048572388288783</c:v>
                </c:pt>
                <c:pt idx="197">
                  <c:v>-2.7640551620230198</c:v>
                </c:pt>
                <c:pt idx="198">
                  <c:v>-6.1164524050329234</c:v>
                </c:pt>
                <c:pt idx="199">
                  <c:v>-1.8771132368201293</c:v>
                </c:pt>
                <c:pt idx="200">
                  <c:v>-1.996485108408752</c:v>
                </c:pt>
                <c:pt idx="201">
                  <c:v>9.8039373056097965</c:v>
                </c:pt>
                <c:pt idx="202">
                  <c:v>8.3908784364916134</c:v>
                </c:pt>
                <c:pt idx="203">
                  <c:v>-0.30284056901065526</c:v>
                </c:pt>
                <c:pt idx="204">
                  <c:v>10.620267893155964</c:v>
                </c:pt>
                <c:pt idx="205">
                  <c:v>-11.619124314307562</c:v>
                </c:pt>
                <c:pt idx="206">
                  <c:v>-2.0384536270902522</c:v>
                </c:pt>
                <c:pt idx="207">
                  <c:v>-13.253747777180262</c:v>
                </c:pt>
                <c:pt idx="208">
                  <c:v>7.2750084931101</c:v>
                </c:pt>
                <c:pt idx="209">
                  <c:v>10.349398845514083</c:v>
                </c:pt>
                <c:pt idx="210">
                  <c:v>7.0646832716037054</c:v>
                </c:pt>
                <c:pt idx="211">
                  <c:v>3.066155796203379</c:v>
                </c:pt>
                <c:pt idx="212">
                  <c:v>4.8655796363616126</c:v>
                </c:pt>
                <c:pt idx="213">
                  <c:v>-2.3071616800442492</c:v>
                </c:pt>
                <c:pt idx="214">
                  <c:v>2.38133496908792</c:v>
                </c:pt>
                <c:pt idx="215">
                  <c:v>-4.0981273406156689</c:v>
                </c:pt>
                <c:pt idx="216">
                  <c:v>18.25418912426553</c:v>
                </c:pt>
                <c:pt idx="217">
                  <c:v>-3.4799153327182815</c:v>
                </c:pt>
                <c:pt idx="218">
                  <c:v>0.32695500141439737</c:v>
                </c:pt>
                <c:pt idx="219">
                  <c:v>15.48302438479805</c:v>
                </c:pt>
                <c:pt idx="220">
                  <c:v>-0.77754263346009012</c:v>
                </c:pt>
                <c:pt idx="221">
                  <c:v>15.527673349844461</c:v>
                </c:pt>
                <c:pt idx="222">
                  <c:v>5.7367937276465515</c:v>
                </c:pt>
                <c:pt idx="223">
                  <c:v>4.8309065240587685</c:v>
                </c:pt>
                <c:pt idx="224">
                  <c:v>6.5629418723066326</c:v>
                </c:pt>
                <c:pt idx="225">
                  <c:v>8.574689979468463</c:v>
                </c:pt>
                <c:pt idx="226">
                  <c:v>20.425908403030625</c:v>
                </c:pt>
                <c:pt idx="227">
                  <c:v>28.41856889836189</c:v>
                </c:pt>
                <c:pt idx="228">
                  <c:v>5.8428330848002759</c:v>
                </c:pt>
                <c:pt idx="229">
                  <c:v>3.3450547163769802</c:v>
                </c:pt>
                <c:pt idx="230">
                  <c:v>9.2284692984546339</c:v>
                </c:pt>
                <c:pt idx="231">
                  <c:v>17.813302681078881</c:v>
                </c:pt>
                <c:pt idx="232">
                  <c:v>-7.8226525143726704</c:v>
                </c:pt>
                <c:pt idx="233">
                  <c:v>-4.0836006868321952</c:v>
                </c:pt>
                <c:pt idx="234">
                  <c:v>15.411245902829947</c:v>
                </c:pt>
                <c:pt idx="235">
                  <c:v>18.75179188773561</c:v>
                </c:pt>
                <c:pt idx="236">
                  <c:v>-22.931999989686986</c:v>
                </c:pt>
                <c:pt idx="237">
                  <c:v>-3.578256869275787</c:v>
                </c:pt>
                <c:pt idx="238">
                  <c:v>3.7851279705628365</c:v>
                </c:pt>
                <c:pt idx="239">
                  <c:v>14.878928832488068</c:v>
                </c:pt>
                <c:pt idx="240">
                  <c:v>1.51329405354854</c:v>
                </c:pt>
                <c:pt idx="241">
                  <c:v>-17.407198206701061</c:v>
                </c:pt>
                <c:pt idx="242">
                  <c:v>-1.8555459008342901</c:v>
                </c:pt>
                <c:pt idx="243">
                  <c:v>-6.3697867246444098</c:v>
                </c:pt>
                <c:pt idx="244">
                  <c:v>-4.5645839024923411</c:v>
                </c:pt>
                <c:pt idx="245">
                  <c:v>3.4204823150632162</c:v>
                </c:pt>
                <c:pt idx="246">
                  <c:v>1.1141767494226897</c:v>
                </c:pt>
                <c:pt idx="247">
                  <c:v>13.520448269934287</c:v>
                </c:pt>
                <c:pt idx="248">
                  <c:v>7.1413638853626349</c:v>
                </c:pt>
                <c:pt idx="249">
                  <c:v>0.97733131263976958</c:v>
                </c:pt>
                <c:pt idx="250">
                  <c:v>9.063658078105906</c:v>
                </c:pt>
                <c:pt idx="251">
                  <c:v>-8.5077108240438761</c:v>
                </c:pt>
                <c:pt idx="252">
                  <c:v>-20.682163413675632</c:v>
                </c:pt>
                <c:pt idx="253">
                  <c:v>-0.17801390617744417</c:v>
                </c:pt>
                <c:pt idx="254">
                  <c:v>-8.4937857439469795</c:v>
                </c:pt>
                <c:pt idx="255">
                  <c:v>27.266036309905246</c:v>
                </c:pt>
                <c:pt idx="256">
                  <c:v>-0.98050869623173043</c:v>
                </c:pt>
                <c:pt idx="257">
                  <c:v>3.774593847865015</c:v>
                </c:pt>
                <c:pt idx="258">
                  <c:v>-0.20869080457254796</c:v>
                </c:pt>
                <c:pt idx="259">
                  <c:v>-3.0083260086179031</c:v>
                </c:pt>
                <c:pt idx="260">
                  <c:v>8.2771133439263096</c:v>
                </c:pt>
                <c:pt idx="261">
                  <c:v>-10.099598195729296</c:v>
                </c:pt>
                <c:pt idx="262">
                  <c:v>6.0365652274111881</c:v>
                </c:pt>
                <c:pt idx="263">
                  <c:v>-25.684942594125765</c:v>
                </c:pt>
                <c:pt idx="264">
                  <c:v>14.211094202590827</c:v>
                </c:pt>
                <c:pt idx="265">
                  <c:v>-0.1762669591475472</c:v>
                </c:pt>
                <c:pt idx="266">
                  <c:v>15.457321011171777</c:v>
                </c:pt>
                <c:pt idx="267">
                  <c:v>1.6578548558612169</c:v>
                </c:pt>
                <c:pt idx="268">
                  <c:v>-4.3831355899423272</c:v>
                </c:pt>
                <c:pt idx="269">
                  <c:v>2.8409305586494646</c:v>
                </c:pt>
                <c:pt idx="270">
                  <c:v>-6.2216802886810463</c:v>
                </c:pt>
                <c:pt idx="271">
                  <c:v>8.7884665072101189</c:v>
                </c:pt>
                <c:pt idx="272">
                  <c:v>-19.196865085159473</c:v>
                </c:pt>
                <c:pt idx="273">
                  <c:v>-1.6943320023515298</c:v>
                </c:pt>
                <c:pt idx="274">
                  <c:v>-11.164068067482539</c:v>
                </c:pt>
                <c:pt idx="275">
                  <c:v>-0.36006823795490916</c:v>
                </c:pt>
                <c:pt idx="276">
                  <c:v>-13.60706707888535</c:v>
                </c:pt>
                <c:pt idx="277">
                  <c:v>10.871370804569882</c:v>
                </c:pt>
                <c:pt idx="278">
                  <c:v>-4.7704476124547917</c:v>
                </c:pt>
                <c:pt idx="279">
                  <c:v>-7.8850822679472614</c:v>
                </c:pt>
                <c:pt idx="280">
                  <c:v>19.324560932455835</c:v>
                </c:pt>
                <c:pt idx="281">
                  <c:v>5.8709403545919461</c:v>
                </c:pt>
                <c:pt idx="282">
                  <c:v>16.396130041979234</c:v>
                </c:pt>
                <c:pt idx="283">
                  <c:v>0.62534395989723635</c:v>
                </c:pt>
                <c:pt idx="284">
                  <c:v>10.440643200897519</c:v>
                </c:pt>
                <c:pt idx="285">
                  <c:v>5.1949884431140934</c:v>
                </c:pt>
                <c:pt idx="286">
                  <c:v>4.8807704432490411</c:v>
                </c:pt>
                <c:pt idx="287">
                  <c:v>-3.8889125136880942</c:v>
                </c:pt>
                <c:pt idx="288">
                  <c:v>23.995655242288624</c:v>
                </c:pt>
                <c:pt idx="289">
                  <c:v>-2.3578832597756367</c:v>
                </c:pt>
                <c:pt idx="290">
                  <c:v>11.772554435549775</c:v>
                </c:pt>
                <c:pt idx="291">
                  <c:v>4.1356319145790579</c:v>
                </c:pt>
                <c:pt idx="292">
                  <c:v>12.494638411458649</c:v>
                </c:pt>
                <c:pt idx="293">
                  <c:v>12.926384538059139</c:v>
                </c:pt>
                <c:pt idx="294">
                  <c:v>25.365114106409361</c:v>
                </c:pt>
                <c:pt idx="295">
                  <c:v>-13.581562429479114</c:v>
                </c:pt>
                <c:pt idx="296">
                  <c:v>-11.837223614595409</c:v>
                </c:pt>
                <c:pt idx="297">
                  <c:v>0.79792588662300901</c:v>
                </c:pt>
                <c:pt idx="298">
                  <c:v>-14.392287891316268</c:v>
                </c:pt>
                <c:pt idx="299">
                  <c:v>-22.328728270131776</c:v>
                </c:pt>
                <c:pt idx="300">
                  <c:v>20.047411595060012</c:v>
                </c:pt>
                <c:pt idx="301">
                  <c:v>20.151431210049296</c:v>
                </c:pt>
                <c:pt idx="302">
                  <c:v>0.58282626531786974</c:v>
                </c:pt>
                <c:pt idx="303">
                  <c:v>-8.9325968244183791</c:v>
                </c:pt>
                <c:pt idx="304">
                  <c:v>0.82278721304539815</c:v>
                </c:pt>
                <c:pt idx="305">
                  <c:v>-5.253095250094681</c:v>
                </c:pt>
                <c:pt idx="306">
                  <c:v>10.481640766705439</c:v>
                </c:pt>
                <c:pt idx="307">
                  <c:v>17.086177763505706</c:v>
                </c:pt>
                <c:pt idx="308">
                  <c:v>-10.803980036490088</c:v>
                </c:pt>
                <c:pt idx="309">
                  <c:v>2.5960514419238194</c:v>
                </c:pt>
                <c:pt idx="310">
                  <c:v>-11.595168149737432</c:v>
                </c:pt>
                <c:pt idx="311">
                  <c:v>7.5794519062273853</c:v>
                </c:pt>
                <c:pt idx="312">
                  <c:v>9.5415098947022159</c:v>
                </c:pt>
                <c:pt idx="313">
                  <c:v>13.002751875401298</c:v>
                </c:pt>
                <c:pt idx="314">
                  <c:v>5.3274961414665825</c:v>
                </c:pt>
                <c:pt idx="315">
                  <c:v>-1.6653243618185201</c:v>
                </c:pt>
                <c:pt idx="316">
                  <c:v>29.679834668798598</c:v>
                </c:pt>
                <c:pt idx="317">
                  <c:v>-1.9660470288144616</c:v>
                </c:pt>
                <c:pt idx="318">
                  <c:v>23.671449072352093</c:v>
                </c:pt>
                <c:pt idx="319">
                  <c:v>2.5226523555810374</c:v>
                </c:pt>
                <c:pt idx="320">
                  <c:v>-4.9700389796152251</c:v>
                </c:pt>
                <c:pt idx="321">
                  <c:v>7.8610770534201961</c:v>
                </c:pt>
                <c:pt idx="322">
                  <c:v>-6.6612237894623227</c:v>
                </c:pt>
                <c:pt idx="323">
                  <c:v>27.46564082071307</c:v>
                </c:pt>
                <c:pt idx="324">
                  <c:v>0.69710289081466925</c:v>
                </c:pt>
                <c:pt idx="325">
                  <c:v>-4.9053480880193803</c:v>
                </c:pt>
                <c:pt idx="326">
                  <c:v>-6.5434438447646706</c:v>
                </c:pt>
                <c:pt idx="327">
                  <c:v>12.608733745559178</c:v>
                </c:pt>
                <c:pt idx="328">
                  <c:v>-3.4397838337183515</c:v>
                </c:pt>
                <c:pt idx="329">
                  <c:v>-16.368197906145696</c:v>
                </c:pt>
                <c:pt idx="330">
                  <c:v>3.5760027620956798</c:v>
                </c:pt>
                <c:pt idx="331">
                  <c:v>21.076024223421626</c:v>
                </c:pt>
                <c:pt idx="332">
                  <c:v>-12.165925461314522</c:v>
                </c:pt>
                <c:pt idx="333">
                  <c:v>6.0189173407793142</c:v>
                </c:pt>
                <c:pt idx="334">
                  <c:v>-25.836105419182665</c:v>
                </c:pt>
                <c:pt idx="335">
                  <c:v>2.9159722182606682</c:v>
                </c:pt>
                <c:pt idx="336">
                  <c:v>4.7833094673212173E-2</c:v>
                </c:pt>
                <c:pt idx="337">
                  <c:v>22.23793670236596</c:v>
                </c:pt>
                <c:pt idx="338">
                  <c:v>-22.064357877264328</c:v>
                </c:pt>
                <c:pt idx="339">
                  <c:v>31.35173840673248</c:v>
                </c:pt>
                <c:pt idx="340">
                  <c:v>3.8551442062786929</c:v>
                </c:pt>
                <c:pt idx="341">
                  <c:v>-1.0535645141087606</c:v>
                </c:pt>
                <c:pt idx="342">
                  <c:v>-7.6096584083765357</c:v>
                </c:pt>
                <c:pt idx="343">
                  <c:v>10.287743955744098</c:v>
                </c:pt>
                <c:pt idx="344">
                  <c:v>7.3707879880794884</c:v>
                </c:pt>
                <c:pt idx="345">
                  <c:v>-0.83121464211877338</c:v>
                </c:pt>
                <c:pt idx="346">
                  <c:v>3.5085201802813817</c:v>
                </c:pt>
                <c:pt idx="347">
                  <c:v>-0.33212392246829836</c:v>
                </c:pt>
                <c:pt idx="348">
                  <c:v>-6.9716218863180437</c:v>
                </c:pt>
                <c:pt idx="349">
                  <c:v>3.4378239837919793</c:v>
                </c:pt>
                <c:pt idx="350">
                  <c:v>18.532949820904388</c:v>
                </c:pt>
                <c:pt idx="351">
                  <c:v>7.4362864143107839</c:v>
                </c:pt>
                <c:pt idx="352">
                  <c:v>1.8731936750298672</c:v>
                </c:pt>
                <c:pt idx="353">
                  <c:v>4.4809224932649414</c:v>
                </c:pt>
                <c:pt idx="354">
                  <c:v>9.5047670924160208</c:v>
                </c:pt>
                <c:pt idx="355">
                  <c:v>-17.911497501739078</c:v>
                </c:pt>
                <c:pt idx="356">
                  <c:v>6.1000181922116106</c:v>
                </c:pt>
                <c:pt idx="357">
                  <c:v>0.70951485507377399</c:v>
                </c:pt>
                <c:pt idx="358">
                  <c:v>-1.0021109771278134</c:v>
                </c:pt>
                <c:pt idx="359">
                  <c:v>37.997754413320628</c:v>
                </c:pt>
                <c:pt idx="360">
                  <c:v>-4.8894961698327997</c:v>
                </c:pt>
                <c:pt idx="361">
                  <c:v>-0.69449890036344186</c:v>
                </c:pt>
                <c:pt idx="362">
                  <c:v>-25.231316441971614</c:v>
                </c:pt>
                <c:pt idx="363">
                  <c:v>-1.6137512568844166</c:v>
                </c:pt>
                <c:pt idx="364">
                  <c:v>27.630139426097088</c:v>
                </c:pt>
                <c:pt idx="365">
                  <c:v>9.772383773158726</c:v>
                </c:pt>
                <c:pt idx="366">
                  <c:v>19.069228476554962</c:v>
                </c:pt>
                <c:pt idx="367">
                  <c:v>21.03926294921872</c:v>
                </c:pt>
                <c:pt idx="368">
                  <c:v>6.9541324495466608</c:v>
                </c:pt>
                <c:pt idx="369">
                  <c:v>17.895878820127024</c:v>
                </c:pt>
                <c:pt idx="370">
                  <c:v>-9.9258651900155925</c:v>
                </c:pt>
                <c:pt idx="371">
                  <c:v>3.4514555158541356</c:v>
                </c:pt>
                <c:pt idx="372">
                  <c:v>20.417891929534527</c:v>
                </c:pt>
                <c:pt idx="373">
                  <c:v>9.0203789180329075</c:v>
                </c:pt>
                <c:pt idx="374">
                  <c:v>3.4378934767548497</c:v>
                </c:pt>
                <c:pt idx="375">
                  <c:v>1.5388464245829248</c:v>
                </c:pt>
                <c:pt idx="376">
                  <c:v>7.9991357450407641</c:v>
                </c:pt>
                <c:pt idx="377">
                  <c:v>-1.4497121795753642</c:v>
                </c:pt>
                <c:pt idx="378">
                  <c:v>-7.1999689738086481</c:v>
                </c:pt>
                <c:pt idx="379">
                  <c:v>3.9154486800978106</c:v>
                </c:pt>
                <c:pt idx="380">
                  <c:v>7.4679985444968331</c:v>
                </c:pt>
                <c:pt idx="381">
                  <c:v>-17.119928764862884</c:v>
                </c:pt>
                <c:pt idx="382">
                  <c:v>10.029032980514707</c:v>
                </c:pt>
                <c:pt idx="383">
                  <c:v>29.676551544442546</c:v>
                </c:pt>
                <c:pt idx="384">
                  <c:v>-1.5625127088015702</c:v>
                </c:pt>
                <c:pt idx="385">
                  <c:v>-3.9146092181171142</c:v>
                </c:pt>
                <c:pt idx="386">
                  <c:v>18.069688217437161</c:v>
                </c:pt>
                <c:pt idx="387">
                  <c:v>2.2792267310669878</c:v>
                </c:pt>
                <c:pt idx="388">
                  <c:v>9.7434803656533369</c:v>
                </c:pt>
                <c:pt idx="389">
                  <c:v>3.3834119753302154</c:v>
                </c:pt>
                <c:pt idx="390">
                  <c:v>13.582709064362589</c:v>
                </c:pt>
                <c:pt idx="391">
                  <c:v>-2.252616233837049</c:v>
                </c:pt>
                <c:pt idx="392">
                  <c:v>10.520830867133185</c:v>
                </c:pt>
                <c:pt idx="393">
                  <c:v>-10.733466628884354</c:v>
                </c:pt>
                <c:pt idx="394">
                  <c:v>10.03138777777667</c:v>
                </c:pt>
                <c:pt idx="395">
                  <c:v>2.6078544893065292</c:v>
                </c:pt>
                <c:pt idx="396">
                  <c:v>10.051024371792568</c:v>
                </c:pt>
                <c:pt idx="397">
                  <c:v>2.1186777929299243</c:v>
                </c:pt>
                <c:pt idx="398">
                  <c:v>-8.744432200644308</c:v>
                </c:pt>
                <c:pt idx="399">
                  <c:v>-3.4096693933666451</c:v>
                </c:pt>
                <c:pt idx="400">
                  <c:v>9.7660791086253127</c:v>
                </c:pt>
                <c:pt idx="401">
                  <c:v>-4.662229975285257</c:v>
                </c:pt>
                <c:pt idx="402">
                  <c:v>25.698392848932546</c:v>
                </c:pt>
                <c:pt idx="403">
                  <c:v>-1.1650575304831534</c:v>
                </c:pt>
                <c:pt idx="404">
                  <c:v>17.39067023846512</c:v>
                </c:pt>
                <c:pt idx="405">
                  <c:v>25.655375117803565</c:v>
                </c:pt>
                <c:pt idx="406">
                  <c:v>0.97917316255803399</c:v>
                </c:pt>
                <c:pt idx="407">
                  <c:v>-9.9332457542571753</c:v>
                </c:pt>
                <c:pt idx="408">
                  <c:v>-9.1681158539024246</c:v>
                </c:pt>
                <c:pt idx="409">
                  <c:v>17.93488547025007</c:v>
                </c:pt>
                <c:pt idx="410">
                  <c:v>6.9939229761432138</c:v>
                </c:pt>
                <c:pt idx="411">
                  <c:v>11.790838109062332</c:v>
                </c:pt>
                <c:pt idx="412">
                  <c:v>3.7944996389845258</c:v>
                </c:pt>
                <c:pt idx="413">
                  <c:v>4.4374215786750959</c:v>
                </c:pt>
                <c:pt idx="414">
                  <c:v>-4.7046800312676744</c:v>
                </c:pt>
                <c:pt idx="415">
                  <c:v>10.821513523895675</c:v>
                </c:pt>
                <c:pt idx="416">
                  <c:v>8.3346496768933882</c:v>
                </c:pt>
                <c:pt idx="417">
                  <c:v>-5.6699686572358026</c:v>
                </c:pt>
                <c:pt idx="418">
                  <c:v>0.81763027212953787</c:v>
                </c:pt>
                <c:pt idx="419">
                  <c:v>-0.40005607923276898</c:v>
                </c:pt>
                <c:pt idx="420">
                  <c:v>-9.9747933916761689</c:v>
                </c:pt>
                <c:pt idx="421">
                  <c:v>9.4996548964487815</c:v>
                </c:pt>
                <c:pt idx="422">
                  <c:v>-6.9907172273412286</c:v>
                </c:pt>
                <c:pt idx="423">
                  <c:v>17.806978103187696</c:v>
                </c:pt>
                <c:pt idx="424">
                  <c:v>12.42325664320526</c:v>
                </c:pt>
                <c:pt idx="425">
                  <c:v>7.0534832831706264</c:v>
                </c:pt>
                <c:pt idx="426">
                  <c:v>-1.5515397192764055</c:v>
                </c:pt>
                <c:pt idx="427">
                  <c:v>15.837418091771697</c:v>
                </c:pt>
                <c:pt idx="428">
                  <c:v>28.032115866096976</c:v>
                </c:pt>
                <c:pt idx="429">
                  <c:v>21.488660848178611</c:v>
                </c:pt>
                <c:pt idx="430">
                  <c:v>14.467084086156799</c:v>
                </c:pt>
                <c:pt idx="431">
                  <c:v>21.018249416739462</c:v>
                </c:pt>
                <c:pt idx="432">
                  <c:v>12.223692582923723</c:v>
                </c:pt>
                <c:pt idx="433">
                  <c:v>3.1094198676360918</c:v>
                </c:pt>
                <c:pt idx="434">
                  <c:v>9.6780152950186995</c:v>
                </c:pt>
                <c:pt idx="435">
                  <c:v>6.9802171483613531</c:v>
                </c:pt>
                <c:pt idx="436">
                  <c:v>-10.486832346951893</c:v>
                </c:pt>
                <c:pt idx="437">
                  <c:v>12.142707574049293</c:v>
                </c:pt>
                <c:pt idx="438">
                  <c:v>13.269741524386941</c:v>
                </c:pt>
                <c:pt idx="439">
                  <c:v>10.106193578178608</c:v>
                </c:pt>
                <c:pt idx="440">
                  <c:v>-15.567414303579675</c:v>
                </c:pt>
                <c:pt idx="441">
                  <c:v>8.0036247289115181</c:v>
                </c:pt>
                <c:pt idx="442">
                  <c:v>-0.74715000142297328</c:v>
                </c:pt>
                <c:pt idx="443">
                  <c:v>-11.575202202936836</c:v>
                </c:pt>
                <c:pt idx="444">
                  <c:v>4.249746368020304</c:v>
                </c:pt>
                <c:pt idx="445">
                  <c:v>-11.69532770967627</c:v>
                </c:pt>
                <c:pt idx="446">
                  <c:v>3.3221028353722666</c:v>
                </c:pt>
                <c:pt idx="447">
                  <c:v>2.2987688988127459</c:v>
                </c:pt>
                <c:pt idx="448">
                  <c:v>-4.2093748179878894</c:v>
                </c:pt>
                <c:pt idx="449">
                  <c:v>2.198828037805189</c:v>
                </c:pt>
                <c:pt idx="450">
                  <c:v>18.11566115927641</c:v>
                </c:pt>
                <c:pt idx="451">
                  <c:v>4.1434776929162211</c:v>
                </c:pt>
                <c:pt idx="452">
                  <c:v>9.528314066750518</c:v>
                </c:pt>
                <c:pt idx="453">
                  <c:v>13.533707583861233</c:v>
                </c:pt>
                <c:pt idx="454">
                  <c:v>-10.742953784060916</c:v>
                </c:pt>
                <c:pt idx="455">
                  <c:v>-8.4865214981997283</c:v>
                </c:pt>
                <c:pt idx="456">
                  <c:v>17.252954186411635</c:v>
                </c:pt>
                <c:pt idx="457">
                  <c:v>-16.16995628205872</c:v>
                </c:pt>
                <c:pt idx="458">
                  <c:v>9.4459768833290596</c:v>
                </c:pt>
                <c:pt idx="459">
                  <c:v>9.4808417975163159</c:v>
                </c:pt>
                <c:pt idx="460">
                  <c:v>18.494348100069939</c:v>
                </c:pt>
                <c:pt idx="461">
                  <c:v>-16.772876919744689</c:v>
                </c:pt>
                <c:pt idx="462">
                  <c:v>8.778725094285079</c:v>
                </c:pt>
                <c:pt idx="463">
                  <c:v>-22.701284160015845</c:v>
                </c:pt>
                <c:pt idx="464">
                  <c:v>-3.468658705427643</c:v>
                </c:pt>
                <c:pt idx="465">
                  <c:v>-14.245038176748075</c:v>
                </c:pt>
                <c:pt idx="466">
                  <c:v>0.19276892045945715</c:v>
                </c:pt>
                <c:pt idx="467">
                  <c:v>-13.109146685745859</c:v>
                </c:pt>
                <c:pt idx="468">
                  <c:v>-6.3677734426686285</c:v>
                </c:pt>
                <c:pt idx="469">
                  <c:v>3.3623896820511838</c:v>
                </c:pt>
                <c:pt idx="470">
                  <c:v>10.782835208051171</c:v>
                </c:pt>
                <c:pt idx="471">
                  <c:v>-6.9163864211179238</c:v>
                </c:pt>
                <c:pt idx="472">
                  <c:v>4.7048551963727547</c:v>
                </c:pt>
                <c:pt idx="473">
                  <c:v>6.1240654132189647</c:v>
                </c:pt>
                <c:pt idx="474">
                  <c:v>9.1213104589491074</c:v>
                </c:pt>
                <c:pt idx="475">
                  <c:v>0.67585682771552058</c:v>
                </c:pt>
                <c:pt idx="476">
                  <c:v>0.963599466850102</c:v>
                </c:pt>
                <c:pt idx="477">
                  <c:v>-4.9763823923799038</c:v>
                </c:pt>
                <c:pt idx="478">
                  <c:v>-1.2587195416945853</c:v>
                </c:pt>
                <c:pt idx="479">
                  <c:v>-11.437837581308045</c:v>
                </c:pt>
                <c:pt idx="480">
                  <c:v>-11.222201127399398</c:v>
                </c:pt>
                <c:pt idx="481">
                  <c:v>-2.9894387381353695</c:v>
                </c:pt>
                <c:pt idx="482">
                  <c:v>-26.592155876798195</c:v>
                </c:pt>
                <c:pt idx="483">
                  <c:v>4.8433492857202722</c:v>
                </c:pt>
                <c:pt idx="484">
                  <c:v>2.8528215013497054</c:v>
                </c:pt>
                <c:pt idx="485">
                  <c:v>-1.8647855810307448</c:v>
                </c:pt>
                <c:pt idx="486">
                  <c:v>11.675820381504298</c:v>
                </c:pt>
                <c:pt idx="487">
                  <c:v>-5.9536281112892837</c:v>
                </c:pt>
                <c:pt idx="488">
                  <c:v>14.431810018725518</c:v>
                </c:pt>
                <c:pt idx="489">
                  <c:v>6.417844852879897</c:v>
                </c:pt>
                <c:pt idx="490">
                  <c:v>10.056947341010792</c:v>
                </c:pt>
                <c:pt idx="491">
                  <c:v>-12.163106265511907</c:v>
                </c:pt>
                <c:pt idx="492">
                  <c:v>8.4110461588616161</c:v>
                </c:pt>
                <c:pt idx="493">
                  <c:v>19.263234655627951</c:v>
                </c:pt>
                <c:pt idx="494">
                  <c:v>-16.611318476177068</c:v>
                </c:pt>
                <c:pt idx="495">
                  <c:v>3.1607628516606141</c:v>
                </c:pt>
                <c:pt idx="496">
                  <c:v>3.5935881461367973</c:v>
                </c:pt>
                <c:pt idx="497">
                  <c:v>0.5269537686055159</c:v>
                </c:pt>
                <c:pt idx="498">
                  <c:v>3.9571711460999381</c:v>
                </c:pt>
                <c:pt idx="499">
                  <c:v>-10.927404960246523</c:v>
                </c:pt>
                <c:pt idx="500">
                  <c:v>-16.881082118402098</c:v>
                </c:pt>
                <c:pt idx="501">
                  <c:v>-2.3269080792356718</c:v>
                </c:pt>
                <c:pt idx="502">
                  <c:v>-5.718822734058147</c:v>
                </c:pt>
                <c:pt idx="503">
                  <c:v>3.8749749005226466</c:v>
                </c:pt>
                <c:pt idx="504">
                  <c:v>6.7225492717127278</c:v>
                </c:pt>
                <c:pt idx="505">
                  <c:v>15.024269232821158</c:v>
                </c:pt>
                <c:pt idx="506">
                  <c:v>12.871817575010521</c:v>
                </c:pt>
                <c:pt idx="507">
                  <c:v>8.1236364311060445</c:v>
                </c:pt>
                <c:pt idx="508">
                  <c:v>8.9802393779927456</c:v>
                </c:pt>
                <c:pt idx="509">
                  <c:v>-8.0869518749888201</c:v>
                </c:pt>
                <c:pt idx="510">
                  <c:v>-2.5064552232394135</c:v>
                </c:pt>
                <c:pt idx="511">
                  <c:v>2.0504155204222521</c:v>
                </c:pt>
                <c:pt idx="512">
                  <c:v>7.6020863855421084</c:v>
                </c:pt>
                <c:pt idx="513">
                  <c:v>5.7190160923838054</c:v>
                </c:pt>
                <c:pt idx="514">
                  <c:v>13.054940436988259</c:v>
                </c:pt>
                <c:pt idx="515">
                  <c:v>1.4492212527097053</c:v>
                </c:pt>
                <c:pt idx="516">
                  <c:v>-7.6853136306040888</c:v>
                </c:pt>
                <c:pt idx="517">
                  <c:v>19.424211784092073</c:v>
                </c:pt>
                <c:pt idx="518">
                  <c:v>28.263852094282495</c:v>
                </c:pt>
                <c:pt idx="519">
                  <c:v>-6.0043225413314119</c:v>
                </c:pt>
                <c:pt idx="520">
                  <c:v>1.6495138785025389</c:v>
                </c:pt>
                <c:pt idx="521">
                  <c:v>25.666923200617695</c:v>
                </c:pt>
                <c:pt idx="522">
                  <c:v>-7.3362490863912164</c:v>
                </c:pt>
                <c:pt idx="523">
                  <c:v>3.3845274422834049</c:v>
                </c:pt>
                <c:pt idx="524">
                  <c:v>-12.50921303383198</c:v>
                </c:pt>
                <c:pt idx="525">
                  <c:v>-8.7200974332632768</c:v>
                </c:pt>
                <c:pt idx="526">
                  <c:v>0.15208054059483089</c:v>
                </c:pt>
                <c:pt idx="527">
                  <c:v>-8.4402681680193758</c:v>
                </c:pt>
                <c:pt idx="528">
                  <c:v>-6.351938279831927</c:v>
                </c:pt>
                <c:pt idx="529">
                  <c:v>7.547916015478048</c:v>
                </c:pt>
                <c:pt idx="530">
                  <c:v>3.7630890706083111</c:v>
                </c:pt>
                <c:pt idx="531">
                  <c:v>7.1023407393572899</c:v>
                </c:pt>
                <c:pt idx="532">
                  <c:v>11.073850255652037</c:v>
                </c:pt>
                <c:pt idx="533">
                  <c:v>-4.6784390781187497</c:v>
                </c:pt>
                <c:pt idx="534">
                  <c:v>9.9159537733413252</c:v>
                </c:pt>
                <c:pt idx="535">
                  <c:v>15.709929098836742</c:v>
                </c:pt>
                <c:pt idx="536">
                  <c:v>-3.1615215919150366</c:v>
                </c:pt>
                <c:pt idx="537">
                  <c:v>4.256644805477805E-2</c:v>
                </c:pt>
                <c:pt idx="538">
                  <c:v>-4.1224271402684352</c:v>
                </c:pt>
                <c:pt idx="539">
                  <c:v>-4.2613580931462636</c:v>
                </c:pt>
                <c:pt idx="540">
                  <c:v>-22.721309747754034</c:v>
                </c:pt>
                <c:pt idx="541">
                  <c:v>-1.2347570571765623</c:v>
                </c:pt>
                <c:pt idx="542">
                  <c:v>33.034638031204082</c:v>
                </c:pt>
                <c:pt idx="543">
                  <c:v>-2.2924843532221892</c:v>
                </c:pt>
                <c:pt idx="544">
                  <c:v>-7.7808476137823774</c:v>
                </c:pt>
                <c:pt idx="545">
                  <c:v>3.1594794414107987</c:v>
                </c:pt>
                <c:pt idx="546">
                  <c:v>5.8259058855228574</c:v>
                </c:pt>
                <c:pt idx="547">
                  <c:v>0.75241923040050196</c:v>
                </c:pt>
                <c:pt idx="548">
                  <c:v>21.285585751291602</c:v>
                </c:pt>
                <c:pt idx="549">
                  <c:v>-0.86373337614715595</c:v>
                </c:pt>
                <c:pt idx="550">
                  <c:v>7.0473388989835257</c:v>
                </c:pt>
                <c:pt idx="551">
                  <c:v>-23.005825979115251</c:v>
                </c:pt>
                <c:pt idx="552">
                  <c:v>16.93136016564846</c:v>
                </c:pt>
                <c:pt idx="553">
                  <c:v>-10.289873444241088</c:v>
                </c:pt>
                <c:pt idx="554">
                  <c:v>5.601466686419931</c:v>
                </c:pt>
                <c:pt idx="555">
                  <c:v>16.544562518838539</c:v>
                </c:pt>
                <c:pt idx="556">
                  <c:v>7.1549736224125571</c:v>
                </c:pt>
                <c:pt idx="557">
                  <c:v>11.778410208895783</c:v>
                </c:pt>
                <c:pt idx="558">
                  <c:v>23.754782826098303</c:v>
                </c:pt>
                <c:pt idx="559">
                  <c:v>-14.74885229513503</c:v>
                </c:pt>
                <c:pt idx="560">
                  <c:v>-4.6992276984127841</c:v>
                </c:pt>
                <c:pt idx="561">
                  <c:v>11.462094848045599</c:v>
                </c:pt>
                <c:pt idx="562">
                  <c:v>-1.281420933358163</c:v>
                </c:pt>
                <c:pt idx="563">
                  <c:v>3.6998425475481191</c:v>
                </c:pt>
                <c:pt idx="564">
                  <c:v>4.0707445553378019</c:v>
                </c:pt>
                <c:pt idx="565">
                  <c:v>13.584210528700721</c:v>
                </c:pt>
                <c:pt idx="566">
                  <c:v>-6.0646602248270476</c:v>
                </c:pt>
                <c:pt idx="567">
                  <c:v>1.4323178731497297</c:v>
                </c:pt>
                <c:pt idx="568">
                  <c:v>-2.3022068847072426</c:v>
                </c:pt>
                <c:pt idx="569">
                  <c:v>1.481191960642974</c:v>
                </c:pt>
                <c:pt idx="570">
                  <c:v>4.262485969509477</c:v>
                </c:pt>
                <c:pt idx="571">
                  <c:v>15.585523973680289</c:v>
                </c:pt>
                <c:pt idx="572">
                  <c:v>21.504095567805152</c:v>
                </c:pt>
                <c:pt idx="573">
                  <c:v>6.6500976493669128</c:v>
                </c:pt>
                <c:pt idx="574">
                  <c:v>-8.0350851941606933</c:v>
                </c:pt>
                <c:pt idx="575">
                  <c:v>21.037109882234759</c:v>
                </c:pt>
                <c:pt idx="576">
                  <c:v>17.033488862518212</c:v>
                </c:pt>
                <c:pt idx="577">
                  <c:v>5.6202890572577662</c:v>
                </c:pt>
                <c:pt idx="578">
                  <c:v>-2.3135802017478113E-2</c:v>
                </c:pt>
                <c:pt idx="579">
                  <c:v>-14.600335430385769</c:v>
                </c:pt>
                <c:pt idx="580">
                  <c:v>16.083911514977437</c:v>
                </c:pt>
                <c:pt idx="581">
                  <c:v>-8.5622160130840008</c:v>
                </c:pt>
                <c:pt idx="582">
                  <c:v>-1.6576687738900695</c:v>
                </c:pt>
                <c:pt idx="583">
                  <c:v>5.0084441693835799</c:v>
                </c:pt>
                <c:pt idx="584">
                  <c:v>-9.8960268810429532</c:v>
                </c:pt>
                <c:pt idx="585">
                  <c:v>-7.971992110238542</c:v>
                </c:pt>
                <c:pt idx="586">
                  <c:v>-16.64150477876143</c:v>
                </c:pt>
                <c:pt idx="587">
                  <c:v>-5.6623611772439872</c:v>
                </c:pt>
                <c:pt idx="588">
                  <c:v>4.6196805789008977E-2</c:v>
                </c:pt>
                <c:pt idx="589">
                  <c:v>15.15067968166362</c:v>
                </c:pt>
                <c:pt idx="590">
                  <c:v>1.9180356538130265</c:v>
                </c:pt>
                <c:pt idx="591">
                  <c:v>-3.1827308792027154</c:v>
                </c:pt>
                <c:pt idx="592">
                  <c:v>17.066324969795019</c:v>
                </c:pt>
                <c:pt idx="593">
                  <c:v>-3.3303562619107971</c:v>
                </c:pt>
                <c:pt idx="594">
                  <c:v>19.274429459817473</c:v>
                </c:pt>
                <c:pt idx="595">
                  <c:v>2.4479564732163581</c:v>
                </c:pt>
                <c:pt idx="596">
                  <c:v>7.9389395227945947</c:v>
                </c:pt>
                <c:pt idx="597">
                  <c:v>25.79872762446238</c:v>
                </c:pt>
                <c:pt idx="598">
                  <c:v>-9.343070613262995</c:v>
                </c:pt>
                <c:pt idx="599">
                  <c:v>-2.4570351828526285</c:v>
                </c:pt>
                <c:pt idx="600">
                  <c:v>-10.891914718882326</c:v>
                </c:pt>
                <c:pt idx="601">
                  <c:v>6.620705323007174</c:v>
                </c:pt>
                <c:pt idx="602">
                  <c:v>2.9020679197460666</c:v>
                </c:pt>
                <c:pt idx="603">
                  <c:v>17.357931426682232</c:v>
                </c:pt>
                <c:pt idx="604">
                  <c:v>-2.1476285345693071</c:v>
                </c:pt>
                <c:pt idx="605">
                  <c:v>13.899552466132441</c:v>
                </c:pt>
                <c:pt idx="606">
                  <c:v>-10.564390181014673</c:v>
                </c:pt>
                <c:pt idx="607">
                  <c:v>3.790171280457411</c:v>
                </c:pt>
                <c:pt idx="608">
                  <c:v>-16.180679012430204</c:v>
                </c:pt>
                <c:pt idx="609">
                  <c:v>4.1723801975531156</c:v>
                </c:pt>
                <c:pt idx="610">
                  <c:v>25.466853438632711</c:v>
                </c:pt>
                <c:pt idx="611">
                  <c:v>10.29311318780303</c:v>
                </c:pt>
                <c:pt idx="612">
                  <c:v>9.5039442771350782</c:v>
                </c:pt>
                <c:pt idx="613">
                  <c:v>5.1567592635707147</c:v>
                </c:pt>
                <c:pt idx="614">
                  <c:v>1.0084737041900951</c:v>
                </c:pt>
                <c:pt idx="615">
                  <c:v>4.9727871476500312</c:v>
                </c:pt>
                <c:pt idx="616">
                  <c:v>15.177892465848295</c:v>
                </c:pt>
                <c:pt idx="617">
                  <c:v>11.085751242366907</c:v>
                </c:pt>
                <c:pt idx="618">
                  <c:v>11.597328522807294</c:v>
                </c:pt>
                <c:pt idx="619">
                  <c:v>18.122191696023833</c:v>
                </c:pt>
                <c:pt idx="620">
                  <c:v>14.439073299995085</c:v>
                </c:pt>
                <c:pt idx="621">
                  <c:v>-2.2497580794641898</c:v>
                </c:pt>
                <c:pt idx="622">
                  <c:v>-1.2573930159121076</c:v>
                </c:pt>
                <c:pt idx="623">
                  <c:v>-1.7385194511283117</c:v>
                </c:pt>
                <c:pt idx="624">
                  <c:v>3.6338448552697802</c:v>
                </c:pt>
                <c:pt idx="625">
                  <c:v>6.2064974244798599</c:v>
                </c:pt>
                <c:pt idx="626">
                  <c:v>1.9834145181190195</c:v>
                </c:pt>
                <c:pt idx="627">
                  <c:v>0.46453708526892967</c:v>
                </c:pt>
                <c:pt idx="628">
                  <c:v>17.502133967643832</c:v>
                </c:pt>
                <c:pt idx="629">
                  <c:v>-16.934186336749953</c:v>
                </c:pt>
                <c:pt idx="630">
                  <c:v>-2.6672681464754824</c:v>
                </c:pt>
                <c:pt idx="631">
                  <c:v>-5.8395683639032185</c:v>
                </c:pt>
                <c:pt idx="632">
                  <c:v>-13.426117622863149</c:v>
                </c:pt>
                <c:pt idx="633">
                  <c:v>2.5582263296768097</c:v>
                </c:pt>
                <c:pt idx="634">
                  <c:v>-7.7851681978573559</c:v>
                </c:pt>
                <c:pt idx="635">
                  <c:v>12.033442582446904</c:v>
                </c:pt>
                <c:pt idx="636">
                  <c:v>-5.8660954613985261</c:v>
                </c:pt>
                <c:pt idx="637">
                  <c:v>3.451258641654583</c:v>
                </c:pt>
                <c:pt idx="638">
                  <c:v>-3.4688818236821355</c:v>
                </c:pt>
                <c:pt idx="639">
                  <c:v>-2.7330178737171487</c:v>
                </c:pt>
                <c:pt idx="640">
                  <c:v>12.129099587930179</c:v>
                </c:pt>
                <c:pt idx="641">
                  <c:v>-17.645453051970669</c:v>
                </c:pt>
                <c:pt idx="642">
                  <c:v>23.900838878539172</c:v>
                </c:pt>
                <c:pt idx="643">
                  <c:v>19.084979988129597</c:v>
                </c:pt>
                <c:pt idx="644">
                  <c:v>-15.031131134244717</c:v>
                </c:pt>
                <c:pt idx="645">
                  <c:v>3.7293036020843786</c:v>
                </c:pt>
                <c:pt idx="646">
                  <c:v>-24.626559027741457</c:v>
                </c:pt>
                <c:pt idx="647">
                  <c:v>-5.2139299249257185</c:v>
                </c:pt>
                <c:pt idx="648">
                  <c:v>7.3231003097180114</c:v>
                </c:pt>
                <c:pt idx="649">
                  <c:v>6.5523304846343819</c:v>
                </c:pt>
                <c:pt idx="650">
                  <c:v>-10.453767303413645</c:v>
                </c:pt>
                <c:pt idx="651">
                  <c:v>-0.32778706219169607</c:v>
                </c:pt>
                <c:pt idx="652">
                  <c:v>8.1500193512601449</c:v>
                </c:pt>
                <c:pt idx="653">
                  <c:v>4.0825057500993793</c:v>
                </c:pt>
                <c:pt idx="654">
                  <c:v>-10.420113320183361</c:v>
                </c:pt>
                <c:pt idx="655">
                  <c:v>-4.0974171376776738</c:v>
                </c:pt>
                <c:pt idx="656">
                  <c:v>16.038593202907812</c:v>
                </c:pt>
                <c:pt idx="657">
                  <c:v>12.251624297573633</c:v>
                </c:pt>
                <c:pt idx="658">
                  <c:v>8.1557988461874107</c:v>
                </c:pt>
                <c:pt idx="659">
                  <c:v>8.829299128703699</c:v>
                </c:pt>
                <c:pt idx="660">
                  <c:v>13.308461191502175</c:v>
                </c:pt>
                <c:pt idx="661">
                  <c:v>23.743246286942778</c:v>
                </c:pt>
                <c:pt idx="662">
                  <c:v>14.497265641019577</c:v>
                </c:pt>
                <c:pt idx="663">
                  <c:v>2.936951750012291</c:v>
                </c:pt>
                <c:pt idx="664">
                  <c:v>18.313505598075718</c:v>
                </c:pt>
                <c:pt idx="665">
                  <c:v>1.9696979414759532</c:v>
                </c:pt>
                <c:pt idx="666">
                  <c:v>0.17991134991333979</c:v>
                </c:pt>
                <c:pt idx="667">
                  <c:v>-6.0544901440938084</c:v>
                </c:pt>
                <c:pt idx="668">
                  <c:v>13.818688331562189</c:v>
                </c:pt>
                <c:pt idx="669">
                  <c:v>6.925345393177377</c:v>
                </c:pt>
                <c:pt idx="670">
                  <c:v>16.769705845598995</c:v>
                </c:pt>
                <c:pt idx="671">
                  <c:v>-2.4912507029394604</c:v>
                </c:pt>
                <c:pt idx="672">
                  <c:v>7.3719941790606587</c:v>
                </c:pt>
                <c:pt idx="673">
                  <c:v>37.817398655621872</c:v>
                </c:pt>
                <c:pt idx="674">
                  <c:v>-1.9600441681177152</c:v>
                </c:pt>
                <c:pt idx="675">
                  <c:v>-1.6357776489278137</c:v>
                </c:pt>
                <c:pt idx="676">
                  <c:v>-1.8402920348389138</c:v>
                </c:pt>
                <c:pt idx="677">
                  <c:v>-13.941116939056009</c:v>
                </c:pt>
                <c:pt idx="678">
                  <c:v>9.8880019033605215</c:v>
                </c:pt>
                <c:pt idx="679">
                  <c:v>-2.4649302039592733</c:v>
                </c:pt>
                <c:pt idx="680">
                  <c:v>-12.584048774536583</c:v>
                </c:pt>
                <c:pt idx="681">
                  <c:v>19.870338361312768</c:v>
                </c:pt>
                <c:pt idx="682">
                  <c:v>-1.4949036314314519</c:v>
                </c:pt>
                <c:pt idx="683">
                  <c:v>4.5156265161655931</c:v>
                </c:pt>
                <c:pt idx="684">
                  <c:v>-7.6099729869385513</c:v>
                </c:pt>
                <c:pt idx="685">
                  <c:v>-2.7255033240576587</c:v>
                </c:pt>
                <c:pt idx="686">
                  <c:v>18.21273752965703</c:v>
                </c:pt>
                <c:pt idx="687">
                  <c:v>-14.088358752145062</c:v>
                </c:pt>
                <c:pt idx="688">
                  <c:v>18.742816757179142</c:v>
                </c:pt>
                <c:pt idx="689">
                  <c:v>8.086506782457354</c:v>
                </c:pt>
                <c:pt idx="690">
                  <c:v>9.098324046356975</c:v>
                </c:pt>
                <c:pt idx="691">
                  <c:v>4.5164390879490384</c:v>
                </c:pt>
                <c:pt idx="692">
                  <c:v>24.547424164762628</c:v>
                </c:pt>
                <c:pt idx="693">
                  <c:v>-16.081961067365732</c:v>
                </c:pt>
                <c:pt idx="694">
                  <c:v>15.590287774414726</c:v>
                </c:pt>
                <c:pt idx="695">
                  <c:v>-10.859477870768362</c:v>
                </c:pt>
                <c:pt idx="696">
                  <c:v>25.890653247373766</c:v>
                </c:pt>
                <c:pt idx="697">
                  <c:v>3.0402077869002611</c:v>
                </c:pt>
                <c:pt idx="698">
                  <c:v>5.5979814577034439</c:v>
                </c:pt>
                <c:pt idx="699">
                  <c:v>-10.530912987470916</c:v>
                </c:pt>
                <c:pt idx="700">
                  <c:v>24.470132466248224</c:v>
                </c:pt>
                <c:pt idx="701">
                  <c:v>5.6447637767625931</c:v>
                </c:pt>
                <c:pt idx="702">
                  <c:v>10.344180831700378</c:v>
                </c:pt>
                <c:pt idx="703">
                  <c:v>-16.091969478114684</c:v>
                </c:pt>
                <c:pt idx="704">
                  <c:v>27.979280955028994</c:v>
                </c:pt>
                <c:pt idx="705">
                  <c:v>-10.559475360998974</c:v>
                </c:pt>
                <c:pt idx="706">
                  <c:v>16.693127545460896</c:v>
                </c:pt>
                <c:pt idx="707">
                  <c:v>27.753970159720964</c:v>
                </c:pt>
                <c:pt idx="708">
                  <c:v>-12.469573767866198</c:v>
                </c:pt>
                <c:pt idx="709">
                  <c:v>35.182396822443444</c:v>
                </c:pt>
                <c:pt idx="710">
                  <c:v>12.286368788934656</c:v>
                </c:pt>
                <c:pt idx="711">
                  <c:v>2.0069142865307743</c:v>
                </c:pt>
                <c:pt idx="712">
                  <c:v>3.4686657274555941</c:v>
                </c:pt>
                <c:pt idx="713">
                  <c:v>33.083304861289406</c:v>
                </c:pt>
                <c:pt idx="714">
                  <c:v>1.8072450635765342</c:v>
                </c:pt>
                <c:pt idx="715">
                  <c:v>-4.5893795399593316</c:v>
                </c:pt>
                <c:pt idx="716">
                  <c:v>10.25178073434042</c:v>
                </c:pt>
                <c:pt idx="717">
                  <c:v>20.230039883857568</c:v>
                </c:pt>
                <c:pt idx="718">
                  <c:v>3.5154421218380083</c:v>
                </c:pt>
                <c:pt idx="719">
                  <c:v>27.928329065441378</c:v>
                </c:pt>
                <c:pt idx="720">
                  <c:v>2.0440623429085765</c:v>
                </c:pt>
                <c:pt idx="721">
                  <c:v>-4.264030652376249</c:v>
                </c:pt>
                <c:pt idx="722">
                  <c:v>17.724970737073015</c:v>
                </c:pt>
                <c:pt idx="723">
                  <c:v>21.725685842150511</c:v>
                </c:pt>
                <c:pt idx="724">
                  <c:v>3.7637074727900384</c:v>
                </c:pt>
                <c:pt idx="725">
                  <c:v>15.734311426302035</c:v>
                </c:pt>
                <c:pt idx="726">
                  <c:v>-11.594031575776775</c:v>
                </c:pt>
                <c:pt idx="727">
                  <c:v>15.260254912465564</c:v>
                </c:pt>
                <c:pt idx="728">
                  <c:v>4.2222148304557017</c:v>
                </c:pt>
                <c:pt idx="729">
                  <c:v>-11.462247485823404</c:v>
                </c:pt>
                <c:pt idx="730">
                  <c:v>12.300669968899577</c:v>
                </c:pt>
                <c:pt idx="731">
                  <c:v>-5.4253649825076984</c:v>
                </c:pt>
                <c:pt idx="732">
                  <c:v>-6.44827531310289</c:v>
                </c:pt>
                <c:pt idx="733">
                  <c:v>-7.4876431653902458</c:v>
                </c:pt>
                <c:pt idx="734">
                  <c:v>-8.7360497074407419</c:v>
                </c:pt>
                <c:pt idx="735">
                  <c:v>8.2072658034123496</c:v>
                </c:pt>
                <c:pt idx="736">
                  <c:v>-4.3971301982165762</c:v>
                </c:pt>
                <c:pt idx="737">
                  <c:v>3.0239525879897293</c:v>
                </c:pt>
                <c:pt idx="738">
                  <c:v>-4.6769964580635737</c:v>
                </c:pt>
                <c:pt idx="739">
                  <c:v>-12.354881514331606</c:v>
                </c:pt>
                <c:pt idx="740">
                  <c:v>18.67891009570236</c:v>
                </c:pt>
                <c:pt idx="741">
                  <c:v>1.9456470476592163</c:v>
                </c:pt>
                <c:pt idx="742">
                  <c:v>9.8520213107481371</c:v>
                </c:pt>
                <c:pt idx="743">
                  <c:v>17.026342918327867</c:v>
                </c:pt>
                <c:pt idx="744">
                  <c:v>-7.4774284649807008</c:v>
                </c:pt>
                <c:pt idx="745">
                  <c:v>6.5617900619644196</c:v>
                </c:pt>
                <c:pt idx="746">
                  <c:v>0.70041700253771566</c:v>
                </c:pt>
                <c:pt idx="747">
                  <c:v>14.847354640276487</c:v>
                </c:pt>
                <c:pt idx="748">
                  <c:v>-10.942948272052707</c:v>
                </c:pt>
                <c:pt idx="749">
                  <c:v>-7.4145859279097017</c:v>
                </c:pt>
                <c:pt idx="750">
                  <c:v>0.69708389412986094</c:v>
                </c:pt>
                <c:pt idx="751">
                  <c:v>1.9775621674399044</c:v>
                </c:pt>
                <c:pt idx="752">
                  <c:v>21.485239418588169</c:v>
                </c:pt>
                <c:pt idx="753">
                  <c:v>3.8351986745988746</c:v>
                </c:pt>
                <c:pt idx="754">
                  <c:v>-12.811422783206599</c:v>
                </c:pt>
                <c:pt idx="755">
                  <c:v>-4.5666555230807688</c:v>
                </c:pt>
                <c:pt idx="756">
                  <c:v>3.5830957527733673</c:v>
                </c:pt>
                <c:pt idx="757">
                  <c:v>-17.339507088198481</c:v>
                </c:pt>
                <c:pt idx="758">
                  <c:v>14.851570641870538</c:v>
                </c:pt>
                <c:pt idx="759">
                  <c:v>-3.1827242614780467</c:v>
                </c:pt>
                <c:pt idx="760">
                  <c:v>-10.488587507060767</c:v>
                </c:pt>
                <c:pt idx="761">
                  <c:v>-1.4548924537002179</c:v>
                </c:pt>
                <c:pt idx="762">
                  <c:v>10.312841568381943</c:v>
                </c:pt>
                <c:pt idx="763">
                  <c:v>-0.90542936103054217</c:v>
                </c:pt>
                <c:pt idx="764">
                  <c:v>-13.713024074309882</c:v>
                </c:pt>
                <c:pt idx="765">
                  <c:v>10.063591309608997</c:v>
                </c:pt>
                <c:pt idx="766">
                  <c:v>9.7786931913257575</c:v>
                </c:pt>
                <c:pt idx="767">
                  <c:v>11.22689649495279</c:v>
                </c:pt>
                <c:pt idx="768">
                  <c:v>-9.6309689043573421</c:v>
                </c:pt>
                <c:pt idx="769">
                  <c:v>-10.275809750760619</c:v>
                </c:pt>
                <c:pt idx="770">
                  <c:v>-13.423750436136395</c:v>
                </c:pt>
                <c:pt idx="771">
                  <c:v>18.98654560873581</c:v>
                </c:pt>
                <c:pt idx="772">
                  <c:v>22.450375613184523</c:v>
                </c:pt>
                <c:pt idx="773">
                  <c:v>2.2638260459345556</c:v>
                </c:pt>
                <c:pt idx="774">
                  <c:v>-12.261338798171</c:v>
                </c:pt>
                <c:pt idx="775">
                  <c:v>-4.3370302284864728</c:v>
                </c:pt>
                <c:pt idx="776">
                  <c:v>6.6139903345684203</c:v>
                </c:pt>
                <c:pt idx="777">
                  <c:v>-2.0230645280942952</c:v>
                </c:pt>
                <c:pt idx="778">
                  <c:v>8.571861686004091</c:v>
                </c:pt>
                <c:pt idx="779">
                  <c:v>-20.380351595146763</c:v>
                </c:pt>
                <c:pt idx="780">
                  <c:v>14.164046726402873</c:v>
                </c:pt>
                <c:pt idx="781">
                  <c:v>7.7754997439334197</c:v>
                </c:pt>
                <c:pt idx="782">
                  <c:v>25.4933473572639</c:v>
                </c:pt>
                <c:pt idx="783">
                  <c:v>4.7200120716688705</c:v>
                </c:pt>
                <c:pt idx="784">
                  <c:v>9.4573009428718748</c:v>
                </c:pt>
                <c:pt idx="785">
                  <c:v>10.613068679170206</c:v>
                </c:pt>
                <c:pt idx="786">
                  <c:v>-17.338123835597237</c:v>
                </c:pt>
                <c:pt idx="787">
                  <c:v>-4.7954676591624192</c:v>
                </c:pt>
                <c:pt idx="788">
                  <c:v>19.102939639614959</c:v>
                </c:pt>
                <c:pt idx="789">
                  <c:v>4.6099757521921774</c:v>
                </c:pt>
                <c:pt idx="790">
                  <c:v>-17.338324198826996</c:v>
                </c:pt>
                <c:pt idx="791">
                  <c:v>-14.123390401786455</c:v>
                </c:pt>
                <c:pt idx="792">
                  <c:v>4.4625381741630274</c:v>
                </c:pt>
                <c:pt idx="793">
                  <c:v>2.9857530949505282</c:v>
                </c:pt>
                <c:pt idx="794">
                  <c:v>-4.9779212477456021</c:v>
                </c:pt>
                <c:pt idx="795">
                  <c:v>-16.074341882401136</c:v>
                </c:pt>
                <c:pt idx="796">
                  <c:v>8.5484775672961995</c:v>
                </c:pt>
                <c:pt idx="797">
                  <c:v>0.65273042424080785</c:v>
                </c:pt>
                <c:pt idx="798">
                  <c:v>-9.8405764098418018</c:v>
                </c:pt>
                <c:pt idx="799">
                  <c:v>-10.557099038733671</c:v>
                </c:pt>
                <c:pt idx="800">
                  <c:v>6.5381941288280672</c:v>
                </c:pt>
                <c:pt idx="801">
                  <c:v>2.9666712053046229</c:v>
                </c:pt>
                <c:pt idx="802">
                  <c:v>16.280892215051981</c:v>
                </c:pt>
                <c:pt idx="803">
                  <c:v>-0.22009955340713461</c:v>
                </c:pt>
                <c:pt idx="804">
                  <c:v>-7.8546156000744922</c:v>
                </c:pt>
                <c:pt idx="805">
                  <c:v>10.971473256171084</c:v>
                </c:pt>
                <c:pt idx="806">
                  <c:v>21.351317106237691</c:v>
                </c:pt>
                <c:pt idx="807">
                  <c:v>-9.0998768790845119</c:v>
                </c:pt>
                <c:pt idx="808">
                  <c:v>-1.8765600531086193</c:v>
                </c:pt>
                <c:pt idx="809">
                  <c:v>1.3391190829539141</c:v>
                </c:pt>
                <c:pt idx="810">
                  <c:v>21.936789439877167</c:v>
                </c:pt>
                <c:pt idx="811">
                  <c:v>4.6993243827110707</c:v>
                </c:pt>
                <c:pt idx="812">
                  <c:v>15.496021883090245</c:v>
                </c:pt>
                <c:pt idx="813">
                  <c:v>-3.987356582819892</c:v>
                </c:pt>
                <c:pt idx="814">
                  <c:v>1.5637307248756258</c:v>
                </c:pt>
                <c:pt idx="815">
                  <c:v>9.9125795544964213</c:v>
                </c:pt>
                <c:pt idx="816">
                  <c:v>-4.3546595968573136</c:v>
                </c:pt>
                <c:pt idx="817">
                  <c:v>16.813914857208893</c:v>
                </c:pt>
                <c:pt idx="818">
                  <c:v>-4.6557869816793058</c:v>
                </c:pt>
                <c:pt idx="819">
                  <c:v>10.150743237843159</c:v>
                </c:pt>
                <c:pt idx="820">
                  <c:v>13.235370574921369</c:v>
                </c:pt>
                <c:pt idx="821">
                  <c:v>12.410745230157289</c:v>
                </c:pt>
                <c:pt idx="822">
                  <c:v>4.1544614676321228</c:v>
                </c:pt>
                <c:pt idx="823">
                  <c:v>0.8061961090638512</c:v>
                </c:pt>
                <c:pt idx="824">
                  <c:v>8.2895281954390843</c:v>
                </c:pt>
                <c:pt idx="825">
                  <c:v>-4.0337579430173847</c:v>
                </c:pt>
                <c:pt idx="826">
                  <c:v>-8.893779489011667</c:v>
                </c:pt>
                <c:pt idx="827">
                  <c:v>-6.8004412384063997</c:v>
                </c:pt>
                <c:pt idx="828">
                  <c:v>-7.3737106215391996</c:v>
                </c:pt>
                <c:pt idx="829">
                  <c:v>-11.392996432981263</c:v>
                </c:pt>
                <c:pt idx="830">
                  <c:v>-1.0478128161952327</c:v>
                </c:pt>
                <c:pt idx="831">
                  <c:v>-0.45134891693008683</c:v>
                </c:pt>
                <c:pt idx="832">
                  <c:v>9.226209786008134</c:v>
                </c:pt>
                <c:pt idx="833">
                  <c:v>-14.036824640488089</c:v>
                </c:pt>
                <c:pt idx="834">
                  <c:v>-5.9937169332787512</c:v>
                </c:pt>
                <c:pt idx="835">
                  <c:v>4.0320433081268092</c:v>
                </c:pt>
                <c:pt idx="836">
                  <c:v>7.1019987074123918</c:v>
                </c:pt>
                <c:pt idx="837">
                  <c:v>-21.803788904087185</c:v>
                </c:pt>
                <c:pt idx="838">
                  <c:v>-26.447813923259439</c:v>
                </c:pt>
                <c:pt idx="839">
                  <c:v>-8.9474377659083579</c:v>
                </c:pt>
                <c:pt idx="840">
                  <c:v>-2.5331274387855949</c:v>
                </c:pt>
                <c:pt idx="841">
                  <c:v>-1.7681501104096746</c:v>
                </c:pt>
                <c:pt idx="842">
                  <c:v>-3.9748468242049952</c:v>
                </c:pt>
                <c:pt idx="843">
                  <c:v>10.63224049331272</c:v>
                </c:pt>
                <c:pt idx="844">
                  <c:v>32.027299510856025</c:v>
                </c:pt>
                <c:pt idx="845">
                  <c:v>-0.91420560054641342</c:v>
                </c:pt>
                <c:pt idx="846">
                  <c:v>0.13123075567708398</c:v>
                </c:pt>
                <c:pt idx="847">
                  <c:v>0.32954885662520184</c:v>
                </c:pt>
                <c:pt idx="848">
                  <c:v>12.243931789168915</c:v>
                </c:pt>
                <c:pt idx="849">
                  <c:v>-1.2207824225091031</c:v>
                </c:pt>
                <c:pt idx="850">
                  <c:v>0.46613967687674318</c:v>
                </c:pt>
                <c:pt idx="851">
                  <c:v>-2.6931786061322605</c:v>
                </c:pt>
                <c:pt idx="852">
                  <c:v>-6.6963177549057278</c:v>
                </c:pt>
                <c:pt idx="853">
                  <c:v>-10.704724881841987</c:v>
                </c:pt>
                <c:pt idx="854">
                  <c:v>12.777614706944341</c:v>
                </c:pt>
                <c:pt idx="855">
                  <c:v>-7.3023609360983706</c:v>
                </c:pt>
                <c:pt idx="856">
                  <c:v>0.12998175826333025</c:v>
                </c:pt>
                <c:pt idx="857">
                  <c:v>9.300153494977156</c:v>
                </c:pt>
                <c:pt idx="858">
                  <c:v>32.752425036317902</c:v>
                </c:pt>
                <c:pt idx="859">
                  <c:v>-5.6134782829444596</c:v>
                </c:pt>
                <c:pt idx="860">
                  <c:v>12.711293964496816</c:v>
                </c:pt>
                <c:pt idx="861">
                  <c:v>8.8116374107473927</c:v>
                </c:pt>
                <c:pt idx="862">
                  <c:v>-21.404951801749945</c:v>
                </c:pt>
                <c:pt idx="863">
                  <c:v>2.2507788409969365</c:v>
                </c:pt>
                <c:pt idx="864">
                  <c:v>0.29276757255819419</c:v>
                </c:pt>
                <c:pt idx="865">
                  <c:v>16.001894702544323</c:v>
                </c:pt>
                <c:pt idx="866">
                  <c:v>-1.3047629084965173</c:v>
                </c:pt>
                <c:pt idx="867">
                  <c:v>-9.9089378004695945</c:v>
                </c:pt>
                <c:pt idx="868">
                  <c:v>-3.4313809663054542</c:v>
                </c:pt>
                <c:pt idx="869">
                  <c:v>-10.184872042686091</c:v>
                </c:pt>
                <c:pt idx="870">
                  <c:v>16.774349896573764</c:v>
                </c:pt>
                <c:pt idx="871">
                  <c:v>9.0116566799702333</c:v>
                </c:pt>
                <c:pt idx="872">
                  <c:v>4.3115742619419262</c:v>
                </c:pt>
                <c:pt idx="873">
                  <c:v>16.614797808984733</c:v>
                </c:pt>
                <c:pt idx="874">
                  <c:v>-8.7124328530823973</c:v>
                </c:pt>
                <c:pt idx="875">
                  <c:v>20.87343076514961</c:v>
                </c:pt>
                <c:pt idx="876">
                  <c:v>-12.89858224706548</c:v>
                </c:pt>
                <c:pt idx="877">
                  <c:v>-2.22407705381762</c:v>
                </c:pt>
                <c:pt idx="878">
                  <c:v>-8.5532305243211759</c:v>
                </c:pt>
                <c:pt idx="879">
                  <c:v>14.89874063907892</c:v>
                </c:pt>
                <c:pt idx="880">
                  <c:v>-26.64565633813919</c:v>
                </c:pt>
                <c:pt idx="881">
                  <c:v>-13.105111339968559</c:v>
                </c:pt>
                <c:pt idx="882">
                  <c:v>-6.5356779425554059</c:v>
                </c:pt>
                <c:pt idx="883">
                  <c:v>-0.89523570784590589</c:v>
                </c:pt>
                <c:pt idx="884">
                  <c:v>-6.1984656241879961</c:v>
                </c:pt>
                <c:pt idx="885">
                  <c:v>-7.6114598232031518</c:v>
                </c:pt>
                <c:pt idx="886">
                  <c:v>-5.1601802934885654</c:v>
                </c:pt>
                <c:pt idx="887">
                  <c:v>8.6405708978858247</c:v>
                </c:pt>
                <c:pt idx="888">
                  <c:v>4.4730933119835967</c:v>
                </c:pt>
                <c:pt idx="889">
                  <c:v>17.292089140268132</c:v>
                </c:pt>
                <c:pt idx="890">
                  <c:v>-1.2302654363004777</c:v>
                </c:pt>
                <c:pt idx="891">
                  <c:v>3.7811560030120468</c:v>
                </c:pt>
                <c:pt idx="892">
                  <c:v>7.2084570348295358</c:v>
                </c:pt>
                <c:pt idx="893">
                  <c:v>16.764083240542156</c:v>
                </c:pt>
                <c:pt idx="894">
                  <c:v>-2.0274112565324884</c:v>
                </c:pt>
                <c:pt idx="895">
                  <c:v>13.615692743547951</c:v>
                </c:pt>
                <c:pt idx="896">
                  <c:v>16.786600916543502</c:v>
                </c:pt>
                <c:pt idx="897">
                  <c:v>1.3007130648037055</c:v>
                </c:pt>
                <c:pt idx="898">
                  <c:v>-3.3671305514185121</c:v>
                </c:pt>
                <c:pt idx="899">
                  <c:v>4.310280662492854</c:v>
                </c:pt>
                <c:pt idx="900">
                  <c:v>-13.085498454096648</c:v>
                </c:pt>
                <c:pt idx="901">
                  <c:v>4.628059535092536</c:v>
                </c:pt>
                <c:pt idx="902">
                  <c:v>5.3660145320595838</c:v>
                </c:pt>
                <c:pt idx="903">
                  <c:v>23.541272853577315</c:v>
                </c:pt>
                <c:pt idx="904">
                  <c:v>2.468412121940565</c:v>
                </c:pt>
                <c:pt idx="905">
                  <c:v>3.1401866034100792</c:v>
                </c:pt>
                <c:pt idx="906">
                  <c:v>-3.4049685919169619</c:v>
                </c:pt>
                <c:pt idx="907">
                  <c:v>7.3276958031432162</c:v>
                </c:pt>
                <c:pt idx="908">
                  <c:v>-7.1190086611162222</c:v>
                </c:pt>
                <c:pt idx="909">
                  <c:v>21.740752332546037</c:v>
                </c:pt>
                <c:pt idx="910">
                  <c:v>-10.449356121253661</c:v>
                </c:pt>
                <c:pt idx="911">
                  <c:v>-1.0379274969035066</c:v>
                </c:pt>
                <c:pt idx="912">
                  <c:v>-3.1989968191118905</c:v>
                </c:pt>
                <c:pt idx="913">
                  <c:v>-13.050567855030685</c:v>
                </c:pt>
                <c:pt idx="914">
                  <c:v>5.8762908421105724</c:v>
                </c:pt>
                <c:pt idx="915">
                  <c:v>-3.6706098714905657</c:v>
                </c:pt>
                <c:pt idx="916">
                  <c:v>5.2424128631034623</c:v>
                </c:pt>
                <c:pt idx="917">
                  <c:v>-16.819497187444462</c:v>
                </c:pt>
                <c:pt idx="918">
                  <c:v>17.668625233417007</c:v>
                </c:pt>
                <c:pt idx="919">
                  <c:v>-5.5083113313773886</c:v>
                </c:pt>
                <c:pt idx="920">
                  <c:v>4.0914849911337807</c:v>
                </c:pt>
                <c:pt idx="921">
                  <c:v>-6.6294237084282592</c:v>
                </c:pt>
                <c:pt idx="922">
                  <c:v>9.3717548591084263</c:v>
                </c:pt>
                <c:pt idx="923">
                  <c:v>3.4079452229293068</c:v>
                </c:pt>
                <c:pt idx="924">
                  <c:v>-2.538524846049814</c:v>
                </c:pt>
                <c:pt idx="925">
                  <c:v>-8.5002612544505034</c:v>
                </c:pt>
                <c:pt idx="926">
                  <c:v>-0.85686406121839198</c:v>
                </c:pt>
                <c:pt idx="927">
                  <c:v>13.471526816933217</c:v>
                </c:pt>
                <c:pt idx="928">
                  <c:v>19.968353633696424</c:v>
                </c:pt>
                <c:pt idx="929">
                  <c:v>12.015844185865696</c:v>
                </c:pt>
                <c:pt idx="930">
                  <c:v>-1.932664147233762</c:v>
                </c:pt>
                <c:pt idx="931">
                  <c:v>15.569310156663487</c:v>
                </c:pt>
                <c:pt idx="932">
                  <c:v>8.4153429809824072</c:v>
                </c:pt>
                <c:pt idx="933">
                  <c:v>5.9885026041641893</c:v>
                </c:pt>
                <c:pt idx="934">
                  <c:v>11.518259620443359</c:v>
                </c:pt>
                <c:pt idx="935">
                  <c:v>2.4992166639251447</c:v>
                </c:pt>
                <c:pt idx="936">
                  <c:v>14.53464291898235</c:v>
                </c:pt>
                <c:pt idx="937">
                  <c:v>9.16353145064096</c:v>
                </c:pt>
                <c:pt idx="938">
                  <c:v>-12.418287149284108</c:v>
                </c:pt>
                <c:pt idx="939">
                  <c:v>6.8402771035562893</c:v>
                </c:pt>
                <c:pt idx="940">
                  <c:v>5.0530165513299288</c:v>
                </c:pt>
                <c:pt idx="941">
                  <c:v>-7.0520823720275665</c:v>
                </c:pt>
                <c:pt idx="942">
                  <c:v>6.7229733011404171</c:v>
                </c:pt>
                <c:pt idx="943">
                  <c:v>13.496522766657286</c:v>
                </c:pt>
                <c:pt idx="944">
                  <c:v>7.328765673391068</c:v>
                </c:pt>
                <c:pt idx="945">
                  <c:v>16.544917139213418</c:v>
                </c:pt>
                <c:pt idx="946">
                  <c:v>-11.847503427571336</c:v>
                </c:pt>
                <c:pt idx="947">
                  <c:v>4.7729237874866683</c:v>
                </c:pt>
                <c:pt idx="948">
                  <c:v>-13.989059906648901</c:v>
                </c:pt>
                <c:pt idx="949">
                  <c:v>5.9396737045023684</c:v>
                </c:pt>
                <c:pt idx="950">
                  <c:v>-9.0311670005106386</c:v>
                </c:pt>
                <c:pt idx="951">
                  <c:v>-13.699244975671814</c:v>
                </c:pt>
                <c:pt idx="952">
                  <c:v>-1.9843953243706096</c:v>
                </c:pt>
                <c:pt idx="953">
                  <c:v>-13.684582891736131</c:v>
                </c:pt>
                <c:pt idx="954">
                  <c:v>6.5303854625027373</c:v>
                </c:pt>
                <c:pt idx="955">
                  <c:v>-4.1654473245445267</c:v>
                </c:pt>
                <c:pt idx="956">
                  <c:v>1.6928439519706675</c:v>
                </c:pt>
                <c:pt idx="957">
                  <c:v>-21.111151182457952</c:v>
                </c:pt>
                <c:pt idx="958">
                  <c:v>17.308220503975512</c:v>
                </c:pt>
                <c:pt idx="959">
                  <c:v>-10.589341003787222</c:v>
                </c:pt>
                <c:pt idx="960">
                  <c:v>20.759745356018492</c:v>
                </c:pt>
                <c:pt idx="961">
                  <c:v>30.799823958808794</c:v>
                </c:pt>
                <c:pt idx="962">
                  <c:v>-2.3977916730307349</c:v>
                </c:pt>
                <c:pt idx="963">
                  <c:v>22.823642158340505</c:v>
                </c:pt>
                <c:pt idx="964">
                  <c:v>19.968604133391743</c:v>
                </c:pt>
                <c:pt idx="965">
                  <c:v>29.959392857092702</c:v>
                </c:pt>
                <c:pt idx="966">
                  <c:v>9.1514357430051945</c:v>
                </c:pt>
                <c:pt idx="967">
                  <c:v>22.647891173956367</c:v>
                </c:pt>
                <c:pt idx="968">
                  <c:v>8.9738380745511499</c:v>
                </c:pt>
                <c:pt idx="969">
                  <c:v>3.1912323437553951</c:v>
                </c:pt>
                <c:pt idx="970">
                  <c:v>-2.1909752147596038</c:v>
                </c:pt>
                <c:pt idx="971">
                  <c:v>-9.4106241976509004</c:v>
                </c:pt>
                <c:pt idx="972">
                  <c:v>19.591598933621775</c:v>
                </c:pt>
                <c:pt idx="973">
                  <c:v>-4.0850957216426238</c:v>
                </c:pt>
                <c:pt idx="974">
                  <c:v>-4.9985387639643797</c:v>
                </c:pt>
                <c:pt idx="975">
                  <c:v>10.004870908892581</c:v>
                </c:pt>
                <c:pt idx="976">
                  <c:v>10.687987773921071</c:v>
                </c:pt>
                <c:pt idx="977">
                  <c:v>10.857620564977395</c:v>
                </c:pt>
                <c:pt idx="978">
                  <c:v>11.367695728584195</c:v>
                </c:pt>
                <c:pt idx="979">
                  <c:v>-2.1050978170695664</c:v>
                </c:pt>
                <c:pt idx="980">
                  <c:v>12.976084427295351</c:v>
                </c:pt>
                <c:pt idx="981">
                  <c:v>1.7176566369673623</c:v>
                </c:pt>
                <c:pt idx="982">
                  <c:v>18.485130609236592</c:v>
                </c:pt>
                <c:pt idx="983">
                  <c:v>-0.61157705940407681</c:v>
                </c:pt>
                <c:pt idx="984">
                  <c:v>11.537808564225243</c:v>
                </c:pt>
                <c:pt idx="985">
                  <c:v>2.5650317867438002</c:v>
                </c:pt>
                <c:pt idx="986">
                  <c:v>-0.28829482602500178</c:v>
                </c:pt>
                <c:pt idx="987">
                  <c:v>15.866039785078222</c:v>
                </c:pt>
                <c:pt idx="988">
                  <c:v>2.5723517269769527</c:v>
                </c:pt>
                <c:pt idx="989">
                  <c:v>8.1483648050120543</c:v>
                </c:pt>
                <c:pt idx="990">
                  <c:v>-18.41516230823644</c:v>
                </c:pt>
                <c:pt idx="991">
                  <c:v>-12.591562828914018</c:v>
                </c:pt>
                <c:pt idx="992">
                  <c:v>-18.889361228288372</c:v>
                </c:pt>
                <c:pt idx="993">
                  <c:v>-2.5591987057885994</c:v>
                </c:pt>
                <c:pt idx="994">
                  <c:v>4.7603173724281422</c:v>
                </c:pt>
                <c:pt idx="995">
                  <c:v>4.2813041080972987</c:v>
                </c:pt>
                <c:pt idx="996">
                  <c:v>18.390747362011812</c:v>
                </c:pt>
                <c:pt idx="997">
                  <c:v>-13.761768794065222</c:v>
                </c:pt>
                <c:pt idx="998">
                  <c:v>-1.637128136144117</c:v>
                </c:pt>
                <c:pt idx="999">
                  <c:v>-7.1765612814297484</c:v>
                </c:pt>
              </c:numCache>
            </c:numRef>
          </c:xVal>
          <c:yVal>
            <c:numRef>
              <c:f>'Sensitivity Analysis'!$G$57:$G$1056</c:f>
              <c:numCache>
                <c:formatCode>General</c:formatCode>
                <c:ptCount val="1000"/>
                <c:pt idx="0">
                  <c:v>0.65800000000000003</c:v>
                </c:pt>
                <c:pt idx="1">
                  <c:v>0.45800000000000002</c:v>
                </c:pt>
                <c:pt idx="2">
                  <c:v>0.73899999999999999</c:v>
                </c:pt>
                <c:pt idx="3">
                  <c:v>9.4E-2</c:v>
                </c:pt>
                <c:pt idx="4">
                  <c:v>5.7000000000000002E-2</c:v>
                </c:pt>
                <c:pt idx="5">
                  <c:v>0.45700000000000002</c:v>
                </c:pt>
                <c:pt idx="6">
                  <c:v>0.33300000000000002</c:v>
                </c:pt>
                <c:pt idx="7">
                  <c:v>0.50900000000000001</c:v>
                </c:pt>
                <c:pt idx="8">
                  <c:v>0.66200000000000003</c:v>
                </c:pt>
                <c:pt idx="9">
                  <c:v>0.19400000000000001</c:v>
                </c:pt>
                <c:pt idx="10">
                  <c:v>0.25</c:v>
                </c:pt>
                <c:pt idx="11">
                  <c:v>0.28399999999999997</c:v>
                </c:pt>
                <c:pt idx="12">
                  <c:v>0.68799999999999994</c:v>
                </c:pt>
                <c:pt idx="13">
                  <c:v>0.99</c:v>
                </c:pt>
                <c:pt idx="14">
                  <c:v>0.754</c:v>
                </c:pt>
                <c:pt idx="15">
                  <c:v>0.38800000000000001</c:v>
                </c:pt>
                <c:pt idx="16">
                  <c:v>0.89600000000000002</c:v>
                </c:pt>
                <c:pt idx="17">
                  <c:v>0.41299999999999998</c:v>
                </c:pt>
                <c:pt idx="18">
                  <c:v>0.35199999999999998</c:v>
                </c:pt>
                <c:pt idx="19">
                  <c:v>0.30199999999999999</c:v>
                </c:pt>
                <c:pt idx="20">
                  <c:v>0.624</c:v>
                </c:pt>
                <c:pt idx="21">
                  <c:v>0.23899999999999999</c:v>
                </c:pt>
                <c:pt idx="22">
                  <c:v>0.311</c:v>
                </c:pt>
                <c:pt idx="23">
                  <c:v>0.66800000000000004</c:v>
                </c:pt>
                <c:pt idx="24">
                  <c:v>0.16300000000000001</c:v>
                </c:pt>
                <c:pt idx="25">
                  <c:v>0.157</c:v>
                </c:pt>
                <c:pt idx="26">
                  <c:v>0.88400000000000001</c:v>
                </c:pt>
                <c:pt idx="27">
                  <c:v>0.84</c:v>
                </c:pt>
                <c:pt idx="28">
                  <c:v>0.28499999999999998</c:v>
                </c:pt>
                <c:pt idx="29">
                  <c:v>0.50800000000000001</c:v>
                </c:pt>
                <c:pt idx="30">
                  <c:v>0.68300000000000005</c:v>
                </c:pt>
                <c:pt idx="31">
                  <c:v>0.51200000000000001</c:v>
                </c:pt>
                <c:pt idx="32">
                  <c:v>0.20100000000000001</c:v>
                </c:pt>
                <c:pt idx="33">
                  <c:v>0.65400000000000003</c:v>
                </c:pt>
                <c:pt idx="34">
                  <c:v>0.88300000000000001</c:v>
                </c:pt>
                <c:pt idx="35">
                  <c:v>0.98099999999999998</c:v>
                </c:pt>
                <c:pt idx="36">
                  <c:v>0.63300000000000001</c:v>
                </c:pt>
                <c:pt idx="37">
                  <c:v>2.9000000000000001E-2</c:v>
                </c:pt>
                <c:pt idx="38">
                  <c:v>0.41699999999999998</c:v>
                </c:pt>
                <c:pt idx="39">
                  <c:v>0.98599999999999999</c:v>
                </c:pt>
                <c:pt idx="40">
                  <c:v>0.59799999999999998</c:v>
                </c:pt>
                <c:pt idx="41">
                  <c:v>6.2E-2</c:v>
                </c:pt>
                <c:pt idx="42">
                  <c:v>2.8000000000000001E-2</c:v>
                </c:pt>
                <c:pt idx="43">
                  <c:v>0.126</c:v>
                </c:pt>
                <c:pt idx="44">
                  <c:v>0.19700000000000001</c:v>
                </c:pt>
                <c:pt idx="45">
                  <c:v>0.628</c:v>
                </c:pt>
                <c:pt idx="46">
                  <c:v>0.63900000000000001</c:v>
                </c:pt>
                <c:pt idx="47">
                  <c:v>0.77400000000000002</c:v>
                </c:pt>
                <c:pt idx="48">
                  <c:v>0.161</c:v>
                </c:pt>
                <c:pt idx="49">
                  <c:v>0.47399999999999998</c:v>
                </c:pt>
                <c:pt idx="50">
                  <c:v>3.3000000000000002E-2</c:v>
                </c:pt>
                <c:pt idx="51">
                  <c:v>0.59699999999999998</c:v>
                </c:pt>
                <c:pt idx="52">
                  <c:v>0.86199999999999999</c:v>
                </c:pt>
                <c:pt idx="53">
                  <c:v>0.91300000000000003</c:v>
                </c:pt>
                <c:pt idx="54">
                  <c:v>0.30499999999999999</c:v>
                </c:pt>
                <c:pt idx="55">
                  <c:v>0.433</c:v>
                </c:pt>
                <c:pt idx="56">
                  <c:v>2.4E-2</c:v>
                </c:pt>
                <c:pt idx="57">
                  <c:v>0.70899999999999996</c:v>
                </c:pt>
                <c:pt idx="58">
                  <c:v>0.91600000000000004</c:v>
                </c:pt>
                <c:pt idx="59">
                  <c:v>0.61299999999999999</c:v>
                </c:pt>
                <c:pt idx="60">
                  <c:v>0.70799999999999996</c:v>
                </c:pt>
                <c:pt idx="61">
                  <c:v>0.13100000000000001</c:v>
                </c:pt>
                <c:pt idx="62">
                  <c:v>0.69299999999999995</c:v>
                </c:pt>
                <c:pt idx="63">
                  <c:v>0.66</c:v>
                </c:pt>
                <c:pt idx="64">
                  <c:v>0.82399999999999995</c:v>
                </c:pt>
                <c:pt idx="65">
                  <c:v>0.56399999999999995</c:v>
                </c:pt>
                <c:pt idx="66">
                  <c:v>5.1999999999999998E-2</c:v>
                </c:pt>
                <c:pt idx="67">
                  <c:v>0.95699999999999996</c:v>
                </c:pt>
                <c:pt idx="68">
                  <c:v>0.99399999999999999</c:v>
                </c:pt>
                <c:pt idx="69">
                  <c:v>0.44500000000000001</c:v>
                </c:pt>
                <c:pt idx="70">
                  <c:v>0.98799999999999999</c:v>
                </c:pt>
                <c:pt idx="71">
                  <c:v>0.86499999999999999</c:v>
                </c:pt>
                <c:pt idx="72">
                  <c:v>0.09</c:v>
                </c:pt>
                <c:pt idx="73">
                  <c:v>0.67700000000000005</c:v>
                </c:pt>
                <c:pt idx="74">
                  <c:v>0.23300000000000001</c:v>
                </c:pt>
                <c:pt idx="75">
                  <c:v>0.65600000000000003</c:v>
                </c:pt>
                <c:pt idx="76">
                  <c:v>0.17299999999999999</c:v>
                </c:pt>
                <c:pt idx="77">
                  <c:v>0.70199999999999996</c:v>
                </c:pt>
                <c:pt idx="78">
                  <c:v>0.48199999999999998</c:v>
                </c:pt>
                <c:pt idx="79">
                  <c:v>0.20899999999999999</c:v>
                </c:pt>
                <c:pt idx="80">
                  <c:v>5.8999999999999997E-2</c:v>
                </c:pt>
                <c:pt idx="81">
                  <c:v>0.18099999999999999</c:v>
                </c:pt>
                <c:pt idx="82">
                  <c:v>0.49299999999999999</c:v>
                </c:pt>
                <c:pt idx="83">
                  <c:v>0.14299999999999999</c:v>
                </c:pt>
                <c:pt idx="84">
                  <c:v>0.40699999999999997</c:v>
                </c:pt>
                <c:pt idx="85">
                  <c:v>0.41199999999999998</c:v>
                </c:pt>
                <c:pt idx="86">
                  <c:v>0.15</c:v>
                </c:pt>
                <c:pt idx="87">
                  <c:v>0.96799999999999997</c:v>
                </c:pt>
                <c:pt idx="88">
                  <c:v>0.97</c:v>
                </c:pt>
                <c:pt idx="89">
                  <c:v>0.94099999999999995</c:v>
                </c:pt>
                <c:pt idx="90">
                  <c:v>0.92300000000000004</c:v>
                </c:pt>
                <c:pt idx="91">
                  <c:v>0.495</c:v>
                </c:pt>
                <c:pt idx="92">
                  <c:v>0.58099999999999996</c:v>
                </c:pt>
                <c:pt idx="93">
                  <c:v>0.11600000000000001</c:v>
                </c:pt>
                <c:pt idx="94">
                  <c:v>0.61599999999999999</c:v>
                </c:pt>
                <c:pt idx="95">
                  <c:v>0.94499999999999995</c:v>
                </c:pt>
                <c:pt idx="96">
                  <c:v>0.74099999999999999</c:v>
                </c:pt>
                <c:pt idx="97">
                  <c:v>0.85899999999999999</c:v>
                </c:pt>
                <c:pt idx="98">
                  <c:v>0.28699999999999998</c:v>
                </c:pt>
                <c:pt idx="99">
                  <c:v>0.80300000000000005</c:v>
                </c:pt>
                <c:pt idx="100">
                  <c:v>7.8E-2</c:v>
                </c:pt>
                <c:pt idx="101">
                  <c:v>0.996</c:v>
                </c:pt>
                <c:pt idx="102">
                  <c:v>0.78400000000000003</c:v>
                </c:pt>
                <c:pt idx="103">
                  <c:v>0.73</c:v>
                </c:pt>
                <c:pt idx="104">
                  <c:v>0.36899999999999999</c:v>
                </c:pt>
                <c:pt idx="105">
                  <c:v>0.7</c:v>
                </c:pt>
                <c:pt idx="106">
                  <c:v>2.1999999999999999E-2</c:v>
                </c:pt>
                <c:pt idx="107">
                  <c:v>0.22700000000000001</c:v>
                </c:pt>
                <c:pt idx="108">
                  <c:v>0</c:v>
                </c:pt>
                <c:pt idx="109">
                  <c:v>0.73199999999999998</c:v>
                </c:pt>
                <c:pt idx="110">
                  <c:v>0.54300000000000004</c:v>
                </c:pt>
                <c:pt idx="111">
                  <c:v>0.84899999999999998</c:v>
                </c:pt>
                <c:pt idx="112">
                  <c:v>0.59899999999999998</c:v>
                </c:pt>
                <c:pt idx="113">
                  <c:v>0.184</c:v>
                </c:pt>
                <c:pt idx="114">
                  <c:v>1.0999999999999999E-2</c:v>
                </c:pt>
                <c:pt idx="115">
                  <c:v>8.5999999999999993E-2</c:v>
                </c:pt>
                <c:pt idx="116">
                  <c:v>0.66100000000000003</c:v>
                </c:pt>
                <c:pt idx="117">
                  <c:v>8.0000000000000002E-3</c:v>
                </c:pt>
                <c:pt idx="118">
                  <c:v>0.46500000000000002</c:v>
                </c:pt>
                <c:pt idx="119">
                  <c:v>7.0999999999999994E-2</c:v>
                </c:pt>
                <c:pt idx="120">
                  <c:v>0.32300000000000001</c:v>
                </c:pt>
                <c:pt idx="121">
                  <c:v>0.251</c:v>
                </c:pt>
                <c:pt idx="122">
                  <c:v>0.747</c:v>
                </c:pt>
                <c:pt idx="123">
                  <c:v>0.16900000000000001</c:v>
                </c:pt>
                <c:pt idx="124">
                  <c:v>0.81599999999999995</c:v>
                </c:pt>
                <c:pt idx="125">
                  <c:v>0.91700000000000004</c:v>
                </c:pt>
                <c:pt idx="126">
                  <c:v>0.105</c:v>
                </c:pt>
                <c:pt idx="127">
                  <c:v>0.76100000000000001</c:v>
                </c:pt>
                <c:pt idx="128">
                  <c:v>0.42199999999999999</c:v>
                </c:pt>
                <c:pt idx="129">
                  <c:v>0.95799999999999996</c:v>
                </c:pt>
                <c:pt idx="130">
                  <c:v>0.59499999999999997</c:v>
                </c:pt>
                <c:pt idx="131">
                  <c:v>0.439</c:v>
                </c:pt>
                <c:pt idx="132">
                  <c:v>0.45400000000000001</c:v>
                </c:pt>
                <c:pt idx="133">
                  <c:v>0.183</c:v>
                </c:pt>
                <c:pt idx="134">
                  <c:v>0.74199999999999999</c:v>
                </c:pt>
                <c:pt idx="135">
                  <c:v>0.17</c:v>
                </c:pt>
                <c:pt idx="136">
                  <c:v>0.92100000000000004</c:v>
                </c:pt>
                <c:pt idx="137">
                  <c:v>0.313</c:v>
                </c:pt>
                <c:pt idx="138">
                  <c:v>0.92800000000000005</c:v>
                </c:pt>
                <c:pt idx="139">
                  <c:v>0.372</c:v>
                </c:pt>
                <c:pt idx="140">
                  <c:v>0.82099999999999995</c:v>
                </c:pt>
                <c:pt idx="141">
                  <c:v>0.152</c:v>
                </c:pt>
                <c:pt idx="142">
                  <c:v>2.1000000000000001E-2</c:v>
                </c:pt>
                <c:pt idx="143">
                  <c:v>0.80500000000000005</c:v>
                </c:pt>
                <c:pt idx="144">
                  <c:v>0.496</c:v>
                </c:pt>
                <c:pt idx="145">
                  <c:v>0.746</c:v>
                </c:pt>
                <c:pt idx="146">
                  <c:v>0.38200000000000001</c:v>
                </c:pt>
                <c:pt idx="147">
                  <c:v>0.80700000000000005</c:v>
                </c:pt>
                <c:pt idx="148">
                  <c:v>0.39300000000000002</c:v>
                </c:pt>
                <c:pt idx="149">
                  <c:v>0.42099999999999999</c:v>
                </c:pt>
                <c:pt idx="150">
                  <c:v>4.2999999999999997E-2</c:v>
                </c:pt>
                <c:pt idx="151">
                  <c:v>0.69799999999999995</c:v>
                </c:pt>
                <c:pt idx="152">
                  <c:v>0.04</c:v>
                </c:pt>
                <c:pt idx="153">
                  <c:v>0.38700000000000001</c:v>
                </c:pt>
                <c:pt idx="154">
                  <c:v>0.16800000000000001</c:v>
                </c:pt>
                <c:pt idx="155">
                  <c:v>0.26400000000000001</c:v>
                </c:pt>
                <c:pt idx="156">
                  <c:v>0.40899999999999997</c:v>
                </c:pt>
                <c:pt idx="157">
                  <c:v>0.1</c:v>
                </c:pt>
                <c:pt idx="158">
                  <c:v>0.77700000000000002</c:v>
                </c:pt>
                <c:pt idx="159">
                  <c:v>0.56100000000000005</c:v>
                </c:pt>
                <c:pt idx="160">
                  <c:v>2.7E-2</c:v>
                </c:pt>
                <c:pt idx="161">
                  <c:v>3.1E-2</c:v>
                </c:pt>
                <c:pt idx="162">
                  <c:v>0.58499999999999996</c:v>
                </c:pt>
                <c:pt idx="163">
                  <c:v>0.44600000000000001</c:v>
                </c:pt>
                <c:pt idx="164">
                  <c:v>0.14199999999999999</c:v>
                </c:pt>
                <c:pt idx="165">
                  <c:v>0.81899999999999995</c:v>
                </c:pt>
                <c:pt idx="166">
                  <c:v>8.6999999999999994E-2</c:v>
                </c:pt>
                <c:pt idx="167">
                  <c:v>4.5999999999999999E-2</c:v>
                </c:pt>
                <c:pt idx="168">
                  <c:v>0.64200000000000002</c:v>
                </c:pt>
                <c:pt idx="169">
                  <c:v>0.27800000000000002</c:v>
                </c:pt>
                <c:pt idx="170">
                  <c:v>0.83799999999999997</c:v>
                </c:pt>
                <c:pt idx="171">
                  <c:v>0.77500000000000002</c:v>
                </c:pt>
                <c:pt idx="172">
                  <c:v>0.97799999999999998</c:v>
                </c:pt>
                <c:pt idx="173">
                  <c:v>0.41799999999999998</c:v>
                </c:pt>
                <c:pt idx="174">
                  <c:v>0.49399999999999999</c:v>
                </c:pt>
                <c:pt idx="175">
                  <c:v>0.61499999999999999</c:v>
                </c:pt>
                <c:pt idx="176">
                  <c:v>0.68600000000000005</c:v>
                </c:pt>
                <c:pt idx="177">
                  <c:v>0.88</c:v>
                </c:pt>
                <c:pt idx="178">
                  <c:v>0.121</c:v>
                </c:pt>
                <c:pt idx="179">
                  <c:v>0.93500000000000005</c:v>
                </c:pt>
                <c:pt idx="180">
                  <c:v>0.95599999999999996</c:v>
                </c:pt>
                <c:pt idx="181">
                  <c:v>8.1000000000000003E-2</c:v>
                </c:pt>
                <c:pt idx="182">
                  <c:v>0.82499999999999996</c:v>
                </c:pt>
                <c:pt idx="183">
                  <c:v>0.755</c:v>
                </c:pt>
                <c:pt idx="184">
                  <c:v>0.82299999999999995</c:v>
                </c:pt>
                <c:pt idx="185">
                  <c:v>0.63</c:v>
                </c:pt>
                <c:pt idx="186">
                  <c:v>0.48299999999999998</c:v>
                </c:pt>
                <c:pt idx="187">
                  <c:v>0.22500000000000001</c:v>
                </c:pt>
                <c:pt idx="188">
                  <c:v>0.89900000000000002</c:v>
                </c:pt>
                <c:pt idx="189">
                  <c:v>0.50700000000000001</c:v>
                </c:pt>
                <c:pt idx="190">
                  <c:v>0.42399999999999999</c:v>
                </c:pt>
                <c:pt idx="191">
                  <c:v>0.999</c:v>
                </c:pt>
                <c:pt idx="192">
                  <c:v>6.7000000000000004E-2</c:v>
                </c:pt>
                <c:pt idx="193">
                  <c:v>0.78100000000000003</c:v>
                </c:pt>
                <c:pt idx="194">
                  <c:v>0.44800000000000001</c:v>
                </c:pt>
                <c:pt idx="195">
                  <c:v>0.254</c:v>
                </c:pt>
                <c:pt idx="196">
                  <c:v>2.5000000000000001E-2</c:v>
                </c:pt>
                <c:pt idx="197">
                  <c:v>0.30599999999999999</c:v>
                </c:pt>
                <c:pt idx="198">
                  <c:v>0.223</c:v>
                </c:pt>
                <c:pt idx="199">
                  <c:v>0.34200000000000003</c:v>
                </c:pt>
                <c:pt idx="200">
                  <c:v>0.33700000000000002</c:v>
                </c:pt>
                <c:pt idx="201">
                  <c:v>0.72499999999999998</c:v>
                </c:pt>
                <c:pt idx="202">
                  <c:v>0.67900000000000005</c:v>
                </c:pt>
                <c:pt idx="203">
                  <c:v>0.39500000000000002</c:v>
                </c:pt>
                <c:pt idx="204">
                  <c:v>0.75700000000000001</c:v>
                </c:pt>
                <c:pt idx="205">
                  <c:v>0.107</c:v>
                </c:pt>
                <c:pt idx="206">
                  <c:v>0.33400000000000002</c:v>
                </c:pt>
                <c:pt idx="207">
                  <c:v>8.2000000000000003E-2</c:v>
                </c:pt>
                <c:pt idx="208">
                  <c:v>0.64600000000000002</c:v>
                </c:pt>
                <c:pt idx="209">
                  <c:v>0.75</c:v>
                </c:pt>
                <c:pt idx="210">
                  <c:v>0.63800000000000001</c:v>
                </c:pt>
                <c:pt idx="211">
                  <c:v>0.50600000000000001</c:v>
                </c:pt>
                <c:pt idx="212">
                  <c:v>0.57999999999999996</c:v>
                </c:pt>
                <c:pt idx="213">
                  <c:v>0.32400000000000001</c:v>
                </c:pt>
                <c:pt idx="214">
                  <c:v>0.48099999999999998</c:v>
                </c:pt>
                <c:pt idx="215">
                  <c:v>0.27400000000000002</c:v>
                </c:pt>
                <c:pt idx="216">
                  <c:v>0.89500000000000002</c:v>
                </c:pt>
                <c:pt idx="217">
                  <c:v>0.28899999999999998</c:v>
                </c:pt>
                <c:pt idx="218">
                  <c:v>0.41499999999999998</c:v>
                </c:pt>
                <c:pt idx="219">
                  <c:v>0.84299999999999997</c:v>
                </c:pt>
                <c:pt idx="220">
                  <c:v>0.38300000000000001</c:v>
                </c:pt>
                <c:pt idx="221">
                  <c:v>0.84499999999999997</c:v>
                </c:pt>
                <c:pt idx="222">
                  <c:v>0.60099999999999998</c:v>
                </c:pt>
                <c:pt idx="223">
                  <c:v>0.57799999999999996</c:v>
                </c:pt>
                <c:pt idx="224">
                  <c:v>0.621</c:v>
                </c:pt>
                <c:pt idx="225">
                  <c:v>0.68500000000000005</c:v>
                </c:pt>
                <c:pt idx="226">
                  <c:v>0.92700000000000005</c:v>
                </c:pt>
                <c:pt idx="227">
                  <c:v>0.98</c:v>
                </c:pt>
                <c:pt idx="228">
                  <c:v>0.60299999999999998</c:v>
                </c:pt>
                <c:pt idx="229">
                  <c:v>0.51700000000000002</c:v>
                </c:pt>
                <c:pt idx="230">
                  <c:v>0.70699999999999996</c:v>
                </c:pt>
                <c:pt idx="231">
                  <c:v>0.88800000000000001</c:v>
                </c:pt>
                <c:pt idx="232">
                  <c:v>0.187</c:v>
                </c:pt>
                <c:pt idx="233">
                  <c:v>0.27700000000000002</c:v>
                </c:pt>
                <c:pt idx="234">
                  <c:v>0.84099999999999997</c:v>
                </c:pt>
                <c:pt idx="235">
                  <c:v>0.90500000000000003</c:v>
                </c:pt>
                <c:pt idx="236">
                  <c:v>0.01</c:v>
                </c:pt>
                <c:pt idx="237">
                  <c:v>0.28799999999999998</c:v>
                </c:pt>
                <c:pt idx="238">
                  <c:v>0.54</c:v>
                </c:pt>
                <c:pt idx="239">
                  <c:v>0.83299999999999996</c:v>
                </c:pt>
                <c:pt idx="240">
                  <c:v>0.45300000000000001</c:v>
                </c:pt>
                <c:pt idx="241">
                  <c:v>3.5000000000000003E-2</c:v>
                </c:pt>
                <c:pt idx="242">
                  <c:v>0.34499999999999997</c:v>
                </c:pt>
                <c:pt idx="243">
                  <c:v>0.218</c:v>
                </c:pt>
                <c:pt idx="244">
                  <c:v>0.26300000000000001</c:v>
                </c:pt>
                <c:pt idx="245">
                  <c:v>0.52200000000000002</c:v>
                </c:pt>
                <c:pt idx="246">
                  <c:v>0.44400000000000001</c:v>
                </c:pt>
                <c:pt idx="247">
                  <c:v>0.81100000000000005</c:v>
                </c:pt>
                <c:pt idx="248">
                  <c:v>0.64300000000000002</c:v>
                </c:pt>
                <c:pt idx="249">
                  <c:v>0.441</c:v>
                </c:pt>
                <c:pt idx="250">
                  <c:v>0.69899999999999995</c:v>
                </c:pt>
                <c:pt idx="251">
                  <c:v>0.17399999999999999</c:v>
                </c:pt>
                <c:pt idx="252">
                  <c:v>1.9E-2</c:v>
                </c:pt>
                <c:pt idx="253">
                  <c:v>0.39900000000000002</c:v>
                </c:pt>
                <c:pt idx="254">
                  <c:v>0.17599999999999999</c:v>
                </c:pt>
                <c:pt idx="255">
                  <c:v>0.97099999999999997</c:v>
                </c:pt>
                <c:pt idx="256">
                  <c:v>0.375</c:v>
                </c:pt>
                <c:pt idx="257">
                  <c:v>0.53800000000000003</c:v>
                </c:pt>
                <c:pt idx="258">
                  <c:v>0.39800000000000002</c:v>
                </c:pt>
                <c:pt idx="259">
                  <c:v>0.30299999999999999</c:v>
                </c:pt>
                <c:pt idx="260">
                  <c:v>0.67500000000000004</c:v>
                </c:pt>
                <c:pt idx="261">
                  <c:v>0.14099999999999999</c:v>
                </c:pt>
                <c:pt idx="262">
                  <c:v>0.60899999999999999</c:v>
                </c:pt>
                <c:pt idx="263">
                  <c:v>5.0000000000000001E-3</c:v>
                </c:pt>
                <c:pt idx="264">
                  <c:v>0.82199999999999995</c:v>
                </c:pt>
                <c:pt idx="265">
                  <c:v>0.4</c:v>
                </c:pt>
                <c:pt idx="266">
                  <c:v>0.84199999999999997</c:v>
                </c:pt>
                <c:pt idx="267">
                  <c:v>0.46</c:v>
                </c:pt>
                <c:pt idx="268">
                  <c:v>0.26600000000000001</c:v>
                </c:pt>
                <c:pt idx="269">
                  <c:v>0.497</c:v>
                </c:pt>
                <c:pt idx="270">
                  <c:v>0.221</c:v>
                </c:pt>
                <c:pt idx="271">
                  <c:v>0.69</c:v>
                </c:pt>
                <c:pt idx="272">
                  <c:v>2.3E-2</c:v>
                </c:pt>
                <c:pt idx="273">
                  <c:v>0.34899999999999998</c:v>
                </c:pt>
                <c:pt idx="274">
                  <c:v>0.115</c:v>
                </c:pt>
                <c:pt idx="275">
                  <c:v>0.39100000000000001</c:v>
                </c:pt>
                <c:pt idx="276">
                  <c:v>7.5999999999999998E-2</c:v>
                </c:pt>
                <c:pt idx="277">
                  <c:v>0.76400000000000001</c:v>
                </c:pt>
                <c:pt idx="278">
                  <c:v>0.253</c:v>
                </c:pt>
                <c:pt idx="279">
                  <c:v>0.185</c:v>
                </c:pt>
                <c:pt idx="280">
                  <c:v>0.91200000000000003</c:v>
                </c:pt>
                <c:pt idx="281">
                  <c:v>0.60399999999999998</c:v>
                </c:pt>
                <c:pt idx="282">
                  <c:v>0.85799999999999998</c:v>
                </c:pt>
                <c:pt idx="283">
                  <c:v>0.42599999999999999</c:v>
                </c:pt>
                <c:pt idx="284">
                  <c:v>0.751</c:v>
                </c:pt>
                <c:pt idx="285">
                  <c:v>0.58799999999999997</c:v>
                </c:pt>
                <c:pt idx="286">
                  <c:v>0.58199999999999996</c:v>
                </c:pt>
                <c:pt idx="287">
                  <c:v>0.28299999999999997</c:v>
                </c:pt>
                <c:pt idx="288">
                  <c:v>0.95499999999999996</c:v>
                </c:pt>
                <c:pt idx="289">
                  <c:v>0.32100000000000001</c:v>
                </c:pt>
                <c:pt idx="290">
                  <c:v>0.77800000000000002</c:v>
                </c:pt>
                <c:pt idx="291">
                  <c:v>0.55300000000000005</c:v>
                </c:pt>
                <c:pt idx="292">
                  <c:v>0.79400000000000004</c:v>
                </c:pt>
                <c:pt idx="293">
                  <c:v>0.79900000000000004</c:v>
                </c:pt>
                <c:pt idx="294">
                  <c:v>0.96099999999999997</c:v>
                </c:pt>
                <c:pt idx="295">
                  <c:v>7.6999999999999999E-2</c:v>
                </c:pt>
                <c:pt idx="296">
                  <c:v>0.104</c:v>
                </c:pt>
                <c:pt idx="297">
                  <c:v>0.435</c:v>
                </c:pt>
                <c:pt idx="298">
                  <c:v>6.3E-2</c:v>
                </c:pt>
                <c:pt idx="299">
                  <c:v>1.4E-2</c:v>
                </c:pt>
                <c:pt idx="300">
                  <c:v>0.92200000000000004</c:v>
                </c:pt>
                <c:pt idx="301">
                  <c:v>0.92400000000000004</c:v>
                </c:pt>
                <c:pt idx="302">
                  <c:v>0.42499999999999999</c:v>
                </c:pt>
                <c:pt idx="303">
                  <c:v>0.16</c:v>
                </c:pt>
                <c:pt idx="304">
                  <c:v>0.438</c:v>
                </c:pt>
                <c:pt idx="305">
                  <c:v>0.24099999999999999</c:v>
                </c:pt>
                <c:pt idx="306">
                  <c:v>0.752</c:v>
                </c:pt>
                <c:pt idx="307">
                  <c:v>0.875</c:v>
                </c:pt>
                <c:pt idx="308">
                  <c:v>0.122</c:v>
                </c:pt>
                <c:pt idx="309">
                  <c:v>0.49099999999999999</c:v>
                </c:pt>
                <c:pt idx="310">
                  <c:v>0.108</c:v>
                </c:pt>
                <c:pt idx="311">
                  <c:v>0.65700000000000003</c:v>
                </c:pt>
                <c:pt idx="312">
                  <c:v>0.71899999999999997</c:v>
                </c:pt>
                <c:pt idx="313">
                  <c:v>0.80100000000000005</c:v>
                </c:pt>
                <c:pt idx="314">
                  <c:v>0.59</c:v>
                </c:pt>
                <c:pt idx="315">
                  <c:v>0.35</c:v>
                </c:pt>
                <c:pt idx="316">
                  <c:v>0.98299999999999998</c:v>
                </c:pt>
                <c:pt idx="317">
                  <c:v>0.33900000000000002</c:v>
                </c:pt>
                <c:pt idx="318">
                  <c:v>0.95099999999999996</c:v>
                </c:pt>
                <c:pt idx="319">
                  <c:v>0.48699999999999999</c:v>
                </c:pt>
                <c:pt idx="320">
                  <c:v>0.247</c:v>
                </c:pt>
                <c:pt idx="321">
                  <c:v>0.66400000000000003</c:v>
                </c:pt>
                <c:pt idx="322">
                  <c:v>0.21299999999999999</c:v>
                </c:pt>
                <c:pt idx="323">
                  <c:v>0.97199999999999998</c:v>
                </c:pt>
                <c:pt idx="324">
                  <c:v>0.43</c:v>
                </c:pt>
                <c:pt idx="325">
                  <c:v>0.248</c:v>
                </c:pt>
                <c:pt idx="326">
                  <c:v>0.215</c:v>
                </c:pt>
                <c:pt idx="327">
                  <c:v>0.79500000000000004</c:v>
                </c:pt>
                <c:pt idx="328">
                  <c:v>0.29199999999999998</c:v>
                </c:pt>
                <c:pt idx="329">
                  <c:v>4.9000000000000002E-2</c:v>
                </c:pt>
                <c:pt idx="330">
                  <c:v>0.53</c:v>
                </c:pt>
                <c:pt idx="331">
                  <c:v>0.93400000000000005</c:v>
                </c:pt>
                <c:pt idx="332">
                  <c:v>0.10100000000000001</c:v>
                </c:pt>
                <c:pt idx="333">
                  <c:v>0.60799999999999998</c:v>
                </c:pt>
                <c:pt idx="334">
                  <c:v>4.0000000000000001E-3</c:v>
                </c:pt>
                <c:pt idx="335">
                  <c:v>0.5</c:v>
                </c:pt>
                <c:pt idx="336">
                  <c:v>0.40400000000000003</c:v>
                </c:pt>
                <c:pt idx="337">
                  <c:v>0.94599999999999995</c:v>
                </c:pt>
                <c:pt idx="338">
                  <c:v>1.4999999999999999E-2</c:v>
                </c:pt>
                <c:pt idx="339">
                  <c:v>0.98699999999999999</c:v>
                </c:pt>
                <c:pt idx="340">
                  <c:v>0.54500000000000004</c:v>
                </c:pt>
                <c:pt idx="341">
                  <c:v>0.37</c:v>
                </c:pt>
                <c:pt idx="342">
                  <c:v>0.193</c:v>
                </c:pt>
                <c:pt idx="343">
                  <c:v>0.74399999999999999</c:v>
                </c:pt>
                <c:pt idx="344">
                  <c:v>0.65</c:v>
                </c:pt>
                <c:pt idx="345">
                  <c:v>0.38100000000000001</c:v>
                </c:pt>
                <c:pt idx="346">
                  <c:v>0.52800000000000002</c:v>
                </c:pt>
                <c:pt idx="347">
                  <c:v>0.39200000000000002</c:v>
                </c:pt>
                <c:pt idx="348">
                  <c:v>0.20799999999999999</c:v>
                </c:pt>
                <c:pt idx="349">
                  <c:v>0.52300000000000002</c:v>
                </c:pt>
                <c:pt idx="350">
                  <c:v>0.90200000000000002</c:v>
                </c:pt>
                <c:pt idx="351">
                  <c:v>0.65200000000000002</c:v>
                </c:pt>
                <c:pt idx="352">
                  <c:v>0.46400000000000002</c:v>
                </c:pt>
                <c:pt idx="353">
                  <c:v>0.56799999999999995</c:v>
                </c:pt>
                <c:pt idx="354">
                  <c:v>0.71699999999999997</c:v>
                </c:pt>
                <c:pt idx="355">
                  <c:v>3.2000000000000001E-2</c:v>
                </c:pt>
                <c:pt idx="356">
                  <c:v>0.61</c:v>
                </c:pt>
                <c:pt idx="357">
                  <c:v>0.432</c:v>
                </c:pt>
                <c:pt idx="358">
                  <c:v>0.374</c:v>
                </c:pt>
                <c:pt idx="359">
                  <c:v>0.998</c:v>
                </c:pt>
                <c:pt idx="360">
                  <c:v>0.249</c:v>
                </c:pt>
                <c:pt idx="361">
                  <c:v>0.38500000000000001</c:v>
                </c:pt>
                <c:pt idx="362">
                  <c:v>6.0000000000000001E-3</c:v>
                </c:pt>
                <c:pt idx="363">
                  <c:v>0.35499999999999998</c:v>
                </c:pt>
                <c:pt idx="364">
                  <c:v>0.97299999999999998</c:v>
                </c:pt>
                <c:pt idx="365">
                  <c:v>0.72299999999999998</c:v>
                </c:pt>
                <c:pt idx="366">
                  <c:v>0.90700000000000003</c:v>
                </c:pt>
                <c:pt idx="367">
                  <c:v>0.93300000000000005</c:v>
                </c:pt>
                <c:pt idx="368">
                  <c:v>0.63200000000000001</c:v>
                </c:pt>
                <c:pt idx="369">
                  <c:v>0.88900000000000001</c:v>
                </c:pt>
                <c:pt idx="370">
                  <c:v>0.14599999999999999</c:v>
                </c:pt>
                <c:pt idx="371">
                  <c:v>0.52600000000000002</c:v>
                </c:pt>
                <c:pt idx="372">
                  <c:v>0.92600000000000005</c:v>
                </c:pt>
                <c:pt idx="373">
                  <c:v>0.69699999999999995</c:v>
                </c:pt>
                <c:pt idx="374">
                  <c:v>0.52400000000000002</c:v>
                </c:pt>
                <c:pt idx="375">
                  <c:v>0.45500000000000002</c:v>
                </c:pt>
                <c:pt idx="376">
                  <c:v>0.66600000000000004</c:v>
                </c:pt>
                <c:pt idx="377">
                  <c:v>0.36</c:v>
                </c:pt>
                <c:pt idx="378">
                  <c:v>0.20300000000000001</c:v>
                </c:pt>
                <c:pt idx="379">
                  <c:v>0.54700000000000004</c:v>
                </c:pt>
                <c:pt idx="380">
                  <c:v>0.65300000000000002</c:v>
                </c:pt>
                <c:pt idx="381">
                  <c:v>3.9E-2</c:v>
                </c:pt>
                <c:pt idx="382">
                  <c:v>0.73299999999999998</c:v>
                </c:pt>
                <c:pt idx="383">
                  <c:v>0.98199999999999998</c:v>
                </c:pt>
                <c:pt idx="384">
                  <c:v>0.35599999999999998</c:v>
                </c:pt>
                <c:pt idx="385">
                  <c:v>0.28199999999999997</c:v>
                </c:pt>
                <c:pt idx="386">
                  <c:v>0.89100000000000001</c:v>
                </c:pt>
                <c:pt idx="387">
                  <c:v>0.47899999999999998</c:v>
                </c:pt>
                <c:pt idx="388">
                  <c:v>0.72099999999999997</c:v>
                </c:pt>
                <c:pt idx="389">
                  <c:v>0.51900000000000002</c:v>
                </c:pt>
                <c:pt idx="390">
                  <c:v>0.81299999999999994</c:v>
                </c:pt>
                <c:pt idx="391">
                  <c:v>0.32700000000000001</c:v>
                </c:pt>
                <c:pt idx="392">
                  <c:v>0.753</c:v>
                </c:pt>
                <c:pt idx="393">
                  <c:v>0.124</c:v>
                </c:pt>
                <c:pt idx="394">
                  <c:v>0.73399999999999999</c:v>
                </c:pt>
                <c:pt idx="395">
                  <c:v>0.49199999999999999</c:v>
                </c:pt>
                <c:pt idx="396">
                  <c:v>0.73499999999999999</c:v>
                </c:pt>
                <c:pt idx="397">
                  <c:v>0.47499999999999998</c:v>
                </c:pt>
                <c:pt idx="398">
                  <c:v>0.16400000000000001</c:v>
                </c:pt>
                <c:pt idx="399">
                  <c:v>0.29399999999999998</c:v>
                </c:pt>
                <c:pt idx="400">
                  <c:v>0.72199999999999998</c:v>
                </c:pt>
                <c:pt idx="401">
                  <c:v>0.25900000000000001</c:v>
                </c:pt>
                <c:pt idx="402">
                  <c:v>0.96599999999999997</c:v>
                </c:pt>
                <c:pt idx="403">
                  <c:v>0.36799999999999999</c:v>
                </c:pt>
                <c:pt idx="404">
                  <c:v>0.88100000000000001</c:v>
                </c:pt>
                <c:pt idx="405">
                  <c:v>0.96399999999999997</c:v>
                </c:pt>
                <c:pt idx="406">
                  <c:v>0.442</c:v>
                </c:pt>
                <c:pt idx="407">
                  <c:v>0.14499999999999999</c:v>
                </c:pt>
                <c:pt idx="408">
                  <c:v>0.155</c:v>
                </c:pt>
                <c:pt idx="409">
                  <c:v>0.89</c:v>
                </c:pt>
                <c:pt idx="410">
                  <c:v>0.63500000000000001</c:v>
                </c:pt>
                <c:pt idx="411">
                  <c:v>0.78</c:v>
                </c:pt>
                <c:pt idx="412">
                  <c:v>0.54200000000000004</c:v>
                </c:pt>
                <c:pt idx="413">
                  <c:v>0.56499999999999995</c:v>
                </c:pt>
                <c:pt idx="414">
                  <c:v>0.255</c:v>
                </c:pt>
                <c:pt idx="415">
                  <c:v>0.76200000000000001</c:v>
                </c:pt>
                <c:pt idx="416">
                  <c:v>0.67800000000000005</c:v>
                </c:pt>
                <c:pt idx="417">
                  <c:v>0.23499999999999999</c:v>
                </c:pt>
                <c:pt idx="418">
                  <c:v>0.437</c:v>
                </c:pt>
                <c:pt idx="419">
                  <c:v>0.39</c:v>
                </c:pt>
                <c:pt idx="420">
                  <c:v>0.14399999999999999</c:v>
                </c:pt>
                <c:pt idx="421">
                  <c:v>0.71499999999999997</c:v>
                </c:pt>
                <c:pt idx="422">
                  <c:v>0.20699999999999999</c:v>
                </c:pt>
                <c:pt idx="423">
                  <c:v>0.88700000000000001</c:v>
                </c:pt>
                <c:pt idx="424">
                  <c:v>0.79300000000000004</c:v>
                </c:pt>
                <c:pt idx="425">
                  <c:v>0.63700000000000001</c:v>
                </c:pt>
                <c:pt idx="426">
                  <c:v>0.35699999999999998</c:v>
                </c:pt>
                <c:pt idx="427">
                  <c:v>0.85199999999999998</c:v>
                </c:pt>
                <c:pt idx="428">
                  <c:v>0.97699999999999998</c:v>
                </c:pt>
                <c:pt idx="429">
                  <c:v>0.93899999999999995</c:v>
                </c:pt>
                <c:pt idx="430">
                  <c:v>0.82799999999999996</c:v>
                </c:pt>
                <c:pt idx="431">
                  <c:v>0.93100000000000005</c:v>
                </c:pt>
                <c:pt idx="432">
                  <c:v>0.78700000000000003</c:v>
                </c:pt>
                <c:pt idx="433">
                  <c:v>0.51</c:v>
                </c:pt>
                <c:pt idx="434">
                  <c:v>0.72</c:v>
                </c:pt>
                <c:pt idx="435">
                  <c:v>0.63400000000000001</c:v>
                </c:pt>
                <c:pt idx="436">
                  <c:v>0.13400000000000001</c:v>
                </c:pt>
                <c:pt idx="437">
                  <c:v>0.78600000000000003</c:v>
                </c:pt>
                <c:pt idx="438">
                  <c:v>0.80600000000000005</c:v>
                </c:pt>
                <c:pt idx="439">
                  <c:v>0.73799999999999999</c:v>
                </c:pt>
                <c:pt idx="440">
                  <c:v>5.6000000000000001E-2</c:v>
                </c:pt>
                <c:pt idx="441">
                  <c:v>0.66700000000000004</c:v>
                </c:pt>
                <c:pt idx="442">
                  <c:v>0.38400000000000001</c:v>
                </c:pt>
                <c:pt idx="443">
                  <c:v>0.11</c:v>
                </c:pt>
                <c:pt idx="444">
                  <c:v>0.55800000000000005</c:v>
                </c:pt>
                <c:pt idx="445">
                  <c:v>0.106</c:v>
                </c:pt>
                <c:pt idx="446">
                  <c:v>0.51600000000000001</c:v>
                </c:pt>
                <c:pt idx="447">
                  <c:v>0.48</c:v>
                </c:pt>
                <c:pt idx="448">
                  <c:v>0.27100000000000002</c:v>
                </c:pt>
                <c:pt idx="449">
                  <c:v>0.47599999999999998</c:v>
                </c:pt>
                <c:pt idx="450">
                  <c:v>0.89200000000000002</c:v>
                </c:pt>
                <c:pt idx="451">
                  <c:v>0.55400000000000005</c:v>
                </c:pt>
                <c:pt idx="452">
                  <c:v>0.71799999999999997</c:v>
                </c:pt>
                <c:pt idx="453">
                  <c:v>0.81200000000000006</c:v>
                </c:pt>
                <c:pt idx="454">
                  <c:v>0.123</c:v>
                </c:pt>
                <c:pt idx="455">
                  <c:v>0.17699999999999999</c:v>
                </c:pt>
                <c:pt idx="456">
                  <c:v>0.876</c:v>
                </c:pt>
                <c:pt idx="457">
                  <c:v>5.0999999999999997E-2</c:v>
                </c:pt>
                <c:pt idx="458">
                  <c:v>0.71199999999999997</c:v>
                </c:pt>
                <c:pt idx="459">
                  <c:v>0.71399999999999997</c:v>
                </c:pt>
                <c:pt idx="460">
                  <c:v>0.90100000000000002</c:v>
                </c:pt>
                <c:pt idx="461">
                  <c:v>4.4999999999999998E-2</c:v>
                </c:pt>
                <c:pt idx="462">
                  <c:v>0.68899999999999995</c:v>
                </c:pt>
                <c:pt idx="463">
                  <c:v>1.2999999999999999E-2</c:v>
                </c:pt>
                <c:pt idx="464">
                  <c:v>0.29099999999999998</c:v>
                </c:pt>
                <c:pt idx="465">
                  <c:v>6.4000000000000001E-2</c:v>
                </c:pt>
                <c:pt idx="466">
                  <c:v>0.41099999999999998</c:v>
                </c:pt>
                <c:pt idx="467">
                  <c:v>8.3000000000000004E-2</c:v>
                </c:pt>
                <c:pt idx="468">
                  <c:v>0.219</c:v>
                </c:pt>
                <c:pt idx="469">
                  <c:v>0.51800000000000002</c:v>
                </c:pt>
                <c:pt idx="470">
                  <c:v>0.76</c:v>
                </c:pt>
                <c:pt idx="471">
                  <c:v>0.21</c:v>
                </c:pt>
                <c:pt idx="472">
                  <c:v>0.57399999999999995</c:v>
                </c:pt>
                <c:pt idx="473">
                  <c:v>0.61099999999999999</c:v>
                </c:pt>
                <c:pt idx="474">
                  <c:v>0.70299999999999996</c:v>
                </c:pt>
                <c:pt idx="475">
                  <c:v>0.42799999999999999</c:v>
                </c:pt>
                <c:pt idx="476">
                  <c:v>0.44</c:v>
                </c:pt>
                <c:pt idx="477">
                  <c:v>0.246</c:v>
                </c:pt>
                <c:pt idx="478">
                  <c:v>0.36299999999999999</c:v>
                </c:pt>
                <c:pt idx="479">
                  <c:v>0.112</c:v>
                </c:pt>
                <c:pt idx="480">
                  <c:v>0.114</c:v>
                </c:pt>
                <c:pt idx="481">
                  <c:v>0.30399999999999999</c:v>
                </c:pt>
                <c:pt idx="482">
                  <c:v>2E-3</c:v>
                </c:pt>
                <c:pt idx="483">
                  <c:v>0.57899999999999996</c:v>
                </c:pt>
                <c:pt idx="484">
                  <c:v>0.498</c:v>
                </c:pt>
                <c:pt idx="485">
                  <c:v>0.34399999999999997</c:v>
                </c:pt>
                <c:pt idx="486">
                  <c:v>0.77600000000000002</c:v>
                </c:pt>
                <c:pt idx="487">
                  <c:v>0.23</c:v>
                </c:pt>
                <c:pt idx="488">
                  <c:v>0.82599999999999996</c:v>
                </c:pt>
                <c:pt idx="489">
                  <c:v>0.61399999999999999</c:v>
                </c:pt>
                <c:pt idx="490">
                  <c:v>0.73599999999999999</c:v>
                </c:pt>
                <c:pt idx="491">
                  <c:v>0.10199999999999999</c:v>
                </c:pt>
                <c:pt idx="492">
                  <c:v>0.68</c:v>
                </c:pt>
                <c:pt idx="493">
                  <c:v>0.91</c:v>
                </c:pt>
                <c:pt idx="494">
                  <c:v>4.8000000000000001E-2</c:v>
                </c:pt>
                <c:pt idx="495">
                  <c:v>0.51400000000000001</c:v>
                </c:pt>
                <c:pt idx="496">
                  <c:v>0.53200000000000003</c:v>
                </c:pt>
                <c:pt idx="497">
                  <c:v>0.42299999999999999</c:v>
                </c:pt>
                <c:pt idx="498">
                  <c:v>0.54800000000000004</c:v>
                </c:pt>
                <c:pt idx="499">
                  <c:v>0.11799999999999999</c:v>
                </c:pt>
                <c:pt idx="500">
                  <c:v>4.2000000000000003E-2</c:v>
                </c:pt>
                <c:pt idx="501">
                  <c:v>0.32200000000000001</c:v>
                </c:pt>
                <c:pt idx="502">
                  <c:v>0.23400000000000001</c:v>
                </c:pt>
                <c:pt idx="503">
                  <c:v>0.54600000000000004</c:v>
                </c:pt>
                <c:pt idx="504">
                  <c:v>0.626</c:v>
                </c:pt>
                <c:pt idx="505">
                  <c:v>0.83499999999999996</c:v>
                </c:pt>
                <c:pt idx="506">
                  <c:v>0.79800000000000004</c:v>
                </c:pt>
                <c:pt idx="507">
                  <c:v>0.67</c:v>
                </c:pt>
                <c:pt idx="508">
                  <c:v>0.69499999999999995</c:v>
                </c:pt>
                <c:pt idx="509">
                  <c:v>0.17899999999999999</c:v>
                </c:pt>
                <c:pt idx="510">
                  <c:v>0.316</c:v>
                </c:pt>
                <c:pt idx="511">
                  <c:v>0.47299999999999998</c:v>
                </c:pt>
                <c:pt idx="512">
                  <c:v>0.65900000000000003</c:v>
                </c:pt>
                <c:pt idx="513">
                  <c:v>0.6</c:v>
                </c:pt>
                <c:pt idx="514">
                  <c:v>0.80200000000000005</c:v>
                </c:pt>
                <c:pt idx="515">
                  <c:v>0.45100000000000001</c:v>
                </c:pt>
                <c:pt idx="516">
                  <c:v>0.19</c:v>
                </c:pt>
                <c:pt idx="517">
                  <c:v>0.91400000000000003</c:v>
                </c:pt>
                <c:pt idx="518">
                  <c:v>0.97899999999999998</c:v>
                </c:pt>
                <c:pt idx="519">
                  <c:v>0.22800000000000001</c:v>
                </c:pt>
                <c:pt idx="520">
                  <c:v>0.45900000000000002</c:v>
                </c:pt>
                <c:pt idx="521">
                  <c:v>0.96499999999999997</c:v>
                </c:pt>
                <c:pt idx="522">
                  <c:v>0.2</c:v>
                </c:pt>
                <c:pt idx="523">
                  <c:v>0.52</c:v>
                </c:pt>
                <c:pt idx="524">
                  <c:v>9.5000000000000001E-2</c:v>
                </c:pt>
                <c:pt idx="525">
                  <c:v>0.16600000000000001</c:v>
                </c:pt>
                <c:pt idx="526">
                  <c:v>0.40799999999999997</c:v>
                </c:pt>
                <c:pt idx="527">
                  <c:v>0.17799999999999999</c:v>
                </c:pt>
                <c:pt idx="528">
                  <c:v>0.22</c:v>
                </c:pt>
                <c:pt idx="529">
                  <c:v>0.65500000000000003</c:v>
                </c:pt>
                <c:pt idx="530">
                  <c:v>0.53600000000000003</c:v>
                </c:pt>
                <c:pt idx="531">
                  <c:v>0.64100000000000001</c:v>
                </c:pt>
                <c:pt idx="532">
                  <c:v>0.76600000000000001</c:v>
                </c:pt>
                <c:pt idx="533">
                  <c:v>0.25700000000000001</c:v>
                </c:pt>
                <c:pt idx="534">
                  <c:v>0.72899999999999998</c:v>
                </c:pt>
                <c:pt idx="535">
                  <c:v>0.85</c:v>
                </c:pt>
                <c:pt idx="536">
                  <c:v>0.30099999999999999</c:v>
                </c:pt>
                <c:pt idx="537">
                  <c:v>0.40200000000000002</c:v>
                </c:pt>
                <c:pt idx="538">
                  <c:v>0.27300000000000002</c:v>
                </c:pt>
                <c:pt idx="539">
                  <c:v>0.27</c:v>
                </c:pt>
                <c:pt idx="540">
                  <c:v>1.2E-2</c:v>
                </c:pt>
                <c:pt idx="541">
                  <c:v>0.36499999999999999</c:v>
                </c:pt>
                <c:pt idx="542">
                  <c:v>0.99199999999999999</c:v>
                </c:pt>
                <c:pt idx="543">
                  <c:v>0.32600000000000001</c:v>
                </c:pt>
                <c:pt idx="544">
                  <c:v>0.189</c:v>
                </c:pt>
                <c:pt idx="545">
                  <c:v>0.51300000000000001</c:v>
                </c:pt>
                <c:pt idx="546">
                  <c:v>0.60199999999999998</c:v>
                </c:pt>
                <c:pt idx="547">
                  <c:v>0.434</c:v>
                </c:pt>
                <c:pt idx="548">
                  <c:v>0.93600000000000005</c:v>
                </c:pt>
                <c:pt idx="549">
                  <c:v>0.379</c:v>
                </c:pt>
                <c:pt idx="550">
                  <c:v>0.63600000000000001</c:v>
                </c:pt>
                <c:pt idx="551">
                  <c:v>8.9999999999999993E-3</c:v>
                </c:pt>
                <c:pt idx="552">
                  <c:v>0.871</c:v>
                </c:pt>
                <c:pt idx="553">
                  <c:v>0.13800000000000001</c:v>
                </c:pt>
                <c:pt idx="554">
                  <c:v>0.59299999999999997</c:v>
                </c:pt>
                <c:pt idx="555">
                  <c:v>0.86</c:v>
                </c:pt>
                <c:pt idx="556">
                  <c:v>0.64400000000000002</c:v>
                </c:pt>
                <c:pt idx="557">
                  <c:v>0.77900000000000003</c:v>
                </c:pt>
                <c:pt idx="558">
                  <c:v>0.95299999999999996</c:v>
                </c:pt>
                <c:pt idx="559">
                  <c:v>0.06</c:v>
                </c:pt>
                <c:pt idx="560">
                  <c:v>0.25600000000000001</c:v>
                </c:pt>
                <c:pt idx="561">
                  <c:v>0.77</c:v>
                </c:pt>
                <c:pt idx="562">
                  <c:v>0.36199999999999999</c:v>
                </c:pt>
                <c:pt idx="563">
                  <c:v>0.53400000000000003</c:v>
                </c:pt>
                <c:pt idx="564">
                  <c:v>0.55000000000000004</c:v>
                </c:pt>
                <c:pt idx="565">
                  <c:v>0.81399999999999995</c:v>
                </c:pt>
                <c:pt idx="566">
                  <c:v>0.224</c:v>
                </c:pt>
                <c:pt idx="567">
                  <c:v>0.45</c:v>
                </c:pt>
                <c:pt idx="568">
                  <c:v>0.32500000000000001</c:v>
                </c:pt>
                <c:pt idx="569">
                  <c:v>0.45200000000000001</c:v>
                </c:pt>
                <c:pt idx="570">
                  <c:v>0.55900000000000005</c:v>
                </c:pt>
                <c:pt idx="571">
                  <c:v>0.84699999999999998</c:v>
                </c:pt>
                <c:pt idx="572">
                  <c:v>0.94</c:v>
                </c:pt>
                <c:pt idx="573">
                  <c:v>0.625</c:v>
                </c:pt>
                <c:pt idx="574">
                  <c:v>0.18</c:v>
                </c:pt>
                <c:pt idx="575">
                  <c:v>0.93200000000000005</c:v>
                </c:pt>
                <c:pt idx="576">
                  <c:v>0.873</c:v>
                </c:pt>
                <c:pt idx="577">
                  <c:v>0.59399999999999997</c:v>
                </c:pt>
                <c:pt idx="578">
                  <c:v>0.40100000000000002</c:v>
                </c:pt>
                <c:pt idx="579">
                  <c:v>6.0999999999999999E-2</c:v>
                </c:pt>
                <c:pt idx="580">
                  <c:v>0.85599999999999998</c:v>
                </c:pt>
                <c:pt idx="581">
                  <c:v>0.17100000000000001</c:v>
                </c:pt>
                <c:pt idx="582">
                  <c:v>0.35099999999999998</c:v>
                </c:pt>
                <c:pt idx="583">
                  <c:v>0.58399999999999996</c:v>
                </c:pt>
                <c:pt idx="584">
                  <c:v>0.14799999999999999</c:v>
                </c:pt>
                <c:pt idx="585">
                  <c:v>0.182</c:v>
                </c:pt>
                <c:pt idx="586">
                  <c:v>4.7E-2</c:v>
                </c:pt>
                <c:pt idx="587">
                  <c:v>0.23599999999999999</c:v>
                </c:pt>
                <c:pt idx="588">
                  <c:v>0.40300000000000002</c:v>
                </c:pt>
                <c:pt idx="589">
                  <c:v>0.83599999999999997</c:v>
                </c:pt>
                <c:pt idx="590">
                  <c:v>0.46600000000000003</c:v>
                </c:pt>
                <c:pt idx="591">
                  <c:v>0.29899999999999999</c:v>
                </c:pt>
                <c:pt idx="592">
                  <c:v>0.874</c:v>
                </c:pt>
                <c:pt idx="593">
                  <c:v>0.29699999999999999</c:v>
                </c:pt>
                <c:pt idx="594">
                  <c:v>0.91100000000000003</c:v>
                </c:pt>
                <c:pt idx="595">
                  <c:v>0.48399999999999999</c:v>
                </c:pt>
                <c:pt idx="596">
                  <c:v>0.66500000000000004</c:v>
                </c:pt>
                <c:pt idx="597">
                  <c:v>0.96699999999999997</c:v>
                </c:pt>
                <c:pt idx="598">
                  <c:v>0.154</c:v>
                </c:pt>
                <c:pt idx="599">
                  <c:v>0.31900000000000001</c:v>
                </c:pt>
                <c:pt idx="600">
                  <c:v>0.11899999999999999</c:v>
                </c:pt>
                <c:pt idx="601">
                  <c:v>0.623</c:v>
                </c:pt>
                <c:pt idx="602">
                  <c:v>0.499</c:v>
                </c:pt>
                <c:pt idx="603">
                  <c:v>0.879</c:v>
                </c:pt>
                <c:pt idx="604">
                  <c:v>0.33100000000000002</c:v>
                </c:pt>
                <c:pt idx="605">
                  <c:v>0.81799999999999995</c:v>
                </c:pt>
                <c:pt idx="606">
                  <c:v>0.128</c:v>
                </c:pt>
                <c:pt idx="607">
                  <c:v>0.54100000000000004</c:v>
                </c:pt>
                <c:pt idx="608">
                  <c:v>0.05</c:v>
                </c:pt>
                <c:pt idx="609">
                  <c:v>0.55600000000000005</c:v>
                </c:pt>
                <c:pt idx="610">
                  <c:v>0.96199999999999997</c:v>
                </c:pt>
                <c:pt idx="611">
                  <c:v>0.745</c:v>
                </c:pt>
                <c:pt idx="612">
                  <c:v>0.71599999999999997</c:v>
                </c:pt>
                <c:pt idx="613">
                  <c:v>0.58699999999999997</c:v>
                </c:pt>
                <c:pt idx="614">
                  <c:v>0.443</c:v>
                </c:pt>
                <c:pt idx="615">
                  <c:v>0.58299999999999996</c:v>
                </c:pt>
                <c:pt idx="616">
                  <c:v>0.83699999999999997</c:v>
                </c:pt>
                <c:pt idx="617">
                  <c:v>0.76700000000000002</c:v>
                </c:pt>
                <c:pt idx="618">
                  <c:v>0.77300000000000002</c:v>
                </c:pt>
                <c:pt idx="619">
                  <c:v>0.89300000000000002</c:v>
                </c:pt>
                <c:pt idx="620">
                  <c:v>0.82699999999999996</c:v>
                </c:pt>
                <c:pt idx="621">
                  <c:v>0.32800000000000001</c:v>
                </c:pt>
                <c:pt idx="622">
                  <c:v>0.36399999999999999</c:v>
                </c:pt>
                <c:pt idx="623">
                  <c:v>0.34799999999999998</c:v>
                </c:pt>
                <c:pt idx="624">
                  <c:v>0.53300000000000003</c:v>
                </c:pt>
                <c:pt idx="625">
                  <c:v>0.61199999999999999</c:v>
                </c:pt>
                <c:pt idx="626">
                  <c:v>0.47</c:v>
                </c:pt>
                <c:pt idx="627">
                  <c:v>0.41899999999999998</c:v>
                </c:pt>
                <c:pt idx="628">
                  <c:v>0.88200000000000001</c:v>
                </c:pt>
                <c:pt idx="629">
                  <c:v>4.1000000000000002E-2</c:v>
                </c:pt>
                <c:pt idx="630">
                  <c:v>0.31</c:v>
                </c:pt>
                <c:pt idx="631">
                  <c:v>0.23200000000000001</c:v>
                </c:pt>
                <c:pt idx="632">
                  <c:v>7.9000000000000001E-2</c:v>
                </c:pt>
                <c:pt idx="633">
                  <c:v>0.48799999999999999</c:v>
                </c:pt>
                <c:pt idx="634">
                  <c:v>0.188</c:v>
                </c:pt>
                <c:pt idx="635">
                  <c:v>0.78300000000000003</c:v>
                </c:pt>
                <c:pt idx="636">
                  <c:v>0.23100000000000001</c:v>
                </c:pt>
                <c:pt idx="637">
                  <c:v>0.52500000000000002</c:v>
                </c:pt>
                <c:pt idx="638">
                  <c:v>0.28999999999999998</c:v>
                </c:pt>
                <c:pt idx="639">
                  <c:v>0.307</c:v>
                </c:pt>
                <c:pt idx="640">
                  <c:v>0.78500000000000003</c:v>
                </c:pt>
                <c:pt idx="641">
                  <c:v>3.4000000000000002E-2</c:v>
                </c:pt>
                <c:pt idx="642">
                  <c:v>0.95399999999999996</c:v>
                </c:pt>
                <c:pt idx="643">
                  <c:v>0.90800000000000003</c:v>
                </c:pt>
                <c:pt idx="644">
                  <c:v>5.8000000000000003E-2</c:v>
                </c:pt>
                <c:pt idx="645">
                  <c:v>0.53500000000000003</c:v>
                </c:pt>
                <c:pt idx="646">
                  <c:v>7.0000000000000001E-3</c:v>
                </c:pt>
                <c:pt idx="647">
                  <c:v>0.24199999999999999</c:v>
                </c:pt>
                <c:pt idx="648">
                  <c:v>0.64700000000000002</c:v>
                </c:pt>
                <c:pt idx="649">
                  <c:v>0.61899999999999999</c:v>
                </c:pt>
                <c:pt idx="650">
                  <c:v>0.13500000000000001</c:v>
                </c:pt>
                <c:pt idx="651">
                  <c:v>0.39400000000000002</c:v>
                </c:pt>
                <c:pt idx="652">
                  <c:v>0.67200000000000004</c:v>
                </c:pt>
                <c:pt idx="653">
                  <c:v>0.55100000000000005</c:v>
                </c:pt>
                <c:pt idx="654">
                  <c:v>0.13700000000000001</c:v>
                </c:pt>
                <c:pt idx="655">
                  <c:v>0.27500000000000002</c:v>
                </c:pt>
                <c:pt idx="656">
                  <c:v>0.85499999999999998</c:v>
                </c:pt>
                <c:pt idx="657">
                  <c:v>0.78900000000000003</c:v>
                </c:pt>
                <c:pt idx="658">
                  <c:v>0.67300000000000004</c:v>
                </c:pt>
                <c:pt idx="659">
                  <c:v>0.69199999999999995</c:v>
                </c:pt>
                <c:pt idx="660">
                  <c:v>0.80800000000000005</c:v>
                </c:pt>
                <c:pt idx="661">
                  <c:v>0.95199999999999996</c:v>
                </c:pt>
                <c:pt idx="662">
                  <c:v>0.82899999999999996</c:v>
                </c:pt>
                <c:pt idx="663">
                  <c:v>0.501</c:v>
                </c:pt>
                <c:pt idx="664">
                  <c:v>0.89700000000000002</c:v>
                </c:pt>
                <c:pt idx="665">
                  <c:v>0.46800000000000003</c:v>
                </c:pt>
                <c:pt idx="666">
                  <c:v>0.41</c:v>
                </c:pt>
                <c:pt idx="667">
                  <c:v>0.22600000000000001</c:v>
                </c:pt>
                <c:pt idx="668">
                  <c:v>0.81699999999999995</c:v>
                </c:pt>
                <c:pt idx="669">
                  <c:v>0.63100000000000001</c:v>
                </c:pt>
                <c:pt idx="670">
                  <c:v>0.86699999999999999</c:v>
                </c:pt>
                <c:pt idx="671">
                  <c:v>0.317</c:v>
                </c:pt>
                <c:pt idx="672">
                  <c:v>0.65100000000000002</c:v>
                </c:pt>
                <c:pt idx="673">
                  <c:v>0.997</c:v>
                </c:pt>
                <c:pt idx="674">
                  <c:v>0.34</c:v>
                </c:pt>
                <c:pt idx="675">
                  <c:v>0.35399999999999998</c:v>
                </c:pt>
                <c:pt idx="676">
                  <c:v>0.34599999999999997</c:v>
                </c:pt>
                <c:pt idx="677">
                  <c:v>7.0000000000000007E-2</c:v>
                </c:pt>
                <c:pt idx="678">
                  <c:v>0.72699999999999998</c:v>
                </c:pt>
                <c:pt idx="679">
                  <c:v>0.318</c:v>
                </c:pt>
                <c:pt idx="680">
                  <c:v>9.2999999999999999E-2</c:v>
                </c:pt>
                <c:pt idx="681">
                  <c:v>0.91800000000000004</c:v>
                </c:pt>
                <c:pt idx="682">
                  <c:v>0.35799999999999998</c:v>
                </c:pt>
                <c:pt idx="683">
                  <c:v>0.56899999999999995</c:v>
                </c:pt>
                <c:pt idx="684">
                  <c:v>0.192</c:v>
                </c:pt>
                <c:pt idx="685">
                  <c:v>0.308</c:v>
                </c:pt>
                <c:pt idx="686">
                  <c:v>0.89400000000000002</c:v>
                </c:pt>
                <c:pt idx="687">
                  <c:v>6.6000000000000003E-2</c:v>
                </c:pt>
                <c:pt idx="688">
                  <c:v>0.90400000000000003</c:v>
                </c:pt>
                <c:pt idx="689">
                  <c:v>0.66900000000000004</c:v>
                </c:pt>
                <c:pt idx="690">
                  <c:v>0.70099999999999996</c:v>
                </c:pt>
                <c:pt idx="691">
                  <c:v>0.56999999999999995</c:v>
                </c:pt>
                <c:pt idx="692">
                  <c:v>0.96</c:v>
                </c:pt>
                <c:pt idx="693">
                  <c:v>5.3999999999999999E-2</c:v>
                </c:pt>
                <c:pt idx="694">
                  <c:v>0.84799999999999998</c:v>
                </c:pt>
                <c:pt idx="695">
                  <c:v>0.12</c:v>
                </c:pt>
                <c:pt idx="696">
                  <c:v>0.96899999999999997</c:v>
                </c:pt>
                <c:pt idx="697">
                  <c:v>0.505</c:v>
                </c:pt>
                <c:pt idx="698">
                  <c:v>0.59199999999999997</c:v>
                </c:pt>
                <c:pt idx="699">
                  <c:v>0.13200000000000001</c:v>
                </c:pt>
                <c:pt idx="700">
                  <c:v>0.95899999999999996</c:v>
                </c:pt>
                <c:pt idx="701">
                  <c:v>0.59599999999999997</c:v>
                </c:pt>
                <c:pt idx="702">
                  <c:v>0.749</c:v>
                </c:pt>
                <c:pt idx="703">
                  <c:v>5.2999999999999999E-2</c:v>
                </c:pt>
                <c:pt idx="704">
                  <c:v>0.97599999999999998</c:v>
                </c:pt>
                <c:pt idx="705">
                  <c:v>0.129</c:v>
                </c:pt>
                <c:pt idx="706">
                  <c:v>0.86399999999999999</c:v>
                </c:pt>
                <c:pt idx="707">
                  <c:v>0.97399999999999998</c:v>
                </c:pt>
                <c:pt idx="708">
                  <c:v>9.6000000000000002E-2</c:v>
                </c:pt>
                <c:pt idx="709">
                  <c:v>0.995</c:v>
                </c:pt>
                <c:pt idx="710">
                  <c:v>0.79</c:v>
                </c:pt>
                <c:pt idx="711">
                  <c:v>0.47099999999999997</c:v>
                </c:pt>
                <c:pt idx="712">
                  <c:v>0.52700000000000002</c:v>
                </c:pt>
                <c:pt idx="713">
                  <c:v>0.99299999999999999</c:v>
                </c:pt>
                <c:pt idx="714">
                  <c:v>0.46300000000000002</c:v>
                </c:pt>
                <c:pt idx="715">
                  <c:v>0.26100000000000001</c:v>
                </c:pt>
                <c:pt idx="716">
                  <c:v>0.74299999999999999</c:v>
                </c:pt>
                <c:pt idx="717">
                  <c:v>0.92500000000000004</c:v>
                </c:pt>
                <c:pt idx="718">
                  <c:v>0.52900000000000003</c:v>
                </c:pt>
                <c:pt idx="719">
                  <c:v>0.97499999999999998</c:v>
                </c:pt>
                <c:pt idx="720">
                  <c:v>0.47199999999999998</c:v>
                </c:pt>
                <c:pt idx="721">
                  <c:v>0.26900000000000002</c:v>
                </c:pt>
                <c:pt idx="722">
                  <c:v>0.88600000000000001</c:v>
                </c:pt>
                <c:pt idx="723">
                  <c:v>0.94199999999999995</c:v>
                </c:pt>
                <c:pt idx="724">
                  <c:v>0.53700000000000003</c:v>
                </c:pt>
                <c:pt idx="725">
                  <c:v>0.85099999999999998</c:v>
                </c:pt>
                <c:pt idx="726">
                  <c:v>0.109</c:v>
                </c:pt>
                <c:pt idx="727">
                  <c:v>0.83899999999999997</c:v>
                </c:pt>
                <c:pt idx="728">
                  <c:v>0.55700000000000005</c:v>
                </c:pt>
                <c:pt idx="729">
                  <c:v>0.111</c:v>
                </c:pt>
                <c:pt idx="730">
                  <c:v>0.79100000000000004</c:v>
                </c:pt>
                <c:pt idx="731">
                  <c:v>0.24</c:v>
                </c:pt>
                <c:pt idx="732">
                  <c:v>0.217</c:v>
                </c:pt>
                <c:pt idx="733">
                  <c:v>0.19500000000000001</c:v>
                </c:pt>
                <c:pt idx="734">
                  <c:v>0.16500000000000001</c:v>
                </c:pt>
                <c:pt idx="735">
                  <c:v>0.67400000000000004</c:v>
                </c:pt>
                <c:pt idx="736">
                  <c:v>0.26500000000000001</c:v>
                </c:pt>
                <c:pt idx="737">
                  <c:v>0.504</c:v>
                </c:pt>
                <c:pt idx="738">
                  <c:v>0.25800000000000001</c:v>
                </c:pt>
                <c:pt idx="739">
                  <c:v>9.8000000000000004E-2</c:v>
                </c:pt>
                <c:pt idx="740">
                  <c:v>0.90300000000000002</c:v>
                </c:pt>
                <c:pt idx="741">
                  <c:v>0.46700000000000003</c:v>
                </c:pt>
                <c:pt idx="742">
                  <c:v>0.72599999999999998</c:v>
                </c:pt>
                <c:pt idx="743">
                  <c:v>0.872</c:v>
                </c:pt>
                <c:pt idx="744">
                  <c:v>0.19600000000000001</c:v>
                </c:pt>
                <c:pt idx="745">
                  <c:v>0.62</c:v>
                </c:pt>
                <c:pt idx="746">
                  <c:v>0.43099999999999999</c:v>
                </c:pt>
                <c:pt idx="747">
                  <c:v>0.83099999999999996</c:v>
                </c:pt>
                <c:pt idx="748">
                  <c:v>0.11700000000000001</c:v>
                </c:pt>
                <c:pt idx="749">
                  <c:v>0.19800000000000001</c:v>
                </c:pt>
                <c:pt idx="750">
                  <c:v>0.42899999999999999</c:v>
                </c:pt>
                <c:pt idx="751">
                  <c:v>0.46899999999999997</c:v>
                </c:pt>
                <c:pt idx="752">
                  <c:v>0.93799999999999994</c:v>
                </c:pt>
                <c:pt idx="753">
                  <c:v>0.54400000000000004</c:v>
                </c:pt>
                <c:pt idx="754">
                  <c:v>9.0999999999999998E-2</c:v>
                </c:pt>
                <c:pt idx="755">
                  <c:v>0.26200000000000001</c:v>
                </c:pt>
                <c:pt idx="756">
                  <c:v>0.53100000000000003</c:v>
                </c:pt>
                <c:pt idx="757">
                  <c:v>3.5999999999999997E-2</c:v>
                </c:pt>
                <c:pt idx="758">
                  <c:v>0.83199999999999996</c:v>
                </c:pt>
                <c:pt idx="759">
                  <c:v>0.3</c:v>
                </c:pt>
                <c:pt idx="760">
                  <c:v>0.13300000000000001</c:v>
                </c:pt>
                <c:pt idx="761">
                  <c:v>0.35899999999999999</c:v>
                </c:pt>
                <c:pt idx="762">
                  <c:v>0.748</c:v>
                </c:pt>
                <c:pt idx="763">
                  <c:v>0.377</c:v>
                </c:pt>
                <c:pt idx="764">
                  <c:v>7.2999999999999995E-2</c:v>
                </c:pt>
                <c:pt idx="765">
                  <c:v>0.73699999999999999</c:v>
                </c:pt>
                <c:pt idx="766">
                  <c:v>0.72399999999999998</c:v>
                </c:pt>
                <c:pt idx="767">
                  <c:v>0.76800000000000002</c:v>
                </c:pt>
                <c:pt idx="768">
                  <c:v>0.151</c:v>
                </c:pt>
                <c:pt idx="769">
                  <c:v>0.13900000000000001</c:v>
                </c:pt>
                <c:pt idx="770">
                  <c:v>0.08</c:v>
                </c:pt>
                <c:pt idx="771">
                  <c:v>0.90600000000000003</c:v>
                </c:pt>
                <c:pt idx="772">
                  <c:v>0.94699999999999995</c:v>
                </c:pt>
                <c:pt idx="773">
                  <c:v>0.47799999999999998</c:v>
                </c:pt>
                <c:pt idx="774">
                  <c:v>9.9000000000000005E-2</c:v>
                </c:pt>
                <c:pt idx="775">
                  <c:v>0.26800000000000002</c:v>
                </c:pt>
                <c:pt idx="776">
                  <c:v>0.622</c:v>
                </c:pt>
                <c:pt idx="777">
                  <c:v>0.33600000000000002</c:v>
                </c:pt>
                <c:pt idx="778">
                  <c:v>0.68400000000000005</c:v>
                </c:pt>
                <c:pt idx="779">
                  <c:v>0.02</c:v>
                </c:pt>
                <c:pt idx="780">
                  <c:v>0.82</c:v>
                </c:pt>
                <c:pt idx="781">
                  <c:v>0.66300000000000003</c:v>
                </c:pt>
                <c:pt idx="782">
                  <c:v>0.96299999999999997</c:v>
                </c:pt>
                <c:pt idx="783">
                  <c:v>0.57499999999999996</c:v>
                </c:pt>
                <c:pt idx="784">
                  <c:v>0.71299999999999997</c:v>
                </c:pt>
                <c:pt idx="785">
                  <c:v>0.75600000000000001</c:v>
                </c:pt>
                <c:pt idx="786">
                  <c:v>3.7999999999999999E-2</c:v>
                </c:pt>
                <c:pt idx="787">
                  <c:v>0.252</c:v>
                </c:pt>
                <c:pt idx="788">
                  <c:v>0.90900000000000003</c:v>
                </c:pt>
                <c:pt idx="789">
                  <c:v>0.57099999999999995</c:v>
                </c:pt>
                <c:pt idx="790">
                  <c:v>3.6999999999999998E-2</c:v>
                </c:pt>
                <c:pt idx="791">
                  <c:v>6.5000000000000002E-2</c:v>
                </c:pt>
                <c:pt idx="792">
                  <c:v>0.56599999999999995</c:v>
                </c:pt>
                <c:pt idx="793">
                  <c:v>0.503</c:v>
                </c:pt>
                <c:pt idx="794">
                  <c:v>0.245</c:v>
                </c:pt>
                <c:pt idx="795">
                  <c:v>5.5E-2</c:v>
                </c:pt>
                <c:pt idx="796">
                  <c:v>0.68200000000000005</c:v>
                </c:pt>
                <c:pt idx="797">
                  <c:v>0.42699999999999999</c:v>
                </c:pt>
                <c:pt idx="798">
                  <c:v>0.14899999999999999</c:v>
                </c:pt>
                <c:pt idx="799">
                  <c:v>0.13</c:v>
                </c:pt>
                <c:pt idx="800">
                  <c:v>0.61799999999999999</c:v>
                </c:pt>
                <c:pt idx="801">
                  <c:v>0.502</c:v>
                </c:pt>
                <c:pt idx="802">
                  <c:v>0.85699999999999998</c:v>
                </c:pt>
                <c:pt idx="803">
                  <c:v>0.39700000000000002</c:v>
                </c:pt>
                <c:pt idx="804">
                  <c:v>0.186</c:v>
                </c:pt>
                <c:pt idx="805">
                  <c:v>0.76500000000000001</c:v>
                </c:pt>
                <c:pt idx="806">
                  <c:v>0.93700000000000006</c:v>
                </c:pt>
                <c:pt idx="807">
                  <c:v>0.156</c:v>
                </c:pt>
                <c:pt idx="808">
                  <c:v>0.34300000000000003</c:v>
                </c:pt>
                <c:pt idx="809">
                  <c:v>0.44900000000000001</c:v>
                </c:pt>
                <c:pt idx="810">
                  <c:v>0.94399999999999995</c:v>
                </c:pt>
                <c:pt idx="811">
                  <c:v>0.57299999999999995</c:v>
                </c:pt>
                <c:pt idx="812">
                  <c:v>0.84399999999999997</c:v>
                </c:pt>
                <c:pt idx="813">
                  <c:v>0.28000000000000003</c:v>
                </c:pt>
                <c:pt idx="814">
                  <c:v>0.45600000000000002</c:v>
                </c:pt>
                <c:pt idx="815">
                  <c:v>0.72799999999999998</c:v>
                </c:pt>
                <c:pt idx="816">
                  <c:v>0.26700000000000002</c:v>
                </c:pt>
                <c:pt idx="817">
                  <c:v>0.87</c:v>
                </c:pt>
                <c:pt idx="818">
                  <c:v>0.26</c:v>
                </c:pt>
                <c:pt idx="819">
                  <c:v>0.74</c:v>
                </c:pt>
                <c:pt idx="820">
                  <c:v>0.80400000000000005</c:v>
                </c:pt>
                <c:pt idx="821">
                  <c:v>0.79200000000000004</c:v>
                </c:pt>
                <c:pt idx="822">
                  <c:v>0.55500000000000005</c:v>
                </c:pt>
                <c:pt idx="823">
                  <c:v>0.436</c:v>
                </c:pt>
                <c:pt idx="824">
                  <c:v>0.67600000000000005</c:v>
                </c:pt>
                <c:pt idx="825">
                  <c:v>0.27900000000000003</c:v>
                </c:pt>
                <c:pt idx="826">
                  <c:v>0.16200000000000001</c:v>
                </c:pt>
                <c:pt idx="827">
                  <c:v>0.21099999999999999</c:v>
                </c:pt>
                <c:pt idx="828">
                  <c:v>0.19900000000000001</c:v>
                </c:pt>
                <c:pt idx="829">
                  <c:v>0.113</c:v>
                </c:pt>
                <c:pt idx="830">
                  <c:v>0.371</c:v>
                </c:pt>
                <c:pt idx="831">
                  <c:v>0.38900000000000001</c:v>
                </c:pt>
                <c:pt idx="832">
                  <c:v>0.70599999999999996</c:v>
                </c:pt>
                <c:pt idx="833">
                  <c:v>6.8000000000000005E-2</c:v>
                </c:pt>
                <c:pt idx="834">
                  <c:v>0.22900000000000001</c:v>
                </c:pt>
                <c:pt idx="835">
                  <c:v>0.54900000000000004</c:v>
                </c:pt>
                <c:pt idx="836">
                  <c:v>0.64</c:v>
                </c:pt>
                <c:pt idx="837">
                  <c:v>1.6E-2</c:v>
                </c:pt>
                <c:pt idx="838">
                  <c:v>3.0000000000000001E-3</c:v>
                </c:pt>
                <c:pt idx="839">
                  <c:v>0.159</c:v>
                </c:pt>
                <c:pt idx="840">
                  <c:v>0.315</c:v>
                </c:pt>
                <c:pt idx="841">
                  <c:v>0.34699999999999998</c:v>
                </c:pt>
                <c:pt idx="842">
                  <c:v>0.28100000000000003</c:v>
                </c:pt>
                <c:pt idx="843">
                  <c:v>0.75800000000000001</c:v>
                </c:pt>
                <c:pt idx="844">
                  <c:v>0.98899999999999999</c:v>
                </c:pt>
                <c:pt idx="845">
                  <c:v>0.376</c:v>
                </c:pt>
                <c:pt idx="846">
                  <c:v>0.40600000000000003</c:v>
                </c:pt>
                <c:pt idx="847">
                  <c:v>0.41599999999999998</c:v>
                </c:pt>
                <c:pt idx="848">
                  <c:v>0.78800000000000003</c:v>
                </c:pt>
                <c:pt idx="849">
                  <c:v>0.36699999999999999</c:v>
                </c:pt>
                <c:pt idx="850">
                  <c:v>0.42</c:v>
                </c:pt>
                <c:pt idx="851">
                  <c:v>0.309</c:v>
                </c:pt>
                <c:pt idx="852">
                  <c:v>0.21199999999999999</c:v>
                </c:pt>
                <c:pt idx="853">
                  <c:v>0.125</c:v>
                </c:pt>
                <c:pt idx="854">
                  <c:v>0.79700000000000004</c:v>
                </c:pt>
                <c:pt idx="855">
                  <c:v>0.20200000000000001</c:v>
                </c:pt>
                <c:pt idx="856">
                  <c:v>0.40500000000000003</c:v>
                </c:pt>
                <c:pt idx="857">
                  <c:v>0.71</c:v>
                </c:pt>
                <c:pt idx="858">
                  <c:v>0.99099999999999999</c:v>
                </c:pt>
                <c:pt idx="859">
                  <c:v>0.23699999999999999</c:v>
                </c:pt>
                <c:pt idx="860">
                  <c:v>0.79600000000000004</c:v>
                </c:pt>
                <c:pt idx="861">
                  <c:v>0.69099999999999995</c:v>
                </c:pt>
                <c:pt idx="862">
                  <c:v>1.7000000000000001E-2</c:v>
                </c:pt>
                <c:pt idx="863">
                  <c:v>0.47699999999999998</c:v>
                </c:pt>
                <c:pt idx="864">
                  <c:v>0.41399999999999998</c:v>
                </c:pt>
                <c:pt idx="865">
                  <c:v>0.85399999999999998</c:v>
                </c:pt>
                <c:pt idx="866">
                  <c:v>0.36099999999999999</c:v>
                </c:pt>
                <c:pt idx="867">
                  <c:v>0.14699999999999999</c:v>
                </c:pt>
                <c:pt idx="868">
                  <c:v>0.29299999999999998</c:v>
                </c:pt>
                <c:pt idx="869">
                  <c:v>0.14000000000000001</c:v>
                </c:pt>
                <c:pt idx="870">
                  <c:v>0.86799999999999999</c:v>
                </c:pt>
                <c:pt idx="871">
                  <c:v>0.69599999999999995</c:v>
                </c:pt>
                <c:pt idx="872">
                  <c:v>0.56299999999999994</c:v>
                </c:pt>
                <c:pt idx="873">
                  <c:v>0.86299999999999999</c:v>
                </c:pt>
                <c:pt idx="874">
                  <c:v>0.16700000000000001</c:v>
                </c:pt>
                <c:pt idx="875">
                  <c:v>0.93</c:v>
                </c:pt>
                <c:pt idx="876">
                  <c:v>8.8999999999999996E-2</c:v>
                </c:pt>
                <c:pt idx="877">
                  <c:v>0.32900000000000001</c:v>
                </c:pt>
                <c:pt idx="878">
                  <c:v>0.17199999999999999</c:v>
                </c:pt>
                <c:pt idx="879">
                  <c:v>0.83399999999999996</c:v>
                </c:pt>
                <c:pt idx="880">
                  <c:v>1E-3</c:v>
                </c:pt>
                <c:pt idx="881">
                  <c:v>8.4000000000000005E-2</c:v>
                </c:pt>
                <c:pt idx="882">
                  <c:v>0.216</c:v>
                </c:pt>
                <c:pt idx="883">
                  <c:v>0.378</c:v>
                </c:pt>
                <c:pt idx="884">
                  <c:v>0.222</c:v>
                </c:pt>
                <c:pt idx="885">
                  <c:v>0.191</c:v>
                </c:pt>
                <c:pt idx="886">
                  <c:v>0.24299999999999999</c:v>
                </c:pt>
                <c:pt idx="887">
                  <c:v>0.68700000000000006</c:v>
                </c:pt>
                <c:pt idx="888">
                  <c:v>0.56699999999999995</c:v>
                </c:pt>
                <c:pt idx="889">
                  <c:v>0.877</c:v>
                </c:pt>
                <c:pt idx="890">
                  <c:v>0.36599999999999999</c:v>
                </c:pt>
                <c:pt idx="891">
                  <c:v>0.53900000000000003</c:v>
                </c:pt>
                <c:pt idx="892">
                  <c:v>0.64500000000000002</c:v>
                </c:pt>
                <c:pt idx="893">
                  <c:v>0.86599999999999999</c:v>
                </c:pt>
                <c:pt idx="894">
                  <c:v>0.33500000000000002</c:v>
                </c:pt>
                <c:pt idx="895">
                  <c:v>0.81499999999999995</c:v>
                </c:pt>
                <c:pt idx="896">
                  <c:v>0.86899999999999999</c:v>
                </c:pt>
                <c:pt idx="897">
                  <c:v>0.44700000000000001</c:v>
                </c:pt>
                <c:pt idx="898">
                  <c:v>0.29599999999999999</c:v>
                </c:pt>
                <c:pt idx="899">
                  <c:v>0.56200000000000006</c:v>
                </c:pt>
                <c:pt idx="900">
                  <c:v>8.5000000000000006E-2</c:v>
                </c:pt>
                <c:pt idx="901">
                  <c:v>0.57199999999999995</c:v>
                </c:pt>
                <c:pt idx="902">
                  <c:v>0.59099999999999997</c:v>
                </c:pt>
                <c:pt idx="903">
                  <c:v>0.95</c:v>
                </c:pt>
                <c:pt idx="904">
                  <c:v>0.48499999999999999</c:v>
                </c:pt>
                <c:pt idx="905">
                  <c:v>0.51100000000000001</c:v>
                </c:pt>
                <c:pt idx="906">
                  <c:v>0.29499999999999998</c:v>
                </c:pt>
                <c:pt idx="907">
                  <c:v>0.64800000000000002</c:v>
                </c:pt>
                <c:pt idx="908">
                  <c:v>0.20499999999999999</c:v>
                </c:pt>
                <c:pt idx="909">
                  <c:v>0.94299999999999995</c:v>
                </c:pt>
                <c:pt idx="910">
                  <c:v>0.13600000000000001</c:v>
                </c:pt>
                <c:pt idx="911">
                  <c:v>0.373</c:v>
                </c:pt>
                <c:pt idx="912">
                  <c:v>0.29799999999999999</c:v>
                </c:pt>
                <c:pt idx="913">
                  <c:v>8.7999999999999995E-2</c:v>
                </c:pt>
                <c:pt idx="914">
                  <c:v>0.60499999999999998</c:v>
                </c:pt>
                <c:pt idx="915">
                  <c:v>0.28599999999999998</c:v>
                </c:pt>
                <c:pt idx="916">
                  <c:v>0.58899999999999997</c:v>
                </c:pt>
                <c:pt idx="917">
                  <c:v>4.3999999999999997E-2</c:v>
                </c:pt>
                <c:pt idx="918">
                  <c:v>0.88500000000000001</c:v>
                </c:pt>
                <c:pt idx="919">
                  <c:v>0.23799999999999999</c:v>
                </c:pt>
                <c:pt idx="920">
                  <c:v>0.55200000000000005</c:v>
                </c:pt>
                <c:pt idx="921">
                  <c:v>0.214</c:v>
                </c:pt>
                <c:pt idx="922">
                  <c:v>0.71099999999999997</c:v>
                </c:pt>
                <c:pt idx="923">
                  <c:v>0.52100000000000002</c:v>
                </c:pt>
                <c:pt idx="924">
                  <c:v>0.314</c:v>
                </c:pt>
                <c:pt idx="925">
                  <c:v>0.17499999999999999</c:v>
                </c:pt>
                <c:pt idx="926">
                  <c:v>0.38</c:v>
                </c:pt>
                <c:pt idx="927">
                  <c:v>0.80900000000000005</c:v>
                </c:pt>
                <c:pt idx="928">
                  <c:v>0.91900000000000004</c:v>
                </c:pt>
                <c:pt idx="929">
                  <c:v>0.78200000000000003</c:v>
                </c:pt>
                <c:pt idx="930">
                  <c:v>0.34100000000000003</c:v>
                </c:pt>
                <c:pt idx="931">
                  <c:v>0.84599999999999997</c:v>
                </c:pt>
                <c:pt idx="932">
                  <c:v>0.68100000000000005</c:v>
                </c:pt>
                <c:pt idx="933">
                  <c:v>0.60699999999999998</c:v>
                </c:pt>
                <c:pt idx="934">
                  <c:v>0.77100000000000002</c:v>
                </c:pt>
                <c:pt idx="935">
                  <c:v>0.48599999999999999</c:v>
                </c:pt>
                <c:pt idx="936">
                  <c:v>0.83</c:v>
                </c:pt>
                <c:pt idx="937">
                  <c:v>0.70499999999999996</c:v>
                </c:pt>
                <c:pt idx="938">
                  <c:v>9.7000000000000003E-2</c:v>
                </c:pt>
                <c:pt idx="939">
                  <c:v>0.629</c:v>
                </c:pt>
                <c:pt idx="940">
                  <c:v>0.58599999999999997</c:v>
                </c:pt>
                <c:pt idx="941">
                  <c:v>0.20599999999999999</c:v>
                </c:pt>
                <c:pt idx="942">
                  <c:v>0.627</c:v>
                </c:pt>
                <c:pt idx="943">
                  <c:v>0.81</c:v>
                </c:pt>
                <c:pt idx="944">
                  <c:v>0.64900000000000002</c:v>
                </c:pt>
                <c:pt idx="945">
                  <c:v>0.86099999999999999</c:v>
                </c:pt>
                <c:pt idx="946">
                  <c:v>0.10299999999999999</c:v>
                </c:pt>
                <c:pt idx="947">
                  <c:v>0.57699999999999996</c:v>
                </c:pt>
                <c:pt idx="948">
                  <c:v>6.9000000000000006E-2</c:v>
                </c:pt>
                <c:pt idx="949">
                  <c:v>0.60599999999999998</c:v>
                </c:pt>
                <c:pt idx="950">
                  <c:v>0.158</c:v>
                </c:pt>
                <c:pt idx="951">
                  <c:v>7.3999999999999996E-2</c:v>
                </c:pt>
                <c:pt idx="952">
                  <c:v>0.33800000000000002</c:v>
                </c:pt>
                <c:pt idx="953">
                  <c:v>7.4999999999999997E-2</c:v>
                </c:pt>
                <c:pt idx="954">
                  <c:v>0.61699999999999999</c:v>
                </c:pt>
                <c:pt idx="955">
                  <c:v>0.27200000000000002</c:v>
                </c:pt>
                <c:pt idx="956">
                  <c:v>0.46100000000000002</c:v>
                </c:pt>
                <c:pt idx="957">
                  <c:v>1.7999999999999999E-2</c:v>
                </c:pt>
                <c:pt idx="958">
                  <c:v>0.878</c:v>
                </c:pt>
                <c:pt idx="959">
                  <c:v>0.127</c:v>
                </c:pt>
                <c:pt idx="960">
                  <c:v>0.92900000000000005</c:v>
                </c:pt>
                <c:pt idx="961">
                  <c:v>0.98499999999999999</c:v>
                </c:pt>
                <c:pt idx="962">
                  <c:v>0.32</c:v>
                </c:pt>
                <c:pt idx="963">
                  <c:v>0.94899999999999995</c:v>
                </c:pt>
                <c:pt idx="964">
                  <c:v>0.92</c:v>
                </c:pt>
                <c:pt idx="965">
                  <c:v>0.98399999999999999</c:v>
                </c:pt>
                <c:pt idx="966">
                  <c:v>0.70399999999999996</c:v>
                </c:pt>
                <c:pt idx="967">
                  <c:v>0.94799999999999995</c:v>
                </c:pt>
                <c:pt idx="968">
                  <c:v>0.69399999999999995</c:v>
                </c:pt>
                <c:pt idx="969">
                  <c:v>0.51500000000000001</c:v>
                </c:pt>
                <c:pt idx="970">
                  <c:v>0.33</c:v>
                </c:pt>
                <c:pt idx="971">
                  <c:v>0.153</c:v>
                </c:pt>
                <c:pt idx="972">
                  <c:v>0.91500000000000004</c:v>
                </c:pt>
                <c:pt idx="973">
                  <c:v>0.27600000000000002</c:v>
                </c:pt>
                <c:pt idx="974">
                  <c:v>0.24399999999999999</c:v>
                </c:pt>
                <c:pt idx="975">
                  <c:v>0.73099999999999998</c:v>
                </c:pt>
                <c:pt idx="976">
                  <c:v>0.75900000000000001</c:v>
                </c:pt>
                <c:pt idx="977">
                  <c:v>0.76300000000000001</c:v>
                </c:pt>
                <c:pt idx="978">
                  <c:v>0.76900000000000002</c:v>
                </c:pt>
                <c:pt idx="979">
                  <c:v>0.33200000000000002</c:v>
                </c:pt>
                <c:pt idx="980">
                  <c:v>0.8</c:v>
                </c:pt>
                <c:pt idx="981">
                  <c:v>0.46200000000000002</c:v>
                </c:pt>
                <c:pt idx="982">
                  <c:v>0.9</c:v>
                </c:pt>
                <c:pt idx="983">
                  <c:v>0.38600000000000001</c:v>
                </c:pt>
                <c:pt idx="984">
                  <c:v>0.77200000000000002</c:v>
                </c:pt>
                <c:pt idx="985">
                  <c:v>0.48899999999999999</c:v>
                </c:pt>
                <c:pt idx="986">
                  <c:v>0.39600000000000002</c:v>
                </c:pt>
                <c:pt idx="987">
                  <c:v>0.85299999999999998</c:v>
                </c:pt>
                <c:pt idx="988">
                  <c:v>0.49</c:v>
                </c:pt>
                <c:pt idx="989">
                  <c:v>0.67100000000000004</c:v>
                </c:pt>
                <c:pt idx="990">
                  <c:v>0.03</c:v>
                </c:pt>
                <c:pt idx="991">
                  <c:v>9.1999999999999998E-2</c:v>
                </c:pt>
                <c:pt idx="992">
                  <c:v>2.5999999999999999E-2</c:v>
                </c:pt>
                <c:pt idx="993">
                  <c:v>0.312</c:v>
                </c:pt>
                <c:pt idx="994">
                  <c:v>0.57599999999999996</c:v>
                </c:pt>
                <c:pt idx="995">
                  <c:v>0.56000000000000005</c:v>
                </c:pt>
                <c:pt idx="996">
                  <c:v>0.89800000000000002</c:v>
                </c:pt>
                <c:pt idx="997">
                  <c:v>7.1999999999999995E-2</c:v>
                </c:pt>
                <c:pt idx="998">
                  <c:v>0.35299999999999998</c:v>
                </c:pt>
                <c:pt idx="999">
                  <c:v>0.20399999999999999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4-431D-BEF0-45147D20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47448"/>
        <c:axId val="413449416"/>
      </c:scatterChart>
      <c:valAx>
        <c:axId val="41344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9416"/>
        <c:crosses val="autoZero"/>
        <c:crossBetween val="midCat"/>
      </c:valAx>
      <c:valAx>
        <c:axId val="4134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400050</xdr:colOff>
      <xdr:row>3</xdr:row>
      <xdr:rowOff>158750</xdr:rowOff>
    </xdr:from>
    <xdr:to>
      <xdr:col>45</xdr:col>
      <xdr:colOff>317500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F1DC6-2C9E-4029-92E4-8182397482EF}"/>
            </a:ext>
          </a:extLst>
        </xdr:cNvPr>
        <xdr:cNvSpPr txBox="1"/>
      </xdr:nvSpPr>
      <xdr:spPr>
        <a:xfrm>
          <a:off x="24796750" y="730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18</xdr:col>
      <xdr:colOff>168275</xdr:colOff>
      <xdr:row>2</xdr:row>
      <xdr:rowOff>63500</xdr:rowOff>
    </xdr:from>
    <xdr:to>
      <xdr:col>29</xdr:col>
      <xdr:colOff>431801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8C3D4D-E7EC-42C4-B7BE-EEAF6005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139700</xdr:colOff>
      <xdr:row>22</xdr:row>
      <xdr:rowOff>25400</xdr:rowOff>
    </xdr:from>
    <xdr:to>
      <xdr:col>30</xdr:col>
      <xdr:colOff>317500</xdr:colOff>
      <xdr:row>39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19DE8-8CBF-405C-B67D-85CC638A5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530225</xdr:colOff>
      <xdr:row>3</xdr:row>
      <xdr:rowOff>60325</xdr:rowOff>
    </xdr:from>
    <xdr:to>
      <xdr:col>28</xdr:col>
      <xdr:colOff>171451</xdr:colOff>
      <xdr:row>19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33CA-9C66-4156-90B0-A8E4A538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482599</xdr:colOff>
      <xdr:row>20</xdr:row>
      <xdr:rowOff>85725</xdr:rowOff>
    </xdr:from>
    <xdr:to>
      <xdr:col>28</xdr:col>
      <xdr:colOff>168274</xdr:colOff>
      <xdr:row>37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74584-E543-4375-A4C6-5E20452CC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12</xdr:row>
      <xdr:rowOff>76200</xdr:rowOff>
    </xdr:from>
    <xdr:to>
      <xdr:col>10</xdr:col>
      <xdr:colOff>355600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FE5BA-007A-4927-BE93-93FB8DA653A1}"/>
            </a:ext>
          </a:extLst>
        </xdr:cNvPr>
        <xdr:cNvSpPr txBox="1"/>
      </xdr:nvSpPr>
      <xdr:spPr>
        <a:xfrm>
          <a:off x="3968750" y="2139950"/>
          <a:ext cx="4343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1. Establish the minimum acceptable rate of</a:t>
          </a:r>
        </a:p>
        <a:p>
          <a:r>
            <a:rPr lang="en-US" sz="1600" baseline="0"/>
            <a:t>    </a:t>
          </a:r>
          <a:r>
            <a:rPr lang="en-US" sz="1600"/>
            <a:t>return on investment for such projects.</a:t>
          </a:r>
        </a:p>
        <a:p>
          <a:r>
            <a:rPr lang="en-US" sz="1600"/>
            <a:t>2. Calculate the NPV</a:t>
          </a:r>
          <a:r>
            <a:rPr lang="en-US" sz="1600" baseline="0"/>
            <a:t> for each project using the</a:t>
          </a:r>
        </a:p>
        <a:p>
          <a:r>
            <a:rPr lang="en-US" sz="1600" baseline="0"/>
            <a:t>    interest rate from Step 1.</a:t>
          </a:r>
        </a:p>
        <a:p>
          <a:r>
            <a:rPr lang="en-US" sz="1600" baseline="0"/>
            <a:t>3. Eliminate all projects with negative NPV values.</a:t>
          </a:r>
        </a:p>
        <a:p>
          <a:r>
            <a:rPr lang="en-US" sz="1600" baseline="0"/>
            <a:t>4. Of the remaining projects, select the project</a:t>
          </a:r>
        </a:p>
        <a:p>
          <a:r>
            <a:rPr lang="en-US" sz="1600" baseline="0"/>
            <a:t>    with the highest NPV.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8</xdr:row>
      <xdr:rowOff>152400</xdr:rowOff>
    </xdr:from>
    <xdr:to>
      <xdr:col>26</xdr:col>
      <xdr:colOff>438150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07EBC-2250-40AB-A327-FCB4AA9F3603}"/>
            </a:ext>
          </a:extLst>
        </xdr:cNvPr>
        <xdr:cNvSpPr txBox="1"/>
      </xdr:nvSpPr>
      <xdr:spPr>
        <a:xfrm>
          <a:off x="11791950" y="889000"/>
          <a:ext cx="44958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 fund is established for each piece of equipment to be compared. This fund provides the amount of cash needed to</a:t>
          </a:r>
        </a:p>
        <a:p>
          <a:endParaRPr lang="en-US" sz="1600"/>
        </a:p>
        <a:p>
          <a:r>
            <a:rPr lang="en-US" sz="1600"/>
            <a:t>1.</a:t>
          </a:r>
          <a:r>
            <a:rPr lang="en-US" sz="1600" baseline="0"/>
            <a:t> Purchase the equipment initially</a:t>
          </a:r>
        </a:p>
        <a:p>
          <a:r>
            <a:rPr lang="en-US" sz="1600" baseline="0"/>
            <a:t>2. Replace it at the end of its life.</a:t>
          </a:r>
        </a:p>
        <a:p>
          <a:r>
            <a:rPr lang="en-US" sz="1600" baseline="0"/>
            <a:t>3. Continue replacing it forever.</a:t>
          </a:r>
          <a:endParaRPr lang="en-US" sz="1600"/>
        </a:p>
      </xdr:txBody>
    </xdr:sp>
    <xdr:clientData/>
  </xdr:twoCellAnchor>
  <xdr:twoCellAnchor>
    <xdr:from>
      <xdr:col>19</xdr:col>
      <xdr:colOff>127000</xdr:colOff>
      <xdr:row>24</xdr:row>
      <xdr:rowOff>19050</xdr:rowOff>
    </xdr:from>
    <xdr:to>
      <xdr:col>25</xdr:col>
      <xdr:colOff>101600</xdr:colOff>
      <xdr:row>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𝐶=𝑃+𝑅=𝑃[〖(1+𝑖)〗^(𝑛_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9</xdr:col>
      <xdr:colOff>327025</xdr:colOff>
      <xdr:row>18</xdr:row>
      <xdr:rowOff>120650</xdr:rowOff>
    </xdr:from>
    <xdr:to>
      <xdr:col>17</xdr:col>
      <xdr:colOff>22225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FD718-6E42-4BA4-A5DE-A23B66E3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36</xdr:row>
      <xdr:rowOff>6350</xdr:rowOff>
    </xdr:from>
    <xdr:to>
      <xdr:col>21</xdr:col>
      <xdr:colOff>146050</xdr:colOff>
      <xdr:row>45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𝐸𝐶𝐶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𝑌𝑂𝐶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𝑒𝑞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𝐸𝐶𝐶=[(𝑃〖(1+𝑖)〗^(𝑛_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)+𝑌𝑂𝐶(𝐹/𝐴,𝑖,𝑛_𝑒𝑞))/(〖(1+𝑖)〗^(𝑛_𝑒𝑞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21</xdr:col>
      <xdr:colOff>304800</xdr:colOff>
      <xdr:row>36</xdr:row>
      <xdr:rowOff>25400</xdr:rowOff>
    </xdr:from>
    <xdr:to>
      <xdr:col>26</xdr:col>
      <xdr:colOff>533400</xdr:colOff>
      <xdr:row>44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𝑌𝑂𝐶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𝐸𝐴𝑂𝐶=𝑃(𝐴/𝑃,𝑖,𝑛_𝑒𝑞 )+𝑌𝑂𝐶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88900</xdr:rowOff>
    </xdr:from>
    <xdr:to>
      <xdr:col>24</xdr:col>
      <xdr:colOff>311150</xdr:colOff>
      <xdr:row>17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𝑅𝑂𝑅𝑂𝐼𝐼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den>
                    </m:f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𝐼𝑃𝐵𝑃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𝑅𝑂𝑅𝑂𝐼𝐼=(𝐼𝑛𝑐𝑟𝑒𝑚𝑒𝑛𝑡𝑎𝑙 𝑌𝑒𝑎𝑟𝑙𝑦 𝑆𝑎𝑣𝑖𝑛𝑔𝑠)/(𝐼𝑛𝑐𝑟𝑒𝑚𝑒𝑛𝑡𝑎𝑙 𝐼𝑛𝑣𝑒𝑠𝑡𝑚𝑒𝑛𝑡)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𝐼𝑃𝐵𝑃=(𝐼𝑛𝑐𝑟𝑒𝑚𝑒𝑛𝑡𝑎𝑙 𝐼𝑛𝑣𝑒𝑠𝑡𝑚𝑒𝑛𝑡)/(𝐼𝑛𝑐𝑟𝑒𝑚𝑒𝑛𝑡𝑎𝑙 𝑌𝑒𝑎𝑟𝑙𝑦 𝑆𝑎𝑣𝑖𝑛𝑔𝑠)</a:t>
              </a:r>
              <a:endParaRPr lang="en-US" sz="1400" b="0"/>
            </a:p>
          </xdr:txBody>
        </xdr:sp>
      </mc:Fallback>
    </mc:AlternateContent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552450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𝐼𝑁𝑃𝑉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𝑌𝑆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</m:d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𝑌𝑆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𝐼𝑁𝑃𝑉=−𝑃𝐶+𝑌𝑆(𝑃/𝐴,𝑖,𝑛)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𝐸𝐴𝑂𝐶=(𝑃𝐶)(𝐴/𝑃,𝑖,𝑛)−𝑌𝑆</a:t>
              </a:r>
              <a:endParaRPr lang="en-US" sz="1400" b="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1</xdr:row>
      <xdr:rowOff>158750</xdr:rowOff>
    </xdr:from>
    <xdr:to>
      <xdr:col>26</xdr:col>
      <xdr:colOff>476250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0BBE9-7908-42A7-B0C5-CD14B9BF6979}"/>
            </a:ext>
          </a:extLst>
        </xdr:cNvPr>
        <xdr:cNvSpPr txBox="1"/>
      </xdr:nvSpPr>
      <xdr:spPr>
        <a:xfrm>
          <a:off x="13366750" y="342900"/>
          <a:ext cx="47942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19</xdr:col>
      <xdr:colOff>492125</xdr:colOff>
      <xdr:row>16</xdr:row>
      <xdr:rowOff>95250</xdr:rowOff>
    </xdr:from>
    <xdr:to>
      <xdr:col>27</xdr:col>
      <xdr:colOff>187325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DB74A-943C-429A-B1FB-D4146708F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33</xdr:row>
      <xdr:rowOff>19050</xdr:rowOff>
    </xdr:from>
    <xdr:to>
      <xdr:col>26</xdr:col>
      <xdr:colOff>371475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2C0E7-F5AB-44CA-95A2-C7AC1CE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15874</xdr:colOff>
      <xdr:row>48</xdr:row>
      <xdr:rowOff>165100</xdr:rowOff>
    </xdr:from>
    <xdr:to>
      <xdr:col>20</xdr:col>
      <xdr:colOff>463549</xdr:colOff>
      <xdr:row>66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F7CB1-4781-4352-B3D1-4C5F3FC3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482600</xdr:colOff>
      <xdr:row>66</xdr:row>
      <xdr:rowOff>114300</xdr:rowOff>
    </xdr:from>
    <xdr:to>
      <xdr:col>22</xdr:col>
      <xdr:colOff>473075</xdr:colOff>
      <xdr:row>88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D208-F314-45E0-80CE-E8213BB7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196850</xdr:colOff>
      <xdr:row>59</xdr:row>
      <xdr:rowOff>76200</xdr:rowOff>
    </xdr:from>
    <xdr:to>
      <xdr:col>28</xdr:col>
      <xdr:colOff>247650</xdr:colOff>
      <xdr:row>66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C3C70F-4B33-4785-9DFD-2138D85587BF}"/>
            </a:ext>
          </a:extLst>
        </xdr:cNvPr>
        <xdr:cNvSpPr txBox="1"/>
      </xdr:nvSpPr>
      <xdr:spPr>
        <a:xfrm>
          <a:off x="16052800" y="10941050"/>
          <a:ext cx="30988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choice among projects must take into account both the </a:t>
          </a:r>
          <a:r>
            <a:rPr lang="en-US" sz="1600" b="1"/>
            <a:t>probability of success</a:t>
          </a:r>
          <a:r>
            <a:rPr lang="en-US" sz="1600"/>
            <a:t> and the </a:t>
          </a:r>
          <a:r>
            <a:rPr lang="en-US" sz="1600" b="1"/>
            <a:t>magnitude of profitability</a:t>
          </a:r>
          <a:r>
            <a:rPr lang="en-US" sz="16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48F-4DA3-42CB-85C1-16480667B2BC}">
  <dimension ref="A1:Q39"/>
  <sheetViews>
    <sheetView topLeftCell="A2" zoomScaleNormal="100" workbookViewId="0">
      <selection activeCell="L26" sqref="L26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16" x14ac:dyDescent="0.3">
      <c r="A1" s="1" t="s">
        <v>0</v>
      </c>
    </row>
    <row r="3" spans="1:16" x14ac:dyDescent="0.3">
      <c r="A3" t="s">
        <v>1</v>
      </c>
      <c r="B3" t="s">
        <v>2</v>
      </c>
      <c r="C3">
        <v>10</v>
      </c>
    </row>
    <row r="4" spans="1:16" x14ac:dyDescent="0.3">
      <c r="A4" t="s">
        <v>4</v>
      </c>
      <c r="B4" t="s">
        <v>3</v>
      </c>
      <c r="C4">
        <v>150</v>
      </c>
    </row>
    <row r="5" spans="1:16" x14ac:dyDescent="0.3">
      <c r="A5" t="s">
        <v>5</v>
      </c>
      <c r="C5">
        <v>90</v>
      </c>
    </row>
    <row r="6" spans="1:16" x14ac:dyDescent="0.3">
      <c r="A6" t="s">
        <v>6</v>
      </c>
      <c r="C6">
        <f>C4-C5</f>
        <v>60</v>
      </c>
    </row>
    <row r="7" spans="1:16" x14ac:dyDescent="0.3">
      <c r="A7" t="s">
        <v>7</v>
      </c>
      <c r="C7">
        <v>30</v>
      </c>
    </row>
    <row r="9" spans="1:16" x14ac:dyDescent="0.3">
      <c r="A9" t="s">
        <v>8</v>
      </c>
      <c r="B9" t="s">
        <v>9</v>
      </c>
      <c r="C9">
        <v>75</v>
      </c>
    </row>
    <row r="10" spans="1:16" x14ac:dyDescent="0.3">
      <c r="A10" t="s">
        <v>10</v>
      </c>
      <c r="B10" t="s">
        <v>11</v>
      </c>
      <c r="C10">
        <v>30</v>
      </c>
    </row>
    <row r="11" spans="1:16" x14ac:dyDescent="0.3">
      <c r="A11" t="s">
        <v>12</v>
      </c>
      <c r="B11" t="s">
        <v>13</v>
      </c>
      <c r="C11">
        <v>0.45</v>
      </c>
    </row>
    <row r="12" spans="1:16" x14ac:dyDescent="0.3">
      <c r="A12" t="s">
        <v>14</v>
      </c>
      <c r="B12" t="s">
        <v>15</v>
      </c>
      <c r="C12">
        <v>10</v>
      </c>
    </row>
    <row r="13" spans="1:16" x14ac:dyDescent="0.3">
      <c r="A13" t="s">
        <v>16</v>
      </c>
    </row>
    <row r="14" spans="1:16" x14ac:dyDescent="0.3">
      <c r="A14" t="s">
        <v>17</v>
      </c>
      <c r="C14">
        <v>10</v>
      </c>
    </row>
    <row r="16" spans="1:16" x14ac:dyDescent="0.3">
      <c r="D16" s="1" t="s">
        <v>18</v>
      </c>
      <c r="E16" s="1" t="s">
        <v>25</v>
      </c>
      <c r="F16" s="1" t="s">
        <v>19</v>
      </c>
      <c r="G16" s="1" t="s">
        <v>20</v>
      </c>
      <c r="H16" s="1" t="s">
        <v>21</v>
      </c>
      <c r="I16" s="1" t="s">
        <v>9</v>
      </c>
      <c r="J16" s="1" t="s">
        <v>11</v>
      </c>
      <c r="K16" s="1" t="s">
        <v>22</v>
      </c>
      <c r="L16" s="1" t="s">
        <v>23</v>
      </c>
      <c r="M16" s="1" t="s">
        <v>24</v>
      </c>
      <c r="O16" s="1" t="s">
        <v>29</v>
      </c>
      <c r="P16" s="1" t="s">
        <v>24</v>
      </c>
    </row>
    <row r="17" spans="3:17" x14ac:dyDescent="0.3">
      <c r="D17">
        <v>0</v>
      </c>
      <c r="E17" s="2">
        <f>-C3</f>
        <v>-10</v>
      </c>
      <c r="F17" s="2"/>
      <c r="G17" s="2">
        <f>C4</f>
        <v>150</v>
      </c>
      <c r="H17" s="2"/>
      <c r="I17" s="2"/>
      <c r="J17" s="2"/>
      <c r="K17" s="2"/>
      <c r="L17" s="2">
        <f>E17+K17</f>
        <v>-10</v>
      </c>
      <c r="M17" s="2">
        <f>L17</f>
        <v>-10</v>
      </c>
      <c r="O17">
        <v>0</v>
      </c>
      <c r="P17" s="2">
        <v>0</v>
      </c>
    </row>
    <row r="18" spans="3:17" x14ac:dyDescent="0.3">
      <c r="D18">
        <v>1</v>
      </c>
      <c r="E18" s="2">
        <f>-C5</f>
        <v>-90</v>
      </c>
      <c r="F18" s="2"/>
      <c r="G18" s="2">
        <f>C4</f>
        <v>150</v>
      </c>
      <c r="H18" s="2"/>
      <c r="I18" s="2"/>
      <c r="J18" s="2"/>
      <c r="K18" s="2"/>
      <c r="L18" s="2">
        <f t="shared" ref="L18:L29" si="0">E18+K18</f>
        <v>-90</v>
      </c>
      <c r="M18" s="2">
        <f>M17+L18</f>
        <v>-100</v>
      </c>
      <c r="O18">
        <v>0</v>
      </c>
      <c r="P18" s="2">
        <f>M17</f>
        <v>-10</v>
      </c>
    </row>
    <row r="19" spans="3:17" x14ac:dyDescent="0.3">
      <c r="D19">
        <v>2</v>
      </c>
      <c r="E19" s="2">
        <f>-(C6+C7)</f>
        <v>-90</v>
      </c>
      <c r="F19" s="2"/>
      <c r="G19" s="2">
        <f>C4</f>
        <v>150</v>
      </c>
      <c r="H19" s="2"/>
      <c r="I19" s="2"/>
      <c r="J19" s="2"/>
      <c r="K19" s="2"/>
      <c r="L19" s="2">
        <f>E19+K19</f>
        <v>-90</v>
      </c>
      <c r="M19" s="2">
        <f t="shared" ref="M19:M29" si="1">M18+L19</f>
        <v>-190</v>
      </c>
      <c r="O19">
        <v>1</v>
      </c>
      <c r="P19" s="2">
        <f>M18</f>
        <v>-100</v>
      </c>
    </row>
    <row r="20" spans="3:17" x14ac:dyDescent="0.3">
      <c r="D20">
        <v>3</v>
      </c>
      <c r="E20" s="2"/>
      <c r="F20" s="2">
        <v>0.2</v>
      </c>
      <c r="G20" s="2">
        <f>F20*$C$4</f>
        <v>30</v>
      </c>
      <c r="H20" s="2">
        <f>$C$4-G20</f>
        <v>120</v>
      </c>
      <c r="I20" s="2">
        <f>$C$9</f>
        <v>75</v>
      </c>
      <c r="J20" s="2">
        <f>$C$10</f>
        <v>30</v>
      </c>
      <c r="K20" s="2">
        <f>(I20-J20-G20)*(1-$C$11)+G20</f>
        <v>38.25</v>
      </c>
      <c r="L20" s="2">
        <f t="shared" si="0"/>
        <v>38.25</v>
      </c>
      <c r="M20" s="2">
        <f t="shared" si="1"/>
        <v>-151.75</v>
      </c>
      <c r="O20">
        <v>2</v>
      </c>
      <c r="P20" s="2">
        <f>P21+C7</f>
        <v>-160</v>
      </c>
    </row>
    <row r="21" spans="3:17" x14ac:dyDescent="0.3">
      <c r="D21">
        <v>4</v>
      </c>
      <c r="E21" s="2"/>
      <c r="F21" s="2">
        <v>0.32</v>
      </c>
      <c r="G21" s="2">
        <f t="shared" ref="G21:G29" si="2">F21*$C$4</f>
        <v>48</v>
      </c>
      <c r="H21" s="2">
        <f>H20-G21</f>
        <v>72</v>
      </c>
      <c r="I21" s="2">
        <f t="shared" ref="I21:I28" si="3">$C$9</f>
        <v>75</v>
      </c>
      <c r="J21" s="2">
        <f t="shared" ref="J21:J29" si="4">$C$10</f>
        <v>30</v>
      </c>
      <c r="K21" s="2">
        <f t="shared" ref="K21:K29" si="5">(I21-J21-G21)*(1-$C$11)+G21</f>
        <v>46.35</v>
      </c>
      <c r="L21" s="2">
        <f t="shared" si="0"/>
        <v>46.35</v>
      </c>
      <c r="M21" s="2">
        <f t="shared" si="1"/>
        <v>-105.4</v>
      </c>
      <c r="O21">
        <v>2</v>
      </c>
      <c r="P21" s="2">
        <f>M19</f>
        <v>-190</v>
      </c>
      <c r="Q21">
        <f>$P$34*O21+$P$35</f>
        <v>-190</v>
      </c>
    </row>
    <row r="22" spans="3:17" x14ac:dyDescent="0.3">
      <c r="D22">
        <v>5</v>
      </c>
      <c r="E22" s="2"/>
      <c r="F22" s="2">
        <v>0.192</v>
      </c>
      <c r="G22" s="2">
        <f t="shared" si="2"/>
        <v>28.8</v>
      </c>
      <c r="H22" s="2">
        <f t="shared" ref="H22:H29" si="6">H21-G22</f>
        <v>43.2</v>
      </c>
      <c r="I22" s="2">
        <f t="shared" si="3"/>
        <v>75</v>
      </c>
      <c r="J22" s="2">
        <f>$C$10</f>
        <v>30</v>
      </c>
      <c r="K22" s="2">
        <f t="shared" si="5"/>
        <v>37.71</v>
      </c>
      <c r="L22" s="2">
        <f t="shared" si="0"/>
        <v>37.71</v>
      </c>
      <c r="M22" s="2">
        <f t="shared" si="1"/>
        <v>-67.69</v>
      </c>
      <c r="O22">
        <v>3</v>
      </c>
      <c r="P22" s="2">
        <f>M20</f>
        <v>-151.75</v>
      </c>
      <c r="Q22">
        <f t="shared" ref="Q22:Q31" si="7">$P$34*O22+$P$35</f>
        <v>-157.94999999999999</v>
      </c>
    </row>
    <row r="23" spans="3:17" x14ac:dyDescent="0.3">
      <c r="D23">
        <v>6</v>
      </c>
      <c r="E23" s="2"/>
      <c r="F23" s="2">
        <v>0.1152</v>
      </c>
      <c r="G23" s="2">
        <f t="shared" si="2"/>
        <v>17.28</v>
      </c>
      <c r="H23" s="2">
        <f>H22-G23</f>
        <v>25.92</v>
      </c>
      <c r="I23" s="2">
        <f t="shared" si="3"/>
        <v>75</v>
      </c>
      <c r="J23" s="2">
        <f t="shared" si="4"/>
        <v>30</v>
      </c>
      <c r="K23" s="2">
        <f t="shared" si="5"/>
        <v>32.526000000000003</v>
      </c>
      <c r="L23" s="2">
        <f t="shared" si="0"/>
        <v>32.526000000000003</v>
      </c>
      <c r="M23" s="2">
        <f t="shared" si="1"/>
        <v>-35.163999999999994</v>
      </c>
      <c r="O23">
        <v>4</v>
      </c>
      <c r="P23" s="2">
        <f t="shared" ref="P23:P30" si="8">M21</f>
        <v>-105.4</v>
      </c>
      <c r="Q23">
        <f t="shared" si="7"/>
        <v>-125.9</v>
      </c>
    </row>
    <row r="24" spans="3:17" x14ac:dyDescent="0.3">
      <c r="D24">
        <v>7</v>
      </c>
      <c r="E24" s="2"/>
      <c r="F24" s="2">
        <v>0.1152</v>
      </c>
      <c r="G24" s="2">
        <f t="shared" si="2"/>
        <v>17.28</v>
      </c>
      <c r="H24" s="2">
        <f t="shared" si="6"/>
        <v>8.64</v>
      </c>
      <c r="I24" s="2">
        <f t="shared" si="3"/>
        <v>75</v>
      </c>
      <c r="J24" s="2">
        <f t="shared" si="4"/>
        <v>30</v>
      </c>
      <c r="K24" s="2">
        <f t="shared" si="5"/>
        <v>32.526000000000003</v>
      </c>
      <c r="L24" s="2">
        <f t="shared" si="0"/>
        <v>32.526000000000003</v>
      </c>
      <c r="M24" s="2">
        <f t="shared" si="1"/>
        <v>-2.637999999999991</v>
      </c>
      <c r="O24">
        <v>5</v>
      </c>
      <c r="P24" s="2">
        <f t="shared" si="8"/>
        <v>-67.69</v>
      </c>
      <c r="Q24">
        <f t="shared" si="7"/>
        <v>-93.85</v>
      </c>
    </row>
    <row r="25" spans="3:17" x14ac:dyDescent="0.3">
      <c r="D25">
        <v>8</v>
      </c>
      <c r="E25" s="2"/>
      <c r="F25" s="2">
        <v>5.7599999999999998E-2</v>
      </c>
      <c r="G25" s="2">
        <f t="shared" si="2"/>
        <v>8.64</v>
      </c>
      <c r="H25" s="2">
        <f t="shared" si="6"/>
        <v>0</v>
      </c>
      <c r="I25" s="2">
        <f t="shared" si="3"/>
        <v>75</v>
      </c>
      <c r="J25" s="2">
        <f t="shared" si="4"/>
        <v>30</v>
      </c>
      <c r="K25" s="2">
        <f t="shared" si="5"/>
        <v>28.638000000000002</v>
      </c>
      <c r="L25" s="2">
        <f t="shared" si="0"/>
        <v>28.638000000000002</v>
      </c>
      <c r="M25" s="2">
        <f t="shared" si="1"/>
        <v>26.000000000000011</v>
      </c>
      <c r="O25">
        <v>6</v>
      </c>
      <c r="P25" s="2">
        <f t="shared" si="8"/>
        <v>-35.163999999999994</v>
      </c>
      <c r="Q25">
        <f t="shared" si="7"/>
        <v>-61.800000000000011</v>
      </c>
    </row>
    <row r="26" spans="3:17" x14ac:dyDescent="0.3">
      <c r="D26">
        <v>9</v>
      </c>
      <c r="E26" s="2"/>
      <c r="F26" s="2"/>
      <c r="G26" s="2">
        <f t="shared" si="2"/>
        <v>0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24.750000000000004</v>
      </c>
      <c r="L26" s="2">
        <f t="shared" si="0"/>
        <v>24.750000000000004</v>
      </c>
      <c r="M26" s="2">
        <f t="shared" si="1"/>
        <v>50.750000000000014</v>
      </c>
      <c r="O26">
        <v>7</v>
      </c>
      <c r="P26" s="2">
        <f t="shared" si="8"/>
        <v>-2.637999999999991</v>
      </c>
      <c r="Q26">
        <f t="shared" si="7"/>
        <v>-29.750000000000028</v>
      </c>
    </row>
    <row r="27" spans="3:17" x14ac:dyDescent="0.3">
      <c r="D27">
        <v>10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24.750000000000004</v>
      </c>
      <c r="M27" s="2">
        <f t="shared" si="1"/>
        <v>75.500000000000014</v>
      </c>
      <c r="O27">
        <v>8</v>
      </c>
      <c r="P27" s="2">
        <f t="shared" si="8"/>
        <v>26.000000000000011</v>
      </c>
      <c r="Q27">
        <f t="shared" si="7"/>
        <v>2.2999999999999829</v>
      </c>
    </row>
    <row r="28" spans="3:17" x14ac:dyDescent="0.3">
      <c r="D28">
        <v>11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24.750000000000004</v>
      </c>
      <c r="M28" s="2">
        <f t="shared" si="1"/>
        <v>100.25000000000001</v>
      </c>
      <c r="O28">
        <v>9</v>
      </c>
      <c r="P28" s="2">
        <f t="shared" si="8"/>
        <v>50.750000000000014</v>
      </c>
      <c r="Q28">
        <f t="shared" si="7"/>
        <v>34.349999999999994</v>
      </c>
    </row>
    <row r="29" spans="3:17" x14ac:dyDescent="0.3">
      <c r="D29">
        <v>12</v>
      </c>
      <c r="E29" s="2">
        <f>C3+C7</f>
        <v>40</v>
      </c>
      <c r="F29" s="2"/>
      <c r="G29" s="2">
        <f t="shared" si="2"/>
        <v>0</v>
      </c>
      <c r="H29" s="2">
        <f t="shared" si="6"/>
        <v>0</v>
      </c>
      <c r="I29" s="2">
        <f>$C$9+C12</f>
        <v>85</v>
      </c>
      <c r="J29" s="2">
        <f t="shared" si="4"/>
        <v>30</v>
      </c>
      <c r="K29" s="2">
        <f t="shared" si="5"/>
        <v>30.250000000000004</v>
      </c>
      <c r="L29" s="2">
        <f t="shared" si="0"/>
        <v>70.25</v>
      </c>
      <c r="M29" s="2">
        <f t="shared" si="1"/>
        <v>170.5</v>
      </c>
      <c r="O29">
        <v>10</v>
      </c>
      <c r="P29" s="2">
        <f t="shared" si="8"/>
        <v>75.500000000000014</v>
      </c>
      <c r="Q29">
        <f t="shared" si="7"/>
        <v>66.400000000000006</v>
      </c>
    </row>
    <row r="30" spans="3:17" x14ac:dyDescent="0.3">
      <c r="O30">
        <v>11</v>
      </c>
      <c r="P30" s="2">
        <f t="shared" si="8"/>
        <v>100.25000000000001</v>
      </c>
      <c r="Q30">
        <f t="shared" si="7"/>
        <v>98.44999999999996</v>
      </c>
    </row>
    <row r="31" spans="3:17" x14ac:dyDescent="0.3">
      <c r="G31" s="1"/>
      <c r="O31">
        <v>12</v>
      </c>
      <c r="P31" s="2">
        <f>P32-E29</f>
        <v>130.5</v>
      </c>
      <c r="Q31">
        <f t="shared" si="7"/>
        <v>130.49999999999997</v>
      </c>
    </row>
    <row r="32" spans="3:17" x14ac:dyDescent="0.3">
      <c r="C32" s="2"/>
      <c r="O32">
        <v>12</v>
      </c>
      <c r="P32" s="2">
        <f>M29</f>
        <v>170.5</v>
      </c>
    </row>
    <row r="33" spans="1:16" x14ac:dyDescent="0.3">
      <c r="A33" t="s">
        <v>32</v>
      </c>
      <c r="C33" s="2">
        <f>M19+C4</f>
        <v>-40</v>
      </c>
    </row>
    <row r="34" spans="1:16" x14ac:dyDescent="0.3">
      <c r="A34" t="s">
        <v>33</v>
      </c>
      <c r="C34" s="2" cm="1">
        <f t="array" ref="C34">MAX(IF(M17:M29&lt;C33,M17:M29))</f>
        <v>-67.69</v>
      </c>
      <c r="D34">
        <f>INDEX($D$17:$D$29,MATCH(C34,$M$17:$M$29,0))</f>
        <v>5</v>
      </c>
      <c r="O34" s="1" t="s">
        <v>30</v>
      </c>
      <c r="P34">
        <f>(P31-P21)/(O31-O21)</f>
        <v>32.049999999999997</v>
      </c>
    </row>
    <row r="35" spans="1:16" x14ac:dyDescent="0.3">
      <c r="A35" t="s">
        <v>34</v>
      </c>
      <c r="C35" s="2" cm="1">
        <f t="array" ref="C35">MIN(IF(M17:M29&gt;C33,M17:M29))</f>
        <v>-35.163999999999994</v>
      </c>
      <c r="D35">
        <f>INDEX($D$17:$D$29,MATCH(C35,$M$17:$M$29,0))</f>
        <v>6</v>
      </c>
      <c r="O35" s="1" t="s">
        <v>31</v>
      </c>
      <c r="P35">
        <f>P21-P34*O21</f>
        <v>-254.1</v>
      </c>
    </row>
    <row r="36" spans="1:16" x14ac:dyDescent="0.3">
      <c r="A36" s="1" t="s">
        <v>27</v>
      </c>
      <c r="B36" s="1" t="s">
        <v>28</v>
      </c>
      <c r="C36" s="2">
        <f>(C33-C34)/(C35-C34)+(D34-2)</f>
        <v>3.8513189448441247</v>
      </c>
    </row>
    <row r="37" spans="1:16" x14ac:dyDescent="0.3">
      <c r="A37" s="1" t="s">
        <v>35</v>
      </c>
      <c r="B37" s="1" t="s">
        <v>36</v>
      </c>
      <c r="C37" s="2">
        <f>M29</f>
        <v>170.5</v>
      </c>
    </row>
    <row r="38" spans="1:16" x14ac:dyDescent="0.3">
      <c r="A38" s="1" t="s">
        <v>26</v>
      </c>
      <c r="B38" s="1" t="s">
        <v>37</v>
      </c>
      <c r="C38" s="2">
        <f>-SUM(L20:L29)/SUM(L17:L19)</f>
        <v>1.8973684210526318</v>
      </c>
    </row>
    <row r="39" spans="1:16" x14ac:dyDescent="0.3">
      <c r="A39" s="1" t="s">
        <v>38</v>
      </c>
      <c r="B39" s="1" t="s">
        <v>39</v>
      </c>
      <c r="C39" s="3">
        <f>P34/C4-(1/(D29-D19))</f>
        <v>0.11366666666666664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3E8-090C-49CD-A57A-2481E439D07A}">
  <dimension ref="A1:Q42"/>
  <sheetViews>
    <sheetView tabSelected="1" zoomScaleNormal="100" workbookViewId="0">
      <selection activeCell="AA3" sqref="AA3"/>
    </sheetView>
  </sheetViews>
  <sheetFormatPr defaultRowHeight="14.4" x14ac:dyDescent="0.3"/>
  <cols>
    <col min="1" max="1" width="31.5546875" customWidth="1"/>
    <col min="3" max="3" width="10.44140625" customWidth="1"/>
    <col min="4" max="4" width="10.5546875" customWidth="1"/>
    <col min="5" max="5" width="10.44140625" customWidth="1"/>
    <col min="6" max="6" width="10.6640625" customWidth="1"/>
  </cols>
  <sheetData>
    <row r="1" spans="1:6" x14ac:dyDescent="0.3">
      <c r="A1" s="1" t="s">
        <v>0</v>
      </c>
    </row>
    <row r="3" spans="1:6" x14ac:dyDescent="0.3">
      <c r="A3" t="s">
        <v>1</v>
      </c>
      <c r="B3" t="s">
        <v>2</v>
      </c>
      <c r="C3" s="17">
        <v>5</v>
      </c>
      <c r="F3" s="17" t="s">
        <v>113</v>
      </c>
    </row>
    <row r="4" spans="1:6" x14ac:dyDescent="0.3">
      <c r="A4" t="s">
        <v>4</v>
      </c>
      <c r="B4" t="s">
        <v>3</v>
      </c>
      <c r="C4" s="17">
        <v>9.9</v>
      </c>
      <c r="F4" s="18" t="s">
        <v>114</v>
      </c>
    </row>
    <row r="5" spans="1:6" x14ac:dyDescent="0.3">
      <c r="A5" t="s">
        <v>5</v>
      </c>
      <c r="C5" s="17">
        <v>5</v>
      </c>
      <c r="F5" s="19" t="s">
        <v>115</v>
      </c>
    </row>
    <row r="6" spans="1:6" x14ac:dyDescent="0.3">
      <c r="A6" t="s">
        <v>6</v>
      </c>
      <c r="C6" s="17">
        <f>C4-C5</f>
        <v>4.9000000000000004</v>
      </c>
    </row>
    <row r="7" spans="1:6" x14ac:dyDescent="0.3">
      <c r="A7" t="s">
        <v>7</v>
      </c>
      <c r="C7" s="17">
        <v>1.85</v>
      </c>
    </row>
    <row r="9" spans="1:6" x14ac:dyDescent="0.3">
      <c r="A9" t="s">
        <v>8</v>
      </c>
      <c r="B9" t="s">
        <v>9</v>
      </c>
      <c r="C9" s="19">
        <v>42.094999999999999</v>
      </c>
    </row>
    <row r="10" spans="1:6" x14ac:dyDescent="0.3">
      <c r="A10" t="s">
        <v>10</v>
      </c>
      <c r="B10" t="s">
        <v>11</v>
      </c>
      <c r="C10" s="19">
        <v>30</v>
      </c>
    </row>
    <row r="11" spans="1:6" x14ac:dyDescent="0.3">
      <c r="A11" t="s">
        <v>12</v>
      </c>
      <c r="B11" t="s">
        <v>13</v>
      </c>
      <c r="C11" s="18">
        <v>0.15</v>
      </c>
    </row>
    <row r="12" spans="1:6" x14ac:dyDescent="0.3">
      <c r="A12" t="s">
        <v>14</v>
      </c>
      <c r="B12" t="s">
        <v>15</v>
      </c>
      <c r="C12" s="17">
        <v>10</v>
      </c>
    </row>
    <row r="13" spans="1:6" x14ac:dyDescent="0.3">
      <c r="A13" t="s">
        <v>16</v>
      </c>
    </row>
    <row r="14" spans="1:6" x14ac:dyDescent="0.3">
      <c r="A14" t="s">
        <v>17</v>
      </c>
      <c r="C14" s="18">
        <v>15</v>
      </c>
    </row>
    <row r="15" spans="1:6" x14ac:dyDescent="0.3">
      <c r="A15" t="s">
        <v>40</v>
      </c>
      <c r="C15" s="18">
        <v>1.1000000000000001</v>
      </c>
    </row>
    <row r="17" spans="1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1:17" x14ac:dyDescent="0.3">
      <c r="A18" t="s">
        <v>116</v>
      </c>
      <c r="D18">
        <v>0</v>
      </c>
      <c r="E18" s="2">
        <f>-C3</f>
        <v>-5</v>
      </c>
      <c r="F18" s="2"/>
      <c r="G18" s="2">
        <f>C4</f>
        <v>9.9</v>
      </c>
      <c r="H18" s="2"/>
      <c r="I18" s="2"/>
      <c r="J18" s="2"/>
      <c r="K18" s="2"/>
      <c r="L18" s="2">
        <f>E18+K18</f>
        <v>-5</v>
      </c>
      <c r="M18" s="2">
        <f>L18</f>
        <v>-5</v>
      </c>
      <c r="O18">
        <v>0</v>
      </c>
      <c r="P18" s="2">
        <v>0</v>
      </c>
    </row>
    <row r="19" spans="1:17" x14ac:dyDescent="0.3">
      <c r="A19" t="s">
        <v>116</v>
      </c>
      <c r="D19">
        <v>1</v>
      </c>
      <c r="E19" s="2">
        <f>-C5</f>
        <v>-5</v>
      </c>
      <c r="F19" s="2"/>
      <c r="G19" s="2">
        <f>C4</f>
        <v>9.9</v>
      </c>
      <c r="H19" s="2"/>
      <c r="I19" s="2"/>
      <c r="J19" s="2"/>
      <c r="K19" s="2"/>
      <c r="L19" s="2">
        <f>(E19+K19)/($C$15^D19)</f>
        <v>-4.545454545454545</v>
      </c>
      <c r="M19" s="2">
        <f>M18+L19</f>
        <v>-9.545454545454545</v>
      </c>
      <c r="O19">
        <v>0</v>
      </c>
      <c r="P19" s="2">
        <f>M18</f>
        <v>-5</v>
      </c>
    </row>
    <row r="20" spans="1:17" x14ac:dyDescent="0.3">
      <c r="A20" t="s">
        <v>116</v>
      </c>
      <c r="D20">
        <v>2</v>
      </c>
      <c r="E20" s="2">
        <f>-(C6+C7)</f>
        <v>-6.75</v>
      </c>
      <c r="F20" s="2"/>
      <c r="G20" s="2">
        <f>C4</f>
        <v>9.9</v>
      </c>
      <c r="H20" s="2"/>
      <c r="I20" s="2"/>
      <c r="J20" s="2"/>
      <c r="K20" s="2"/>
      <c r="L20" s="2">
        <f t="shared" ref="L20:L29" si="0">(E20+K20)/($C$15^D20)</f>
        <v>-5.5785123966942143</v>
      </c>
      <c r="M20" s="2">
        <f t="shared" ref="M20:M29" si="1">M19+L20</f>
        <v>-15.123966942148758</v>
      </c>
      <c r="O20">
        <v>1</v>
      </c>
      <c r="P20" s="2">
        <f>M19</f>
        <v>-9.545454545454545</v>
      </c>
    </row>
    <row r="21" spans="1:17" x14ac:dyDescent="0.3">
      <c r="A21" t="s">
        <v>117</v>
      </c>
      <c r="D21">
        <v>3</v>
      </c>
      <c r="E21" s="2"/>
      <c r="F21" s="2">
        <v>0.2</v>
      </c>
      <c r="G21" s="2">
        <f>F21*$C$4</f>
        <v>1.9800000000000002</v>
      </c>
      <c r="H21" s="2">
        <f>$C$4-G21</f>
        <v>7.92</v>
      </c>
      <c r="I21" s="2">
        <f>$C$9</f>
        <v>42.094999999999999</v>
      </c>
      <c r="J21" s="2">
        <f>$C$10</f>
        <v>30</v>
      </c>
      <c r="K21" s="2">
        <f>(I21-J21-G21)*(1-$C$11)+G21</f>
        <v>10.577749999999998</v>
      </c>
      <c r="L21" s="2">
        <f>(E21+K21)/($C$15^D21)</f>
        <v>7.9472201352366607</v>
      </c>
      <c r="M21" s="2">
        <f t="shared" si="1"/>
        <v>-7.1767468069120977</v>
      </c>
      <c r="O21">
        <v>2</v>
      </c>
      <c r="P21" s="2">
        <f>P22+C7/(C15^D20)</f>
        <v>-13.595041322314048</v>
      </c>
    </row>
    <row r="22" spans="1:17" x14ac:dyDescent="0.3">
      <c r="A22" t="s">
        <v>119</v>
      </c>
      <c r="D22">
        <v>4</v>
      </c>
      <c r="E22" s="2"/>
      <c r="F22" s="2">
        <v>0.32</v>
      </c>
      <c r="G22" s="2">
        <f t="shared" ref="G22:G33" si="2">F22*$C$4</f>
        <v>3.1680000000000001</v>
      </c>
      <c r="H22" s="2">
        <f>H21-G22</f>
        <v>4.7519999999999998</v>
      </c>
      <c r="I22" s="2">
        <f t="shared" ref="I22:I29" si="3">$C$9</f>
        <v>42.094999999999999</v>
      </c>
      <c r="J22" s="2">
        <f t="shared" ref="J22:J33" si="4">$C$10</f>
        <v>30</v>
      </c>
      <c r="K22" s="2">
        <f t="shared" ref="K22:K33" si="5">(I22-J22-G22)*(1-$C$11)+G22</f>
        <v>10.755949999999999</v>
      </c>
      <c r="L22" s="2">
        <f t="shared" si="0"/>
        <v>7.3464585752339291</v>
      </c>
      <c r="M22" s="2">
        <f t="shared" si="1"/>
        <v>0.16971176832183144</v>
      </c>
      <c r="O22">
        <v>2</v>
      </c>
      <c r="P22" s="2">
        <f>M20</f>
        <v>-15.123966942148758</v>
      </c>
      <c r="Q22">
        <f>$P$37*O22+$P$38</f>
        <v>-15.12396694214876</v>
      </c>
    </row>
    <row r="23" spans="1:17" x14ac:dyDescent="0.3">
      <c r="A23" t="s">
        <v>120</v>
      </c>
      <c r="D23">
        <v>5</v>
      </c>
      <c r="E23" s="2"/>
      <c r="F23" s="2">
        <v>0.192</v>
      </c>
      <c r="G23" s="2">
        <f t="shared" si="2"/>
        <v>1.9008</v>
      </c>
      <c r="H23" s="2">
        <f t="shared" ref="H23:H33" si="6">H22-G23</f>
        <v>2.8511999999999995</v>
      </c>
      <c r="I23" s="2">
        <f t="shared" si="3"/>
        <v>42.094999999999999</v>
      </c>
      <c r="J23" s="2">
        <f t="shared" si="4"/>
        <v>30</v>
      </c>
      <c r="K23" s="2">
        <f t="shared" si="5"/>
        <v>10.565869999999999</v>
      </c>
      <c r="L23" s="2">
        <f t="shared" si="0"/>
        <v>6.560573979671033</v>
      </c>
      <c r="M23" s="2">
        <f t="shared" si="1"/>
        <v>6.7302857479928644</v>
      </c>
      <c r="O23">
        <v>3</v>
      </c>
      <c r="P23" s="2">
        <f>M21</f>
        <v>-7.1767468069120977</v>
      </c>
      <c r="Q23">
        <f t="shared" ref="Q23:Q35" si="7">$P$37*O23+$P$38</f>
        <v>-9.8083429757661662</v>
      </c>
    </row>
    <row r="24" spans="1:17" x14ac:dyDescent="0.3">
      <c r="A24" t="s">
        <v>121</v>
      </c>
      <c r="D24">
        <v>6</v>
      </c>
      <c r="E24" s="2"/>
      <c r="F24" s="2">
        <v>0.1152</v>
      </c>
      <c r="G24" s="2">
        <f t="shared" si="2"/>
        <v>1.1404799999999999</v>
      </c>
      <c r="H24" s="2">
        <f t="shared" si="6"/>
        <v>1.7107199999999996</v>
      </c>
      <c r="I24" s="2">
        <f t="shared" si="3"/>
        <v>42.094999999999999</v>
      </c>
      <c r="J24" s="2">
        <f t="shared" si="4"/>
        <v>30</v>
      </c>
      <c r="K24" s="2">
        <f t="shared" si="5"/>
        <v>10.451821999999998</v>
      </c>
      <c r="L24" s="2">
        <f t="shared" si="0"/>
        <v>5.8997810405625284</v>
      </c>
      <c r="M24" s="2">
        <f t="shared" si="1"/>
        <v>12.630066788555393</v>
      </c>
      <c r="O24">
        <v>4</v>
      </c>
      <c r="P24" s="2">
        <f t="shared" ref="P24:P31" si="8">M22</f>
        <v>0.16971176832183144</v>
      </c>
      <c r="Q24">
        <f t="shared" si="7"/>
        <v>-4.492719009383574</v>
      </c>
    </row>
    <row r="25" spans="1:17" x14ac:dyDescent="0.3">
      <c r="A25" t="s">
        <v>122</v>
      </c>
      <c r="D25">
        <v>7</v>
      </c>
      <c r="E25" s="2"/>
      <c r="F25" s="2">
        <v>0.1152</v>
      </c>
      <c r="G25" s="2">
        <f t="shared" si="2"/>
        <v>1.1404799999999999</v>
      </c>
      <c r="H25" s="2">
        <f t="shared" si="6"/>
        <v>0.57023999999999964</v>
      </c>
      <c r="I25" s="2">
        <f t="shared" si="3"/>
        <v>42.094999999999999</v>
      </c>
      <c r="J25" s="2">
        <f t="shared" si="4"/>
        <v>30</v>
      </c>
      <c r="K25" s="2">
        <f t="shared" si="5"/>
        <v>10.451821999999998</v>
      </c>
      <c r="L25" s="2">
        <f t="shared" si="0"/>
        <v>5.3634373096022978</v>
      </c>
      <c r="M25" s="2">
        <f t="shared" si="1"/>
        <v>17.99350409815769</v>
      </c>
      <c r="O25">
        <v>5</v>
      </c>
      <c r="P25" s="2">
        <f t="shared" si="8"/>
        <v>6.7302857479928644</v>
      </c>
      <c r="Q25">
        <f t="shared" si="7"/>
        <v>0.82290495699901811</v>
      </c>
    </row>
    <row r="26" spans="1:17" x14ac:dyDescent="0.3">
      <c r="A26" t="s">
        <v>118</v>
      </c>
      <c r="D26">
        <v>8</v>
      </c>
      <c r="E26" s="2"/>
      <c r="F26" s="2">
        <v>5.7599999999999998E-2</v>
      </c>
      <c r="G26" s="2">
        <f t="shared" si="2"/>
        <v>0.57023999999999997</v>
      </c>
      <c r="H26" s="2">
        <f t="shared" si="6"/>
        <v>0</v>
      </c>
      <c r="I26" s="2">
        <f t="shared" si="3"/>
        <v>42.094999999999999</v>
      </c>
      <c r="J26" s="2">
        <f t="shared" si="4"/>
        <v>30</v>
      </c>
      <c r="K26" s="2">
        <f t="shared" si="5"/>
        <v>10.366285999999999</v>
      </c>
      <c r="L26" s="2">
        <f t="shared" si="0"/>
        <v>4.8359489243648337</v>
      </c>
      <c r="M26" s="2">
        <f t="shared" si="1"/>
        <v>22.829453022522522</v>
      </c>
      <c r="O26">
        <v>6</v>
      </c>
      <c r="P26" s="2">
        <f t="shared" si="8"/>
        <v>12.630066788555393</v>
      </c>
      <c r="Q26">
        <f t="shared" si="7"/>
        <v>6.1385289233816138</v>
      </c>
    </row>
    <row r="27" spans="1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42.094999999999999</v>
      </c>
      <c r="J27" s="2">
        <f t="shared" si="4"/>
        <v>30</v>
      </c>
      <c r="K27" s="2">
        <f t="shared" si="5"/>
        <v>10.280749999999999</v>
      </c>
      <c r="L27" s="2">
        <f t="shared" si="0"/>
        <v>4.360041590082921</v>
      </c>
      <c r="M27" s="2">
        <f t="shared" si="1"/>
        <v>27.189494612605444</v>
      </c>
      <c r="O27">
        <v>7</v>
      </c>
      <c r="P27" s="2">
        <f t="shared" si="8"/>
        <v>17.99350409815769</v>
      </c>
      <c r="Q27">
        <f t="shared" si="7"/>
        <v>11.454152889764202</v>
      </c>
    </row>
    <row r="28" spans="1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42.094999999999999</v>
      </c>
      <c r="J28" s="2">
        <f t="shared" si="4"/>
        <v>30</v>
      </c>
      <c r="K28" s="2">
        <f t="shared" si="5"/>
        <v>10.280749999999999</v>
      </c>
      <c r="L28" s="2">
        <f t="shared" si="0"/>
        <v>3.9636741728026554</v>
      </c>
      <c r="M28" s="2">
        <f t="shared" si="1"/>
        <v>31.153168785408099</v>
      </c>
      <c r="O28">
        <v>8</v>
      </c>
      <c r="P28" s="2">
        <f t="shared" si="8"/>
        <v>22.829453022522522</v>
      </c>
      <c r="Q28">
        <f t="shared" si="7"/>
        <v>16.769776856146798</v>
      </c>
    </row>
    <row r="29" spans="1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42.094999999999999</v>
      </c>
      <c r="J29" s="2">
        <f t="shared" si="4"/>
        <v>30</v>
      </c>
      <c r="K29" s="2">
        <f t="shared" si="5"/>
        <v>10.280749999999999</v>
      </c>
      <c r="L29" s="2">
        <f t="shared" si="0"/>
        <v>3.6033401570933226</v>
      </c>
      <c r="M29" s="2">
        <f t="shared" si="1"/>
        <v>34.756508942501419</v>
      </c>
      <c r="O29">
        <v>9</v>
      </c>
      <c r="P29" s="2">
        <f t="shared" si="8"/>
        <v>27.189494612605444</v>
      </c>
      <c r="Q29">
        <f t="shared" si="7"/>
        <v>22.085400822529394</v>
      </c>
    </row>
    <row r="30" spans="1:17" x14ac:dyDescent="0.3">
      <c r="D30">
        <v>12</v>
      </c>
      <c r="E30" s="2"/>
      <c r="F30" s="2"/>
      <c r="G30" s="2">
        <f t="shared" si="2"/>
        <v>0</v>
      </c>
      <c r="H30" s="2">
        <f t="shared" si="6"/>
        <v>0</v>
      </c>
      <c r="I30" s="2">
        <f>$C$9</f>
        <v>42.094999999999999</v>
      </c>
      <c r="J30" s="2">
        <f t="shared" si="4"/>
        <v>30</v>
      </c>
      <c r="K30" s="2">
        <f t="shared" si="5"/>
        <v>10.280749999999999</v>
      </c>
      <c r="L30" s="2">
        <f>(E30+K30)/($C$15^D30)</f>
        <v>3.2757637791757479</v>
      </c>
      <c r="M30" s="2">
        <f>M29+L30</f>
        <v>38.032272721677167</v>
      </c>
      <c r="O30">
        <v>10</v>
      </c>
      <c r="P30" s="2">
        <f t="shared" si="8"/>
        <v>31.153168785408099</v>
      </c>
      <c r="Q30">
        <f t="shared" si="7"/>
        <v>27.401024788911982</v>
      </c>
    </row>
    <row r="31" spans="1:17" x14ac:dyDescent="0.3">
      <c r="D31">
        <v>13</v>
      </c>
      <c r="G31" s="2">
        <f t="shared" si="2"/>
        <v>0</v>
      </c>
      <c r="H31" s="2">
        <f t="shared" si="6"/>
        <v>0</v>
      </c>
      <c r="I31" s="2">
        <f>$C$9</f>
        <v>42.094999999999999</v>
      </c>
      <c r="J31" s="2">
        <f t="shared" si="4"/>
        <v>30</v>
      </c>
      <c r="K31" s="2">
        <f t="shared" si="5"/>
        <v>10.280749999999999</v>
      </c>
      <c r="L31" s="2">
        <f t="shared" ref="L31:L33" si="9">(E31+K31)/($C$15^D31)</f>
        <v>2.9779670719779525</v>
      </c>
      <c r="M31" s="2">
        <f t="shared" ref="M31:M33" si="10">M30+L31</f>
        <v>41.010239793655117</v>
      </c>
      <c r="O31">
        <v>11</v>
      </c>
      <c r="P31" s="2">
        <f t="shared" si="8"/>
        <v>34.756508942501419</v>
      </c>
      <c r="Q31">
        <f t="shared" si="7"/>
        <v>32.716648755294578</v>
      </c>
    </row>
    <row r="32" spans="1:17" x14ac:dyDescent="0.3">
      <c r="D32">
        <v>14</v>
      </c>
      <c r="G32" s="2">
        <f t="shared" si="2"/>
        <v>0</v>
      </c>
      <c r="H32" s="2">
        <f t="shared" si="6"/>
        <v>0</v>
      </c>
      <c r="I32" s="2">
        <f>$C$9</f>
        <v>42.094999999999999</v>
      </c>
      <c r="J32" s="2">
        <f t="shared" si="4"/>
        <v>30</v>
      </c>
      <c r="K32" s="2">
        <f t="shared" si="5"/>
        <v>10.280749999999999</v>
      </c>
      <c r="L32" s="2">
        <f t="shared" si="9"/>
        <v>2.7072427927072291</v>
      </c>
      <c r="M32" s="2">
        <f t="shared" si="10"/>
        <v>43.717482586362344</v>
      </c>
      <c r="O32">
        <v>12</v>
      </c>
      <c r="P32" s="2">
        <f>M30</f>
        <v>38.032272721677167</v>
      </c>
      <c r="Q32">
        <f t="shared" si="7"/>
        <v>38.032272721677174</v>
      </c>
    </row>
    <row r="33" spans="1:17" x14ac:dyDescent="0.3">
      <c r="C33" s="2"/>
      <c r="D33">
        <v>15</v>
      </c>
      <c r="E33">
        <f>C3+C7</f>
        <v>6.85</v>
      </c>
      <c r="G33" s="2">
        <f t="shared" si="2"/>
        <v>0</v>
      </c>
      <c r="H33" s="2">
        <f t="shared" si="6"/>
        <v>0</v>
      </c>
      <c r="I33" s="2">
        <f>$C$9+C12</f>
        <v>52.094999999999999</v>
      </c>
      <c r="J33" s="2">
        <f t="shared" si="4"/>
        <v>30</v>
      </c>
      <c r="K33" s="2">
        <f t="shared" si="5"/>
        <v>18.780749999999998</v>
      </c>
      <c r="L33" s="2">
        <f t="shared" si="9"/>
        <v>6.1357977693686845</v>
      </c>
      <c r="M33" s="2">
        <f t="shared" si="10"/>
        <v>49.85328035573103</v>
      </c>
      <c r="O33">
        <v>13</v>
      </c>
      <c r="P33" s="2">
        <f>M32</f>
        <v>43.717482586362344</v>
      </c>
      <c r="Q33">
        <f t="shared" si="7"/>
        <v>43.347896688059762</v>
      </c>
    </row>
    <row r="34" spans="1:17" x14ac:dyDescent="0.3">
      <c r="C34" s="2"/>
      <c r="G34" s="2"/>
      <c r="H34" s="2"/>
      <c r="I34" s="2"/>
      <c r="J34" s="2"/>
      <c r="K34" s="2"/>
      <c r="L34" s="2"/>
      <c r="M34" s="2"/>
      <c r="O34">
        <v>14</v>
      </c>
      <c r="P34" s="2">
        <f>P35-E$33/(C15^D33)</f>
        <v>48.213444817552258</v>
      </c>
      <c r="Q34">
        <f t="shared" si="7"/>
        <v>48.663520654442351</v>
      </c>
    </row>
    <row r="35" spans="1:17" x14ac:dyDescent="0.3">
      <c r="C35" s="2"/>
      <c r="O35">
        <v>15</v>
      </c>
      <c r="P35" s="2">
        <f>M33</f>
        <v>49.85328035573103</v>
      </c>
      <c r="Q35">
        <f t="shared" si="7"/>
        <v>53.979144620824954</v>
      </c>
    </row>
    <row r="36" spans="1:17" x14ac:dyDescent="0.3">
      <c r="A36" t="s">
        <v>32</v>
      </c>
      <c r="C36" s="2">
        <f>-(C3+C7/(C15^D20))</f>
        <v>-6.5289256198347108</v>
      </c>
    </row>
    <row r="37" spans="1:17" x14ac:dyDescent="0.3">
      <c r="A37" t="s">
        <v>33</v>
      </c>
      <c r="C37" s="2">
        <f t="array" ref="C37">MAX(IF(M18:M30&lt;C36,M18:M30))</f>
        <v>-7.1767468069120977</v>
      </c>
      <c r="D37">
        <f>INDEX($D$18:$D$30,MATCH(C37,$M$18:$M$30,0))</f>
        <v>3</v>
      </c>
      <c r="O37" s="1" t="s">
        <v>30</v>
      </c>
      <c r="P37">
        <f>(P32-P22)/(O32-O22)</f>
        <v>5.315623966382593</v>
      </c>
    </row>
    <row r="38" spans="1:17" x14ac:dyDescent="0.3">
      <c r="A38" t="s">
        <v>34</v>
      </c>
      <c r="C38" s="2">
        <f t="array" ref="C38">MIN(IF(M18:M30&gt;C36,M18:M30))</f>
        <v>-5</v>
      </c>
      <c r="D38">
        <f>INDEX($D$18:$D$30,MATCH(C38,$M$18:$M$30,0))</f>
        <v>0</v>
      </c>
      <c r="O38" s="1" t="s">
        <v>31</v>
      </c>
      <c r="P38">
        <f>P22-P37*O22</f>
        <v>-25.755214874913946</v>
      </c>
    </row>
    <row r="39" spans="1:17" x14ac:dyDescent="0.3">
      <c r="A39" s="1" t="s">
        <v>41</v>
      </c>
      <c r="B39" s="1" t="s">
        <v>28</v>
      </c>
      <c r="C39" s="2">
        <f>(C36-C37)/(C38-C37)+(D37-2)</f>
        <v>1.297609802398827</v>
      </c>
    </row>
    <row r="40" spans="1:17" x14ac:dyDescent="0.3">
      <c r="A40" s="1" t="s">
        <v>42</v>
      </c>
      <c r="B40" s="1" t="s">
        <v>36</v>
      </c>
      <c r="C40" s="2">
        <f>M30</f>
        <v>38.032272721677167</v>
      </c>
    </row>
    <row r="41" spans="1:17" x14ac:dyDescent="0.3">
      <c r="A41" s="1" t="s">
        <v>26</v>
      </c>
      <c r="B41" s="1" t="s">
        <v>37</v>
      </c>
      <c r="C41" s="2">
        <f>-SUM(L21:L30)/SUM(L18:L20)</f>
        <v>3.5147021854223706</v>
      </c>
    </row>
    <row r="42" spans="1:17" x14ac:dyDescent="0.3">
      <c r="A42" s="1" t="s">
        <v>43</v>
      </c>
      <c r="B42" s="1" t="s">
        <v>44</v>
      </c>
      <c r="C42" s="3">
        <v>0.121046804639239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F23-084E-4367-B3B7-04F831458363}">
  <dimension ref="A1:L17"/>
  <sheetViews>
    <sheetView workbookViewId="0">
      <selection activeCell="B12" sqref="B12"/>
    </sheetView>
  </sheetViews>
  <sheetFormatPr defaultRowHeight="14.4" x14ac:dyDescent="0.3"/>
  <cols>
    <col min="1" max="1" width="14" customWidth="1"/>
    <col min="2" max="2" width="12.5546875" customWidth="1"/>
    <col min="4" max="4" width="10.88671875" customWidth="1"/>
    <col min="8" max="8" width="12.44140625" customWidth="1"/>
    <col min="9" max="9" width="13.5546875" customWidth="1"/>
    <col min="10" max="10" width="15.44140625" customWidth="1"/>
  </cols>
  <sheetData>
    <row r="1" spans="1:12" x14ac:dyDescent="0.3">
      <c r="A1" s="1" t="s">
        <v>67</v>
      </c>
    </row>
    <row r="2" spans="1:12" x14ac:dyDescent="0.3">
      <c r="A2" s="1"/>
    </row>
    <row r="3" spans="1:12" x14ac:dyDescent="0.3">
      <c r="A3" s="1" t="s">
        <v>61</v>
      </c>
      <c r="B3">
        <v>120</v>
      </c>
    </row>
    <row r="5" spans="1:12" ht="32.1" customHeight="1" x14ac:dyDescent="0.3">
      <c r="A5" s="1" t="s">
        <v>45</v>
      </c>
      <c r="B5" s="4" t="s">
        <v>49</v>
      </c>
      <c r="C5" s="4" t="s">
        <v>50</v>
      </c>
      <c r="D5" s="4" t="s">
        <v>51</v>
      </c>
      <c r="E5" s="4" t="s">
        <v>60</v>
      </c>
      <c r="F5" s="4" t="s">
        <v>44</v>
      </c>
      <c r="H5" s="4" t="s">
        <v>62</v>
      </c>
      <c r="I5" s="4" t="s">
        <v>65</v>
      </c>
      <c r="J5" s="4" t="s">
        <v>66</v>
      </c>
      <c r="K5" s="4" t="s">
        <v>60</v>
      </c>
      <c r="L5" s="4" t="s">
        <v>44</v>
      </c>
    </row>
    <row r="6" spans="1:12" x14ac:dyDescent="0.3">
      <c r="A6" t="s">
        <v>46</v>
      </c>
      <c r="B6">
        <v>60</v>
      </c>
      <c r="C6">
        <v>10</v>
      </c>
      <c r="D6">
        <v>12</v>
      </c>
      <c r="E6" s="5">
        <f>-B6+C6*$B$13+D6*$B$13*$C$17</f>
        <v>11.9166234502744</v>
      </c>
      <c r="F6" s="6">
        <v>0.1434945069404546</v>
      </c>
      <c r="G6" t="s">
        <v>63</v>
      </c>
      <c r="H6">
        <f>B8-B6</f>
        <v>40</v>
      </c>
      <c r="I6">
        <f>C8-C6</f>
        <v>2</v>
      </c>
      <c r="J6">
        <f>D8-D6</f>
        <v>8</v>
      </c>
      <c r="K6" s="5">
        <f>-H6+I6*$B$13+J6*$B$13*$C$17</f>
        <v>3.7019913910920224</v>
      </c>
      <c r="L6" s="6">
        <v>0.119140538227403</v>
      </c>
    </row>
    <row r="7" spans="1:12" x14ac:dyDescent="0.3">
      <c r="A7" t="s">
        <v>47</v>
      </c>
      <c r="B7">
        <v>120</v>
      </c>
      <c r="C7">
        <v>22</v>
      </c>
      <c r="D7">
        <v>22</v>
      </c>
      <c r="E7" s="5">
        <f t="shared" ref="E7:E8" si="0">-B7+C7*$B$13+D7*$B$13*$C$17</f>
        <v>15.180476325503065</v>
      </c>
      <c r="F7" s="6">
        <v>0.1287003710631443</v>
      </c>
      <c r="G7" t="s">
        <v>64</v>
      </c>
      <c r="H7">
        <f>B7-B8</f>
        <v>20</v>
      </c>
      <c r="I7">
        <f t="shared" ref="I7:J7" si="1">C7-C8</f>
        <v>10</v>
      </c>
      <c r="J7">
        <f t="shared" si="1"/>
        <v>2</v>
      </c>
      <c r="K7" s="5">
        <f>-H7+I7*$B$13+J7*$B$13*$C$17</f>
        <v>-0.4381385158633595</v>
      </c>
      <c r="L7" s="6">
        <v>9.2788300702240534E-2</v>
      </c>
    </row>
    <row r="8" spans="1:12" x14ac:dyDescent="0.3">
      <c r="A8" t="s">
        <v>48</v>
      </c>
      <c r="B8">
        <v>100</v>
      </c>
      <c r="C8">
        <v>12</v>
      </c>
      <c r="D8">
        <v>20</v>
      </c>
      <c r="E8" s="5">
        <f t="shared" si="0"/>
        <v>15.618614841366409</v>
      </c>
      <c r="F8" s="6">
        <v>0.13341823205097603</v>
      </c>
    </row>
    <row r="10" spans="1:12" x14ac:dyDescent="0.3">
      <c r="A10" t="s">
        <v>52</v>
      </c>
      <c r="B10">
        <v>0.1</v>
      </c>
      <c r="C10">
        <f>B10</f>
        <v>0.1</v>
      </c>
    </row>
    <row r="11" spans="1:12" x14ac:dyDescent="0.3">
      <c r="A11" t="s">
        <v>54</v>
      </c>
      <c r="B11">
        <v>1</v>
      </c>
      <c r="C11">
        <v>9</v>
      </c>
    </row>
    <row r="12" spans="1:12" x14ac:dyDescent="0.3">
      <c r="A12" t="s">
        <v>53</v>
      </c>
      <c r="B12" s="5">
        <f>(1+B10)^B11</f>
        <v>1.1000000000000001</v>
      </c>
      <c r="C12" s="5">
        <f>(1+C10)^C11</f>
        <v>2.3579476910000015</v>
      </c>
    </row>
    <row r="13" spans="1:12" x14ac:dyDescent="0.3">
      <c r="A13" t="s">
        <v>55</v>
      </c>
      <c r="B13" s="5">
        <f>1/B12</f>
        <v>0.90909090909090906</v>
      </c>
      <c r="C13" s="5">
        <f>1/C12</f>
        <v>0.42409761837248466</v>
      </c>
    </row>
    <row r="14" spans="1:12" x14ac:dyDescent="0.3">
      <c r="A14" t="s">
        <v>56</v>
      </c>
      <c r="B14" s="5">
        <f>((1+B10)^B11-1)/B10</f>
        <v>1.0000000000000009</v>
      </c>
      <c r="C14" s="5">
        <f>((1+C10)^C11-1)/C10</f>
        <v>13.579476910000015</v>
      </c>
    </row>
    <row r="15" spans="1:12" x14ac:dyDescent="0.3">
      <c r="A15" t="s">
        <v>57</v>
      </c>
      <c r="B15" s="5">
        <f>1/B14</f>
        <v>0.99999999999999911</v>
      </c>
      <c r="C15" s="5">
        <f>1/C14</f>
        <v>7.3640539074343397E-2</v>
      </c>
    </row>
    <row r="16" spans="1:12" x14ac:dyDescent="0.3">
      <c r="A16" t="s">
        <v>58</v>
      </c>
      <c r="B16" s="5">
        <f>B10*(1+B10)^B11/((1+B10)^B11-1)</f>
        <v>1.0999999999999992</v>
      </c>
      <c r="C16" s="5">
        <f>C10*(1+C10)^C11/((1+C10)^C11-1)</f>
        <v>0.1736405390743434</v>
      </c>
    </row>
    <row r="17" spans="1:3" x14ac:dyDescent="0.3">
      <c r="A17" t="s">
        <v>59</v>
      </c>
      <c r="B17" s="5">
        <f>1/B16</f>
        <v>0.90909090909090973</v>
      </c>
      <c r="C17" s="5">
        <f>1/C16</f>
        <v>5.7590238162751533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A3B-23EC-4E38-B406-F02E782D2556}">
  <dimension ref="A2:G55"/>
  <sheetViews>
    <sheetView workbookViewId="0">
      <selection activeCell="B3" sqref="B3"/>
    </sheetView>
  </sheetViews>
  <sheetFormatPr defaultRowHeight="14.4" x14ac:dyDescent="0.3"/>
  <cols>
    <col min="1" max="1" width="17.44140625" customWidth="1"/>
    <col min="2" max="2" width="11.6640625" customWidth="1"/>
    <col min="4" max="4" width="9.88671875" customWidth="1"/>
    <col min="5" max="5" width="12.5546875" customWidth="1"/>
  </cols>
  <sheetData>
    <row r="2" spans="1:7" x14ac:dyDescent="0.3">
      <c r="B2" s="1" t="s">
        <v>74</v>
      </c>
      <c r="C2" s="1" t="s">
        <v>75</v>
      </c>
      <c r="D2" s="1"/>
    </row>
    <row r="3" spans="1:7" x14ac:dyDescent="0.3">
      <c r="A3" t="s">
        <v>68</v>
      </c>
      <c r="B3">
        <v>8000</v>
      </c>
      <c r="C3">
        <v>16000</v>
      </c>
    </row>
    <row r="4" spans="1:7" x14ac:dyDescent="0.3">
      <c r="A4" t="s">
        <v>77</v>
      </c>
      <c r="B4">
        <v>1800</v>
      </c>
      <c r="C4">
        <v>1600</v>
      </c>
    </row>
    <row r="5" spans="1:7" x14ac:dyDescent="0.3">
      <c r="A5" t="s">
        <v>52</v>
      </c>
      <c r="B5">
        <v>0.08</v>
      </c>
      <c r="C5">
        <v>0.08</v>
      </c>
    </row>
    <row r="6" spans="1:7" x14ac:dyDescent="0.3">
      <c r="A6" t="s">
        <v>69</v>
      </c>
      <c r="B6">
        <v>4</v>
      </c>
      <c r="C6">
        <v>7</v>
      </c>
    </row>
    <row r="7" spans="1:7" x14ac:dyDescent="0.3">
      <c r="A7" t="s">
        <v>24</v>
      </c>
      <c r="B7" s="5">
        <f>(1+B5)^B6/((1+B5)^B6-1)</f>
        <v>3.7740100556754892</v>
      </c>
      <c r="C7" s="5">
        <f>(1+C5)^C6/((1+C5)^C6-1)</f>
        <v>2.4009050178551306</v>
      </c>
      <c r="D7" s="5"/>
    </row>
    <row r="8" spans="1:7" x14ac:dyDescent="0.3">
      <c r="A8" t="s">
        <v>56</v>
      </c>
      <c r="B8" s="5">
        <f>((1+B5)^B6-1)/B5</f>
        <v>4.5061120000000034</v>
      </c>
      <c r="C8" s="5">
        <f>((1+C5)^C6-1)/C5</f>
        <v>8.9228033597440088</v>
      </c>
      <c r="D8" s="5"/>
    </row>
    <row r="9" spans="1:7" x14ac:dyDescent="0.3">
      <c r="A9" t="s">
        <v>9</v>
      </c>
      <c r="B9" s="5">
        <f>(B7-1)*B3</f>
        <v>22192.080445403913</v>
      </c>
      <c r="C9" s="5">
        <f>(C7-1)*C3</f>
        <v>22414.48028568209</v>
      </c>
      <c r="D9" s="5"/>
    </row>
    <row r="10" spans="1:7" x14ac:dyDescent="0.3">
      <c r="A10" s="1" t="s">
        <v>70</v>
      </c>
      <c r="B10" s="5">
        <f>B9+B3</f>
        <v>30192.080445403913</v>
      </c>
      <c r="C10" s="5">
        <f>C9+C3</f>
        <v>38414.48028568209</v>
      </c>
      <c r="D10" s="5"/>
    </row>
    <row r="11" spans="1:7" x14ac:dyDescent="0.3">
      <c r="A11" s="1" t="s">
        <v>76</v>
      </c>
      <c r="B11" s="5">
        <f>(B3*(1+B5)^B6+B4*B8)/((1+B5)^B6-1)</f>
        <v>52692.08044540391</v>
      </c>
      <c r="C11" s="5">
        <f>(C3*(1+C5)^C6+C4*C8)/((1+C5)^C6-1)</f>
        <v>58414.480285682097</v>
      </c>
      <c r="D11" s="5"/>
      <c r="E11" s="5"/>
    </row>
    <row r="12" spans="1:7" x14ac:dyDescent="0.3">
      <c r="A12" s="1" t="s">
        <v>58</v>
      </c>
      <c r="B12" s="5">
        <f>B5*(1+B5)^B6/((1+B5)^B6-1)</f>
        <v>0.30192080445403913</v>
      </c>
      <c r="C12" s="5">
        <f>C5*(1+C5)^C6/((1+C5)^C6-1)</f>
        <v>0.19207240142841048</v>
      </c>
      <c r="D12" s="5"/>
      <c r="E12" s="5"/>
    </row>
    <row r="14" spans="1:7" x14ac:dyDescent="0.3">
      <c r="B14" s="20" t="s">
        <v>74</v>
      </c>
      <c r="C14" s="20"/>
      <c r="D14" s="7"/>
      <c r="E14" s="20" t="s">
        <v>75</v>
      </c>
      <c r="F14" s="20"/>
    </row>
    <row r="15" spans="1:7" ht="32.4" customHeight="1" x14ac:dyDescent="0.3">
      <c r="A15" s="1" t="s">
        <v>72</v>
      </c>
      <c r="B15" s="4" t="s">
        <v>71</v>
      </c>
      <c r="C15" s="1" t="s">
        <v>73</v>
      </c>
      <c r="D15" s="1" t="s">
        <v>78</v>
      </c>
      <c r="E15" s="4" t="s">
        <v>71</v>
      </c>
      <c r="F15" s="1" t="s">
        <v>73</v>
      </c>
      <c r="G15" s="1" t="s">
        <v>78</v>
      </c>
    </row>
    <row r="16" spans="1:7" x14ac:dyDescent="0.3">
      <c r="A16">
        <v>0</v>
      </c>
      <c r="B16">
        <f t="shared" ref="B16:B55" si="0">IF(MOD(A16,$B$6)=0,-$B$3,0)</f>
        <v>-8000</v>
      </c>
      <c r="C16" s="5">
        <f>$B$10+B16</f>
        <v>22192.080445403913</v>
      </c>
      <c r="D16" s="5"/>
      <c r="E16">
        <f t="shared" ref="E16:E55" si="1">IF(MOD(A16,$C$6)=0,-$C$3,0)</f>
        <v>-16000</v>
      </c>
      <c r="F16" s="5">
        <f>$C$10+E16</f>
        <v>22414.48028568209</v>
      </c>
    </row>
    <row r="17" spans="1:7" x14ac:dyDescent="0.3">
      <c r="A17">
        <v>1</v>
      </c>
      <c r="B17">
        <f t="shared" si="0"/>
        <v>0</v>
      </c>
      <c r="C17">
        <f t="shared" ref="C17:C36" si="2">C16*(1+$B$5)+B17</f>
        <v>23967.446881036227</v>
      </c>
      <c r="D17" s="5">
        <f>$B$3*$B$12+$B$4</f>
        <v>4215.3664356323134</v>
      </c>
      <c r="E17">
        <f t="shared" si="1"/>
        <v>0</v>
      </c>
      <c r="F17">
        <f>F16*(1+$B$5)+E17</f>
        <v>24207.638708536659</v>
      </c>
      <c r="G17" s="5">
        <f>$C$3*$C$12+$C$4</f>
        <v>4673.1584228545671</v>
      </c>
    </row>
    <row r="18" spans="1:7" x14ac:dyDescent="0.3">
      <c r="A18">
        <v>2</v>
      </c>
      <c r="B18">
        <f t="shared" si="0"/>
        <v>0</v>
      </c>
      <c r="C18">
        <f t="shared" si="2"/>
        <v>25884.842631519128</v>
      </c>
      <c r="D18" s="5">
        <f t="shared" ref="D18:D55" si="3">$B$3*$B$12+$B$4</f>
        <v>4215.3664356323134</v>
      </c>
      <c r="E18">
        <f t="shared" si="1"/>
        <v>0</v>
      </c>
      <c r="F18">
        <f t="shared" ref="F18:F55" si="4">F17*(1+$B$5)+E18</f>
        <v>26144.249805219592</v>
      </c>
      <c r="G18" s="5">
        <f t="shared" ref="G18:G55" si="5">$C$3*$C$12+$C$4</f>
        <v>4673.1584228545671</v>
      </c>
    </row>
    <row r="19" spans="1:7" x14ac:dyDescent="0.3">
      <c r="A19">
        <v>3</v>
      </c>
      <c r="B19">
        <f t="shared" si="0"/>
        <v>0</v>
      </c>
      <c r="C19">
        <f t="shared" si="2"/>
        <v>27955.630042040659</v>
      </c>
      <c r="D19" s="5">
        <f t="shared" si="3"/>
        <v>4215.3664356323134</v>
      </c>
      <c r="E19">
        <f t="shared" si="1"/>
        <v>0</v>
      </c>
      <c r="F19">
        <f t="shared" si="4"/>
        <v>28235.789789637161</v>
      </c>
      <c r="G19" s="5">
        <f t="shared" si="5"/>
        <v>4673.1584228545671</v>
      </c>
    </row>
    <row r="20" spans="1:7" x14ac:dyDescent="0.3">
      <c r="A20">
        <v>4</v>
      </c>
      <c r="B20">
        <f t="shared" si="0"/>
        <v>-8000</v>
      </c>
      <c r="C20">
        <f t="shared" si="2"/>
        <v>22192.080445403913</v>
      </c>
      <c r="D20" s="5">
        <f t="shared" si="3"/>
        <v>4215.3664356323134</v>
      </c>
      <c r="E20">
        <f t="shared" si="1"/>
        <v>0</v>
      </c>
      <c r="F20">
        <f t="shared" si="4"/>
        <v>30494.652972808137</v>
      </c>
      <c r="G20" s="5">
        <f t="shared" si="5"/>
        <v>4673.1584228545671</v>
      </c>
    </row>
    <row r="21" spans="1:7" x14ac:dyDescent="0.3">
      <c r="A21">
        <v>5</v>
      </c>
      <c r="B21">
        <f t="shared" si="0"/>
        <v>0</v>
      </c>
      <c r="C21">
        <f t="shared" si="2"/>
        <v>23967.446881036227</v>
      </c>
      <c r="D21" s="5">
        <f t="shared" si="3"/>
        <v>4215.3664356323134</v>
      </c>
      <c r="E21">
        <f t="shared" si="1"/>
        <v>0</v>
      </c>
      <c r="F21">
        <f t="shared" si="4"/>
        <v>32934.225210632787</v>
      </c>
      <c r="G21" s="5">
        <f t="shared" si="5"/>
        <v>4673.1584228545671</v>
      </c>
    </row>
    <row r="22" spans="1:7" x14ac:dyDescent="0.3">
      <c r="A22">
        <v>6</v>
      </c>
      <c r="B22">
        <f t="shared" si="0"/>
        <v>0</v>
      </c>
      <c r="C22">
        <f t="shared" si="2"/>
        <v>25884.842631519128</v>
      </c>
      <c r="D22" s="5">
        <f t="shared" si="3"/>
        <v>4215.3664356323134</v>
      </c>
      <c r="E22">
        <f t="shared" si="1"/>
        <v>0</v>
      </c>
      <c r="F22">
        <f t="shared" si="4"/>
        <v>35568.963227483415</v>
      </c>
      <c r="G22" s="5">
        <f t="shared" si="5"/>
        <v>4673.1584228545671</v>
      </c>
    </row>
    <row r="23" spans="1:7" x14ac:dyDescent="0.3">
      <c r="A23">
        <v>7</v>
      </c>
      <c r="B23">
        <f t="shared" si="0"/>
        <v>0</v>
      </c>
      <c r="C23">
        <f t="shared" si="2"/>
        <v>27955.630042040659</v>
      </c>
      <c r="D23" s="5">
        <f t="shared" si="3"/>
        <v>4215.3664356323134</v>
      </c>
      <c r="E23">
        <f t="shared" si="1"/>
        <v>-16000</v>
      </c>
      <c r="F23">
        <f t="shared" si="4"/>
        <v>22414.48028568209</v>
      </c>
      <c r="G23" s="5">
        <f t="shared" si="5"/>
        <v>4673.1584228545671</v>
      </c>
    </row>
    <row r="24" spans="1:7" x14ac:dyDescent="0.3">
      <c r="A24">
        <v>8</v>
      </c>
      <c r="B24">
        <f t="shared" si="0"/>
        <v>-8000</v>
      </c>
      <c r="C24">
        <f t="shared" si="2"/>
        <v>22192.080445403913</v>
      </c>
      <c r="D24" s="5">
        <f t="shared" si="3"/>
        <v>4215.3664356323134</v>
      </c>
      <c r="E24">
        <f t="shared" si="1"/>
        <v>0</v>
      </c>
      <c r="F24">
        <f t="shared" si="4"/>
        <v>24207.638708536659</v>
      </c>
      <c r="G24" s="5">
        <f t="shared" si="5"/>
        <v>4673.1584228545671</v>
      </c>
    </row>
    <row r="25" spans="1:7" x14ac:dyDescent="0.3">
      <c r="A25">
        <v>9</v>
      </c>
      <c r="B25">
        <f t="shared" si="0"/>
        <v>0</v>
      </c>
      <c r="C25">
        <f t="shared" si="2"/>
        <v>23967.446881036227</v>
      </c>
      <c r="D25" s="5">
        <f t="shared" si="3"/>
        <v>4215.3664356323134</v>
      </c>
      <c r="E25">
        <f t="shared" si="1"/>
        <v>0</v>
      </c>
      <c r="F25">
        <f t="shared" si="4"/>
        <v>26144.249805219592</v>
      </c>
      <c r="G25" s="5">
        <f t="shared" si="5"/>
        <v>4673.1584228545671</v>
      </c>
    </row>
    <row r="26" spans="1:7" x14ac:dyDescent="0.3">
      <c r="A26">
        <v>10</v>
      </c>
      <c r="B26">
        <f t="shared" si="0"/>
        <v>0</v>
      </c>
      <c r="C26">
        <f t="shared" si="2"/>
        <v>25884.842631519128</v>
      </c>
      <c r="D26" s="5">
        <f t="shared" si="3"/>
        <v>4215.3664356323134</v>
      </c>
      <c r="E26">
        <f t="shared" si="1"/>
        <v>0</v>
      </c>
      <c r="F26">
        <f t="shared" si="4"/>
        <v>28235.789789637161</v>
      </c>
      <c r="G26" s="5">
        <f t="shared" si="5"/>
        <v>4673.1584228545671</v>
      </c>
    </row>
    <row r="27" spans="1:7" x14ac:dyDescent="0.3">
      <c r="A27">
        <v>11</v>
      </c>
      <c r="B27">
        <f t="shared" si="0"/>
        <v>0</v>
      </c>
      <c r="C27">
        <f t="shared" si="2"/>
        <v>27955.630042040659</v>
      </c>
      <c r="D27" s="5">
        <f t="shared" si="3"/>
        <v>4215.3664356323134</v>
      </c>
      <c r="E27">
        <f t="shared" si="1"/>
        <v>0</v>
      </c>
      <c r="F27">
        <f t="shared" si="4"/>
        <v>30494.652972808137</v>
      </c>
      <c r="G27" s="5">
        <f t="shared" si="5"/>
        <v>4673.1584228545671</v>
      </c>
    </row>
    <row r="28" spans="1:7" x14ac:dyDescent="0.3">
      <c r="A28">
        <v>12</v>
      </c>
      <c r="B28">
        <f t="shared" si="0"/>
        <v>-8000</v>
      </c>
      <c r="C28">
        <f t="shared" si="2"/>
        <v>22192.080445403913</v>
      </c>
      <c r="D28" s="5">
        <f t="shared" si="3"/>
        <v>4215.3664356323134</v>
      </c>
      <c r="E28">
        <f t="shared" si="1"/>
        <v>0</v>
      </c>
      <c r="F28">
        <f t="shared" si="4"/>
        <v>32934.225210632787</v>
      </c>
      <c r="G28" s="5">
        <f t="shared" si="5"/>
        <v>4673.1584228545671</v>
      </c>
    </row>
    <row r="29" spans="1:7" x14ac:dyDescent="0.3">
      <c r="A29">
        <v>13</v>
      </c>
      <c r="B29">
        <f t="shared" si="0"/>
        <v>0</v>
      </c>
      <c r="C29">
        <f t="shared" si="2"/>
        <v>23967.446881036227</v>
      </c>
      <c r="D29" s="5">
        <f t="shared" si="3"/>
        <v>4215.3664356323134</v>
      </c>
      <c r="E29">
        <f t="shared" si="1"/>
        <v>0</v>
      </c>
      <c r="F29">
        <f t="shared" si="4"/>
        <v>35568.963227483415</v>
      </c>
      <c r="G29" s="5">
        <f t="shared" si="5"/>
        <v>4673.1584228545671</v>
      </c>
    </row>
    <row r="30" spans="1:7" x14ac:dyDescent="0.3">
      <c r="A30">
        <v>14</v>
      </c>
      <c r="B30">
        <f t="shared" si="0"/>
        <v>0</v>
      </c>
      <c r="C30">
        <f t="shared" si="2"/>
        <v>25884.842631519128</v>
      </c>
      <c r="D30" s="5">
        <f t="shared" si="3"/>
        <v>4215.3664356323134</v>
      </c>
      <c r="E30">
        <f t="shared" si="1"/>
        <v>-16000</v>
      </c>
      <c r="F30">
        <f t="shared" si="4"/>
        <v>22414.48028568209</v>
      </c>
      <c r="G30" s="5">
        <f t="shared" si="5"/>
        <v>4673.1584228545671</v>
      </c>
    </row>
    <row r="31" spans="1:7" x14ac:dyDescent="0.3">
      <c r="A31">
        <v>15</v>
      </c>
      <c r="B31">
        <f t="shared" si="0"/>
        <v>0</v>
      </c>
      <c r="C31">
        <f t="shared" si="2"/>
        <v>27955.630042040659</v>
      </c>
      <c r="D31" s="5">
        <f t="shared" si="3"/>
        <v>4215.3664356323134</v>
      </c>
      <c r="E31">
        <f t="shared" si="1"/>
        <v>0</v>
      </c>
      <c r="F31">
        <f t="shared" si="4"/>
        <v>24207.638708536659</v>
      </c>
      <c r="G31" s="5">
        <f t="shared" si="5"/>
        <v>4673.1584228545671</v>
      </c>
    </row>
    <row r="32" spans="1:7" x14ac:dyDescent="0.3">
      <c r="A32">
        <v>16</v>
      </c>
      <c r="B32">
        <f t="shared" si="0"/>
        <v>-8000</v>
      </c>
      <c r="C32">
        <f t="shared" si="2"/>
        <v>22192.080445403913</v>
      </c>
      <c r="D32" s="5">
        <f t="shared" si="3"/>
        <v>4215.3664356323134</v>
      </c>
      <c r="E32">
        <f t="shared" si="1"/>
        <v>0</v>
      </c>
      <c r="F32">
        <f t="shared" si="4"/>
        <v>26144.249805219592</v>
      </c>
      <c r="G32" s="5">
        <f t="shared" si="5"/>
        <v>4673.1584228545671</v>
      </c>
    </row>
    <row r="33" spans="1:7" x14ac:dyDescent="0.3">
      <c r="A33">
        <v>17</v>
      </c>
      <c r="B33">
        <f t="shared" si="0"/>
        <v>0</v>
      </c>
      <c r="C33">
        <f t="shared" si="2"/>
        <v>23967.446881036227</v>
      </c>
      <c r="D33" s="5">
        <f t="shared" si="3"/>
        <v>4215.3664356323134</v>
      </c>
      <c r="E33">
        <f t="shared" si="1"/>
        <v>0</v>
      </c>
      <c r="F33">
        <f t="shared" si="4"/>
        <v>28235.789789637161</v>
      </c>
      <c r="G33" s="5">
        <f t="shared" si="5"/>
        <v>4673.1584228545671</v>
      </c>
    </row>
    <row r="34" spans="1:7" x14ac:dyDescent="0.3">
      <c r="A34">
        <v>18</v>
      </c>
      <c r="B34">
        <f t="shared" si="0"/>
        <v>0</v>
      </c>
      <c r="C34">
        <f t="shared" si="2"/>
        <v>25884.842631519128</v>
      </c>
      <c r="D34" s="5">
        <f t="shared" si="3"/>
        <v>4215.3664356323134</v>
      </c>
      <c r="E34">
        <f t="shared" si="1"/>
        <v>0</v>
      </c>
      <c r="F34">
        <f t="shared" si="4"/>
        <v>30494.652972808137</v>
      </c>
      <c r="G34" s="5">
        <f t="shared" si="5"/>
        <v>4673.1584228545671</v>
      </c>
    </row>
    <row r="35" spans="1:7" x14ac:dyDescent="0.3">
      <c r="A35">
        <v>19</v>
      </c>
      <c r="B35">
        <f t="shared" si="0"/>
        <v>0</v>
      </c>
      <c r="C35">
        <f t="shared" si="2"/>
        <v>27955.630042040659</v>
      </c>
      <c r="D35" s="5">
        <f t="shared" si="3"/>
        <v>4215.3664356323134</v>
      </c>
      <c r="E35">
        <f t="shared" si="1"/>
        <v>0</v>
      </c>
      <c r="F35">
        <f t="shared" si="4"/>
        <v>32934.225210632787</v>
      </c>
      <c r="G35" s="5">
        <f t="shared" si="5"/>
        <v>4673.1584228545671</v>
      </c>
    </row>
    <row r="36" spans="1:7" x14ac:dyDescent="0.3">
      <c r="A36">
        <v>20</v>
      </c>
      <c r="B36">
        <f t="shared" si="0"/>
        <v>-8000</v>
      </c>
      <c r="C36">
        <f t="shared" si="2"/>
        <v>22192.080445403913</v>
      </c>
      <c r="D36" s="5">
        <f t="shared" si="3"/>
        <v>4215.3664356323134</v>
      </c>
      <c r="E36">
        <f t="shared" si="1"/>
        <v>0</v>
      </c>
      <c r="F36">
        <f t="shared" si="4"/>
        <v>35568.963227483415</v>
      </c>
      <c r="G36" s="5">
        <f t="shared" si="5"/>
        <v>4673.1584228545671</v>
      </c>
    </row>
    <row r="37" spans="1:7" x14ac:dyDescent="0.3">
      <c r="A37">
        <v>21</v>
      </c>
      <c r="B37">
        <f t="shared" si="0"/>
        <v>0</v>
      </c>
      <c r="C37">
        <f t="shared" ref="C37:C55" si="6">C36*(1+$B$5)+B37</f>
        <v>23967.446881036227</v>
      </c>
      <c r="D37" s="5">
        <f t="shared" si="3"/>
        <v>4215.3664356323134</v>
      </c>
      <c r="E37">
        <f t="shared" si="1"/>
        <v>-16000</v>
      </c>
      <c r="F37">
        <f t="shared" si="4"/>
        <v>22414.48028568209</v>
      </c>
      <c r="G37" s="5">
        <f t="shared" si="5"/>
        <v>4673.1584228545671</v>
      </c>
    </row>
    <row r="38" spans="1:7" x14ac:dyDescent="0.3">
      <c r="A38">
        <v>22</v>
      </c>
      <c r="B38">
        <f t="shared" si="0"/>
        <v>0</v>
      </c>
      <c r="C38">
        <f t="shared" si="6"/>
        <v>25884.842631519128</v>
      </c>
      <c r="D38" s="5">
        <f t="shared" si="3"/>
        <v>4215.3664356323134</v>
      </c>
      <c r="E38">
        <f t="shared" si="1"/>
        <v>0</v>
      </c>
      <c r="F38">
        <f t="shared" si="4"/>
        <v>24207.638708536659</v>
      </c>
      <c r="G38" s="5">
        <f t="shared" si="5"/>
        <v>4673.1584228545671</v>
      </c>
    </row>
    <row r="39" spans="1:7" x14ac:dyDescent="0.3">
      <c r="A39">
        <v>23</v>
      </c>
      <c r="B39">
        <f t="shared" si="0"/>
        <v>0</v>
      </c>
      <c r="C39">
        <f t="shared" si="6"/>
        <v>27955.630042040659</v>
      </c>
      <c r="D39" s="5">
        <f t="shared" si="3"/>
        <v>4215.3664356323134</v>
      </c>
      <c r="E39">
        <f t="shared" si="1"/>
        <v>0</v>
      </c>
      <c r="F39">
        <f t="shared" si="4"/>
        <v>26144.249805219592</v>
      </c>
      <c r="G39" s="5">
        <f t="shared" si="5"/>
        <v>4673.1584228545671</v>
      </c>
    </row>
    <row r="40" spans="1:7" x14ac:dyDescent="0.3">
      <c r="A40">
        <v>24</v>
      </c>
      <c r="B40">
        <f t="shared" si="0"/>
        <v>-8000</v>
      </c>
      <c r="C40">
        <f t="shared" si="6"/>
        <v>22192.080445403913</v>
      </c>
      <c r="D40" s="5">
        <f t="shared" si="3"/>
        <v>4215.3664356323134</v>
      </c>
      <c r="E40">
        <f t="shared" si="1"/>
        <v>0</v>
      </c>
      <c r="F40">
        <f t="shared" si="4"/>
        <v>28235.789789637161</v>
      </c>
      <c r="G40" s="5">
        <f t="shared" si="5"/>
        <v>4673.1584228545671</v>
      </c>
    </row>
    <row r="41" spans="1:7" x14ac:dyDescent="0.3">
      <c r="A41">
        <v>25</v>
      </c>
      <c r="B41">
        <f t="shared" si="0"/>
        <v>0</v>
      </c>
      <c r="C41">
        <f t="shared" si="6"/>
        <v>23967.446881036227</v>
      </c>
      <c r="D41" s="5">
        <f t="shared" si="3"/>
        <v>4215.3664356323134</v>
      </c>
      <c r="E41">
        <f t="shared" si="1"/>
        <v>0</v>
      </c>
      <c r="F41">
        <f t="shared" si="4"/>
        <v>30494.652972808137</v>
      </c>
      <c r="G41" s="5">
        <f t="shared" si="5"/>
        <v>4673.1584228545671</v>
      </c>
    </row>
    <row r="42" spans="1:7" x14ac:dyDescent="0.3">
      <c r="A42">
        <v>26</v>
      </c>
      <c r="B42">
        <f t="shared" si="0"/>
        <v>0</v>
      </c>
      <c r="C42">
        <f t="shared" si="6"/>
        <v>25884.842631519128</v>
      </c>
      <c r="D42" s="5">
        <f t="shared" si="3"/>
        <v>4215.3664356323134</v>
      </c>
      <c r="E42">
        <f t="shared" si="1"/>
        <v>0</v>
      </c>
      <c r="F42">
        <f t="shared" si="4"/>
        <v>32934.225210632787</v>
      </c>
      <c r="G42" s="5">
        <f t="shared" si="5"/>
        <v>4673.1584228545671</v>
      </c>
    </row>
    <row r="43" spans="1:7" x14ac:dyDescent="0.3">
      <c r="A43">
        <v>27</v>
      </c>
      <c r="B43">
        <f t="shared" si="0"/>
        <v>0</v>
      </c>
      <c r="C43">
        <f t="shared" si="6"/>
        <v>27955.630042040659</v>
      </c>
      <c r="D43" s="5">
        <f t="shared" si="3"/>
        <v>4215.3664356323134</v>
      </c>
      <c r="E43">
        <f t="shared" si="1"/>
        <v>0</v>
      </c>
      <c r="F43">
        <f t="shared" si="4"/>
        <v>35568.963227483415</v>
      </c>
      <c r="G43" s="5">
        <f t="shared" si="5"/>
        <v>4673.1584228545671</v>
      </c>
    </row>
    <row r="44" spans="1:7" x14ac:dyDescent="0.3">
      <c r="A44">
        <v>28</v>
      </c>
      <c r="B44">
        <f t="shared" si="0"/>
        <v>-8000</v>
      </c>
      <c r="C44">
        <f t="shared" si="6"/>
        <v>22192.080445403913</v>
      </c>
      <c r="D44" s="5">
        <f t="shared" si="3"/>
        <v>4215.3664356323134</v>
      </c>
      <c r="E44">
        <f t="shared" si="1"/>
        <v>-16000</v>
      </c>
      <c r="F44">
        <f t="shared" si="4"/>
        <v>22414.48028568209</v>
      </c>
      <c r="G44" s="5">
        <f t="shared" si="5"/>
        <v>4673.1584228545671</v>
      </c>
    </row>
    <row r="45" spans="1:7" x14ac:dyDescent="0.3">
      <c r="A45">
        <v>29</v>
      </c>
      <c r="B45">
        <f t="shared" si="0"/>
        <v>0</v>
      </c>
      <c r="C45">
        <f t="shared" si="6"/>
        <v>23967.446881036227</v>
      </c>
      <c r="D45" s="5">
        <f t="shared" si="3"/>
        <v>4215.3664356323134</v>
      </c>
      <c r="E45">
        <f t="shared" si="1"/>
        <v>0</v>
      </c>
      <c r="F45">
        <f t="shared" si="4"/>
        <v>24207.638708536659</v>
      </c>
      <c r="G45" s="5">
        <f t="shared" si="5"/>
        <v>4673.1584228545671</v>
      </c>
    </row>
    <row r="46" spans="1:7" x14ac:dyDescent="0.3">
      <c r="A46">
        <v>30</v>
      </c>
      <c r="B46">
        <f t="shared" si="0"/>
        <v>0</v>
      </c>
      <c r="C46">
        <f t="shared" si="6"/>
        <v>25884.842631519128</v>
      </c>
      <c r="D46" s="5">
        <f t="shared" si="3"/>
        <v>4215.3664356323134</v>
      </c>
      <c r="E46">
        <f t="shared" si="1"/>
        <v>0</v>
      </c>
      <c r="F46">
        <f t="shared" si="4"/>
        <v>26144.249805219592</v>
      </c>
      <c r="G46" s="5">
        <f t="shared" si="5"/>
        <v>4673.1584228545671</v>
      </c>
    </row>
    <row r="47" spans="1:7" x14ac:dyDescent="0.3">
      <c r="A47">
        <v>31</v>
      </c>
      <c r="B47">
        <f t="shared" si="0"/>
        <v>0</v>
      </c>
      <c r="C47">
        <f t="shared" si="6"/>
        <v>27955.630042040659</v>
      </c>
      <c r="D47" s="5">
        <f t="shared" si="3"/>
        <v>4215.3664356323134</v>
      </c>
      <c r="E47">
        <f t="shared" si="1"/>
        <v>0</v>
      </c>
      <c r="F47">
        <f t="shared" si="4"/>
        <v>28235.789789637161</v>
      </c>
      <c r="G47" s="5">
        <f t="shared" si="5"/>
        <v>4673.1584228545671</v>
      </c>
    </row>
    <row r="48" spans="1:7" x14ac:dyDescent="0.3">
      <c r="A48">
        <v>32</v>
      </c>
      <c r="B48">
        <f t="shared" si="0"/>
        <v>-8000</v>
      </c>
      <c r="C48">
        <f t="shared" si="6"/>
        <v>22192.080445403913</v>
      </c>
      <c r="D48" s="5">
        <f t="shared" si="3"/>
        <v>4215.3664356323134</v>
      </c>
      <c r="E48">
        <f t="shared" si="1"/>
        <v>0</v>
      </c>
      <c r="F48">
        <f t="shared" si="4"/>
        <v>30494.652972808137</v>
      </c>
      <c r="G48" s="5">
        <f t="shared" si="5"/>
        <v>4673.1584228545671</v>
      </c>
    </row>
    <row r="49" spans="1:7" x14ac:dyDescent="0.3">
      <c r="A49">
        <v>33</v>
      </c>
      <c r="B49">
        <f t="shared" si="0"/>
        <v>0</v>
      </c>
      <c r="C49">
        <f t="shared" si="6"/>
        <v>23967.446881036227</v>
      </c>
      <c r="D49" s="5">
        <f t="shared" si="3"/>
        <v>4215.3664356323134</v>
      </c>
      <c r="E49">
        <f t="shared" si="1"/>
        <v>0</v>
      </c>
      <c r="F49">
        <f t="shared" si="4"/>
        <v>32934.225210632787</v>
      </c>
      <c r="G49" s="5">
        <f t="shared" si="5"/>
        <v>4673.1584228545671</v>
      </c>
    </row>
    <row r="50" spans="1:7" x14ac:dyDescent="0.3">
      <c r="A50">
        <v>34</v>
      </c>
      <c r="B50">
        <f t="shared" si="0"/>
        <v>0</v>
      </c>
      <c r="C50">
        <f t="shared" si="6"/>
        <v>25884.842631519128</v>
      </c>
      <c r="D50" s="5">
        <f t="shared" si="3"/>
        <v>4215.3664356323134</v>
      </c>
      <c r="E50">
        <f t="shared" si="1"/>
        <v>0</v>
      </c>
      <c r="F50">
        <f t="shared" si="4"/>
        <v>35568.963227483415</v>
      </c>
      <c r="G50" s="5">
        <f t="shared" si="5"/>
        <v>4673.1584228545671</v>
      </c>
    </row>
    <row r="51" spans="1:7" x14ac:dyDescent="0.3">
      <c r="A51">
        <v>35</v>
      </c>
      <c r="B51">
        <f t="shared" si="0"/>
        <v>0</v>
      </c>
      <c r="C51">
        <f t="shared" si="6"/>
        <v>27955.630042040659</v>
      </c>
      <c r="D51" s="5">
        <f t="shared" si="3"/>
        <v>4215.3664356323134</v>
      </c>
      <c r="E51">
        <f t="shared" si="1"/>
        <v>-16000</v>
      </c>
      <c r="F51">
        <f t="shared" si="4"/>
        <v>22414.48028568209</v>
      </c>
      <c r="G51" s="5">
        <f t="shared" si="5"/>
        <v>4673.1584228545671</v>
      </c>
    </row>
    <row r="52" spans="1:7" x14ac:dyDescent="0.3">
      <c r="A52">
        <v>36</v>
      </c>
      <c r="B52">
        <f t="shared" si="0"/>
        <v>-8000</v>
      </c>
      <c r="C52">
        <f t="shared" si="6"/>
        <v>22192.080445403913</v>
      </c>
      <c r="D52" s="5">
        <f t="shared" si="3"/>
        <v>4215.3664356323134</v>
      </c>
      <c r="E52">
        <f t="shared" si="1"/>
        <v>0</v>
      </c>
      <c r="F52">
        <f t="shared" si="4"/>
        <v>24207.638708536659</v>
      </c>
      <c r="G52" s="5">
        <f t="shared" si="5"/>
        <v>4673.1584228545671</v>
      </c>
    </row>
    <row r="53" spans="1:7" x14ac:dyDescent="0.3">
      <c r="A53">
        <v>37</v>
      </c>
      <c r="B53">
        <f t="shared" si="0"/>
        <v>0</v>
      </c>
      <c r="C53">
        <f t="shared" si="6"/>
        <v>23967.446881036227</v>
      </c>
      <c r="D53" s="5">
        <f t="shared" si="3"/>
        <v>4215.3664356323134</v>
      </c>
      <c r="E53">
        <f t="shared" si="1"/>
        <v>0</v>
      </c>
      <c r="F53">
        <f t="shared" si="4"/>
        <v>26144.249805219592</v>
      </c>
      <c r="G53" s="5">
        <f t="shared" si="5"/>
        <v>4673.1584228545671</v>
      </c>
    </row>
    <row r="54" spans="1:7" x14ac:dyDescent="0.3">
      <c r="A54">
        <v>38</v>
      </c>
      <c r="B54">
        <f t="shared" si="0"/>
        <v>0</v>
      </c>
      <c r="C54">
        <f t="shared" si="6"/>
        <v>25884.842631519128</v>
      </c>
      <c r="D54" s="5">
        <f t="shared" si="3"/>
        <v>4215.3664356323134</v>
      </c>
      <c r="E54">
        <f t="shared" si="1"/>
        <v>0</v>
      </c>
      <c r="F54">
        <f t="shared" si="4"/>
        <v>28235.789789637161</v>
      </c>
      <c r="G54" s="5">
        <f t="shared" si="5"/>
        <v>4673.1584228545671</v>
      </c>
    </row>
    <row r="55" spans="1:7" x14ac:dyDescent="0.3">
      <c r="A55">
        <v>39</v>
      </c>
      <c r="B55">
        <f t="shared" si="0"/>
        <v>0</v>
      </c>
      <c r="C55">
        <f t="shared" si="6"/>
        <v>27955.630042040659</v>
      </c>
      <c r="D55" s="5">
        <f t="shared" si="3"/>
        <v>4215.3664356323134</v>
      </c>
      <c r="E55">
        <f t="shared" si="1"/>
        <v>0</v>
      </c>
      <c r="F55">
        <f t="shared" si="4"/>
        <v>30494.652972808137</v>
      </c>
      <c r="G55" s="5">
        <f t="shared" si="5"/>
        <v>4673.1584228545671</v>
      </c>
    </row>
  </sheetData>
  <mergeCells count="2">
    <mergeCell ref="B14:C14"/>
    <mergeCell ref="E14:F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EA9-4864-4997-AB00-234688CE4450}">
  <dimension ref="A1:N23"/>
  <sheetViews>
    <sheetView workbookViewId="0">
      <selection activeCell="G17" sqref="G17"/>
    </sheetView>
  </sheetViews>
  <sheetFormatPr defaultRowHeight="14.4" x14ac:dyDescent="0.3"/>
  <cols>
    <col min="1" max="1" width="17.6640625" customWidth="1"/>
    <col min="2" max="2" width="14.33203125" customWidth="1"/>
    <col min="3" max="3" width="11.5546875" customWidth="1"/>
    <col min="4" max="4" width="14.44140625" customWidth="1"/>
    <col min="7" max="7" width="13" customWidth="1"/>
    <col min="8" max="8" width="12.109375" customWidth="1"/>
    <col min="10" max="10" width="12.5546875" customWidth="1"/>
    <col min="11" max="11" width="15.109375" customWidth="1"/>
    <col min="13" max="13" width="9.44140625" bestFit="1" customWidth="1"/>
  </cols>
  <sheetData>
    <row r="1" spans="1:14" x14ac:dyDescent="0.3">
      <c r="A1" s="1" t="s">
        <v>79</v>
      </c>
    </row>
    <row r="2" spans="1:14" x14ac:dyDescent="0.3">
      <c r="G2" s="11" t="s">
        <v>91</v>
      </c>
      <c r="J2" s="1" t="s">
        <v>93</v>
      </c>
    </row>
    <row r="3" spans="1:14" ht="28.8" x14ac:dyDescent="0.3">
      <c r="A3" s="1" t="s">
        <v>80</v>
      </c>
      <c r="B3" s="4" t="s">
        <v>81</v>
      </c>
      <c r="C3" s="4" t="s">
        <v>82</v>
      </c>
      <c r="D3" s="4" t="s">
        <v>83</v>
      </c>
      <c r="E3" s="1" t="s">
        <v>89</v>
      </c>
      <c r="F3" s="4" t="s">
        <v>90</v>
      </c>
      <c r="G3" s="4" t="s">
        <v>62</v>
      </c>
      <c r="H3" s="4" t="s">
        <v>92</v>
      </c>
      <c r="I3" s="4" t="s">
        <v>89</v>
      </c>
      <c r="J3" s="4" t="s">
        <v>62</v>
      </c>
      <c r="K3" s="4" t="s">
        <v>92</v>
      </c>
      <c r="L3" s="4" t="s">
        <v>89</v>
      </c>
      <c r="M3" s="1" t="s">
        <v>96</v>
      </c>
      <c r="N3" s="4" t="s">
        <v>78</v>
      </c>
    </row>
    <row r="4" spans="1:14" x14ac:dyDescent="0.3">
      <c r="A4">
        <v>1</v>
      </c>
      <c r="B4" t="s">
        <v>84</v>
      </c>
      <c r="C4" s="9">
        <v>0</v>
      </c>
      <c r="D4" s="9">
        <v>0</v>
      </c>
    </row>
    <row r="5" spans="1:14" x14ac:dyDescent="0.3">
      <c r="A5">
        <v>2</v>
      </c>
      <c r="B5" t="s">
        <v>85</v>
      </c>
      <c r="C5" s="9">
        <v>3000</v>
      </c>
      <c r="D5" s="9">
        <v>1400</v>
      </c>
      <c r="E5" s="12">
        <f>D5/C5</f>
        <v>0.46666666666666667</v>
      </c>
      <c r="F5" s="10">
        <f>1/E5</f>
        <v>2.1428571428571428</v>
      </c>
      <c r="M5" s="16">
        <f>-C5+$B$16*D5</f>
        <v>1693.0171372159612</v>
      </c>
      <c r="N5" s="16">
        <f>C5*$B$17-D5</f>
        <v>-505.05334261541475</v>
      </c>
    </row>
    <row r="6" spans="1:14" x14ac:dyDescent="0.3">
      <c r="A6">
        <v>3</v>
      </c>
      <c r="B6" t="s">
        <v>86</v>
      </c>
      <c r="C6" s="9">
        <v>5000</v>
      </c>
      <c r="D6" s="9">
        <v>1900</v>
      </c>
      <c r="E6" s="6">
        <f t="shared" ref="E6:E8" si="0">D6/C6</f>
        <v>0.38</v>
      </c>
      <c r="F6" s="10">
        <f t="shared" ref="F6:F8" si="1">1/E6</f>
        <v>2.6315789473684212</v>
      </c>
      <c r="G6" s="9">
        <f>C6-C$5</f>
        <v>2000</v>
      </c>
      <c r="H6" s="9">
        <f>D6-D$5</f>
        <v>500</v>
      </c>
      <c r="I6" s="12">
        <f>H6/G6</f>
        <v>0.25</v>
      </c>
      <c r="M6" s="15">
        <f>-C6+$B$16*D6</f>
        <v>1369.0946862216615</v>
      </c>
      <c r="N6" s="15">
        <f t="shared" ref="N6:N8" si="2">C6*$B$17-D6</f>
        <v>-408.42223769235784</v>
      </c>
    </row>
    <row r="7" spans="1:14" x14ac:dyDescent="0.3">
      <c r="A7">
        <v>4</v>
      </c>
      <c r="B7" t="s">
        <v>87</v>
      </c>
      <c r="C7" s="9">
        <v>6000</v>
      </c>
      <c r="D7" s="9">
        <v>2000</v>
      </c>
      <c r="E7" s="6">
        <f t="shared" si="0"/>
        <v>0.33333333333333331</v>
      </c>
      <c r="F7" s="10">
        <f t="shared" si="1"/>
        <v>3</v>
      </c>
      <c r="G7" s="9">
        <f t="shared" ref="G7:H8" si="3">C7-C$5</f>
        <v>3000</v>
      </c>
      <c r="H7" s="9">
        <f t="shared" si="3"/>
        <v>600</v>
      </c>
      <c r="I7" s="6">
        <f t="shared" ref="I7:I8" si="4">H7/G7</f>
        <v>0.2</v>
      </c>
      <c r="J7" s="9">
        <f>C7-C$6</f>
        <v>1000</v>
      </c>
      <c r="K7" s="9">
        <f>D7-D$6</f>
        <v>100</v>
      </c>
      <c r="L7" s="12">
        <f>K7/J7</f>
        <v>0.1</v>
      </c>
      <c r="M7" s="15">
        <f>-C7+$B$16*D7</f>
        <v>704.3101960228023</v>
      </c>
      <c r="N7" s="15">
        <f t="shared" si="2"/>
        <v>-210.1066852308295</v>
      </c>
    </row>
    <row r="8" spans="1:14" x14ac:dyDescent="0.3">
      <c r="A8">
        <v>5</v>
      </c>
      <c r="B8" t="s">
        <v>88</v>
      </c>
      <c r="C8" s="9">
        <v>9700</v>
      </c>
      <c r="D8" s="9">
        <v>2400</v>
      </c>
      <c r="E8" s="6">
        <f t="shared" si="0"/>
        <v>0.24742268041237114</v>
      </c>
      <c r="F8" s="10">
        <f t="shared" si="1"/>
        <v>4.0416666666666661</v>
      </c>
      <c r="G8" s="9">
        <f t="shared" si="3"/>
        <v>6700</v>
      </c>
      <c r="H8" s="9">
        <f t="shared" si="3"/>
        <v>1000</v>
      </c>
      <c r="I8" s="6">
        <f t="shared" si="4"/>
        <v>0.14925373134328357</v>
      </c>
      <c r="J8" s="9">
        <f>C8-C$6</f>
        <v>4700</v>
      </c>
      <c r="K8" s="9">
        <f>D8-D$6</f>
        <v>500</v>
      </c>
      <c r="L8" s="12">
        <f>K8/J8</f>
        <v>0.10638297872340426</v>
      </c>
      <c r="M8" s="15">
        <f>-C8+$B$16*D8</f>
        <v>-1654.8277647726372</v>
      </c>
      <c r="N8" s="15">
        <f t="shared" si="2"/>
        <v>493.66085887682539</v>
      </c>
    </row>
    <row r="10" spans="1:14" x14ac:dyDescent="0.3">
      <c r="A10" s="1" t="s">
        <v>94</v>
      </c>
      <c r="B10">
        <v>0.15</v>
      </c>
    </row>
    <row r="12" spans="1:14" x14ac:dyDescent="0.3">
      <c r="A12" s="1" t="s">
        <v>95</v>
      </c>
    </row>
    <row r="14" spans="1:14" x14ac:dyDescent="0.3">
      <c r="A14" t="s">
        <v>52</v>
      </c>
      <c r="B14">
        <v>0.15</v>
      </c>
    </row>
    <row r="15" spans="1:14" x14ac:dyDescent="0.3">
      <c r="A15" t="s">
        <v>54</v>
      </c>
      <c r="B15">
        <v>5</v>
      </c>
    </row>
    <row r="16" spans="1:14" x14ac:dyDescent="0.3">
      <c r="A16" t="s">
        <v>59</v>
      </c>
      <c r="B16" s="6">
        <f>1/B17</f>
        <v>3.352155098011401</v>
      </c>
    </row>
    <row r="17" spans="1:2" x14ac:dyDescent="0.3">
      <c r="A17" t="s">
        <v>58</v>
      </c>
      <c r="B17" s="6">
        <f>B14*(1+B14)^B15/((1+B14)^B15-1)</f>
        <v>0.29831555246152841</v>
      </c>
    </row>
    <row r="19" spans="1:2" x14ac:dyDescent="0.3">
      <c r="A19" s="1"/>
      <c r="B19" s="1"/>
    </row>
    <row r="20" spans="1:2" x14ac:dyDescent="0.3">
      <c r="A20" s="13"/>
    </row>
    <row r="21" spans="1:2" x14ac:dyDescent="0.3">
      <c r="A21" s="14"/>
    </row>
    <row r="22" spans="1:2" x14ac:dyDescent="0.3">
      <c r="A22" s="14"/>
    </row>
    <row r="23" spans="1:2" x14ac:dyDescent="0.3">
      <c r="A23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B47-D6A9-4219-939B-2F4744C4C439}">
  <dimension ref="A1:Q1070"/>
  <sheetViews>
    <sheetView topLeftCell="A35" workbookViewId="0">
      <selection activeCell="C46" sqref="C46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3" x14ac:dyDescent="0.3">
      <c r="A1" s="1" t="s">
        <v>0</v>
      </c>
    </row>
    <row r="3" spans="1:3" x14ac:dyDescent="0.3">
      <c r="A3" t="s">
        <v>1</v>
      </c>
      <c r="B3" t="s">
        <v>2</v>
      </c>
      <c r="C3">
        <v>10</v>
      </c>
    </row>
    <row r="4" spans="1:3" x14ac:dyDescent="0.3">
      <c r="A4" t="s">
        <v>4</v>
      </c>
      <c r="B4" t="s">
        <v>3</v>
      </c>
      <c r="C4">
        <v>149.25</v>
      </c>
    </row>
    <row r="5" spans="1:3" x14ac:dyDescent="0.3">
      <c r="A5" t="s">
        <v>5</v>
      </c>
      <c r="C5">
        <v>90</v>
      </c>
    </row>
    <row r="6" spans="1:3" x14ac:dyDescent="0.3">
      <c r="A6" t="s">
        <v>6</v>
      </c>
      <c r="C6">
        <f>C4-C5</f>
        <v>59.25</v>
      </c>
    </row>
    <row r="7" spans="1:3" x14ac:dyDescent="0.3">
      <c r="A7" t="s">
        <v>7</v>
      </c>
      <c r="C7">
        <v>30</v>
      </c>
    </row>
    <row r="9" spans="1:3" x14ac:dyDescent="0.3">
      <c r="A9" t="s">
        <v>8</v>
      </c>
      <c r="B9" t="s">
        <v>9</v>
      </c>
      <c r="C9">
        <v>75</v>
      </c>
    </row>
    <row r="10" spans="1:3" x14ac:dyDescent="0.3">
      <c r="A10" t="s">
        <v>10</v>
      </c>
      <c r="B10" t="s">
        <v>11</v>
      </c>
      <c r="C10">
        <v>30</v>
      </c>
    </row>
    <row r="11" spans="1:3" x14ac:dyDescent="0.3">
      <c r="A11" t="s">
        <v>12</v>
      </c>
      <c r="B11" t="s">
        <v>13</v>
      </c>
      <c r="C11">
        <v>0.45</v>
      </c>
    </row>
    <row r="12" spans="1:3" x14ac:dyDescent="0.3">
      <c r="A12" t="s">
        <v>14</v>
      </c>
      <c r="B12" t="s">
        <v>15</v>
      </c>
      <c r="C12">
        <v>10</v>
      </c>
    </row>
    <row r="13" spans="1:3" x14ac:dyDescent="0.3">
      <c r="A13" t="s">
        <v>16</v>
      </c>
    </row>
    <row r="14" spans="1:3" x14ac:dyDescent="0.3">
      <c r="A14" t="s">
        <v>17</v>
      </c>
      <c r="C14">
        <v>10</v>
      </c>
    </row>
    <row r="15" spans="1:3" x14ac:dyDescent="0.3">
      <c r="A15" t="s">
        <v>40</v>
      </c>
      <c r="C15">
        <v>1.1000000000000001</v>
      </c>
    </row>
    <row r="17" spans="4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4:17" x14ac:dyDescent="0.3">
      <c r="D18">
        <v>0</v>
      </c>
      <c r="E18" s="2">
        <f>-C3</f>
        <v>-10</v>
      </c>
      <c r="F18" s="2"/>
      <c r="G18" s="2">
        <f>C4</f>
        <v>149.25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3">
      <c r="D19">
        <v>1</v>
      </c>
      <c r="E19" s="2">
        <f>-C5</f>
        <v>-90</v>
      </c>
      <c r="F19" s="2"/>
      <c r="G19" s="2">
        <f>C4</f>
        <v>149.25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4:17" x14ac:dyDescent="0.3">
      <c r="D20">
        <v>2</v>
      </c>
      <c r="E20" s="2">
        <f>-(C6+C7)</f>
        <v>-89.25</v>
      </c>
      <c r="F20" s="2"/>
      <c r="G20" s="2">
        <f>C4</f>
        <v>149.25</v>
      </c>
      <c r="H20" s="2"/>
      <c r="I20" s="2"/>
      <c r="J20" s="2"/>
      <c r="K20" s="2"/>
      <c r="L20" s="2">
        <f t="shared" ref="L20:L29" si="0">(E20+K20)/($C$15^D20)</f>
        <v>-73.760330578512381</v>
      </c>
      <c r="M20" s="2">
        <f t="shared" ref="M20:M29" si="1">M19+L20</f>
        <v>-165.57851239669418</v>
      </c>
      <c r="O20">
        <v>1</v>
      </c>
      <c r="P20" s="2">
        <f>M19</f>
        <v>-91.818181818181813</v>
      </c>
    </row>
    <row r="21" spans="4:17" x14ac:dyDescent="0.3">
      <c r="D21">
        <v>3</v>
      </c>
      <c r="E21" s="2"/>
      <c r="F21" s="2">
        <v>0.2</v>
      </c>
      <c r="G21" s="2">
        <f>F21*$C$4</f>
        <v>29.85</v>
      </c>
      <c r="H21" s="2">
        <f>$C$4-G21</f>
        <v>119.4</v>
      </c>
      <c r="I21" s="2">
        <f>$C$9</f>
        <v>75</v>
      </c>
      <c r="J21" s="2">
        <f>$C$10</f>
        <v>30</v>
      </c>
      <c r="K21" s="2">
        <f>(I21-J21-G21)*(1-$C$11)+G21</f>
        <v>38.182500000000005</v>
      </c>
      <c r="L21" s="2">
        <f t="shared" si="0"/>
        <v>28.687077385424487</v>
      </c>
      <c r="M21" s="2">
        <f t="shared" si="1"/>
        <v>-136.89143501126969</v>
      </c>
      <c r="O21">
        <v>2</v>
      </c>
      <c r="P21" s="2">
        <f>P22+C7/(C15^D20)</f>
        <v>-140.78512396694211</v>
      </c>
    </row>
    <row r="22" spans="4:17" x14ac:dyDescent="0.3">
      <c r="D22">
        <v>4</v>
      </c>
      <c r="E22" s="2"/>
      <c r="F22" s="2">
        <v>0.32</v>
      </c>
      <c r="G22" s="2">
        <f t="shared" ref="G22:G30" si="2">F22*$C$4</f>
        <v>47.76</v>
      </c>
      <c r="H22" s="2">
        <f>H21-G22</f>
        <v>71.640000000000015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46.241999999999997</v>
      </c>
      <c r="L22" s="2">
        <f t="shared" si="0"/>
        <v>31.583908202991587</v>
      </c>
      <c r="M22" s="2">
        <f t="shared" si="1"/>
        <v>-105.30752680827811</v>
      </c>
      <c r="O22">
        <v>2</v>
      </c>
      <c r="P22" s="2">
        <f>M20</f>
        <v>-165.57851239669418</v>
      </c>
      <c r="Q22">
        <f>$P$35*O22+$P$36</f>
        <v>-165.57851239669418</v>
      </c>
    </row>
    <row r="23" spans="4:17" x14ac:dyDescent="0.3">
      <c r="D23">
        <v>5</v>
      </c>
      <c r="E23" s="2"/>
      <c r="F23" s="2">
        <v>0.192</v>
      </c>
      <c r="G23" s="2">
        <f t="shared" si="2"/>
        <v>28.656000000000002</v>
      </c>
      <c r="H23" s="2">
        <f t="shared" ref="H23:H30" si="6">H22-G23</f>
        <v>42.984000000000009</v>
      </c>
      <c r="I23" s="2">
        <f t="shared" si="3"/>
        <v>75</v>
      </c>
      <c r="J23" s="2">
        <f t="shared" si="4"/>
        <v>30</v>
      </c>
      <c r="K23" s="2">
        <f t="shared" si="5"/>
        <v>37.645200000000003</v>
      </c>
      <c r="L23" s="2">
        <f t="shared" si="0"/>
        <v>23.374707390826501</v>
      </c>
      <c r="M23" s="2">
        <f t="shared" si="1"/>
        <v>-81.932819417451611</v>
      </c>
      <c r="O23">
        <v>3</v>
      </c>
      <c r="P23" s="2">
        <f>M21</f>
        <v>-136.89143501126969</v>
      </c>
      <c r="Q23">
        <f t="shared" ref="Q23:Q32" si="7">$P$35*O23+$P$36</f>
        <v>-148.54275811522578</v>
      </c>
    </row>
    <row r="24" spans="4:17" x14ac:dyDescent="0.3">
      <c r="D24">
        <v>6</v>
      </c>
      <c r="E24" s="2"/>
      <c r="F24" s="2">
        <v>0.1152</v>
      </c>
      <c r="G24" s="2">
        <f t="shared" si="2"/>
        <v>17.1936</v>
      </c>
      <c r="H24" s="2">
        <f t="shared" si="6"/>
        <v>25.790400000000009</v>
      </c>
      <c r="I24" s="2">
        <f t="shared" si="3"/>
        <v>75</v>
      </c>
      <c r="J24" s="2">
        <f t="shared" si="4"/>
        <v>30</v>
      </c>
      <c r="K24" s="2">
        <f t="shared" si="5"/>
        <v>32.487120000000004</v>
      </c>
      <c r="L24" s="2">
        <f t="shared" si="0"/>
        <v>18.338132302528667</v>
      </c>
      <c r="M24" s="2">
        <f t="shared" si="1"/>
        <v>-63.594687114922948</v>
      </c>
      <c r="O24">
        <v>4</v>
      </c>
      <c r="P24" s="2">
        <f t="shared" ref="P24:P31" si="8">M22</f>
        <v>-105.30752680827811</v>
      </c>
      <c r="Q24">
        <f t="shared" si="7"/>
        <v>-131.50700383375738</v>
      </c>
    </row>
    <row r="25" spans="4:17" x14ac:dyDescent="0.3">
      <c r="D25">
        <v>7</v>
      </c>
      <c r="E25" s="2"/>
      <c r="F25" s="2">
        <v>0.1152</v>
      </c>
      <c r="G25" s="2">
        <f t="shared" si="2"/>
        <v>17.1936</v>
      </c>
      <c r="H25" s="2">
        <f t="shared" si="6"/>
        <v>8.5968000000000089</v>
      </c>
      <c r="I25" s="2">
        <f t="shared" si="3"/>
        <v>75</v>
      </c>
      <c r="J25" s="2">
        <f t="shared" si="4"/>
        <v>30</v>
      </c>
      <c r="K25" s="2">
        <f t="shared" si="5"/>
        <v>32.487120000000004</v>
      </c>
      <c r="L25" s="2">
        <f t="shared" si="0"/>
        <v>16.671029365935151</v>
      </c>
      <c r="M25" s="2">
        <f t="shared" si="1"/>
        <v>-46.923657748987793</v>
      </c>
      <c r="O25">
        <v>5</v>
      </c>
      <c r="P25" s="2">
        <f t="shared" si="8"/>
        <v>-81.932819417451611</v>
      </c>
      <c r="Q25">
        <f t="shared" si="7"/>
        <v>-114.47124955228895</v>
      </c>
    </row>
    <row r="26" spans="4:17" x14ac:dyDescent="0.3">
      <c r="D26">
        <v>8</v>
      </c>
      <c r="E26" s="2"/>
      <c r="F26" s="2">
        <v>5.7599999999999998E-2</v>
      </c>
      <c r="G26" s="2">
        <f t="shared" si="2"/>
        <v>8.5968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28.618560000000002</v>
      </c>
      <c r="L26" s="2">
        <f t="shared" si="0"/>
        <v>13.350769450975063</v>
      </c>
      <c r="M26" s="2">
        <f t="shared" si="1"/>
        <v>-33.572888298012728</v>
      </c>
      <c r="O26">
        <v>6</v>
      </c>
      <c r="P26" s="2">
        <f t="shared" si="8"/>
        <v>-63.594687114922948</v>
      </c>
      <c r="Q26">
        <f t="shared" si="7"/>
        <v>-97.435495270820553</v>
      </c>
    </row>
    <row r="27" spans="4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10.496416054718997</v>
      </c>
      <c r="M27" s="2">
        <f t="shared" si="1"/>
        <v>-23.076472243293729</v>
      </c>
      <c r="O27">
        <v>7</v>
      </c>
      <c r="P27" s="2">
        <f t="shared" si="8"/>
        <v>-46.923657748987793</v>
      </c>
      <c r="Q27">
        <f t="shared" si="7"/>
        <v>-80.399740989352139</v>
      </c>
    </row>
    <row r="28" spans="4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9.5421964133809052</v>
      </c>
      <c r="M28" s="2">
        <f t="shared" si="1"/>
        <v>-13.534275829912824</v>
      </c>
      <c r="O28">
        <v>8</v>
      </c>
      <c r="P28" s="2">
        <f t="shared" si="8"/>
        <v>-33.572888298012728</v>
      </c>
      <c r="Q28">
        <f t="shared" si="7"/>
        <v>-63.363986707883726</v>
      </c>
    </row>
    <row r="29" spans="4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8.6747240121644573</v>
      </c>
      <c r="M29" s="2">
        <f t="shared" si="1"/>
        <v>-4.8595518177483665</v>
      </c>
      <c r="O29">
        <v>9</v>
      </c>
      <c r="P29" s="2">
        <f t="shared" si="8"/>
        <v>-23.076472243293729</v>
      </c>
      <c r="Q29">
        <f t="shared" si="7"/>
        <v>-46.328232426415326</v>
      </c>
    </row>
    <row r="30" spans="4:17" x14ac:dyDescent="0.3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22.383814944152547</v>
      </c>
      <c r="M30" s="2">
        <f>M29+L30</f>
        <v>17.524263126404179</v>
      </c>
      <c r="O30">
        <v>10</v>
      </c>
      <c r="P30" s="2">
        <f t="shared" si="8"/>
        <v>-13.534275829912824</v>
      </c>
      <c r="Q30">
        <f t="shared" si="7"/>
        <v>-29.292478144946898</v>
      </c>
    </row>
    <row r="31" spans="4:17" x14ac:dyDescent="0.3">
      <c r="O31">
        <v>11</v>
      </c>
      <c r="P31" s="2">
        <f t="shared" si="8"/>
        <v>-4.8595518177483665</v>
      </c>
      <c r="Q31">
        <f t="shared" si="7"/>
        <v>-12.256723863478499</v>
      </c>
    </row>
    <row r="32" spans="4:17" x14ac:dyDescent="0.3">
      <c r="G32" s="1"/>
      <c r="O32">
        <v>12</v>
      </c>
      <c r="P32" s="2">
        <f>P33-E$30/(C15^D30)</f>
        <v>4.779030417989917</v>
      </c>
      <c r="Q32">
        <f t="shared" si="7"/>
        <v>4.779030417989901</v>
      </c>
    </row>
    <row r="33" spans="1:16" x14ac:dyDescent="0.3">
      <c r="C33" s="2"/>
      <c r="O33">
        <v>12</v>
      </c>
      <c r="P33" s="2">
        <f>M30</f>
        <v>17.524263126404179</v>
      </c>
    </row>
    <row r="34" spans="1:16" x14ac:dyDescent="0.3">
      <c r="A34" t="s">
        <v>32</v>
      </c>
      <c r="C34" s="2">
        <f>-(C3+C7/(C15^D20))</f>
        <v>-34.793388429752063</v>
      </c>
    </row>
    <row r="35" spans="1:16" x14ac:dyDescent="0.3">
      <c r="A35" t="s">
        <v>33</v>
      </c>
      <c r="C35" s="2">
        <f t="array" ref="C35">MAX(IF(M18:M30&lt;C34,M18:M30))</f>
        <v>-46.923657748987793</v>
      </c>
      <c r="D35">
        <f>INDEX($D$18:$D$30,MATCH(C35,$M$18:$M$30,0))</f>
        <v>7</v>
      </c>
      <c r="O35" s="1" t="s">
        <v>30</v>
      </c>
      <c r="P35">
        <f>(P32-P22)/(O32-O22)</f>
        <v>17.03575428146841</v>
      </c>
    </row>
    <row r="36" spans="1:16" x14ac:dyDescent="0.3">
      <c r="A36" t="s">
        <v>34</v>
      </c>
      <c r="C36" s="2">
        <f t="array" ref="C36">MIN(IF(M18:M30&gt;C34,M18:M30))</f>
        <v>-33.572888298012728</v>
      </c>
      <c r="D36">
        <f>INDEX($D$18:$D$30,MATCH(C36,$M$18:$M$30,0))</f>
        <v>8</v>
      </c>
      <c r="O36" s="1" t="s">
        <v>31</v>
      </c>
      <c r="P36">
        <f>P22-P35*O22</f>
        <v>-199.65002095963101</v>
      </c>
    </row>
    <row r="37" spans="1:16" x14ac:dyDescent="0.3">
      <c r="A37" s="1" t="s">
        <v>41</v>
      </c>
      <c r="B37" s="1" t="s">
        <v>28</v>
      </c>
      <c r="C37" s="2">
        <f>(C34-C35)/(C36-C35)+(D35-2)</f>
        <v>5.9085820381947949</v>
      </c>
    </row>
    <row r="38" spans="1:16" x14ac:dyDescent="0.3">
      <c r="A38" s="1" t="s">
        <v>42</v>
      </c>
      <c r="B38" s="1" t="s">
        <v>36</v>
      </c>
      <c r="C38" s="2">
        <f>M30</f>
        <v>17.524263126404179</v>
      </c>
    </row>
    <row r="39" spans="1:16" x14ac:dyDescent="0.3">
      <c r="A39" s="1" t="s">
        <v>26</v>
      </c>
      <c r="B39" s="1" t="s">
        <v>37</v>
      </c>
      <c r="C39" s="2">
        <f>-SUM(L21:L30)/SUM(L18:L20)</f>
        <v>1.1058365779034141</v>
      </c>
    </row>
    <row r="40" spans="1:16" x14ac:dyDescent="0.3">
      <c r="A40" s="1" t="s">
        <v>43</v>
      </c>
      <c r="B40" s="1" t="s">
        <v>44</v>
      </c>
      <c r="C40" s="3">
        <v>0.12104680463923945</v>
      </c>
    </row>
    <row r="43" spans="1:16" x14ac:dyDescent="0.3">
      <c r="A43" s="1" t="s">
        <v>97</v>
      </c>
    </row>
    <row r="45" spans="1:16" x14ac:dyDescent="0.3">
      <c r="A45" s="1" t="s">
        <v>98</v>
      </c>
      <c r="B45" s="1" t="s">
        <v>102</v>
      </c>
      <c r="C45" s="1" t="s">
        <v>60</v>
      </c>
      <c r="D45" s="1" t="s">
        <v>99</v>
      </c>
      <c r="E45" s="1" t="s">
        <v>100</v>
      </c>
      <c r="F45" s="1" t="s">
        <v>60</v>
      </c>
      <c r="G45" s="1" t="s">
        <v>99</v>
      </c>
      <c r="H45" s="1" t="s">
        <v>100</v>
      </c>
      <c r="I45" s="1" t="s">
        <v>60</v>
      </c>
      <c r="J45" s="1" t="s">
        <v>101</v>
      </c>
    </row>
    <row r="46" spans="1:16" x14ac:dyDescent="0.3">
      <c r="A46" t="s">
        <v>9</v>
      </c>
      <c r="B46">
        <v>75</v>
      </c>
      <c r="C46">
        <v>17.120110557143484</v>
      </c>
      <c r="D46">
        <f>0.005</f>
        <v>5.0000000000000001E-3</v>
      </c>
      <c r="E46">
        <f>(1+D46)*B46</f>
        <v>75.374999999999986</v>
      </c>
      <c r="F46" s="5">
        <v>18.167479950161301</v>
      </c>
      <c r="G46">
        <v>-5.0000000000000001E-3</v>
      </c>
      <c r="H46">
        <f>(1+G46)*B46</f>
        <v>74.625</v>
      </c>
      <c r="I46" s="5">
        <v>16.072741164125613</v>
      </c>
      <c r="J46" s="5">
        <f>(F46-I46)/(E46-H46)</f>
        <v>2.7929850480476364</v>
      </c>
    </row>
    <row r="47" spans="1:16" x14ac:dyDescent="0.3">
      <c r="A47" s="8" t="s">
        <v>11</v>
      </c>
      <c r="B47">
        <v>30</v>
      </c>
      <c r="C47">
        <v>17.120110557143484</v>
      </c>
      <c r="D47">
        <f>0.005</f>
        <v>5.0000000000000001E-3</v>
      </c>
      <c r="E47">
        <f>(1+D47)*B47</f>
        <v>30.15</v>
      </c>
      <c r="F47" s="5">
        <v>16.701162799936334</v>
      </c>
      <c r="G47">
        <v>-5.0000000000000001E-3</v>
      </c>
      <c r="H47">
        <f>(1+G47)*B47</f>
        <v>29.85</v>
      </c>
      <c r="I47" s="5">
        <v>17.539058314350591</v>
      </c>
      <c r="J47" s="5">
        <f>(F47-I47)/(E47-H47)</f>
        <v>-2.7929850480475484</v>
      </c>
    </row>
    <row r="48" spans="1:16" x14ac:dyDescent="0.3">
      <c r="A48" s="8" t="s">
        <v>3</v>
      </c>
      <c r="B48">
        <v>150</v>
      </c>
      <c r="C48">
        <v>17.120110557143501</v>
      </c>
      <c r="D48">
        <f>0.005</f>
        <v>5.0000000000000001E-3</v>
      </c>
      <c r="E48">
        <f>(1+D48)*B48</f>
        <v>150.74999999999997</v>
      </c>
      <c r="F48" s="5">
        <v>16.71595798788276</v>
      </c>
      <c r="G48">
        <v>-5.0000000000000001E-3</v>
      </c>
      <c r="H48">
        <f>(1+G48)*B48</f>
        <v>149.25</v>
      </c>
      <c r="I48" s="5">
        <v>17.524263126404179</v>
      </c>
      <c r="J48" s="5">
        <f>(F48-I48)/(E48-H48)</f>
        <v>-0.53887009234762295</v>
      </c>
    </row>
    <row r="50" spans="1:10" x14ac:dyDescent="0.3">
      <c r="A50" s="1" t="s">
        <v>103</v>
      </c>
    </row>
    <row r="51" spans="1:10" x14ac:dyDescent="0.3">
      <c r="B51" s="1" t="s">
        <v>102</v>
      </c>
      <c r="C51" s="1" t="s">
        <v>104</v>
      </c>
    </row>
    <row r="52" spans="1:10" x14ac:dyDescent="0.3">
      <c r="A52" t="s">
        <v>9</v>
      </c>
      <c r="B52">
        <v>70</v>
      </c>
      <c r="C52">
        <v>3</v>
      </c>
    </row>
    <row r="53" spans="1:10" x14ac:dyDescent="0.3">
      <c r="A53" t="s">
        <v>11</v>
      </c>
      <c r="B53">
        <v>30</v>
      </c>
      <c r="C53">
        <v>3</v>
      </c>
    </row>
    <row r="54" spans="1:10" x14ac:dyDescent="0.3">
      <c r="A54" t="s">
        <v>3</v>
      </c>
      <c r="B54">
        <v>150</v>
      </c>
      <c r="C54">
        <v>6</v>
      </c>
    </row>
    <row r="56" spans="1:10" x14ac:dyDescent="0.3">
      <c r="B56" s="1" t="s">
        <v>9</v>
      </c>
      <c r="C56" s="1" t="s">
        <v>11</v>
      </c>
      <c r="D56" s="1" t="s">
        <v>3</v>
      </c>
      <c r="E56" s="1" t="s">
        <v>105</v>
      </c>
      <c r="F56" s="1" t="s">
        <v>60</v>
      </c>
      <c r="G56" s="1" t="s">
        <v>106</v>
      </c>
      <c r="I56" s="1" t="s">
        <v>107</v>
      </c>
    </row>
    <row r="57" spans="1:10" x14ac:dyDescent="0.3">
      <c r="A57">
        <v>1</v>
      </c>
      <c r="B57" s="5">
        <f ca="1">_xlfn.NORM.INV(RAND(),$B$52,$C$52)</f>
        <v>71.628602245268098</v>
      </c>
      <c r="C57" s="5">
        <f ca="1">_xlfn.NORM.INV(RAND(),$B$53,$C$53)</f>
        <v>30.533263956976931</v>
      </c>
      <c r="D57" s="5">
        <f ca="1">_xlfn.NORM.INV(RAND(),$B$54,$C$54)</f>
        <v>147.43612652560543</v>
      </c>
      <c r="E57" s="5">
        <f ca="1">$J$46*(B57-$B$46)+$J$47*(C57-$B$47)+$J$48*(D57-$B$48)</f>
        <v>-9.5240670425721916</v>
      </c>
      <c r="F57" s="5">
        <f ca="1">E57+$C$46</f>
        <v>7.5960435145712921</v>
      </c>
      <c r="G57">
        <f ca="1">COUNTIF($F$57:$F$1056,"&lt;"&amp;F57)/COUNT($F$57:$F$1056)</f>
        <v>0.65800000000000003</v>
      </c>
      <c r="I57">
        <f t="array" aca="1" ref="I57" ca="1">MAX(IF($G$57:$G$1058&lt;0.05,$G$57:$G$1058))</f>
        <v>4.9000000000000002E-2</v>
      </c>
      <c r="J57">
        <f ca="1">INDEX($F$57:$F$1058,MATCH(I57,$G$57:$G$1058,0))</f>
        <v>-16.368197906145696</v>
      </c>
    </row>
    <row r="58" spans="1:10" x14ac:dyDescent="0.3">
      <c r="A58">
        <v>2</v>
      </c>
      <c r="B58" s="5">
        <f t="shared" ref="B58:B121" ca="1" si="9">_xlfn.NORM.INV(RAND(),$B$52,$C$52)</f>
        <v>69.252493998811772</v>
      </c>
      <c r="C58" s="5">
        <f t="shared" ref="C58:C121" ca="1" si="10">_xlfn.NORM.INV(RAND(),$B$53,$C$53)</f>
        <v>27.940088504879569</v>
      </c>
      <c r="D58" s="5">
        <f t="shared" ref="D58:D121" ca="1" si="11">_xlfn.NORM.INV(RAND(),$B$54,$C$54)</f>
        <v>159.63848959385496</v>
      </c>
      <c r="E58" s="5">
        <f t="shared" ref="E58:E60" ca="1" si="12">$J$46*(B58-$B$46)+$J$47*(C58-$B$47)+$J$48*(D58-$B$48)</f>
        <v>-15.493290096242367</v>
      </c>
      <c r="F58" s="5">
        <f ca="1">E58+$C$46</f>
        <v>1.6268204609011168</v>
      </c>
      <c r="G58">
        <f t="shared" ref="G58:G121" ca="1" si="13">COUNTIF($F$57:$F$1056,"&lt;"&amp;F58)/COUNT($F$57:$F$1056)</f>
        <v>0.45800000000000002</v>
      </c>
      <c r="I58">
        <f t="array" aca="1" ref="I58" ca="1">MAX(IF($G$57:$G$1058&lt;0.95,$G$57:$G$1058))</f>
        <v>0.94899999999999995</v>
      </c>
      <c r="J58">
        <f ca="1">INDEX($F$57:$F$1058,MATCH(I58,$G$57:$G$1058,0))</f>
        <v>22.823642158340505</v>
      </c>
    </row>
    <row r="59" spans="1:10" x14ac:dyDescent="0.3">
      <c r="A59">
        <v>3</v>
      </c>
      <c r="B59" s="5">
        <f t="shared" ca="1" si="9"/>
        <v>71.040444767956146</v>
      </c>
      <c r="C59" s="5">
        <f t="shared" ca="1" si="10"/>
        <v>27.132910122139819</v>
      </c>
      <c r="D59" s="5">
        <f t="shared" ca="1" si="11"/>
        <v>157.34234420319132</v>
      </c>
      <c r="E59" s="5">
        <f t="shared" ca="1" si="12"/>
        <v>-7.0078090985670576</v>
      </c>
      <c r="F59" s="5">
        <f t="shared" ref="F59:F121" ca="1" si="14">E59+$C$46</f>
        <v>10.112301458576425</v>
      </c>
      <c r="G59">
        <f t="shared" ca="1" si="13"/>
        <v>0.73899999999999999</v>
      </c>
    </row>
    <row r="60" spans="1:10" x14ac:dyDescent="0.3">
      <c r="A60">
        <v>4</v>
      </c>
      <c r="B60" s="5">
        <f t="shared" ca="1" si="9"/>
        <v>66.797329237414615</v>
      </c>
      <c r="C60" s="5">
        <f t="shared" ca="1" si="10"/>
        <v>32.434254764067425</v>
      </c>
      <c r="D60" s="5">
        <f t="shared" ca="1" si="11"/>
        <v>149.88417581600305</v>
      </c>
      <c r="E60" s="5">
        <f t="shared" ca="1" si="12"/>
        <v>-29.646359764410789</v>
      </c>
      <c r="F60" s="5">
        <f t="shared" ca="1" si="14"/>
        <v>-12.526249207267306</v>
      </c>
      <c r="G60">
        <f t="shared" ca="1" si="13"/>
        <v>9.4E-2</v>
      </c>
      <c r="I60" s="1" t="s">
        <v>108</v>
      </c>
    </row>
    <row r="61" spans="1:10" x14ac:dyDescent="0.3">
      <c r="A61">
        <v>5</v>
      </c>
      <c r="B61" s="5">
        <f ca="1">_xlfn.NORM.INV(RAND(),$B$52,$C$52)</f>
        <v>69.132554299395679</v>
      </c>
      <c r="C61" s="5">
        <f ca="1">_xlfn.NORM.INV(RAND(),$B$53,$C$53)</f>
        <v>34.299450298080487</v>
      </c>
      <c r="D61" s="5">
        <f ca="1">_xlfn.NORM.INV(RAND(),$B$54,$C$54)</f>
        <v>157.36911987261215</v>
      </c>
      <c r="E61" s="5">
        <f ca="1">$J$46*(B61-$B$46)+$J$47*(C61-$B$47)+$J$48*(D61-$B$48)</f>
        <v>-32.366986815656844</v>
      </c>
      <c r="F61" s="5">
        <f t="shared" ca="1" si="14"/>
        <v>-15.24687625851336</v>
      </c>
      <c r="G61">
        <f t="shared" ca="1" si="13"/>
        <v>5.7000000000000002E-2</v>
      </c>
      <c r="I61">
        <f t="array" aca="1" ref="I61" ca="1">MAX(IF($G$57:$G$1058&lt;0.1,$G$57:$G$1058))</f>
        <v>9.9000000000000005E-2</v>
      </c>
      <c r="J61">
        <f t="shared" ref="J61" ca="1" si="15">INDEX($F$57:$F$1058,MATCH(I61,$G$57:$G$1058,0))</f>
        <v>-12.261338798171</v>
      </c>
    </row>
    <row r="62" spans="1:10" x14ac:dyDescent="0.3">
      <c r="A62">
        <v>6</v>
      </c>
      <c r="B62" s="5">
        <f t="shared" ca="1" si="9"/>
        <v>68.718924242501785</v>
      </c>
      <c r="C62" s="5">
        <f t="shared" ca="1" si="10"/>
        <v>30.558396107520782</v>
      </c>
      <c r="D62" s="5">
        <f t="shared" ca="1" si="11"/>
        <v>143.34407000709982</v>
      </c>
      <c r="E62" s="5">
        <f t="shared" ref="E62:E69" ca="1" si="16">$J$46*(B62-$B$46)+$J$47*(C62-$B$47)+$J$48*(D62-$B$48)</f>
        <v>-15.515861045607053</v>
      </c>
      <c r="F62" s="5">
        <f t="shared" ca="1" si="14"/>
        <v>1.6042495115364304</v>
      </c>
      <c r="G62">
        <f t="shared" ca="1" si="13"/>
        <v>0.45700000000000002</v>
      </c>
      <c r="I62">
        <f t="array" aca="1" ref="I62" ca="1">MAX(IF($G$57:$G$1058&lt;0.9,$G$57:$G$1058))</f>
        <v>0.89900000000000002</v>
      </c>
      <c r="J62">
        <f ca="1">INDEX($F$57:$F$1058,MATCH(I62,$G$57:$G$1058,0))</f>
        <v>18.463786363148802</v>
      </c>
    </row>
    <row r="63" spans="1:10" x14ac:dyDescent="0.3">
      <c r="A63">
        <v>7</v>
      </c>
      <c r="B63" s="5">
        <f t="shared" ca="1" si="9"/>
        <v>70.491316338406435</v>
      </c>
      <c r="C63" s="5">
        <f t="shared" ca="1" si="10"/>
        <v>31.332540852737793</v>
      </c>
      <c r="D63" s="5">
        <f t="shared" ca="1" si="11"/>
        <v>155.39739058691984</v>
      </c>
      <c r="E63" s="5">
        <f t="shared" ca="1" si="16"/>
        <v>-19.222945094826368</v>
      </c>
      <c r="F63" s="5">
        <f t="shared" ca="1" si="14"/>
        <v>-2.1028345376828845</v>
      </c>
      <c r="G63">
        <f t="shared" ca="1" si="13"/>
        <v>0.33300000000000002</v>
      </c>
    </row>
    <row r="64" spans="1:10" x14ac:dyDescent="0.3">
      <c r="A64">
        <v>8</v>
      </c>
      <c r="B64" s="5">
        <f t="shared" ca="1" si="9"/>
        <v>68.261023498818076</v>
      </c>
      <c r="C64" s="5">
        <f t="shared" ca="1" si="10"/>
        <v>28.601412632666552</v>
      </c>
      <c r="D64" s="5">
        <f t="shared" ca="1" si="11"/>
        <v>148.33297715064865</v>
      </c>
      <c r="E64" s="5">
        <f t="shared" ca="1" si="16"/>
        <v>-14.017318244819423</v>
      </c>
      <c r="F64" s="5">
        <f t="shared" ca="1" si="14"/>
        <v>3.1027923123240608</v>
      </c>
      <c r="G64">
        <f t="shared" ca="1" si="13"/>
        <v>0.50900000000000001</v>
      </c>
      <c r="I64" s="1" t="s">
        <v>109</v>
      </c>
      <c r="J64" s="1" t="s">
        <v>111</v>
      </c>
    </row>
    <row r="65" spans="1:10" x14ac:dyDescent="0.3">
      <c r="A65">
        <v>9</v>
      </c>
      <c r="B65" s="5">
        <f t="shared" ca="1" si="9"/>
        <v>71.397419430311203</v>
      </c>
      <c r="C65" s="5">
        <f t="shared" ca="1" si="10"/>
        <v>30.904132051037607</v>
      </c>
      <c r="D65" s="5">
        <f t="shared" ca="1" si="11"/>
        <v>144.00842604847657</v>
      </c>
      <c r="E65" s="5">
        <f t="shared" ca="1" si="16"/>
        <v>-9.358500956971298</v>
      </c>
      <c r="F65" s="5">
        <f t="shared" ca="1" si="14"/>
        <v>7.7616096001721857</v>
      </c>
      <c r="G65">
        <f t="shared" ca="1" si="13"/>
        <v>0.66200000000000003</v>
      </c>
      <c r="I65" s="5">
        <f ca="1">AVERAGE(F57:F1058)</f>
        <v>3.0354503425425681</v>
      </c>
      <c r="J65" s="5">
        <f ca="1">MEDIAN(F57:F1058)</f>
        <v>2.9090200690033674</v>
      </c>
    </row>
    <row r="66" spans="1:10" x14ac:dyDescent="0.3">
      <c r="A66">
        <v>10</v>
      </c>
      <c r="B66" s="5">
        <f t="shared" ca="1" si="9"/>
        <v>66.688780524203494</v>
      </c>
      <c r="C66" s="5">
        <f t="shared" ca="1" si="10"/>
        <v>30.809093170538674</v>
      </c>
      <c r="D66" s="5">
        <f t="shared" ca="1" si="11"/>
        <v>148.48241040713705</v>
      </c>
      <c r="E66" s="5">
        <f t="shared" ca="1" si="16"/>
        <v>-24.655113210682007</v>
      </c>
      <c r="F66" s="5">
        <f t="shared" ca="1" si="14"/>
        <v>-7.5350026535385233</v>
      </c>
      <c r="G66">
        <f t="shared" ca="1" si="13"/>
        <v>0.19400000000000001</v>
      </c>
    </row>
    <row r="67" spans="1:10" x14ac:dyDescent="0.3">
      <c r="A67">
        <v>11</v>
      </c>
      <c r="B67" s="5">
        <f t="shared" ca="1" si="9"/>
        <v>72.39825741713463</v>
      </c>
      <c r="C67" s="5">
        <f t="shared" ca="1" si="10"/>
        <v>35.760702596664807</v>
      </c>
      <c r="D67" s="5">
        <f t="shared" ca="1" si="11"/>
        <v>147.47429846939764</v>
      </c>
      <c r="E67" s="5">
        <f t="shared" ca="1" si="16"/>
        <v>-21.995159334507083</v>
      </c>
      <c r="F67" s="5">
        <f t="shared" ca="1" si="14"/>
        <v>-4.8750487773635989</v>
      </c>
      <c r="G67">
        <f t="shared" ca="1" si="13"/>
        <v>0.25</v>
      </c>
      <c r="I67" s="1" t="s">
        <v>110</v>
      </c>
    </row>
    <row r="68" spans="1:10" x14ac:dyDescent="0.3">
      <c r="A68">
        <v>12</v>
      </c>
      <c r="B68" s="5">
        <f t="shared" ca="1" si="9"/>
        <v>68.269824695999091</v>
      </c>
      <c r="C68" s="5">
        <f t="shared" ca="1" si="10"/>
        <v>29.702472333057155</v>
      </c>
      <c r="D68" s="5">
        <f t="shared" ca="1" si="11"/>
        <v>155.46122274746872</v>
      </c>
      <c r="E68" s="5">
        <f t="shared" ca="1" si="16"/>
        <v>-20.909178275921569</v>
      </c>
      <c r="F68" s="5">
        <f t="shared" ca="1" si="14"/>
        <v>-3.7890677187780852</v>
      </c>
      <c r="G68">
        <f t="shared" ca="1" si="13"/>
        <v>0.28399999999999997</v>
      </c>
      <c r="I68" s="8">
        <f t="array" aca="1" ref="I68" ca="1">MAX(IF($F$57:$F$1058&lt;0,$F$57:$F$1058))</f>
        <v>-2.3135802017478113E-2</v>
      </c>
      <c r="J68" s="17">
        <f ca="1">INDEX($G$57:$G$1058,MATCH(I68,$F$57:$F$1058,0))</f>
        <v>0.40100000000000002</v>
      </c>
    </row>
    <row r="69" spans="1:10" x14ac:dyDescent="0.3">
      <c r="A69">
        <v>13</v>
      </c>
      <c r="B69" s="5">
        <f t="shared" ca="1" si="9"/>
        <v>72.538701826131401</v>
      </c>
      <c r="C69" s="5">
        <f t="shared" ca="1" si="10"/>
        <v>30.521485570234614</v>
      </c>
      <c r="D69" s="5">
        <f t="shared" ca="1" si="11"/>
        <v>150.1507058810121</v>
      </c>
      <c r="E69" s="5">
        <f t="shared" ca="1" si="16"/>
        <v>-8.4120812908580938</v>
      </c>
      <c r="F69" s="5">
        <f t="shared" ca="1" si="14"/>
        <v>8.70802926628539</v>
      </c>
      <c r="G69">
        <f t="shared" ca="1" si="13"/>
        <v>0.68799999999999994</v>
      </c>
    </row>
    <row r="70" spans="1:10" x14ac:dyDescent="0.3">
      <c r="A70">
        <v>14</v>
      </c>
      <c r="B70" s="5">
        <f t="shared" ca="1" si="9"/>
        <v>75.03781788761043</v>
      </c>
      <c r="C70" s="5">
        <f t="shared" ca="1" si="10"/>
        <v>27.698489947136732</v>
      </c>
      <c r="D70" s="5">
        <f t="shared" ca="1" si="11"/>
        <v>134.08495235894512</v>
      </c>
      <c r="E70" s="5">
        <f t="shared" ref="E70:E133" ca="1" si="17">$J$46*(B70-$B$46)+$J$47*(C70-$B$47)+$J$48*(D70-$B$48)</f>
        <v>15.10985115227497</v>
      </c>
      <c r="F70" s="5">
        <f t="shared" ca="1" si="14"/>
        <v>32.229961709418454</v>
      </c>
      <c r="G70">
        <f t="shared" ca="1" si="13"/>
        <v>0.99</v>
      </c>
      <c r="I70" s="1" t="s">
        <v>112</v>
      </c>
    </row>
    <row r="71" spans="1:10" x14ac:dyDescent="0.3">
      <c r="A71">
        <v>15</v>
      </c>
      <c r="B71" s="5">
        <f t="shared" ca="1" si="9"/>
        <v>70.030756663525281</v>
      </c>
      <c r="C71" s="5">
        <f t="shared" ca="1" si="10"/>
        <v>26.719231432532474</v>
      </c>
      <c r="D71" s="5">
        <f t="shared" ca="1" si="11"/>
        <v>153.47210408422683</v>
      </c>
      <c r="E71" s="5">
        <f t="shared" ca="1" si="17"/>
        <v>-6.5868978323509353</v>
      </c>
      <c r="F71" s="5">
        <f t="shared" ca="1" si="14"/>
        <v>10.533212724792548</v>
      </c>
      <c r="G71">
        <f t="shared" ca="1" si="13"/>
        <v>0.754</v>
      </c>
      <c r="I71">
        <f t="array" aca="1" ref="I71" ca="1">MAX(IF($F$57:$F$1058&lt;$C$46,$F$57:$F$1058))</f>
        <v>17.086177763505706</v>
      </c>
      <c r="J71" s="17">
        <f ca="1">1-INDEX($G$57:$G$1058,MATCH(I71,$F$57:$F$1058,0))</f>
        <v>0.125</v>
      </c>
    </row>
    <row r="72" spans="1:10" x14ac:dyDescent="0.3">
      <c r="A72">
        <v>16</v>
      </c>
      <c r="B72" s="5">
        <f t="shared" ca="1" si="9"/>
        <v>65.995607000633299</v>
      </c>
      <c r="C72" s="5">
        <f t="shared" ca="1" si="10"/>
        <v>26.314480395552035</v>
      </c>
      <c r="D72" s="5">
        <f t="shared" ca="1" si="11"/>
        <v>155.16092232856928</v>
      </c>
      <c r="E72" s="5">
        <f t="shared" ca="1" si="17"/>
        <v>-17.636600556261762</v>
      </c>
      <c r="F72" s="5">
        <f t="shared" ca="1" si="14"/>
        <v>-0.51648999911827786</v>
      </c>
      <c r="G72">
        <f t="shared" ca="1" si="13"/>
        <v>0.38800000000000001</v>
      </c>
    </row>
    <row r="73" spans="1:10" x14ac:dyDescent="0.3">
      <c r="A73">
        <v>17</v>
      </c>
      <c r="B73" s="5">
        <f t="shared" ca="1" si="9"/>
        <v>70.232657769287187</v>
      </c>
      <c r="C73" s="5">
        <f t="shared" ca="1" si="10"/>
        <v>26.286374581931184</v>
      </c>
      <c r="D73" s="5">
        <f t="shared" ca="1" si="11"/>
        <v>142.36658568781988</v>
      </c>
      <c r="E73" s="5">
        <f t="shared" ca="1" si="17"/>
        <v>1.1704033727407426</v>
      </c>
      <c r="F73" s="5">
        <f t="shared" ca="1" si="14"/>
        <v>18.290513929884227</v>
      </c>
      <c r="G73">
        <f t="shared" ca="1" si="13"/>
        <v>0.89600000000000002</v>
      </c>
    </row>
    <row r="74" spans="1:10" x14ac:dyDescent="0.3">
      <c r="A74">
        <v>18</v>
      </c>
      <c r="B74" s="5">
        <f t="shared" ca="1" si="9"/>
        <v>67.032826166520167</v>
      </c>
      <c r="C74" s="5">
        <f t="shared" ca="1" si="10"/>
        <v>28.732081125464401</v>
      </c>
      <c r="D74" s="5">
        <f t="shared" ca="1" si="11"/>
        <v>146.57421024945563</v>
      </c>
      <c r="E74" s="5">
        <f t="shared" ca="1" si="17"/>
        <v>-16.864863294150954</v>
      </c>
      <c r="F74" s="5">
        <f t="shared" ca="1" si="14"/>
        <v>0.25524726299252976</v>
      </c>
      <c r="G74">
        <f t="shared" ca="1" si="13"/>
        <v>0.41299999999999998</v>
      </c>
    </row>
    <row r="75" spans="1:10" x14ac:dyDescent="0.3">
      <c r="A75">
        <v>19</v>
      </c>
      <c r="B75" s="5">
        <f t="shared" ca="1" si="9"/>
        <v>69.827773699043561</v>
      </c>
      <c r="C75" s="5">
        <f t="shared" ca="1" si="10"/>
        <v>31.483526989380646</v>
      </c>
      <c r="D75" s="5">
        <f t="shared" ca="1" si="11"/>
        <v>150.34710926884838</v>
      </c>
      <c r="E75" s="5">
        <f t="shared" ca="1" si="17"/>
        <v>-18.776466227164253</v>
      </c>
      <c r="F75" s="5">
        <f t="shared" ca="1" si="14"/>
        <v>-1.6563556700207691</v>
      </c>
      <c r="G75">
        <f t="shared" ca="1" si="13"/>
        <v>0.35199999999999998</v>
      </c>
    </row>
    <row r="76" spans="1:10" x14ac:dyDescent="0.3">
      <c r="A76">
        <v>20</v>
      </c>
      <c r="B76" s="5">
        <f t="shared" ca="1" si="9"/>
        <v>71.573595075325102</v>
      </c>
      <c r="C76" s="5">
        <f t="shared" ca="1" si="10"/>
        <v>34.326390852001829</v>
      </c>
      <c r="D76" s="5">
        <f t="shared" ca="1" si="11"/>
        <v>147.32371948207157</v>
      </c>
      <c r="E76" s="5">
        <f t="shared" ca="1" si="17"/>
        <v>-20.211275154980346</v>
      </c>
      <c r="F76" s="5">
        <f t="shared" ca="1" si="14"/>
        <v>-3.0911645978368618</v>
      </c>
      <c r="G76">
        <f t="shared" ca="1" si="13"/>
        <v>0.30199999999999999</v>
      </c>
    </row>
    <row r="77" spans="1:10" x14ac:dyDescent="0.3">
      <c r="A77">
        <v>21</v>
      </c>
      <c r="B77" s="5">
        <f t="shared" ca="1" si="9"/>
        <v>70.496373228807386</v>
      </c>
      <c r="C77" s="5">
        <f t="shared" ca="1" si="10"/>
        <v>29.15442221354359</v>
      </c>
      <c r="D77" s="5">
        <f t="shared" ca="1" si="11"/>
        <v>150.52247373134472</v>
      </c>
      <c r="E77" s="5">
        <f t="shared" ca="1" si="17"/>
        <v>-10.498421587253064</v>
      </c>
      <c r="F77" s="5">
        <f t="shared" ca="1" si="14"/>
        <v>6.6216889698904193</v>
      </c>
      <c r="G77">
        <f t="shared" ca="1" si="13"/>
        <v>0.624</v>
      </c>
    </row>
    <row r="78" spans="1:10" x14ac:dyDescent="0.3">
      <c r="A78">
        <v>22</v>
      </c>
      <c r="B78" s="5">
        <f t="shared" ca="1" si="9"/>
        <v>66.585529178188651</v>
      </c>
      <c r="C78" s="5">
        <f t="shared" ca="1" si="10"/>
        <v>31.118378368641778</v>
      </c>
      <c r="D78" s="5">
        <f t="shared" ca="1" si="11"/>
        <v>142.43267938073208</v>
      </c>
      <c r="E78" s="5">
        <f t="shared" ca="1" si="17"/>
        <v>-22.547302493299526</v>
      </c>
      <c r="F78" s="5">
        <f t="shared" ca="1" si="14"/>
        <v>-5.4271919361560421</v>
      </c>
      <c r="G78">
        <f t="shared" ca="1" si="13"/>
        <v>0.23899999999999999</v>
      </c>
    </row>
    <row r="79" spans="1:10" x14ac:dyDescent="0.3">
      <c r="A79">
        <v>23</v>
      </c>
      <c r="B79" s="5">
        <f t="shared" ca="1" si="9"/>
        <v>70.046563636710076</v>
      </c>
      <c r="C79" s="5">
        <f t="shared" ca="1" si="10"/>
        <v>32.292061459326639</v>
      </c>
      <c r="D79" s="5">
        <f t="shared" ca="1" si="11"/>
        <v>149.01974799025703</v>
      </c>
      <c r="E79" s="5">
        <f t="shared" ca="1" si="17"/>
        <v>-19.70833859321543</v>
      </c>
      <c r="F79" s="5">
        <f t="shared" ca="1" si="14"/>
        <v>-2.5882280360719463</v>
      </c>
      <c r="G79">
        <f t="shared" ca="1" si="13"/>
        <v>0.311</v>
      </c>
    </row>
    <row r="80" spans="1:10" x14ac:dyDescent="0.3">
      <c r="A80">
        <v>24</v>
      </c>
      <c r="B80" s="5">
        <f t="shared" ca="1" si="9"/>
        <v>75.872953499199198</v>
      </c>
      <c r="C80" s="5">
        <f t="shared" ca="1" si="10"/>
        <v>32.715981965897093</v>
      </c>
      <c r="D80" s="5">
        <f t="shared" ca="1" si="11"/>
        <v>157.27167523222602</v>
      </c>
      <c r="E80" s="5">
        <f t="shared" ca="1" si="17"/>
        <v>-9.0660392545246982</v>
      </c>
      <c r="F80" s="5">
        <f t="shared" ca="1" si="14"/>
        <v>8.0540713026187856</v>
      </c>
      <c r="G80">
        <f t="shared" ca="1" si="13"/>
        <v>0.66800000000000004</v>
      </c>
    </row>
    <row r="81" spans="1:7" x14ac:dyDescent="0.3">
      <c r="A81">
        <v>25</v>
      </c>
      <c r="B81" s="5">
        <f t="shared" ca="1" si="9"/>
        <v>69.786109944271146</v>
      </c>
      <c r="C81" s="5">
        <f t="shared" ca="1" si="10"/>
        <v>33.946699432123637</v>
      </c>
      <c r="D81" s="5">
        <f t="shared" ca="1" si="11"/>
        <v>150.73156064643433</v>
      </c>
      <c r="E81" s="5">
        <f t="shared" ca="1" si="17"/>
        <v>-25.979605623975967</v>
      </c>
      <c r="F81" s="5">
        <f t="shared" ca="1" si="14"/>
        <v>-8.8594950668324834</v>
      </c>
      <c r="G81">
        <f t="shared" ca="1" si="13"/>
        <v>0.16300000000000001</v>
      </c>
    </row>
    <row r="82" spans="1:7" x14ac:dyDescent="0.3">
      <c r="A82">
        <v>26</v>
      </c>
      <c r="B82" s="5">
        <f t="shared" ca="1" si="9"/>
        <v>69.686511628581442</v>
      </c>
      <c r="C82" s="5">
        <f t="shared" ca="1" si="10"/>
        <v>34.664494504098727</v>
      </c>
      <c r="D82" s="5">
        <f t="shared" ca="1" si="11"/>
        <v>146.8812604640211</v>
      </c>
      <c r="E82" s="5">
        <f t="shared" ca="1" si="17"/>
        <v>-26.18776151923359</v>
      </c>
      <c r="F82" s="5">
        <f t="shared" ca="1" si="14"/>
        <v>-9.0676509620901058</v>
      </c>
      <c r="G82">
        <f t="shared" ca="1" si="13"/>
        <v>0.157</v>
      </c>
    </row>
    <row r="83" spans="1:7" x14ac:dyDescent="0.3">
      <c r="A83">
        <v>27</v>
      </c>
      <c r="B83" s="5">
        <f t="shared" ca="1" si="9"/>
        <v>75.01520587208006</v>
      </c>
      <c r="C83" s="5">
        <f t="shared" ca="1" si="10"/>
        <v>31.006136596544572</v>
      </c>
      <c r="D83" s="5">
        <f t="shared" ca="1" si="11"/>
        <v>143.97806216045797</v>
      </c>
      <c r="E83" s="5">
        <f t="shared" ca="1" si="17"/>
        <v>0.4773875026253549</v>
      </c>
      <c r="F83" s="5">
        <f t="shared" ca="1" si="14"/>
        <v>17.597498059768839</v>
      </c>
      <c r="G83">
        <f t="shared" ca="1" si="13"/>
        <v>0.88400000000000001</v>
      </c>
    </row>
    <row r="84" spans="1:7" x14ac:dyDescent="0.3">
      <c r="A84">
        <v>28</v>
      </c>
      <c r="B84" s="5">
        <f t="shared" ca="1" si="9"/>
        <v>70.548024195793431</v>
      </c>
      <c r="C84" s="5">
        <f t="shared" ca="1" si="10"/>
        <v>28.845449684765374</v>
      </c>
      <c r="D84" s="5">
        <f t="shared" ca="1" si="11"/>
        <v>136.10328011417803</v>
      </c>
      <c r="E84" s="5">
        <f t="shared" ca="1" si="17"/>
        <v>-1.7211333595479719</v>
      </c>
      <c r="F84" s="5">
        <f t="shared" ca="1" si="14"/>
        <v>15.398977197595512</v>
      </c>
      <c r="G84">
        <f t="shared" ca="1" si="13"/>
        <v>0.84</v>
      </c>
    </row>
    <row r="85" spans="1:7" x14ac:dyDescent="0.3">
      <c r="A85">
        <v>29</v>
      </c>
      <c r="B85" s="5">
        <f t="shared" ca="1" si="9"/>
        <v>70.096466371236517</v>
      </c>
      <c r="C85" s="5">
        <f t="shared" ca="1" si="10"/>
        <v>30.629038255838424</v>
      </c>
      <c r="D85" s="5">
        <f t="shared" ca="1" si="11"/>
        <v>160.12426975613405</v>
      </c>
      <c r="E85" s="5">
        <f t="shared" ca="1" si="17"/>
        <v>-20.908056729382007</v>
      </c>
      <c r="F85" s="5">
        <f t="shared" ca="1" si="14"/>
        <v>-3.7879461722385237</v>
      </c>
      <c r="G85">
        <f t="shared" ca="1" si="13"/>
        <v>0.28499999999999998</v>
      </c>
    </row>
    <row r="86" spans="1:7" x14ac:dyDescent="0.3">
      <c r="A86">
        <v>30</v>
      </c>
      <c r="B86" s="5">
        <f t="shared" ca="1" si="9"/>
        <v>67.748239282338929</v>
      </c>
      <c r="C86" s="5">
        <f t="shared" ca="1" si="10"/>
        <v>28.025187013011212</v>
      </c>
      <c r="D86" s="5">
        <f t="shared" ca="1" si="11"/>
        <v>148.68615765408202</v>
      </c>
      <c r="E86" s="5">
        <f t="shared" ca="1" si="17"/>
        <v>-14.030445764821728</v>
      </c>
      <c r="F86" s="5">
        <f t="shared" ca="1" si="14"/>
        <v>3.0896647923217557</v>
      </c>
      <c r="G86">
        <f t="shared" ca="1" si="13"/>
        <v>0.50800000000000001</v>
      </c>
    </row>
    <row r="87" spans="1:7" x14ac:dyDescent="0.3">
      <c r="A87">
        <v>31</v>
      </c>
      <c r="B87" s="5">
        <f t="shared" ca="1" si="9"/>
        <v>70.078660842579239</v>
      </c>
      <c r="C87" s="5">
        <f t="shared" ca="1" si="10"/>
        <v>30.290084656939534</v>
      </c>
      <c r="D87" s="5">
        <f t="shared" ca="1" si="11"/>
        <v>138.88691136009726</v>
      </c>
      <c r="E87" s="5">
        <f t="shared" ca="1" si="17"/>
        <v>-8.5669176908959486</v>
      </c>
      <c r="F87" s="5">
        <f t="shared" ca="1" si="14"/>
        <v>8.5531928662475352</v>
      </c>
      <c r="G87">
        <f t="shared" ca="1" si="13"/>
        <v>0.68300000000000005</v>
      </c>
    </row>
    <row r="88" spans="1:7" x14ac:dyDescent="0.3">
      <c r="A88">
        <v>32</v>
      </c>
      <c r="B88" s="5">
        <f t="shared" ca="1" si="9"/>
        <v>70.862324094185951</v>
      </c>
      <c r="C88" s="5">
        <f t="shared" ca="1" si="10"/>
        <v>29.61213621980707</v>
      </c>
      <c r="D88" s="5">
        <f t="shared" ca="1" si="11"/>
        <v>156.47495310724076</v>
      </c>
      <c r="E88" s="5">
        <f t="shared" ca="1" si="17"/>
        <v>-13.962327778692906</v>
      </c>
      <c r="F88" s="5">
        <f t="shared" ca="1" si="14"/>
        <v>3.1577827784505779</v>
      </c>
      <c r="G88">
        <f t="shared" ca="1" si="13"/>
        <v>0.51200000000000001</v>
      </c>
    </row>
    <row r="89" spans="1:7" x14ac:dyDescent="0.3">
      <c r="A89">
        <v>33</v>
      </c>
      <c r="B89" s="5">
        <f t="shared" ca="1" si="9"/>
        <v>66.442444617954408</v>
      </c>
      <c r="C89" s="5">
        <f t="shared" ca="1" si="10"/>
        <v>30.571072899738748</v>
      </c>
      <c r="D89" s="5">
        <f t="shared" ca="1" si="11"/>
        <v>148.01763576121428</v>
      </c>
      <c r="E89" s="5">
        <f t="shared" ca="1" si="17"/>
        <v>-24.427885499787312</v>
      </c>
      <c r="F89" s="5">
        <f t="shared" ca="1" si="14"/>
        <v>-7.3077749426438281</v>
      </c>
      <c r="G89">
        <f t="shared" ca="1" si="13"/>
        <v>0.20100000000000001</v>
      </c>
    </row>
    <row r="90" spans="1:7" x14ac:dyDescent="0.3">
      <c r="A90">
        <v>34</v>
      </c>
      <c r="B90" s="5">
        <f t="shared" ca="1" si="9"/>
        <v>69.661668992204255</v>
      </c>
      <c r="C90" s="5">
        <f t="shared" ca="1" si="10"/>
        <v>27.723356535114036</v>
      </c>
      <c r="D90" s="5">
        <f t="shared" ca="1" si="11"/>
        <v>151.95936970845378</v>
      </c>
      <c r="E90" s="5">
        <f t="shared" ca="1" si="17"/>
        <v>-9.6070932648785448</v>
      </c>
      <c r="F90" s="5">
        <f t="shared" ca="1" si="14"/>
        <v>7.513017292264939</v>
      </c>
      <c r="G90">
        <f t="shared" ca="1" si="13"/>
        <v>0.65400000000000003</v>
      </c>
    </row>
    <row r="91" spans="1:7" x14ac:dyDescent="0.3">
      <c r="A91">
        <v>35</v>
      </c>
      <c r="B91" s="5">
        <f t="shared" ca="1" si="9"/>
        <v>77.059014365328693</v>
      </c>
      <c r="C91" s="5">
        <f t="shared" ca="1" si="10"/>
        <v>30.375130238810488</v>
      </c>
      <c r="D91" s="5">
        <f t="shared" ca="1" si="11"/>
        <v>157.96883229240285</v>
      </c>
      <c r="E91" s="5">
        <f t="shared" ca="1" si="17"/>
        <v>0.4088977947002892</v>
      </c>
      <c r="F91" s="5">
        <f t="shared" ca="1" si="14"/>
        <v>17.529008351843771</v>
      </c>
      <c r="G91">
        <f t="shared" ca="1" si="13"/>
        <v>0.88300000000000001</v>
      </c>
    </row>
    <row r="92" spans="1:7" x14ac:dyDescent="0.3">
      <c r="A92">
        <v>36</v>
      </c>
      <c r="B92" s="5">
        <f t="shared" ca="1" si="9"/>
        <v>71.087832875496829</v>
      </c>
      <c r="C92" s="5">
        <f t="shared" ca="1" si="10"/>
        <v>24.097373097071895</v>
      </c>
      <c r="D92" s="5">
        <f t="shared" ca="1" si="11"/>
        <v>137.56727796847176</v>
      </c>
      <c r="E92" s="5">
        <f t="shared" ca="1" si="17"/>
        <v>12.258946469142487</v>
      </c>
      <c r="F92" s="5">
        <f t="shared" ca="1" si="14"/>
        <v>29.37905702628597</v>
      </c>
      <c r="G92">
        <f t="shared" ca="1" si="13"/>
        <v>0.98099999999999998</v>
      </c>
    </row>
    <row r="93" spans="1:7" x14ac:dyDescent="0.3">
      <c r="A93">
        <v>37</v>
      </c>
      <c r="B93" s="5">
        <f t="shared" ca="1" si="9"/>
        <v>71.019291691942342</v>
      </c>
      <c r="C93" s="5">
        <f t="shared" ca="1" si="10"/>
        <v>28.749165606641256</v>
      </c>
      <c r="D93" s="5">
        <f t="shared" ca="1" si="11"/>
        <v>154.70124813554474</v>
      </c>
      <c r="E93" s="5">
        <f t="shared" ca="1" si="17"/>
        <v>-10.15785904375953</v>
      </c>
      <c r="F93" s="5">
        <f t="shared" ca="1" si="14"/>
        <v>6.9622515133839542</v>
      </c>
      <c r="G93">
        <f t="shared" ca="1" si="13"/>
        <v>0.63300000000000001</v>
      </c>
    </row>
    <row r="94" spans="1:7" x14ac:dyDescent="0.3">
      <c r="A94">
        <v>38</v>
      </c>
      <c r="B94" s="5">
        <f t="shared" ca="1" si="9"/>
        <v>66.014634708467582</v>
      </c>
      <c r="C94" s="5">
        <f t="shared" ca="1" si="10"/>
        <v>35.390406564473857</v>
      </c>
      <c r="D94" s="5">
        <f t="shared" ca="1" si="11"/>
        <v>141.73751099245985</v>
      </c>
      <c r="E94" s="5">
        <f t="shared" ca="1" si="17"/>
        <v>-35.698907633454681</v>
      </c>
      <c r="F94" s="5">
        <f t="shared" ca="1" si="14"/>
        <v>-18.578797076311197</v>
      </c>
      <c r="G94">
        <f t="shared" ca="1" si="13"/>
        <v>2.9000000000000001E-2</v>
      </c>
    </row>
    <row r="95" spans="1:7" x14ac:dyDescent="0.3">
      <c r="A95">
        <v>39</v>
      </c>
      <c r="B95" s="5">
        <f t="shared" ca="1" si="9"/>
        <v>66.469750856380756</v>
      </c>
      <c r="C95" s="5">
        <f t="shared" ca="1" si="10"/>
        <v>27.537683921932096</v>
      </c>
      <c r="D95" s="5">
        <f t="shared" ca="1" si="11"/>
        <v>149.67086008414049</v>
      </c>
      <c r="E95" s="5">
        <f t="shared" ca="1" si="17"/>
        <v>-16.770282667784461</v>
      </c>
      <c r="F95" s="5">
        <f t="shared" ca="1" si="14"/>
        <v>0.3498278893590232</v>
      </c>
      <c r="G95">
        <f t="shared" ca="1" si="13"/>
        <v>0.41699999999999998</v>
      </c>
    </row>
    <row r="96" spans="1:7" x14ac:dyDescent="0.3">
      <c r="A96">
        <v>40</v>
      </c>
      <c r="B96" s="5">
        <f t="shared" ca="1" si="9"/>
        <v>76.544834232151473</v>
      </c>
      <c r="C96" s="5">
        <f t="shared" ca="1" si="10"/>
        <v>27.93312055284493</v>
      </c>
      <c r="D96" s="5">
        <f t="shared" ca="1" si="11"/>
        <v>142.71719896024371</v>
      </c>
      <c r="E96" s="5">
        <f t="shared" ca="1" si="17"/>
        <v>14.011945972974949</v>
      </c>
      <c r="F96" s="5">
        <f t="shared" ca="1" si="14"/>
        <v>31.132056530118433</v>
      </c>
      <c r="G96">
        <f t="shared" ca="1" si="13"/>
        <v>0.98599999999999999</v>
      </c>
    </row>
    <row r="97" spans="1:7" x14ac:dyDescent="0.3">
      <c r="A97">
        <v>41</v>
      </c>
      <c r="B97" s="5">
        <f t="shared" ca="1" si="9"/>
        <v>67.643491932085638</v>
      </c>
      <c r="C97" s="5">
        <f t="shared" ca="1" si="10"/>
        <v>28.688043387274778</v>
      </c>
      <c r="D97" s="5">
        <f t="shared" ca="1" si="11"/>
        <v>139.86455721386818</v>
      </c>
      <c r="E97" s="5">
        <f t="shared" ca="1" si="17"/>
        <v>-11.420654846351066</v>
      </c>
      <c r="F97" s="5">
        <f t="shared" ca="1" si="14"/>
        <v>5.6994557107924173</v>
      </c>
      <c r="G97">
        <f t="shared" ca="1" si="13"/>
        <v>0.59799999999999998</v>
      </c>
    </row>
    <row r="98" spans="1:7" x14ac:dyDescent="0.3">
      <c r="A98">
        <v>42</v>
      </c>
      <c r="B98" s="5">
        <f t="shared" ca="1" si="9"/>
        <v>61.682357179025615</v>
      </c>
      <c r="C98" s="5">
        <f t="shared" ca="1" si="10"/>
        <v>26.952602647539308</v>
      </c>
      <c r="D98" s="5">
        <f t="shared" ca="1" si="11"/>
        <v>155.42246292709731</v>
      </c>
      <c r="E98" s="5">
        <f t="shared" ca="1" si="17"/>
        <v>-31.606645131614499</v>
      </c>
      <c r="F98" s="5">
        <f t="shared" ca="1" si="14"/>
        <v>-14.486534574471015</v>
      </c>
      <c r="G98">
        <f t="shared" ca="1" si="13"/>
        <v>6.2E-2</v>
      </c>
    </row>
    <row r="99" spans="1:7" x14ac:dyDescent="0.3">
      <c r="A99">
        <v>43</v>
      </c>
      <c r="B99" s="5">
        <f t="shared" ca="1" si="9"/>
        <v>65.997929822320557</v>
      </c>
      <c r="C99" s="5">
        <f t="shared" ca="1" si="10"/>
        <v>32.253176406539303</v>
      </c>
      <c r="D99" s="5">
        <f t="shared" ca="1" si="11"/>
        <v>158.28937799238741</v>
      </c>
      <c r="E99" s="5">
        <f t="shared" ca="1" si="17"/>
        <v>-35.902633306074151</v>
      </c>
      <c r="F99" s="5">
        <f t="shared" ca="1" si="14"/>
        <v>-18.782522748930667</v>
      </c>
      <c r="G99">
        <f t="shared" ca="1" si="13"/>
        <v>2.8000000000000001E-2</v>
      </c>
    </row>
    <row r="100" spans="1:7" x14ac:dyDescent="0.3">
      <c r="A100">
        <v>44</v>
      </c>
      <c r="B100" s="5">
        <f t="shared" ca="1" si="9"/>
        <v>66.794031958707706</v>
      </c>
      <c r="C100" s="5">
        <f t="shared" ca="1" si="10"/>
        <v>30.32495207702134</v>
      </c>
      <c r="D100" s="5">
        <f t="shared" ca="1" si="11"/>
        <v>157.29531162477784</v>
      </c>
      <c r="E100" s="5">
        <f t="shared" ca="1" si="17"/>
        <v>-27.757957585487446</v>
      </c>
      <c r="F100" s="5">
        <f t="shared" ca="1" si="14"/>
        <v>-10.637847028343963</v>
      </c>
      <c r="G100">
        <f t="shared" ca="1" si="13"/>
        <v>0.126</v>
      </c>
    </row>
    <row r="101" spans="1:7" x14ac:dyDescent="0.3">
      <c r="A101">
        <v>45</v>
      </c>
      <c r="B101" s="5">
        <f t="shared" ca="1" si="9"/>
        <v>65.163510590291992</v>
      </c>
      <c r="C101" s="5">
        <f t="shared" ca="1" si="10"/>
        <v>30.166340883873204</v>
      </c>
      <c r="D101" s="5">
        <f t="shared" ca="1" si="11"/>
        <v>143.74043159523544</v>
      </c>
      <c r="E101" s="5">
        <f t="shared" ca="1" si="17"/>
        <v>-24.564661243798518</v>
      </c>
      <c r="F101" s="5">
        <f t="shared" ca="1" si="14"/>
        <v>-7.4445506866550346</v>
      </c>
      <c r="G101">
        <f t="shared" ca="1" si="13"/>
        <v>0.19700000000000001</v>
      </c>
    </row>
    <row r="102" spans="1:7" x14ac:dyDescent="0.3">
      <c r="A102">
        <v>46</v>
      </c>
      <c r="B102" s="5">
        <f t="shared" ca="1" si="9"/>
        <v>71.374806070390662</v>
      </c>
      <c r="C102" s="5">
        <f t="shared" ca="1" si="10"/>
        <v>30.393033158074033</v>
      </c>
      <c r="D102" s="5">
        <f t="shared" ca="1" si="11"/>
        <v>148.34277534955552</v>
      </c>
      <c r="E102" s="5">
        <f t="shared" ca="1" si="17"/>
        <v>-10.329819375133848</v>
      </c>
      <c r="F102" s="5">
        <f t="shared" ca="1" si="14"/>
        <v>6.7902911820096357</v>
      </c>
      <c r="G102">
        <f t="shared" ca="1" si="13"/>
        <v>0.628</v>
      </c>
    </row>
    <row r="103" spans="1:7" x14ac:dyDescent="0.3">
      <c r="A103">
        <v>47</v>
      </c>
      <c r="B103" s="5">
        <f t="shared" ca="1" si="9"/>
        <v>71.894155920948265</v>
      </c>
      <c r="C103" s="5">
        <f t="shared" ca="1" si="10"/>
        <v>31.647953696835344</v>
      </c>
      <c r="D103" s="5">
        <f t="shared" ca="1" si="11"/>
        <v>143.99504915915333</v>
      </c>
      <c r="E103" s="5">
        <f t="shared" ca="1" si="17"/>
        <v>-10.041397695344592</v>
      </c>
      <c r="F103" s="5">
        <f t="shared" ca="1" si="14"/>
        <v>7.0787128617988913</v>
      </c>
      <c r="G103">
        <f t="shared" ca="1" si="13"/>
        <v>0.63900000000000001</v>
      </c>
    </row>
    <row r="104" spans="1:7" x14ac:dyDescent="0.3">
      <c r="A104">
        <v>48</v>
      </c>
      <c r="B104" s="5">
        <f t="shared" ca="1" si="9"/>
        <v>78.293875783249646</v>
      </c>
      <c r="C104" s="5">
        <f t="shared" ca="1" si="10"/>
        <v>35.460727068890122</v>
      </c>
      <c r="D104" s="5">
        <f t="shared" ca="1" si="11"/>
        <v>148.9806596639412</v>
      </c>
      <c r="E104" s="5">
        <f t="shared" ca="1" si="17"/>
        <v>-5.5026912211105028</v>
      </c>
      <c r="F104" s="5">
        <f t="shared" ca="1" si="14"/>
        <v>11.617419336032981</v>
      </c>
      <c r="G104">
        <f t="shared" ca="1" si="13"/>
        <v>0.77400000000000002</v>
      </c>
    </row>
    <row r="105" spans="1:7" x14ac:dyDescent="0.3">
      <c r="A105">
        <v>49</v>
      </c>
      <c r="B105" s="5">
        <f t="shared" ca="1" si="9"/>
        <v>65.58565273710505</v>
      </c>
      <c r="C105" s="5">
        <f t="shared" ca="1" si="10"/>
        <v>29.50158078972278</v>
      </c>
      <c r="D105" s="5">
        <f t="shared" ca="1" si="11"/>
        <v>152.07269045647806</v>
      </c>
      <c r="E105" s="5">
        <f t="shared" ca="1" si="17"/>
        <v>-26.01896463812021</v>
      </c>
      <c r="F105" s="5">
        <f t="shared" ca="1" si="14"/>
        <v>-8.8988540809767258</v>
      </c>
      <c r="G105">
        <f t="shared" ca="1" si="13"/>
        <v>0.161</v>
      </c>
    </row>
    <row r="106" spans="1:7" x14ac:dyDescent="0.3">
      <c r="A106">
        <v>50</v>
      </c>
      <c r="B106" s="5">
        <f t="shared" ca="1" si="9"/>
        <v>69.889708677022952</v>
      </c>
      <c r="C106" s="5">
        <f t="shared" ca="1" si="10"/>
        <v>30.438955684203851</v>
      </c>
      <c r="D106" s="5">
        <f t="shared" ca="1" si="11"/>
        <v>149.09089976343711</v>
      </c>
      <c r="E106" s="5">
        <f t="shared" ca="1" si="17"/>
        <v>-15.009076990549413</v>
      </c>
      <c r="F106" s="5">
        <f t="shared" ca="1" si="14"/>
        <v>2.1110335665940703</v>
      </c>
      <c r="G106">
        <f t="shared" ca="1" si="13"/>
        <v>0.47399999999999998</v>
      </c>
    </row>
    <row r="107" spans="1:7" x14ac:dyDescent="0.3">
      <c r="A107">
        <v>51</v>
      </c>
      <c r="B107" s="5">
        <f t="shared" ca="1" si="9"/>
        <v>66.702931350131436</v>
      </c>
      <c r="C107" s="5">
        <f t="shared" ca="1" si="10"/>
        <v>33.342291613654524</v>
      </c>
      <c r="D107" s="5">
        <f t="shared" ca="1" si="11"/>
        <v>154.64350772432488</v>
      </c>
      <c r="E107" s="5">
        <f t="shared" ca="1" si="17"/>
        <v>-35.010806621083333</v>
      </c>
      <c r="F107" s="5">
        <f t="shared" ca="1" si="14"/>
        <v>-17.890696063939849</v>
      </c>
      <c r="G107">
        <f t="shared" ca="1" si="13"/>
        <v>3.3000000000000002E-2</v>
      </c>
    </row>
    <row r="108" spans="1:7" x14ac:dyDescent="0.3">
      <c r="A108">
        <v>52</v>
      </c>
      <c r="B108" s="5">
        <f t="shared" ca="1" si="9"/>
        <v>72.42449967363703</v>
      </c>
      <c r="C108" s="5">
        <f t="shared" ca="1" si="10"/>
        <v>32.94320223376851</v>
      </c>
      <c r="D108" s="5">
        <f t="shared" ca="1" si="11"/>
        <v>142.65783622896257</v>
      </c>
      <c r="E108" s="5">
        <f t="shared" ca="1" si="17"/>
        <v>-11.457181265738862</v>
      </c>
      <c r="F108" s="5">
        <f t="shared" ca="1" si="14"/>
        <v>5.6629292914046214</v>
      </c>
      <c r="G108">
        <f t="shared" ca="1" si="13"/>
        <v>0.59699999999999998</v>
      </c>
    </row>
    <row r="109" spans="1:7" x14ac:dyDescent="0.3">
      <c r="A109">
        <v>53</v>
      </c>
      <c r="B109" s="5">
        <f t="shared" ca="1" si="9"/>
        <v>72.341743126620315</v>
      </c>
      <c r="C109" s="5">
        <f t="shared" ca="1" si="10"/>
        <v>27.253398926254107</v>
      </c>
      <c r="D109" s="5">
        <f t="shared" ca="1" si="11"/>
        <v>151.4092027205013</v>
      </c>
      <c r="E109" s="5">
        <f t="shared" ca="1" si="17"/>
        <v>-0.51263316942875337</v>
      </c>
      <c r="F109" s="5">
        <f t="shared" ca="1" si="14"/>
        <v>16.607477387714731</v>
      </c>
      <c r="G109">
        <f t="shared" ca="1" si="13"/>
        <v>0.86199999999999999</v>
      </c>
    </row>
    <row r="110" spans="1:7" x14ac:dyDescent="0.3">
      <c r="A110">
        <v>54</v>
      </c>
      <c r="B110" s="5">
        <f t="shared" ca="1" si="9"/>
        <v>72.046088420982201</v>
      </c>
      <c r="C110" s="5">
        <f t="shared" ca="1" si="10"/>
        <v>24.431764029018588</v>
      </c>
      <c r="D110" s="5">
        <f t="shared" ca="1" si="11"/>
        <v>159.34982561536404</v>
      </c>
      <c r="E110" s="5">
        <f t="shared" ca="1" si="17"/>
        <v>2.2634275447147196</v>
      </c>
      <c r="F110" s="5">
        <f t="shared" ca="1" si="14"/>
        <v>19.383538101858203</v>
      </c>
      <c r="G110">
        <f t="shared" ca="1" si="13"/>
        <v>0.91300000000000003</v>
      </c>
    </row>
    <row r="111" spans="1:7" x14ac:dyDescent="0.3">
      <c r="A111">
        <v>55</v>
      </c>
      <c r="B111" s="5">
        <f t="shared" ca="1" si="9"/>
        <v>67.080398533058968</v>
      </c>
      <c r="C111" s="5">
        <f t="shared" ca="1" si="10"/>
        <v>28.916126646998872</v>
      </c>
      <c r="D111" s="5">
        <f t="shared" ca="1" si="11"/>
        <v>151.51267375144215</v>
      </c>
      <c r="E111" s="5">
        <f t="shared" ca="1" si="17"/>
        <v>-19.907221058884573</v>
      </c>
      <c r="F111" s="5">
        <f t="shared" ca="1" si="14"/>
        <v>-2.7871105017410898</v>
      </c>
      <c r="G111">
        <f t="shared" ca="1" si="13"/>
        <v>0.30499999999999999</v>
      </c>
    </row>
    <row r="112" spans="1:7" x14ac:dyDescent="0.3">
      <c r="A112">
        <v>56</v>
      </c>
      <c r="B112" s="5">
        <f t="shared" ca="1" si="9"/>
        <v>67.545272794881683</v>
      </c>
      <c r="C112" s="5">
        <f t="shared" ca="1" si="10"/>
        <v>29.720686180692915</v>
      </c>
      <c r="D112" s="5">
        <f t="shared" ca="1" si="11"/>
        <v>143.23395665947783</v>
      </c>
      <c r="E112" s="5">
        <f t="shared" ca="1" si="17"/>
        <v>-16.394803900396461</v>
      </c>
      <c r="F112" s="5">
        <f t="shared" ca="1" si="14"/>
        <v>0.72530665674702277</v>
      </c>
      <c r="G112">
        <f t="shared" ca="1" si="13"/>
        <v>0.433</v>
      </c>
    </row>
    <row r="113" spans="1:7" x14ac:dyDescent="0.3">
      <c r="A113">
        <v>57</v>
      </c>
      <c r="B113" s="5">
        <f t="shared" ca="1" si="9"/>
        <v>63.976394744537927</v>
      </c>
      <c r="C113" s="5">
        <f t="shared" ca="1" si="10"/>
        <v>33.042917422927495</v>
      </c>
      <c r="D113" s="5">
        <f t="shared" ca="1" si="11"/>
        <v>144.22752500679616</v>
      </c>
      <c r="E113" s="5">
        <f t="shared" ca="1" si="17"/>
        <v>-36.176973386102688</v>
      </c>
      <c r="F113" s="5">
        <f t="shared" ca="1" si="14"/>
        <v>-19.056862828959204</v>
      </c>
      <c r="G113">
        <f t="shared" ca="1" si="13"/>
        <v>2.4E-2</v>
      </c>
    </row>
    <row r="114" spans="1:7" x14ac:dyDescent="0.3">
      <c r="A114">
        <v>58</v>
      </c>
      <c r="B114" s="5">
        <f t="shared" ca="1" si="9"/>
        <v>74.008477054126459</v>
      </c>
      <c r="C114" s="5">
        <f t="shared" ca="1" si="10"/>
        <v>30.917274102610754</v>
      </c>
      <c r="D114" s="5">
        <f t="shared" ca="1" si="11"/>
        <v>154.61868249971837</v>
      </c>
      <c r="E114" s="5">
        <f t="shared" ca="1" si="17"/>
        <v>-7.8201114813216073</v>
      </c>
      <c r="F114" s="5">
        <f t="shared" ca="1" si="14"/>
        <v>9.2999990758218765</v>
      </c>
      <c r="G114">
        <f t="shared" ca="1" si="13"/>
        <v>0.70899999999999996</v>
      </c>
    </row>
    <row r="115" spans="1:7" x14ac:dyDescent="0.3">
      <c r="A115">
        <v>59</v>
      </c>
      <c r="B115" s="5">
        <f t="shared" ca="1" si="9"/>
        <v>72.25394947328526</v>
      </c>
      <c r="C115" s="5">
        <f t="shared" ca="1" si="10"/>
        <v>26.376486314254297</v>
      </c>
      <c r="D115" s="5">
        <f t="shared" ca="1" si="11"/>
        <v>149.8750529656574</v>
      </c>
      <c r="E115" s="5">
        <f t="shared" ca="1" si="17"/>
        <v>2.5180717033205635</v>
      </c>
      <c r="F115" s="5">
        <f t="shared" ca="1" si="14"/>
        <v>19.638182260464049</v>
      </c>
      <c r="G115">
        <f t="shared" ca="1" si="13"/>
        <v>0.91600000000000004</v>
      </c>
    </row>
    <row r="116" spans="1:7" x14ac:dyDescent="0.3">
      <c r="A116">
        <v>60</v>
      </c>
      <c r="B116" s="5">
        <f t="shared" ca="1" si="9"/>
        <v>68.287384338406326</v>
      </c>
      <c r="C116" s="5">
        <f t="shared" ca="1" si="10"/>
        <v>26.357478380748987</v>
      </c>
      <c r="D116" s="5">
        <f t="shared" ca="1" si="11"/>
        <v>154.04604883166604</v>
      </c>
      <c r="E116" s="5">
        <f t="shared" ca="1" si="17"/>
        <v>-10.755021463926369</v>
      </c>
      <c r="F116" s="5">
        <f t="shared" ca="1" si="14"/>
        <v>6.3650890932171151</v>
      </c>
      <c r="G116">
        <f t="shared" ca="1" si="13"/>
        <v>0.61299999999999999</v>
      </c>
    </row>
    <row r="117" spans="1:7" x14ac:dyDescent="0.3">
      <c r="A117">
        <v>61</v>
      </c>
      <c r="B117" s="5">
        <f t="shared" ca="1" si="9"/>
        <v>70.970738062268921</v>
      </c>
      <c r="C117" s="5">
        <f t="shared" ca="1" si="10"/>
        <v>29.68915645279332</v>
      </c>
      <c r="D117" s="5">
        <f t="shared" ca="1" si="11"/>
        <v>145.2706333376953</v>
      </c>
      <c r="E117" s="5">
        <f t="shared" ca="1" si="17"/>
        <v>-7.836972717058126</v>
      </c>
      <c r="F117" s="5">
        <f t="shared" ca="1" si="14"/>
        <v>9.2831378400853577</v>
      </c>
      <c r="G117">
        <f t="shared" ca="1" si="13"/>
        <v>0.70799999999999996</v>
      </c>
    </row>
    <row r="118" spans="1:7" x14ac:dyDescent="0.3">
      <c r="A118">
        <v>62</v>
      </c>
      <c r="B118" s="5">
        <f t="shared" ca="1" si="9"/>
        <v>70.257206215016993</v>
      </c>
      <c r="C118" s="5">
        <f t="shared" ca="1" si="10"/>
        <v>35.112527829119109</v>
      </c>
      <c r="D118" s="5">
        <f t="shared" ca="1" si="11"/>
        <v>150.2618418095434</v>
      </c>
      <c r="E118" s="5">
        <f t="shared" ca="1" si="17"/>
        <v>-27.66686463197658</v>
      </c>
      <c r="F118" s="5">
        <f t="shared" ca="1" si="14"/>
        <v>-10.546754074833096</v>
      </c>
      <c r="G118">
        <f t="shared" ca="1" si="13"/>
        <v>0.13100000000000001</v>
      </c>
    </row>
    <row r="119" spans="1:7" x14ac:dyDescent="0.3">
      <c r="A119">
        <v>63</v>
      </c>
      <c r="B119" s="5">
        <f t="shared" ca="1" si="9"/>
        <v>71.869269783949051</v>
      </c>
      <c r="C119" s="5">
        <f t="shared" ca="1" si="10"/>
        <v>30.948689296772407</v>
      </c>
      <c r="D119" s="5">
        <f t="shared" ca="1" si="11"/>
        <v>144.21905639969489</v>
      </c>
      <c r="E119" s="5">
        <f t="shared" ca="1" si="17"/>
        <v>-8.2785800922765116</v>
      </c>
      <c r="F119" s="5">
        <f t="shared" ca="1" si="14"/>
        <v>8.8415304648669721</v>
      </c>
      <c r="G119">
        <f t="shared" ca="1" si="13"/>
        <v>0.69299999999999995</v>
      </c>
    </row>
    <row r="120" spans="1:7" x14ac:dyDescent="0.3">
      <c r="A120">
        <v>64</v>
      </c>
      <c r="B120" s="5">
        <f t="shared" ca="1" si="9"/>
        <v>70.233857813842235</v>
      </c>
      <c r="C120" s="5">
        <f t="shared" ca="1" si="10"/>
        <v>28.582997970504632</v>
      </c>
      <c r="D120" s="5">
        <f t="shared" ca="1" si="11"/>
        <v>150.23307053004183</v>
      </c>
      <c r="E120" s="5">
        <f t="shared" ca="1" si="17"/>
        <v>-9.4796931194212686</v>
      </c>
      <c r="F120" s="5">
        <f t="shared" ca="1" si="14"/>
        <v>7.6404174377222152</v>
      </c>
      <c r="G120">
        <f t="shared" ca="1" si="13"/>
        <v>0.66</v>
      </c>
    </row>
    <row r="121" spans="1:7" x14ac:dyDescent="0.3">
      <c r="A121">
        <v>65</v>
      </c>
      <c r="B121" s="5">
        <f t="shared" ca="1" si="9"/>
        <v>71.278701091587877</v>
      </c>
      <c r="C121" s="5">
        <f t="shared" ca="1" si="10"/>
        <v>26.831080446617801</v>
      </c>
      <c r="D121" s="5">
        <f t="shared" ca="1" si="11"/>
        <v>152.45006878927387</v>
      </c>
      <c r="E121" s="5">
        <f t="shared" ca="1" si="17"/>
        <v>-2.8630560741830928</v>
      </c>
      <c r="F121" s="5">
        <f t="shared" ca="1" si="14"/>
        <v>14.257054482960392</v>
      </c>
      <c r="G121">
        <f t="shared" ca="1" si="13"/>
        <v>0.82399999999999995</v>
      </c>
    </row>
    <row r="122" spans="1:7" x14ac:dyDescent="0.3">
      <c r="A122">
        <v>66</v>
      </c>
      <c r="B122" s="5">
        <f t="shared" ref="B122:B185" ca="1" si="18">_xlfn.NORM.INV(RAND(),$B$52,$C$52)</f>
        <v>73.938329785635688</v>
      </c>
      <c r="C122" s="5">
        <f t="shared" ref="C122:C185" ca="1" si="19">_xlfn.NORM.INV(RAND(),$B$53,$C$53)</f>
        <v>34.159068233509416</v>
      </c>
      <c r="D122" s="5">
        <f t="shared" ref="D122:D185" ca="1" si="20">_xlfn.NORM.INV(RAND(),$B$54,$C$54)</f>
        <v>146.51534038821981</v>
      </c>
      <c r="E122" s="5">
        <f t="shared" ca="1" si="17"/>
        <v>-12.703665577878359</v>
      </c>
      <c r="F122" s="5">
        <f t="shared" ref="F122:F185" ca="1" si="21">E122+$C$46</f>
        <v>4.4164449792651244</v>
      </c>
      <c r="G122">
        <f t="shared" ref="G122:G185" ca="1" si="22">COUNTIF($F$57:$F$1056,"&lt;"&amp;F122)/COUNT($F$57:$F$1056)</f>
        <v>0.56399999999999995</v>
      </c>
    </row>
    <row r="123" spans="1:7" x14ac:dyDescent="0.3">
      <c r="A123">
        <v>67</v>
      </c>
      <c r="B123" s="5">
        <f t="shared" ca="1" si="18"/>
        <v>69.199348194631426</v>
      </c>
      <c r="C123" s="5">
        <f t="shared" ca="1" si="19"/>
        <v>34.974545666159216</v>
      </c>
      <c r="D123" s="5">
        <f t="shared" ca="1" si="20"/>
        <v>155.92756343587908</v>
      </c>
      <c r="E123" s="5">
        <f t="shared" ca="1" si="17"/>
        <v>-33.289152083825925</v>
      </c>
      <c r="F123" s="5">
        <f t="shared" ca="1" si="21"/>
        <v>-16.169041526682442</v>
      </c>
      <c r="G123">
        <f t="shared" ca="1" si="22"/>
        <v>5.1999999999999998E-2</v>
      </c>
    </row>
    <row r="124" spans="1:7" x14ac:dyDescent="0.3">
      <c r="A124">
        <v>68</v>
      </c>
      <c r="B124" s="5">
        <f t="shared" ca="1" si="18"/>
        <v>70.032421788809515</v>
      </c>
      <c r="C124" s="5">
        <f t="shared" ca="1" si="19"/>
        <v>25.163333529415272</v>
      </c>
      <c r="D124" s="5">
        <f t="shared" ca="1" si="20"/>
        <v>136.15848317291795</v>
      </c>
      <c r="E124" s="5">
        <f t="shared" ca="1" si="17"/>
        <v>7.0931449167146816</v>
      </c>
      <c r="F124" s="5">
        <f t="shared" ca="1" si="21"/>
        <v>24.213255473858165</v>
      </c>
      <c r="G124">
        <f t="shared" ca="1" si="22"/>
        <v>0.95699999999999996</v>
      </c>
    </row>
    <row r="125" spans="1:7" x14ac:dyDescent="0.3">
      <c r="A125">
        <v>69</v>
      </c>
      <c r="B125" s="5">
        <f t="shared" ca="1" si="18"/>
        <v>76.766688101532225</v>
      </c>
      <c r="C125" s="5">
        <f t="shared" ca="1" si="19"/>
        <v>27.895887579799428</v>
      </c>
      <c r="D125" s="5">
        <f t="shared" ca="1" si="20"/>
        <v>140.34893304193025</v>
      </c>
      <c r="E125" s="5">
        <f t="shared" ca="1" si="17"/>
        <v>16.011759324122643</v>
      </c>
      <c r="F125" s="5">
        <f t="shared" ca="1" si="21"/>
        <v>33.131869881266127</v>
      </c>
      <c r="G125">
        <f t="shared" ca="1" si="22"/>
        <v>0.99399999999999999</v>
      </c>
    </row>
    <row r="126" spans="1:7" x14ac:dyDescent="0.3">
      <c r="A126">
        <v>70</v>
      </c>
      <c r="B126" s="5">
        <f t="shared" ca="1" si="18"/>
        <v>71.819784549842765</v>
      </c>
      <c r="C126" s="5">
        <f t="shared" ca="1" si="19"/>
        <v>32.843308438763543</v>
      </c>
      <c r="D126" s="5">
        <f t="shared" ca="1" si="20"/>
        <v>148.24190229942334</v>
      </c>
      <c r="E126" s="5">
        <f t="shared" ca="1" si="17"/>
        <v>-15.876225888047346</v>
      </c>
      <c r="F126" s="5">
        <f t="shared" ca="1" si="21"/>
        <v>1.243884669096138</v>
      </c>
      <c r="G126">
        <f t="shared" ca="1" si="22"/>
        <v>0.44500000000000001</v>
      </c>
    </row>
    <row r="127" spans="1:7" x14ac:dyDescent="0.3">
      <c r="A127">
        <v>71</v>
      </c>
      <c r="B127" s="5">
        <f t="shared" ca="1" si="18"/>
        <v>75.750945923632514</v>
      </c>
      <c r="C127" s="5">
        <f t="shared" ca="1" si="19"/>
        <v>26.410867841786619</v>
      </c>
      <c r="D127" s="5">
        <f t="shared" ca="1" si="20"/>
        <v>145.31186940850455</v>
      </c>
      <c r="E127" s="5">
        <f t="shared" ca="1" si="17"/>
        <v>14.648066554731408</v>
      </c>
      <c r="F127" s="5">
        <f t="shared" ca="1" si="21"/>
        <v>31.768177111874891</v>
      </c>
      <c r="G127">
        <f t="shared" ca="1" si="22"/>
        <v>0.98799999999999999</v>
      </c>
    </row>
    <row r="128" spans="1:7" x14ac:dyDescent="0.3">
      <c r="A128">
        <v>72</v>
      </c>
      <c r="B128" s="5">
        <f t="shared" ca="1" si="18"/>
        <v>69.096970382073394</v>
      </c>
      <c r="C128" s="5">
        <f t="shared" ca="1" si="19"/>
        <v>25.040368238703866</v>
      </c>
      <c r="D128" s="5">
        <f t="shared" ca="1" si="20"/>
        <v>145.83883122548303</v>
      </c>
      <c r="E128" s="5">
        <f t="shared" ca="1" si="17"/>
        <v>-0.39256670613153055</v>
      </c>
      <c r="F128" s="5">
        <f t="shared" ca="1" si="21"/>
        <v>16.727543851011951</v>
      </c>
      <c r="G128">
        <f t="shared" ca="1" si="22"/>
        <v>0.86499999999999999</v>
      </c>
    </row>
    <row r="129" spans="1:7" x14ac:dyDescent="0.3">
      <c r="A129">
        <v>73</v>
      </c>
      <c r="B129" s="5">
        <f t="shared" ca="1" si="18"/>
        <v>63.974780730648945</v>
      </c>
      <c r="C129" s="5">
        <f t="shared" ca="1" si="19"/>
        <v>30.462063737103428</v>
      </c>
      <c r="D129" s="5">
        <f t="shared" ca="1" si="20"/>
        <v>146.07749530114347</v>
      </c>
      <c r="E129" s="5">
        <f t="shared" ca="1" si="17"/>
        <v>-29.97008921041223</v>
      </c>
      <c r="F129" s="5">
        <f t="shared" ca="1" si="21"/>
        <v>-12.849978653268746</v>
      </c>
      <c r="G129">
        <f t="shared" ca="1" si="22"/>
        <v>0.09</v>
      </c>
    </row>
    <row r="130" spans="1:7" x14ac:dyDescent="0.3">
      <c r="A130">
        <v>74</v>
      </c>
      <c r="B130" s="5">
        <f t="shared" ca="1" si="18"/>
        <v>68.832329028814286</v>
      </c>
      <c r="C130" s="5">
        <f t="shared" ca="1" si="19"/>
        <v>27.355983825865604</v>
      </c>
      <c r="D130" s="5">
        <f t="shared" ca="1" si="20"/>
        <v>148.06587764658056</v>
      </c>
      <c r="E130" s="5">
        <f t="shared" ca="1" si="17"/>
        <v>-8.7992744714471556</v>
      </c>
      <c r="F130" s="5">
        <f t="shared" ca="1" si="21"/>
        <v>8.3208360856963282</v>
      </c>
      <c r="G130">
        <f t="shared" ca="1" si="22"/>
        <v>0.67700000000000005</v>
      </c>
    </row>
    <row r="131" spans="1:7" x14ac:dyDescent="0.3">
      <c r="A131">
        <v>75</v>
      </c>
      <c r="B131" s="5">
        <f t="shared" ca="1" si="18"/>
        <v>71.054309833226583</v>
      </c>
      <c r="C131" s="5">
        <f t="shared" ca="1" si="19"/>
        <v>33.926688051011574</v>
      </c>
      <c r="D131" s="5">
        <f t="shared" ca="1" si="20"/>
        <v>151.70825806716033</v>
      </c>
      <c r="E131" s="5">
        <f t="shared" ca="1" si="17"/>
        <v>-22.907963837253291</v>
      </c>
      <c r="F131" s="5">
        <f t="shared" ca="1" si="21"/>
        <v>-5.7878532801098075</v>
      </c>
      <c r="G131">
        <f t="shared" ca="1" si="22"/>
        <v>0.23300000000000001</v>
      </c>
    </row>
    <row r="132" spans="1:7" x14ac:dyDescent="0.3">
      <c r="A132">
        <v>76</v>
      </c>
      <c r="B132" s="5">
        <f t="shared" ca="1" si="18"/>
        <v>72.172097405645957</v>
      </c>
      <c r="C132" s="5">
        <f t="shared" ca="1" si="19"/>
        <v>30.516510337077616</v>
      </c>
      <c r="D132" s="5">
        <f t="shared" ca="1" si="20"/>
        <v>150.41029974930638</v>
      </c>
      <c r="E132" s="5">
        <f t="shared" ca="1" si="17"/>
        <v>-9.5619935757846761</v>
      </c>
      <c r="F132" s="5">
        <f t="shared" ca="1" si="21"/>
        <v>7.5581169813588076</v>
      </c>
      <c r="G132">
        <f t="shared" ca="1" si="22"/>
        <v>0.65600000000000003</v>
      </c>
    </row>
    <row r="133" spans="1:7" x14ac:dyDescent="0.3">
      <c r="A133">
        <v>77</v>
      </c>
      <c r="B133" s="5">
        <f t="shared" ca="1" si="18"/>
        <v>68.467626563663416</v>
      </c>
      <c r="C133" s="5">
        <f t="shared" ca="1" si="19"/>
        <v>33.2312205371461</v>
      </c>
      <c r="D133" s="5">
        <f t="shared" ca="1" si="20"/>
        <v>146.97803561884024</v>
      </c>
      <c r="E133" s="5">
        <f t="shared" ca="1" si="17"/>
        <v>-25.641125757998076</v>
      </c>
      <c r="F133" s="5">
        <f t="shared" ca="1" si="21"/>
        <v>-8.5210152008545919</v>
      </c>
      <c r="G133">
        <f t="shared" ca="1" si="22"/>
        <v>0.17299999999999999</v>
      </c>
    </row>
    <row r="134" spans="1:7" x14ac:dyDescent="0.3">
      <c r="A134">
        <v>78</v>
      </c>
      <c r="B134" s="5">
        <f t="shared" ca="1" si="18"/>
        <v>73.496578944067977</v>
      </c>
      <c r="C134" s="5">
        <f t="shared" ca="1" si="19"/>
        <v>31.277057322438925</v>
      </c>
      <c r="D134" s="5">
        <f t="shared" ca="1" si="20"/>
        <v>150.43710213793346</v>
      </c>
      <c r="E134" s="5">
        <f t="shared" ref="E134:E197" ca="1" si="23">$J$46*(B134-$B$46)+$J$47*(C134-$B$47)+$J$48*(D134-$B$48)</f>
        <v>-8.0013758066432317</v>
      </c>
      <c r="F134" s="5">
        <f t="shared" ca="1" si="21"/>
        <v>9.1187347505002521</v>
      </c>
      <c r="G134">
        <f t="shared" ca="1" si="22"/>
        <v>0.70199999999999996</v>
      </c>
    </row>
    <row r="135" spans="1:7" x14ac:dyDescent="0.3">
      <c r="A135">
        <v>79</v>
      </c>
      <c r="B135" s="5">
        <f t="shared" ca="1" si="18"/>
        <v>69.089327979023949</v>
      </c>
      <c r="C135" s="5">
        <f t="shared" ca="1" si="19"/>
        <v>30.437390847693869</v>
      </c>
      <c r="D135" s="5">
        <f t="shared" ca="1" si="20"/>
        <v>144.40752035291354</v>
      </c>
      <c r="E135" s="5">
        <f t="shared" ca="1" si="23"/>
        <v>-14.716424652383751</v>
      </c>
      <c r="F135" s="5">
        <f t="shared" ca="1" si="21"/>
        <v>2.4036859047597332</v>
      </c>
      <c r="G135">
        <f t="shared" ca="1" si="22"/>
        <v>0.48199999999999998</v>
      </c>
    </row>
    <row r="136" spans="1:7" x14ac:dyDescent="0.3">
      <c r="A136">
        <v>80</v>
      </c>
      <c r="B136" s="5">
        <f t="shared" ca="1" si="18"/>
        <v>69.962023881529987</v>
      </c>
      <c r="C136" s="5">
        <f t="shared" ca="1" si="19"/>
        <v>33.223409232491981</v>
      </c>
      <c r="D136" s="5">
        <f t="shared" ca="1" si="20"/>
        <v>151.87889502353491</v>
      </c>
      <c r="E136" s="5">
        <f t="shared" ca="1" si="23"/>
        <v>-24.08640609624009</v>
      </c>
      <c r="F136" s="5">
        <f t="shared" ca="1" si="21"/>
        <v>-6.9662955390966061</v>
      </c>
      <c r="G136">
        <f t="shared" ca="1" si="22"/>
        <v>0.20899999999999999</v>
      </c>
    </row>
    <row r="137" spans="1:7" x14ac:dyDescent="0.3">
      <c r="A137">
        <v>81</v>
      </c>
      <c r="B137" s="5">
        <f t="shared" ca="1" si="18"/>
        <v>66.677996070840067</v>
      </c>
      <c r="C137" s="5">
        <f t="shared" ca="1" si="19"/>
        <v>33.251566761345664</v>
      </c>
      <c r="D137" s="5">
        <f t="shared" ca="1" si="20"/>
        <v>149.58808662502292</v>
      </c>
      <c r="E137" s="5">
        <f t="shared" ca="1" si="23"/>
        <v>-32.102842092691091</v>
      </c>
      <c r="F137" s="5">
        <f t="shared" ca="1" si="21"/>
        <v>-14.982731535547607</v>
      </c>
      <c r="G137">
        <f t="shared" ca="1" si="22"/>
        <v>5.8999999999999997E-2</v>
      </c>
    </row>
    <row r="138" spans="1:7" x14ac:dyDescent="0.3">
      <c r="A138">
        <v>82</v>
      </c>
      <c r="B138" s="5">
        <f t="shared" ca="1" si="18"/>
        <v>70.082556577845637</v>
      </c>
      <c r="C138" s="5">
        <f t="shared" ca="1" si="19"/>
        <v>33.111467747201445</v>
      </c>
      <c r="D138" s="5">
        <f t="shared" ca="1" si="20"/>
        <v>155.03260395869287</v>
      </c>
      <c r="E138" s="5">
        <f t="shared" ca="1" si="23"/>
        <v>-25.136548608083007</v>
      </c>
      <c r="F138" s="5">
        <f t="shared" ca="1" si="21"/>
        <v>-8.0164380509395237</v>
      </c>
      <c r="G138">
        <f t="shared" ca="1" si="22"/>
        <v>0.18099999999999999</v>
      </c>
    </row>
    <row r="139" spans="1:7" x14ac:dyDescent="0.3">
      <c r="A139">
        <v>83</v>
      </c>
      <c r="B139" s="5">
        <f t="shared" ca="1" si="18"/>
        <v>70.781370484668443</v>
      </c>
      <c r="C139" s="5">
        <f t="shared" ca="1" si="19"/>
        <v>29.745265234875642</v>
      </c>
      <c r="D139" s="5">
        <f t="shared" ca="1" si="20"/>
        <v>156.19272353859591</v>
      </c>
      <c r="E139" s="5">
        <f t="shared" ca="1" si="23"/>
        <v>-14.408172274489727</v>
      </c>
      <c r="F139" s="5">
        <f t="shared" ca="1" si="21"/>
        <v>2.7119382826537564</v>
      </c>
      <c r="G139">
        <f t="shared" ca="1" si="22"/>
        <v>0.49299999999999999</v>
      </c>
    </row>
    <row r="140" spans="1:7" x14ac:dyDescent="0.3">
      <c r="A140">
        <v>84</v>
      </c>
      <c r="B140" s="5">
        <f t="shared" ca="1" si="18"/>
        <v>69.495988178546156</v>
      </c>
      <c r="C140" s="5">
        <f t="shared" ca="1" si="19"/>
        <v>34.647954116680737</v>
      </c>
      <c r="D140" s="5">
        <f t="shared" ca="1" si="20"/>
        <v>147.82163973453621</v>
      </c>
      <c r="E140" s="5">
        <f t="shared" ca="1" si="23"/>
        <v>-27.180435876081503</v>
      </c>
      <c r="F140" s="5">
        <f t="shared" ca="1" si="21"/>
        <v>-10.06032531893802</v>
      </c>
      <c r="G140">
        <f t="shared" ca="1" si="22"/>
        <v>0.14299999999999999</v>
      </c>
    </row>
    <row r="141" spans="1:7" x14ac:dyDescent="0.3">
      <c r="A141">
        <v>85</v>
      </c>
      <c r="B141" s="5">
        <f t="shared" ca="1" si="18"/>
        <v>66.940267732457599</v>
      </c>
      <c r="C141" s="5">
        <f t="shared" ca="1" si="19"/>
        <v>30.04004125764768</v>
      </c>
      <c r="D141" s="5">
        <f t="shared" ca="1" si="20"/>
        <v>139.52754472005307</v>
      </c>
      <c r="E141" s="5">
        <f t="shared" ca="1" si="23"/>
        <v>-16.979253404616632</v>
      </c>
      <c r="F141" s="5">
        <f t="shared" ca="1" si="21"/>
        <v>0.14085715252685205</v>
      </c>
      <c r="G141">
        <f t="shared" ca="1" si="22"/>
        <v>0.40699999999999997</v>
      </c>
    </row>
    <row r="142" spans="1:7" x14ac:dyDescent="0.3">
      <c r="A142">
        <v>86</v>
      </c>
      <c r="B142" s="5">
        <f t="shared" ca="1" si="18"/>
        <v>70.890314930646412</v>
      </c>
      <c r="C142" s="5">
        <f t="shared" ca="1" si="19"/>
        <v>31.344711396104959</v>
      </c>
      <c r="D142" s="5">
        <f t="shared" ca="1" si="20"/>
        <v>153.06894017984081</v>
      </c>
      <c r="E142" s="5">
        <f t="shared" ca="1" si="23"/>
        <v>-16.887807852269628</v>
      </c>
      <c r="F142" s="5">
        <f t="shared" ca="1" si="21"/>
        <v>0.23230270487385596</v>
      </c>
      <c r="G142">
        <f t="shared" ca="1" si="22"/>
        <v>0.41199999999999998</v>
      </c>
    </row>
    <row r="143" spans="1:7" x14ac:dyDescent="0.3">
      <c r="A143">
        <v>87</v>
      </c>
      <c r="B143" s="5">
        <f t="shared" ca="1" si="18"/>
        <v>68.45180547239336</v>
      </c>
      <c r="C143" s="5">
        <f t="shared" ca="1" si="19"/>
        <v>33.099205187895322</v>
      </c>
      <c r="D143" s="5">
        <f t="shared" ca="1" si="20"/>
        <v>149.94694097067318</v>
      </c>
      <c r="E143" s="5">
        <f t="shared" ca="1" si="23"/>
        <v>-26.91645123390251</v>
      </c>
      <c r="F143" s="5">
        <f t="shared" ca="1" si="21"/>
        <v>-9.7963406767590264</v>
      </c>
      <c r="G143">
        <f t="shared" ca="1" si="22"/>
        <v>0.15</v>
      </c>
    </row>
    <row r="144" spans="1:7" x14ac:dyDescent="0.3">
      <c r="A144">
        <v>88</v>
      </c>
      <c r="B144" s="5">
        <f t="shared" ca="1" si="18"/>
        <v>73.63468953898375</v>
      </c>
      <c r="C144" s="5">
        <f t="shared" ca="1" si="19"/>
        <v>24.622451791543483</v>
      </c>
      <c r="D144" s="5">
        <f t="shared" ca="1" si="20"/>
        <v>154.68464336533233</v>
      </c>
      <c r="E144" s="5">
        <f t="shared" ca="1" si="23"/>
        <v>8.6817058349202068</v>
      </c>
      <c r="F144" s="5">
        <f t="shared" ca="1" si="21"/>
        <v>25.801816392063692</v>
      </c>
      <c r="G144">
        <f t="shared" ca="1" si="22"/>
        <v>0.96799999999999997</v>
      </c>
    </row>
    <row r="145" spans="1:7" x14ac:dyDescent="0.3">
      <c r="A145">
        <v>89</v>
      </c>
      <c r="B145" s="5">
        <f t="shared" ca="1" si="18"/>
        <v>72.446602014771699</v>
      </c>
      <c r="C145" s="5">
        <f t="shared" ca="1" si="19"/>
        <v>23.407848375190184</v>
      </c>
      <c r="D145" s="5">
        <f t="shared" ca="1" si="20"/>
        <v>154.46436535766975</v>
      </c>
      <c r="E145" s="5">
        <f t="shared" ca="1" si="23"/>
        <v>8.8744655555375367</v>
      </c>
      <c r="F145" s="5">
        <f t="shared" ca="1" si="21"/>
        <v>25.99457611268102</v>
      </c>
      <c r="G145">
        <f t="shared" ca="1" si="22"/>
        <v>0.97</v>
      </c>
    </row>
    <row r="146" spans="1:7" x14ac:dyDescent="0.3">
      <c r="A146">
        <v>90</v>
      </c>
      <c r="B146" s="5">
        <f t="shared" ca="1" si="18"/>
        <v>75.04622889408401</v>
      </c>
      <c r="C146" s="5">
        <f t="shared" ca="1" si="19"/>
        <v>26.603412724691118</v>
      </c>
      <c r="D146" s="5">
        <f t="shared" ca="1" si="20"/>
        <v>159.54600385491156</v>
      </c>
      <c r="E146" s="5">
        <f t="shared" ca="1" si="23"/>
        <v>4.4716781054437273</v>
      </c>
      <c r="F146" s="5">
        <f t="shared" ca="1" si="21"/>
        <v>21.591788662587213</v>
      </c>
      <c r="G146">
        <f t="shared" ca="1" si="22"/>
        <v>0.94099999999999995</v>
      </c>
    </row>
    <row r="147" spans="1:7" x14ac:dyDescent="0.3">
      <c r="A147">
        <v>91</v>
      </c>
      <c r="B147" s="5">
        <f t="shared" ca="1" si="18"/>
        <v>74.834061783067455</v>
      </c>
      <c r="C147" s="5">
        <f t="shared" ca="1" si="19"/>
        <v>28.445330413316327</v>
      </c>
      <c r="D147" s="5">
        <f t="shared" ca="1" si="20"/>
        <v>151.66603169633595</v>
      </c>
      <c r="E147" s="5">
        <f t="shared" ca="1" si="23"/>
        <v>2.9809312974108559</v>
      </c>
      <c r="F147" s="5">
        <f t="shared" ca="1" si="21"/>
        <v>20.101041854554339</v>
      </c>
      <c r="G147">
        <f t="shared" ca="1" si="22"/>
        <v>0.92300000000000004</v>
      </c>
    </row>
    <row r="148" spans="1:7" x14ac:dyDescent="0.3">
      <c r="A148">
        <v>92</v>
      </c>
      <c r="B148" s="5">
        <f t="shared" ca="1" si="18"/>
        <v>73.773903479056088</v>
      </c>
      <c r="C148" s="5">
        <f t="shared" ca="1" si="19"/>
        <v>33.296417254207341</v>
      </c>
      <c r="D148" s="5">
        <f t="shared" ca="1" si="20"/>
        <v>153.15812198077626</v>
      </c>
      <c r="E148" s="5">
        <f t="shared" ca="1" si="23"/>
        <v>-14.333130837012591</v>
      </c>
      <c r="F148" s="5">
        <f t="shared" ca="1" si="21"/>
        <v>2.7869797201308923</v>
      </c>
      <c r="G148">
        <f t="shared" ca="1" si="22"/>
        <v>0.495</v>
      </c>
    </row>
    <row r="149" spans="1:7" x14ac:dyDescent="0.3">
      <c r="A149">
        <v>93</v>
      </c>
      <c r="B149" s="5">
        <f t="shared" ca="1" si="18"/>
        <v>73.188440832428398</v>
      </c>
      <c r="C149" s="5">
        <f t="shared" ca="1" si="19"/>
        <v>33.129440304848629</v>
      </c>
      <c r="D149" s="5">
        <f t="shared" ca="1" si="20"/>
        <v>147.12442751004983</v>
      </c>
      <c r="E149" s="5">
        <f t="shared" ca="1" si="23"/>
        <v>-12.250577635668956</v>
      </c>
      <c r="F149" s="5">
        <f t="shared" ca="1" si="21"/>
        <v>4.8695329214745282</v>
      </c>
      <c r="G149">
        <f t="shared" ca="1" si="22"/>
        <v>0.58099999999999996</v>
      </c>
    </row>
    <row r="150" spans="1:7" x14ac:dyDescent="0.3">
      <c r="A150">
        <v>94</v>
      </c>
      <c r="B150" s="5">
        <f t="shared" ca="1" si="18"/>
        <v>67.725846462037538</v>
      </c>
      <c r="C150" s="5">
        <f t="shared" ca="1" si="19"/>
        <v>35.438106422047177</v>
      </c>
      <c r="D150" s="5">
        <f t="shared" ca="1" si="20"/>
        <v>136.57253388435385</v>
      </c>
      <c r="E150" s="5">
        <f t="shared" ca="1" si="23"/>
        <v>-28.269492089468269</v>
      </c>
      <c r="F150" s="5">
        <f t="shared" ca="1" si="21"/>
        <v>-11.149381532324785</v>
      </c>
      <c r="G150">
        <f t="shared" ca="1" si="22"/>
        <v>0.11600000000000001</v>
      </c>
    </row>
    <row r="151" spans="1:7" x14ac:dyDescent="0.3">
      <c r="A151">
        <v>95</v>
      </c>
      <c r="B151" s="5">
        <f t="shared" ca="1" si="18"/>
        <v>71.931001708269349</v>
      </c>
      <c r="C151" s="5">
        <f t="shared" ca="1" si="19"/>
        <v>29.99866520435825</v>
      </c>
      <c r="D151" s="5">
        <f t="shared" ca="1" si="20"/>
        <v>153.76621601993276</v>
      </c>
      <c r="E151" s="5">
        <f t="shared" ca="1" si="23"/>
        <v>-10.597439451480101</v>
      </c>
      <c r="F151" s="5">
        <f t="shared" ca="1" si="21"/>
        <v>6.5226711056633828</v>
      </c>
      <c r="G151">
        <f t="shared" ca="1" si="22"/>
        <v>0.61599999999999999</v>
      </c>
    </row>
    <row r="152" spans="1:7" x14ac:dyDescent="0.3">
      <c r="A152">
        <v>96</v>
      </c>
      <c r="B152" s="5">
        <f t="shared" ca="1" si="18"/>
        <v>69.525979924871038</v>
      </c>
      <c r="C152" s="5">
        <f t="shared" ca="1" si="19"/>
        <v>23.391509756145851</v>
      </c>
      <c r="D152" s="5">
        <f t="shared" ca="1" si="20"/>
        <v>146.83098705617098</v>
      </c>
      <c r="E152" s="5">
        <f t="shared" ca="1" si="23"/>
        <v>4.8762445163968984</v>
      </c>
      <c r="F152" s="5">
        <f t="shared" ca="1" si="21"/>
        <v>21.996355073540382</v>
      </c>
      <c r="G152">
        <f t="shared" ca="1" si="22"/>
        <v>0.94499999999999995</v>
      </c>
    </row>
    <row r="153" spans="1:7" x14ac:dyDescent="0.3">
      <c r="A153">
        <v>97</v>
      </c>
      <c r="B153" s="5">
        <f t="shared" ca="1" si="18"/>
        <v>73.123687721994216</v>
      </c>
      <c r="C153" s="5">
        <f t="shared" ca="1" si="19"/>
        <v>30.460673252959037</v>
      </c>
      <c r="D153" s="5">
        <f t="shared" ca="1" si="20"/>
        <v>150.68360585867453</v>
      </c>
      <c r="E153" s="5">
        <f t="shared" ca="1" si="23"/>
        <v>-6.895540397681688</v>
      </c>
      <c r="F153" s="5">
        <f t="shared" ca="1" si="21"/>
        <v>10.224570159461795</v>
      </c>
      <c r="G153">
        <f t="shared" ca="1" si="22"/>
        <v>0.74099999999999999</v>
      </c>
    </row>
    <row r="154" spans="1:7" x14ac:dyDescent="0.3">
      <c r="A154">
        <v>98</v>
      </c>
      <c r="B154" s="5">
        <f t="shared" ca="1" si="18"/>
        <v>75.283801291806824</v>
      </c>
      <c r="C154" s="5">
        <f t="shared" ca="1" si="19"/>
        <v>31.259335335073047</v>
      </c>
      <c r="D154" s="5">
        <f t="shared" ca="1" si="20"/>
        <v>146.12606130499617</v>
      </c>
      <c r="E154" s="5">
        <f t="shared" ca="1" si="23"/>
        <v>-0.63710229437816057</v>
      </c>
      <c r="F154" s="5">
        <f t="shared" ca="1" si="21"/>
        <v>16.483008262765324</v>
      </c>
      <c r="G154">
        <f t="shared" ca="1" si="22"/>
        <v>0.85899999999999999</v>
      </c>
    </row>
    <row r="155" spans="1:7" x14ac:dyDescent="0.3">
      <c r="A155">
        <v>99</v>
      </c>
      <c r="B155" s="5">
        <f t="shared" ca="1" si="18"/>
        <v>67.375103222485166</v>
      </c>
      <c r="C155" s="5">
        <f t="shared" ca="1" si="19"/>
        <v>29.028053644824528</v>
      </c>
      <c r="D155" s="5">
        <f t="shared" ca="1" si="20"/>
        <v>153.94000656698927</v>
      </c>
      <c r="E155" s="5">
        <f t="shared" ca="1" si="23"/>
        <v>-20.704742757599881</v>
      </c>
      <c r="F155" s="5">
        <f t="shared" ca="1" si="21"/>
        <v>-3.5846322004563973</v>
      </c>
      <c r="G155">
        <f t="shared" ca="1" si="22"/>
        <v>0.28699999999999998</v>
      </c>
    </row>
    <row r="156" spans="1:7" x14ac:dyDescent="0.3">
      <c r="A156">
        <v>100</v>
      </c>
      <c r="B156" s="5">
        <f t="shared" ca="1" si="18"/>
        <v>71.2069622520726</v>
      </c>
      <c r="C156" s="5">
        <f t="shared" ca="1" si="19"/>
        <v>28.509860884881906</v>
      </c>
      <c r="D156" s="5">
        <f t="shared" ca="1" si="20"/>
        <v>145.3913787371788</v>
      </c>
      <c r="E156" s="5">
        <f t="shared" ca="1" si="23"/>
        <v>-3.9485132831141865</v>
      </c>
      <c r="F156" s="5">
        <f t="shared" ca="1" si="21"/>
        <v>13.171597274029297</v>
      </c>
      <c r="G156">
        <f t="shared" ca="1" si="22"/>
        <v>0.80300000000000005</v>
      </c>
    </row>
    <row r="157" spans="1:7" x14ac:dyDescent="0.3">
      <c r="A157">
        <v>101</v>
      </c>
      <c r="B157" s="5">
        <f t="shared" ca="1" si="18"/>
        <v>64.318670115386396</v>
      </c>
      <c r="C157" s="5">
        <f t="shared" ca="1" si="19"/>
        <v>30.117227297149118</v>
      </c>
      <c r="D157" s="5">
        <f t="shared" ca="1" si="20"/>
        <v>150.97500895207475</v>
      </c>
      <c r="E157" s="5">
        <f t="shared" ca="1" si="23"/>
        <v>-30.685611913194968</v>
      </c>
      <c r="F157" s="5">
        <f t="shared" ca="1" si="21"/>
        <v>-13.565501356051485</v>
      </c>
      <c r="G157">
        <f t="shared" ca="1" si="22"/>
        <v>7.8E-2</v>
      </c>
    </row>
    <row r="158" spans="1:7" x14ac:dyDescent="0.3">
      <c r="A158">
        <v>102</v>
      </c>
      <c r="B158" s="5">
        <f t="shared" ca="1" si="18"/>
        <v>75.886846901461922</v>
      </c>
      <c r="C158" s="5">
        <f t="shared" ca="1" si="19"/>
        <v>24.04210255145647</v>
      </c>
      <c r="D158" s="5">
        <f t="shared" ca="1" si="20"/>
        <v>147.71831733406569</v>
      </c>
      <c r="E158" s="5">
        <f t="shared" ca="1" si="23"/>
        <v>20.346799176173235</v>
      </c>
      <c r="F158" s="5">
        <f t="shared" ca="1" si="21"/>
        <v>37.466909733316719</v>
      </c>
      <c r="G158">
        <f t="shared" ca="1" si="22"/>
        <v>0.996</v>
      </c>
    </row>
    <row r="159" spans="1:7" x14ac:dyDescent="0.3">
      <c r="A159">
        <v>103</v>
      </c>
      <c r="B159" s="5">
        <f t="shared" ca="1" si="18"/>
        <v>71.598014084963538</v>
      </c>
      <c r="C159" s="5">
        <f t="shared" ca="1" si="19"/>
        <v>29.060492266312572</v>
      </c>
      <c r="D159" s="5">
        <f t="shared" ca="1" si="20"/>
        <v>146.52830405680635</v>
      </c>
      <c r="E159" s="5">
        <f t="shared" ca="1" si="23"/>
        <v>-5.0068716281398409</v>
      </c>
      <c r="F159" s="5">
        <f t="shared" ca="1" si="21"/>
        <v>12.113238929003643</v>
      </c>
      <c r="G159">
        <f t="shared" ca="1" si="22"/>
        <v>0.78400000000000003</v>
      </c>
    </row>
    <row r="160" spans="1:7" x14ac:dyDescent="0.3">
      <c r="A160">
        <v>104</v>
      </c>
      <c r="B160" s="5">
        <f t="shared" ca="1" si="18"/>
        <v>69.422069038284619</v>
      </c>
      <c r="C160" s="5">
        <f t="shared" ca="1" si="19"/>
        <v>27.351466332117333</v>
      </c>
      <c r="D160" s="5">
        <f t="shared" ca="1" si="20"/>
        <v>148.04137480057432</v>
      </c>
      <c r="E160" s="5">
        <f t="shared" ca="1" si="23"/>
        <v>-7.1263182993773135</v>
      </c>
      <c r="F160" s="5">
        <f t="shared" ca="1" si="21"/>
        <v>9.9937922577661702</v>
      </c>
      <c r="G160">
        <f t="shared" ca="1" si="22"/>
        <v>0.73</v>
      </c>
    </row>
    <row r="161" spans="1:7" x14ac:dyDescent="0.3">
      <c r="A161">
        <v>105</v>
      </c>
      <c r="B161" s="5">
        <f t="shared" ca="1" si="18"/>
        <v>66.843222944432597</v>
      </c>
      <c r="C161" s="5">
        <f t="shared" ca="1" si="19"/>
        <v>29.736602944924083</v>
      </c>
      <c r="D161" s="5">
        <f t="shared" ca="1" si="20"/>
        <v>142.89891437417134</v>
      </c>
      <c r="E161" s="5">
        <f t="shared" ca="1" si="23"/>
        <v>-18.219529652972319</v>
      </c>
      <c r="F161" s="5">
        <f t="shared" ca="1" si="21"/>
        <v>-1.0994190958288357</v>
      </c>
      <c r="G161">
        <f t="shared" ca="1" si="22"/>
        <v>0.36899999999999999</v>
      </c>
    </row>
    <row r="162" spans="1:7" x14ac:dyDescent="0.3">
      <c r="A162">
        <v>106</v>
      </c>
      <c r="B162" s="5">
        <f t="shared" ca="1" si="18"/>
        <v>70.023997335827843</v>
      </c>
      <c r="C162" s="5">
        <f t="shared" ca="1" si="19"/>
        <v>28.782558160675826</v>
      </c>
      <c r="D162" s="5">
        <f t="shared" ca="1" si="20"/>
        <v>145.43562872808022</v>
      </c>
      <c r="E162" s="5">
        <f t="shared" ca="1" si="23"/>
        <v>-8.038001017169865</v>
      </c>
      <c r="F162" s="5">
        <f t="shared" ca="1" si="21"/>
        <v>9.0821095399736187</v>
      </c>
      <c r="G162">
        <f t="shared" ca="1" si="22"/>
        <v>0.7</v>
      </c>
    </row>
    <row r="163" spans="1:7" x14ac:dyDescent="0.3">
      <c r="A163">
        <v>107</v>
      </c>
      <c r="B163" s="5">
        <f t="shared" ca="1" si="18"/>
        <v>64.451776926272515</v>
      </c>
      <c r="C163" s="5">
        <f t="shared" ca="1" si="19"/>
        <v>31.309761849005763</v>
      </c>
      <c r="D163" s="5">
        <f t="shared" ca="1" si="20"/>
        <v>156.18409336750489</v>
      </c>
      <c r="E163" s="5">
        <f t="shared" ca="1" si="23"/>
        <v>-36.451597553201836</v>
      </c>
      <c r="F163" s="5">
        <f t="shared" ca="1" si="21"/>
        <v>-19.331486996058352</v>
      </c>
      <c r="G163">
        <f t="shared" ca="1" si="22"/>
        <v>2.1999999999999999E-2</v>
      </c>
    </row>
    <row r="164" spans="1:7" x14ac:dyDescent="0.3">
      <c r="A164">
        <v>108</v>
      </c>
      <c r="B164" s="5">
        <f t="shared" ca="1" si="18"/>
        <v>63.236268495704039</v>
      </c>
      <c r="C164" s="5">
        <f t="shared" ca="1" si="19"/>
        <v>25.743326623130059</v>
      </c>
      <c r="D164" s="5">
        <f t="shared" ca="1" si="20"/>
        <v>154.09412203431253</v>
      </c>
      <c r="E164" s="5">
        <f t="shared" ca="1" si="23"/>
        <v>-23.173301023438171</v>
      </c>
      <c r="F164" s="5">
        <f t="shared" ca="1" si="21"/>
        <v>-6.0531904662946872</v>
      </c>
      <c r="G164">
        <f t="shared" ca="1" si="22"/>
        <v>0.22700000000000001</v>
      </c>
    </row>
    <row r="165" spans="1:7" x14ac:dyDescent="0.3">
      <c r="A165">
        <v>109</v>
      </c>
      <c r="B165" s="5">
        <f t="shared" ca="1" si="18"/>
        <v>67.841341143204005</v>
      </c>
      <c r="C165" s="5">
        <f t="shared" ca="1" si="19"/>
        <v>41.008787358881179</v>
      </c>
      <c r="D165" s="5">
        <f t="shared" ca="1" si="20"/>
        <v>137.68307130464584</v>
      </c>
      <c r="E165" s="5">
        <f t="shared" ca="1" si="23"/>
        <v>-44.104181138090411</v>
      </c>
      <c r="F165" s="5">
        <f t="shared" ca="1" si="21"/>
        <v>-26.984070580946927</v>
      </c>
      <c r="G165">
        <f t="shared" ca="1" si="22"/>
        <v>0</v>
      </c>
    </row>
    <row r="166" spans="1:7" x14ac:dyDescent="0.3">
      <c r="A166">
        <v>110</v>
      </c>
      <c r="B166" s="5">
        <f t="shared" ca="1" si="18"/>
        <v>74.696309656124782</v>
      </c>
      <c r="C166" s="5">
        <f t="shared" ca="1" si="19"/>
        <v>31.0780520339293</v>
      </c>
      <c r="D166" s="5">
        <f t="shared" ca="1" si="20"/>
        <v>156.01750610072426</v>
      </c>
      <c r="E166" s="5">
        <f t="shared" ca="1" si="23"/>
        <v>-7.1018398696613785</v>
      </c>
      <c r="F166" s="5">
        <f t="shared" ca="1" si="21"/>
        <v>10.018270687482104</v>
      </c>
      <c r="G166">
        <f t="shared" ca="1" si="22"/>
        <v>0.73199999999999998</v>
      </c>
    </row>
    <row r="167" spans="1:7" x14ac:dyDescent="0.3">
      <c r="A167">
        <v>111</v>
      </c>
      <c r="B167" s="5">
        <f t="shared" ca="1" si="18"/>
        <v>69.753165474252796</v>
      </c>
      <c r="C167" s="5">
        <f t="shared" ca="1" si="19"/>
        <v>30.51008866346919</v>
      </c>
      <c r="D167" s="5">
        <f t="shared" ca="1" si="20"/>
        <v>144.86199476728646</v>
      </c>
      <c r="E167" s="5">
        <f t="shared" ca="1" si="23"/>
        <v>-13.310283036005142</v>
      </c>
      <c r="F167" s="5">
        <f t="shared" ca="1" si="21"/>
        <v>3.8098275211383417</v>
      </c>
      <c r="G167">
        <f t="shared" ca="1" si="22"/>
        <v>0.54300000000000004</v>
      </c>
    </row>
    <row r="168" spans="1:7" x14ac:dyDescent="0.3">
      <c r="A168">
        <v>112</v>
      </c>
      <c r="B168" s="5">
        <f t="shared" ca="1" si="18"/>
        <v>73.561516621268026</v>
      </c>
      <c r="C168" s="5">
        <f t="shared" ca="1" si="19"/>
        <v>29.786258159451648</v>
      </c>
      <c r="D168" s="5">
        <f t="shared" ca="1" si="20"/>
        <v>146.2769772505745</v>
      </c>
      <c r="E168" s="5">
        <f t="shared" ca="1" si="23"/>
        <v>-1.4144591910745201</v>
      </c>
      <c r="F168" s="5">
        <f t="shared" ca="1" si="21"/>
        <v>15.705651366068963</v>
      </c>
      <c r="G168">
        <f t="shared" ca="1" si="22"/>
        <v>0.84899999999999998</v>
      </c>
    </row>
    <row r="169" spans="1:7" x14ac:dyDescent="0.3">
      <c r="A169">
        <v>113</v>
      </c>
      <c r="B169" s="5">
        <f t="shared" ca="1" si="18"/>
        <v>70.699613407127387</v>
      </c>
      <c r="C169" s="5">
        <f t="shared" ca="1" si="19"/>
        <v>30.78652031960139</v>
      </c>
      <c r="D169" s="5">
        <f t="shared" ca="1" si="20"/>
        <v>144.80324546196286</v>
      </c>
      <c r="E169" s="5">
        <f t="shared" ca="1" si="23"/>
        <v>-11.407279349529984</v>
      </c>
      <c r="F169" s="5">
        <f t="shared" ca="1" si="21"/>
        <v>5.7128312076134993</v>
      </c>
      <c r="G169">
        <f t="shared" ca="1" si="22"/>
        <v>0.59899999999999998</v>
      </c>
    </row>
    <row r="170" spans="1:7" x14ac:dyDescent="0.3">
      <c r="A170">
        <v>114</v>
      </c>
      <c r="B170" s="5">
        <f t="shared" ca="1" si="18"/>
        <v>67.057948233464941</v>
      </c>
      <c r="C170" s="5">
        <f t="shared" ca="1" si="19"/>
        <v>30.521224244592176</v>
      </c>
      <c r="D170" s="5">
        <f t="shared" ca="1" si="20"/>
        <v>152.58263023956846</v>
      </c>
      <c r="E170" s="5">
        <f t="shared" ca="1" si="23"/>
        <v>-25.029505552274582</v>
      </c>
      <c r="F170" s="5">
        <f t="shared" ca="1" si="21"/>
        <v>-7.9093949951310982</v>
      </c>
      <c r="G170">
        <f t="shared" ca="1" si="22"/>
        <v>0.184</v>
      </c>
    </row>
    <row r="171" spans="1:7" x14ac:dyDescent="0.3">
      <c r="A171">
        <v>115</v>
      </c>
      <c r="B171" s="5">
        <f t="shared" ca="1" si="18"/>
        <v>67.073239569788953</v>
      </c>
      <c r="C171" s="5">
        <f t="shared" ca="1" si="19"/>
        <v>36.369225977171894</v>
      </c>
      <c r="D171" s="5">
        <f t="shared" ca="1" si="20"/>
        <v>149.85345586636637</v>
      </c>
      <c r="E171" s="5">
        <f t="shared" ca="1" si="23"/>
        <v>-39.849508032088089</v>
      </c>
      <c r="F171" s="5">
        <f t="shared" ca="1" si="21"/>
        <v>-22.729397474944605</v>
      </c>
      <c r="G171">
        <f t="shared" ca="1" si="22"/>
        <v>1.0999999999999999E-2</v>
      </c>
    </row>
    <row r="172" spans="1:7" x14ac:dyDescent="0.3">
      <c r="A172">
        <v>116</v>
      </c>
      <c r="B172" s="5">
        <f t="shared" ca="1" si="18"/>
        <v>65.729049745157283</v>
      </c>
      <c r="C172" s="5">
        <f t="shared" ca="1" si="19"/>
        <v>33.277976068925362</v>
      </c>
      <c r="D172" s="5">
        <f t="shared" ca="1" si="20"/>
        <v>141.00600240552976</v>
      </c>
      <c r="E172" s="5">
        <f t="shared" ca="1" si="23"/>
        <v>-30.20236727702887</v>
      </c>
      <c r="F172" s="5">
        <f t="shared" ca="1" si="21"/>
        <v>-13.082256719885386</v>
      </c>
      <c r="G172">
        <f t="shared" ca="1" si="22"/>
        <v>8.5999999999999993E-2</v>
      </c>
    </row>
    <row r="173" spans="1:7" x14ac:dyDescent="0.3">
      <c r="A173">
        <v>117</v>
      </c>
      <c r="B173" s="5">
        <f t="shared" ca="1" si="18"/>
        <v>70.014290370809604</v>
      </c>
      <c r="C173" s="5">
        <f t="shared" ca="1" si="19"/>
        <v>27.738816128300016</v>
      </c>
      <c r="D173" s="5">
        <f t="shared" ca="1" si="20"/>
        <v>153.34356277956741</v>
      </c>
      <c r="E173" s="5">
        <f t="shared" ca="1" si="23"/>
        <v>-9.4113056874871415</v>
      </c>
      <c r="F173" s="5">
        <f t="shared" ca="1" si="21"/>
        <v>7.7088048696563423</v>
      </c>
      <c r="G173">
        <f t="shared" ca="1" si="22"/>
        <v>0.66100000000000003</v>
      </c>
    </row>
    <row r="174" spans="1:7" x14ac:dyDescent="0.3">
      <c r="A174">
        <v>118</v>
      </c>
      <c r="B174" s="5">
        <f t="shared" ca="1" si="18"/>
        <v>67.285009859866236</v>
      </c>
      <c r="C174" s="5">
        <f t="shared" ca="1" si="19"/>
        <v>37.598843180457635</v>
      </c>
      <c r="D174" s="5">
        <f t="shared" ca="1" si="20"/>
        <v>147.69748364732959</v>
      </c>
      <c r="E174" s="5">
        <f t="shared" ca="1" si="23"/>
        <v>-41.530550293109378</v>
      </c>
      <c r="F174" s="5">
        <f t="shared" ca="1" si="21"/>
        <v>-24.410439735965895</v>
      </c>
      <c r="G174">
        <f t="shared" ca="1" si="22"/>
        <v>8.0000000000000002E-3</v>
      </c>
    </row>
    <row r="175" spans="1:7" x14ac:dyDescent="0.3">
      <c r="A175">
        <v>119</v>
      </c>
      <c r="B175" s="5">
        <f t="shared" ca="1" si="18"/>
        <v>69.44739497279518</v>
      </c>
      <c r="C175" s="5">
        <f t="shared" ca="1" si="19"/>
        <v>29.652376194573861</v>
      </c>
      <c r="D175" s="5">
        <f t="shared" ca="1" si="20"/>
        <v>151.29108281136493</v>
      </c>
      <c r="E175" s="5">
        <f t="shared" ca="1" si="23"/>
        <v>-15.233160641585252</v>
      </c>
      <c r="F175" s="5">
        <f t="shared" ca="1" si="21"/>
        <v>1.8869499155582314</v>
      </c>
      <c r="G175">
        <f t="shared" ca="1" si="22"/>
        <v>0.46500000000000002</v>
      </c>
    </row>
    <row r="176" spans="1:7" x14ac:dyDescent="0.3">
      <c r="A176">
        <v>120</v>
      </c>
      <c r="B176" s="5">
        <f t="shared" ca="1" si="18"/>
        <v>69.290817086882697</v>
      </c>
      <c r="C176" s="5">
        <f t="shared" ca="1" si="19"/>
        <v>33.45218106556085</v>
      </c>
      <c r="D176" s="5">
        <f t="shared" ca="1" si="20"/>
        <v>159.84042434791448</v>
      </c>
      <c r="E176" s="5">
        <f t="shared" ca="1" si="23"/>
        <v>-30.890262989270454</v>
      </c>
      <c r="F176" s="5">
        <f t="shared" ca="1" si="21"/>
        <v>-13.77015243212697</v>
      </c>
      <c r="G176">
        <f t="shared" ca="1" si="22"/>
        <v>7.0999999999999994E-2</v>
      </c>
    </row>
    <row r="177" spans="1:7" x14ac:dyDescent="0.3">
      <c r="A177">
        <v>121</v>
      </c>
      <c r="B177" s="5">
        <f t="shared" ca="1" si="18"/>
        <v>68.463304071191558</v>
      </c>
      <c r="C177" s="5">
        <f t="shared" ca="1" si="19"/>
        <v>31.028153310662777</v>
      </c>
      <c r="D177" s="5">
        <f t="shared" ca="1" si="20"/>
        <v>146.86192137940725</v>
      </c>
      <c r="E177" s="5">
        <f t="shared" ca="1" si="23"/>
        <v>-19.43749410050464</v>
      </c>
      <c r="F177" s="5">
        <f t="shared" ca="1" si="21"/>
        <v>-2.3173835433611565</v>
      </c>
      <c r="G177">
        <f t="shared" ca="1" si="22"/>
        <v>0.32300000000000001</v>
      </c>
    </row>
    <row r="178" spans="1:7" x14ac:dyDescent="0.3">
      <c r="A178">
        <v>122</v>
      </c>
      <c r="B178" s="5">
        <f t="shared" ca="1" si="18"/>
        <v>66.590503376404399</v>
      </c>
      <c r="C178" s="5">
        <f t="shared" ca="1" si="19"/>
        <v>30.722784952257641</v>
      </c>
      <c r="D178" s="5">
        <f t="shared" ca="1" si="20"/>
        <v>143.46052774233698</v>
      </c>
      <c r="E178" s="5">
        <f t="shared" ca="1" si="23"/>
        <v>-21.982399876527356</v>
      </c>
      <c r="F178" s="5">
        <f t="shared" ca="1" si="21"/>
        <v>-4.8622893193838728</v>
      </c>
      <c r="G178">
        <f t="shared" ca="1" si="22"/>
        <v>0.251</v>
      </c>
    </row>
    <row r="179" spans="1:7" x14ac:dyDescent="0.3">
      <c r="A179">
        <v>123</v>
      </c>
      <c r="B179" s="5">
        <f t="shared" ca="1" si="18"/>
        <v>73.330222592800183</v>
      </c>
      <c r="C179" s="5">
        <f t="shared" ca="1" si="19"/>
        <v>30.194124533729074</v>
      </c>
      <c r="D179" s="5">
        <f t="shared" ca="1" si="20"/>
        <v>152.97540041107717</v>
      </c>
      <c r="E179" s="5">
        <f t="shared" ca="1" si="23"/>
        <v>-6.8092045463296547</v>
      </c>
      <c r="F179" s="5">
        <f t="shared" ca="1" si="21"/>
        <v>10.310906010813829</v>
      </c>
      <c r="G179">
        <f t="shared" ca="1" si="22"/>
        <v>0.747</v>
      </c>
    </row>
    <row r="180" spans="1:7" x14ac:dyDescent="0.3">
      <c r="A180">
        <v>124</v>
      </c>
      <c r="B180" s="5">
        <f t="shared" ca="1" si="18"/>
        <v>65.047249881218178</v>
      </c>
      <c r="C180" s="5">
        <f t="shared" ca="1" si="19"/>
        <v>28.342093895390331</v>
      </c>
      <c r="D180" s="5">
        <f t="shared" ca="1" si="20"/>
        <v>154.71867673154148</v>
      </c>
      <c r="E180" s="5">
        <f t="shared" ca="1" si="23"/>
        <v>-25.710129073554739</v>
      </c>
      <c r="F180" s="5">
        <f t="shared" ca="1" si="21"/>
        <v>-8.5900185164112557</v>
      </c>
      <c r="G180">
        <f t="shared" ca="1" si="22"/>
        <v>0.16900000000000001</v>
      </c>
    </row>
    <row r="181" spans="1:7" x14ac:dyDescent="0.3">
      <c r="A181">
        <v>125</v>
      </c>
      <c r="B181" s="5">
        <f t="shared" ca="1" si="18"/>
        <v>73.927219993926755</v>
      </c>
      <c r="C181" s="5">
        <f t="shared" ca="1" si="19"/>
        <v>29.675745324944362</v>
      </c>
      <c r="D181" s="5">
        <f t="shared" ca="1" si="20"/>
        <v>152.44142767022373</v>
      </c>
      <c r="E181" s="5">
        <f t="shared" ca="1" si="23"/>
        <v>-3.4062324117306169</v>
      </c>
      <c r="F181" s="5">
        <f t="shared" ca="1" si="21"/>
        <v>13.713878145412867</v>
      </c>
      <c r="G181">
        <f t="shared" ca="1" si="22"/>
        <v>0.81599999999999995</v>
      </c>
    </row>
    <row r="182" spans="1:7" x14ac:dyDescent="0.3">
      <c r="A182">
        <v>126</v>
      </c>
      <c r="B182" s="5">
        <f t="shared" ca="1" si="18"/>
        <v>71.076019546348462</v>
      </c>
      <c r="C182" s="5">
        <f t="shared" ca="1" si="19"/>
        <v>26.07164057510748</v>
      </c>
      <c r="D182" s="5">
        <f t="shared" ca="1" si="20"/>
        <v>145.01180677008094</v>
      </c>
      <c r="E182" s="5">
        <f t="shared" ca="1" si="23"/>
        <v>2.7002185476558198</v>
      </c>
      <c r="F182" s="5">
        <f t="shared" ca="1" si="21"/>
        <v>19.820329104799303</v>
      </c>
      <c r="G182">
        <f t="shared" ca="1" si="22"/>
        <v>0.91700000000000004</v>
      </c>
    </row>
    <row r="183" spans="1:7" x14ac:dyDescent="0.3">
      <c r="A183">
        <v>127</v>
      </c>
      <c r="B183" s="5">
        <f t="shared" ca="1" si="18"/>
        <v>70.014263561158387</v>
      </c>
      <c r="C183" s="5">
        <f t="shared" ca="1" si="19"/>
        <v>34.980498370232787</v>
      </c>
      <c r="D183" s="5">
        <f t="shared" ca="1" si="20"/>
        <v>151.97893517251111</v>
      </c>
      <c r="E183" s="5">
        <f t="shared" ca="1" si="23"/>
        <v>-28.901933786237276</v>
      </c>
      <c r="F183" s="5">
        <f t="shared" ca="1" si="21"/>
        <v>-11.781823229093792</v>
      </c>
      <c r="G183">
        <f t="shared" ca="1" si="22"/>
        <v>0.105</v>
      </c>
    </row>
    <row r="184" spans="1:7" x14ac:dyDescent="0.3">
      <c r="A184">
        <v>128</v>
      </c>
      <c r="B184" s="5">
        <f t="shared" ca="1" si="18"/>
        <v>71.636776373350699</v>
      </c>
      <c r="C184" s="5">
        <f t="shared" ca="1" si="19"/>
        <v>28.526555476624782</v>
      </c>
      <c r="D184" s="5">
        <f t="shared" ca="1" si="20"/>
        <v>151.91445659210555</v>
      </c>
      <c r="E184" s="5">
        <f t="shared" ca="1" si="23"/>
        <v>-6.3097681801409484</v>
      </c>
      <c r="F184" s="5">
        <f t="shared" ca="1" si="21"/>
        <v>10.810342377002534</v>
      </c>
      <c r="G184">
        <f t="shared" ca="1" si="22"/>
        <v>0.76100000000000001</v>
      </c>
    </row>
    <row r="185" spans="1:7" x14ac:dyDescent="0.3">
      <c r="A185">
        <v>129</v>
      </c>
      <c r="B185" s="5">
        <f t="shared" ca="1" si="18"/>
        <v>74.082910653406273</v>
      </c>
      <c r="C185" s="5">
        <f t="shared" ca="1" si="19"/>
        <v>33.375871366981713</v>
      </c>
      <c r="D185" s="5">
        <f t="shared" ca="1" si="20"/>
        <v>158.54433352950304</v>
      </c>
      <c r="E185" s="5">
        <f t="shared" ca="1" si="23"/>
        <v>-16.594460882964007</v>
      </c>
      <c r="F185" s="5">
        <f t="shared" ca="1" si="21"/>
        <v>0.52564967417947628</v>
      </c>
      <c r="G185">
        <f t="shared" ca="1" si="22"/>
        <v>0.42199999999999999</v>
      </c>
    </row>
    <row r="186" spans="1:7" x14ac:dyDescent="0.3">
      <c r="A186">
        <v>130</v>
      </c>
      <c r="B186" s="5">
        <f t="shared" ref="B186:B249" ca="1" si="24">_xlfn.NORM.INV(RAND(),$B$52,$C$52)</f>
        <v>72.216602952260658</v>
      </c>
      <c r="C186" s="5">
        <f t="shared" ref="C186:C249" ca="1" si="25">_xlfn.NORM.INV(RAND(),$B$53,$C$53)</f>
        <v>25.996777962247954</v>
      </c>
      <c r="D186" s="5">
        <f t="shared" ref="D186:D249" ca="1" si="26">_xlfn.NORM.INV(RAND(),$B$54,$C$54)</f>
        <v>142.80954484686285</v>
      </c>
      <c r="E186" s="5">
        <f t="shared" ca="1" si="23"/>
        <v>7.2816741907324456</v>
      </c>
      <c r="F186" s="5">
        <f t="shared" ref="F186:F249" ca="1" si="27">E186+$C$46</f>
        <v>24.401784747875929</v>
      </c>
      <c r="G186">
        <f t="shared" ref="G186:G249" ca="1" si="28">COUNTIF($F$57:$F$1056,"&lt;"&amp;F186)/COUNT($F$57:$F$1056)</f>
        <v>0.95799999999999996</v>
      </c>
    </row>
    <row r="187" spans="1:7" x14ac:dyDescent="0.3">
      <c r="A187">
        <v>131</v>
      </c>
      <c r="B187" s="5">
        <f t="shared" ca="1" si="24"/>
        <v>68.515140089999775</v>
      </c>
      <c r="C187" s="5">
        <f t="shared" ca="1" si="25"/>
        <v>27.133304078508399</v>
      </c>
      <c r="D187" s="5">
        <f t="shared" ca="1" si="26"/>
        <v>152.57038114738509</v>
      </c>
      <c r="E187" s="5">
        <f t="shared" ca="1" si="23"/>
        <v>-11.490579447549234</v>
      </c>
      <c r="F187" s="5">
        <f t="shared" ca="1" si="27"/>
        <v>5.6295311095942502</v>
      </c>
      <c r="G187">
        <f t="shared" ca="1" si="28"/>
        <v>0.59499999999999997</v>
      </c>
    </row>
    <row r="188" spans="1:7" x14ac:dyDescent="0.3">
      <c r="A188">
        <v>132</v>
      </c>
      <c r="B188" s="5">
        <f t="shared" ca="1" si="24"/>
        <v>69.537016621502133</v>
      </c>
      <c r="C188" s="5">
        <f t="shared" ca="1" si="25"/>
        <v>30.891904161946727</v>
      </c>
      <c r="D188" s="5">
        <f t="shared" ca="1" si="26"/>
        <v>147.10746158026708</v>
      </c>
      <c r="E188" s="5">
        <f t="shared" ca="1" si="23"/>
        <v>-16.190403437125369</v>
      </c>
      <c r="F188" s="5">
        <f t="shared" ca="1" si="27"/>
        <v>0.92970712001811506</v>
      </c>
      <c r="G188">
        <f t="shared" ca="1" si="28"/>
        <v>0.439</v>
      </c>
    </row>
    <row r="189" spans="1:7" x14ac:dyDescent="0.3">
      <c r="A189">
        <v>133</v>
      </c>
      <c r="B189" s="5">
        <f t="shared" ca="1" si="24"/>
        <v>70.536376002826728</v>
      </c>
      <c r="C189" s="5">
        <f t="shared" ca="1" si="25"/>
        <v>31.401031392793541</v>
      </c>
      <c r="D189" s="5">
        <f t="shared" ca="1" si="26"/>
        <v>148.53503745911516</v>
      </c>
      <c r="E189" s="5">
        <f t="shared" ca="1" si="23"/>
        <v>-15.590470316436743</v>
      </c>
      <c r="F189" s="5">
        <f t="shared" ca="1" si="27"/>
        <v>1.5296402407067404</v>
      </c>
      <c r="G189">
        <f t="shared" ca="1" si="28"/>
        <v>0.45400000000000001</v>
      </c>
    </row>
    <row r="190" spans="1:7" x14ac:dyDescent="0.3">
      <c r="A190">
        <v>134</v>
      </c>
      <c r="B190" s="5">
        <f t="shared" ca="1" si="24"/>
        <v>69.299015914800975</v>
      </c>
      <c r="C190" s="5">
        <f t="shared" ca="1" si="25"/>
        <v>32.617537749353261</v>
      </c>
      <c r="D190" s="5">
        <f t="shared" ca="1" si="26"/>
        <v>153.38124398438592</v>
      </c>
      <c r="E190" s="5">
        <f t="shared" ca="1" si="23"/>
        <v>-25.055558363877982</v>
      </c>
      <c r="F190" s="5">
        <f t="shared" ca="1" si="27"/>
        <v>-7.9354478067344978</v>
      </c>
      <c r="G190">
        <f t="shared" ca="1" si="28"/>
        <v>0.183</v>
      </c>
    </row>
    <row r="191" spans="1:7" x14ac:dyDescent="0.3">
      <c r="A191">
        <v>135</v>
      </c>
      <c r="B191" s="5">
        <f t="shared" ca="1" si="24"/>
        <v>71.251559491477394</v>
      </c>
      <c r="C191" s="5">
        <f t="shared" ca="1" si="25"/>
        <v>28.409550406015196</v>
      </c>
      <c r="D191" s="5">
        <f t="shared" ca="1" si="26"/>
        <v>151.58553928178509</v>
      </c>
      <c r="E191" s="5">
        <f t="shared" ca="1" si="23"/>
        <v>-6.8816360573231794</v>
      </c>
      <c r="F191" s="5">
        <f t="shared" ca="1" si="27"/>
        <v>10.238474499820304</v>
      </c>
      <c r="G191">
        <f t="shared" ca="1" si="28"/>
        <v>0.74199999999999999</v>
      </c>
    </row>
    <row r="192" spans="1:7" x14ac:dyDescent="0.3">
      <c r="A192">
        <v>136</v>
      </c>
      <c r="B192" s="5">
        <f t="shared" ca="1" si="24"/>
        <v>68.90236261415285</v>
      </c>
      <c r="C192" s="5">
        <f t="shared" ca="1" si="25"/>
        <v>33.522010982153574</v>
      </c>
      <c r="D192" s="5">
        <f t="shared" ca="1" si="26"/>
        <v>147.81994873577199</v>
      </c>
      <c r="E192" s="5">
        <f t="shared" ca="1" si="23"/>
        <v>-25.692769633224462</v>
      </c>
      <c r="F192" s="5">
        <f t="shared" ca="1" si="27"/>
        <v>-8.5726590760809778</v>
      </c>
      <c r="G192">
        <f t="shared" ca="1" si="28"/>
        <v>0.17</v>
      </c>
    </row>
    <row r="193" spans="1:7" x14ac:dyDescent="0.3">
      <c r="A193">
        <v>137</v>
      </c>
      <c r="B193" s="5">
        <f t="shared" ca="1" si="24"/>
        <v>74.145850491951435</v>
      </c>
      <c r="C193" s="5">
        <f t="shared" ca="1" si="25"/>
        <v>27.847123975611034</v>
      </c>
      <c r="D193" s="5">
        <f t="shared" ca="1" si="26"/>
        <v>151.42530797830224</v>
      </c>
      <c r="E193" s="5">
        <f t="shared" ca="1" si="23"/>
        <v>2.8592678997500136</v>
      </c>
      <c r="F193" s="5">
        <f t="shared" ca="1" si="27"/>
        <v>19.979378456893496</v>
      </c>
      <c r="G193">
        <f t="shared" ca="1" si="28"/>
        <v>0.92100000000000004</v>
      </c>
    </row>
    <row r="194" spans="1:7" x14ac:dyDescent="0.3">
      <c r="A194">
        <v>138</v>
      </c>
      <c r="B194" s="5">
        <f t="shared" ca="1" si="24"/>
        <v>67.811113290402602</v>
      </c>
      <c r="C194" s="5">
        <f t="shared" ca="1" si="25"/>
        <v>30.162584495378852</v>
      </c>
      <c r="D194" s="5">
        <f t="shared" ca="1" si="26"/>
        <v>148.38547330244955</v>
      </c>
      <c r="E194" s="5">
        <f t="shared" ca="1" si="23"/>
        <v>-19.662529006044679</v>
      </c>
      <c r="F194" s="5">
        <f t="shared" ca="1" si="27"/>
        <v>-2.5424184489011949</v>
      </c>
      <c r="G194">
        <f t="shared" ca="1" si="28"/>
        <v>0.313</v>
      </c>
    </row>
    <row r="195" spans="1:7" x14ac:dyDescent="0.3">
      <c r="A195">
        <v>139</v>
      </c>
      <c r="B195" s="5">
        <f t="shared" ca="1" si="24"/>
        <v>77.201553665875934</v>
      </c>
      <c r="C195" s="5">
        <f t="shared" ca="1" si="25"/>
        <v>29.594180822325303</v>
      </c>
      <c r="D195" s="5">
        <f t="shared" ca="1" si="26"/>
        <v>157.20352120216126</v>
      </c>
      <c r="E195" s="5">
        <f t="shared" ca="1" si="23"/>
        <v>3.4005912312856323</v>
      </c>
      <c r="F195" s="5">
        <f t="shared" ca="1" si="27"/>
        <v>20.520701788429115</v>
      </c>
      <c r="G195">
        <f t="shared" ca="1" si="28"/>
        <v>0.92800000000000005</v>
      </c>
    </row>
    <row r="196" spans="1:7" x14ac:dyDescent="0.3">
      <c r="A196">
        <v>140</v>
      </c>
      <c r="B196" s="5">
        <f t="shared" ca="1" si="24"/>
        <v>73.192630392086912</v>
      </c>
      <c r="C196" s="5">
        <f t="shared" ca="1" si="25"/>
        <v>33.068562378917598</v>
      </c>
      <c r="D196" s="5">
        <f t="shared" ca="1" si="26"/>
        <v>158.44054948049578</v>
      </c>
      <c r="E196" s="5">
        <f t="shared" ca="1" si="23"/>
        <v>-18.166764812534481</v>
      </c>
      <c r="F196" s="5">
        <f t="shared" ca="1" si="27"/>
        <v>-1.0466542553909974</v>
      </c>
      <c r="G196">
        <f t="shared" ca="1" si="28"/>
        <v>0.372</v>
      </c>
    </row>
    <row r="197" spans="1:7" x14ac:dyDescent="0.3">
      <c r="A197">
        <v>141</v>
      </c>
      <c r="B197" s="5">
        <f t="shared" ca="1" si="24"/>
        <v>71.782455007653283</v>
      </c>
      <c r="C197" s="5">
        <f t="shared" ca="1" si="25"/>
        <v>29.684356807755872</v>
      </c>
      <c r="D197" s="5">
        <f t="shared" ca="1" si="26"/>
        <v>140.43917816669631</v>
      </c>
      <c r="E197" s="5">
        <f t="shared" ca="1" si="23"/>
        <v>-2.9529273943575518</v>
      </c>
      <c r="F197" s="5">
        <f t="shared" ca="1" si="27"/>
        <v>14.167183162785932</v>
      </c>
      <c r="G197">
        <f t="shared" ca="1" si="28"/>
        <v>0.82099999999999995</v>
      </c>
    </row>
    <row r="198" spans="1:7" x14ac:dyDescent="0.3">
      <c r="A198">
        <v>142</v>
      </c>
      <c r="B198" s="5">
        <f t="shared" ca="1" si="24"/>
        <v>64.319345917900378</v>
      </c>
      <c r="C198" s="5">
        <f t="shared" ca="1" si="25"/>
        <v>28.139872925679075</v>
      </c>
      <c r="D198" s="5">
        <f t="shared" ca="1" si="26"/>
        <v>153.89198739675234</v>
      </c>
      <c r="E198" s="5">
        <f t="shared" ref="E198:E261" ca="1" si="29">$J$46*(B198-$B$46)+$J$47*(C198-$B$47)+$J$48*(D198-$B$48)</f>
        <v>-26.73287565653014</v>
      </c>
      <c r="F198" s="5">
        <f t="shared" ca="1" si="27"/>
        <v>-9.6127650993866567</v>
      </c>
      <c r="G198">
        <f t="shared" ca="1" si="28"/>
        <v>0.152</v>
      </c>
    </row>
    <row r="199" spans="1:7" x14ac:dyDescent="0.3">
      <c r="A199">
        <v>143</v>
      </c>
      <c r="B199" s="5">
        <f t="shared" ca="1" si="24"/>
        <v>67.893060074286524</v>
      </c>
      <c r="C199" s="5">
        <f t="shared" ca="1" si="25"/>
        <v>34.199751018099995</v>
      </c>
      <c r="D199" s="5">
        <f t="shared" ca="1" si="26"/>
        <v>160.22400493144252</v>
      </c>
      <c r="E199" s="5">
        <f t="shared" ca="1" si="29"/>
        <v>-37.088829230535261</v>
      </c>
      <c r="F199" s="5">
        <f t="shared" ca="1" si="27"/>
        <v>-19.968718673391777</v>
      </c>
      <c r="G199">
        <f t="shared" ca="1" si="28"/>
        <v>2.1000000000000001E-2</v>
      </c>
    </row>
    <row r="200" spans="1:7" x14ac:dyDescent="0.3">
      <c r="A200">
        <v>144</v>
      </c>
      <c r="B200" s="5">
        <f t="shared" ca="1" si="24"/>
        <v>72.07006420971868</v>
      </c>
      <c r="C200" s="5">
        <f t="shared" ca="1" si="25"/>
        <v>27.187372116818015</v>
      </c>
      <c r="D200" s="5">
        <f t="shared" ca="1" si="26"/>
        <v>156.55722143659904</v>
      </c>
      <c r="E200" s="5">
        <f t="shared" ca="1" si="29"/>
        <v>-3.8611297516303855</v>
      </c>
      <c r="F200" s="5">
        <f t="shared" ca="1" si="27"/>
        <v>13.258980805513097</v>
      </c>
      <c r="G200">
        <f t="shared" ca="1" si="28"/>
        <v>0.80500000000000005</v>
      </c>
    </row>
    <row r="201" spans="1:7" x14ac:dyDescent="0.3">
      <c r="A201">
        <v>145</v>
      </c>
      <c r="B201" s="5">
        <f t="shared" ca="1" si="24"/>
        <v>69.784630865645951</v>
      </c>
      <c r="C201" s="5">
        <f t="shared" ca="1" si="25"/>
        <v>31.211572504978584</v>
      </c>
      <c r="D201" s="5">
        <f t="shared" ca="1" si="26"/>
        <v>143.26926721241659</v>
      </c>
      <c r="E201" s="5">
        <f t="shared" ca="1" si="29"/>
        <v>-14.323361304518455</v>
      </c>
      <c r="F201" s="5">
        <f t="shared" ca="1" si="27"/>
        <v>2.7967492526250286</v>
      </c>
      <c r="G201">
        <f t="shared" ca="1" si="28"/>
        <v>0.496</v>
      </c>
    </row>
    <row r="202" spans="1:7" x14ac:dyDescent="0.3">
      <c r="A202">
        <v>146</v>
      </c>
      <c r="B202" s="5">
        <f t="shared" ca="1" si="24"/>
        <v>65.836662770085809</v>
      </c>
      <c r="C202" s="5">
        <f t="shared" ca="1" si="25"/>
        <v>22.96901703020654</v>
      </c>
      <c r="D202" s="5">
        <f t="shared" ca="1" si="26"/>
        <v>151.59784302670838</v>
      </c>
      <c r="E202" s="5">
        <f t="shared" ca="1" si="29"/>
        <v>-6.8166633850178497</v>
      </c>
      <c r="F202" s="5">
        <f t="shared" ca="1" si="27"/>
        <v>10.303447172125633</v>
      </c>
      <c r="G202">
        <f t="shared" ca="1" si="28"/>
        <v>0.746</v>
      </c>
    </row>
    <row r="203" spans="1:7" x14ac:dyDescent="0.3">
      <c r="A203">
        <v>147</v>
      </c>
      <c r="B203" s="5">
        <f t="shared" ca="1" si="24"/>
        <v>68.49393879635879</v>
      </c>
      <c r="C203" s="5">
        <f t="shared" ca="1" si="25"/>
        <v>29.703842037407885</v>
      </c>
      <c r="D203" s="5">
        <f t="shared" ca="1" si="26"/>
        <v>151.08118675614426</v>
      </c>
      <c r="E203" s="5">
        <f t="shared" ca="1" si="29"/>
        <v>-17.926786109201188</v>
      </c>
      <c r="F203" s="5">
        <f t="shared" ca="1" si="27"/>
        <v>-0.80667555205770469</v>
      </c>
      <c r="G203">
        <f t="shared" ca="1" si="28"/>
        <v>0.38200000000000001</v>
      </c>
    </row>
    <row r="204" spans="1:7" x14ac:dyDescent="0.3">
      <c r="A204">
        <v>148</v>
      </c>
      <c r="B204" s="5">
        <f t="shared" ca="1" si="24"/>
        <v>71.238626367887576</v>
      </c>
      <c r="C204" s="5">
        <f t="shared" ca="1" si="25"/>
        <v>27.670838750200161</v>
      </c>
      <c r="D204" s="5">
        <f t="shared" ca="1" si="26"/>
        <v>149.69383171551945</v>
      </c>
      <c r="E204" s="5">
        <f t="shared" ca="1" si="29"/>
        <v>-3.8351628376959934</v>
      </c>
      <c r="F204" s="5">
        <f t="shared" ca="1" si="27"/>
        <v>13.284947719447491</v>
      </c>
      <c r="G204">
        <f t="shared" ca="1" si="28"/>
        <v>0.80700000000000005</v>
      </c>
    </row>
    <row r="205" spans="1:7" x14ac:dyDescent="0.3">
      <c r="A205">
        <v>149</v>
      </c>
      <c r="B205" s="5">
        <f t="shared" ca="1" si="24"/>
        <v>70.88097016140398</v>
      </c>
      <c r="C205" s="5">
        <f t="shared" ca="1" si="25"/>
        <v>33.50005780018175</v>
      </c>
      <c r="D205" s="5">
        <f t="shared" ca="1" si="26"/>
        <v>142.89358971735845</v>
      </c>
      <c r="E205" s="5">
        <f t="shared" ca="1" si="29"/>
        <v>-17.450565889603428</v>
      </c>
      <c r="F205" s="5">
        <f t="shared" ca="1" si="27"/>
        <v>-0.33045533245994463</v>
      </c>
      <c r="G205">
        <f t="shared" ca="1" si="28"/>
        <v>0.39300000000000002</v>
      </c>
    </row>
    <row r="206" spans="1:7" x14ac:dyDescent="0.3">
      <c r="A206">
        <v>150</v>
      </c>
      <c r="B206" s="5">
        <f t="shared" ca="1" si="24"/>
        <v>71.546753904422886</v>
      </c>
      <c r="C206" s="5">
        <f t="shared" ca="1" si="25"/>
        <v>32.272216227914214</v>
      </c>
      <c r="D206" s="5">
        <f t="shared" ca="1" si="26"/>
        <v>151.13820502590318</v>
      </c>
      <c r="E206" s="5">
        <f t="shared" ca="1" si="29"/>
        <v>-16.60447531009013</v>
      </c>
      <c r="F206" s="5">
        <f t="shared" ca="1" si="27"/>
        <v>0.5156352470533534</v>
      </c>
      <c r="G206">
        <f t="shared" ca="1" si="28"/>
        <v>0.42099999999999999</v>
      </c>
    </row>
    <row r="207" spans="1:7" x14ac:dyDescent="0.3">
      <c r="A207">
        <v>151</v>
      </c>
      <c r="B207" s="5">
        <f t="shared" ca="1" si="24"/>
        <v>66.046375870161114</v>
      </c>
      <c r="C207" s="5">
        <f t="shared" ca="1" si="25"/>
        <v>32.277457665547615</v>
      </c>
      <c r="D207" s="5">
        <f t="shared" ca="1" si="26"/>
        <v>154.80224052119505</v>
      </c>
      <c r="E207" s="5">
        <f t="shared" ca="1" si="29"/>
        <v>-33.956027321046172</v>
      </c>
      <c r="F207" s="5">
        <f t="shared" ca="1" si="27"/>
        <v>-16.835916763902688</v>
      </c>
      <c r="G207">
        <f t="shared" ca="1" si="28"/>
        <v>4.2999999999999997E-2</v>
      </c>
    </row>
    <row r="208" spans="1:7" x14ac:dyDescent="0.3">
      <c r="A208">
        <v>152</v>
      </c>
      <c r="B208" s="5">
        <f t="shared" ca="1" si="24"/>
        <v>72.830319216468681</v>
      </c>
      <c r="C208" s="5">
        <f t="shared" ca="1" si="25"/>
        <v>31.321384134691787</v>
      </c>
      <c r="D208" s="5">
        <f t="shared" ca="1" si="26"/>
        <v>146.93163372979728</v>
      </c>
      <c r="E208" s="5">
        <f t="shared" ca="1" si="29"/>
        <v>-8.0970413029801946</v>
      </c>
      <c r="F208" s="5">
        <f t="shared" ca="1" si="27"/>
        <v>9.0230692541632891</v>
      </c>
      <c r="G208">
        <f t="shared" ca="1" si="28"/>
        <v>0.69799999999999995</v>
      </c>
    </row>
    <row r="209" spans="1:7" x14ac:dyDescent="0.3">
      <c r="A209">
        <v>153</v>
      </c>
      <c r="B209" s="5">
        <f t="shared" ca="1" si="24"/>
        <v>63.193259554903413</v>
      </c>
      <c r="C209" s="5">
        <f t="shared" ca="1" si="25"/>
        <v>29.231747687337045</v>
      </c>
      <c r="D209" s="5">
        <f t="shared" ca="1" si="26"/>
        <v>156.06266900497786</v>
      </c>
      <c r="E209" s="5">
        <f t="shared" ca="1" si="29"/>
        <v>-34.097323313523972</v>
      </c>
      <c r="F209" s="5">
        <f t="shared" ca="1" si="27"/>
        <v>-16.977212756380489</v>
      </c>
      <c r="G209">
        <f t="shared" ca="1" si="28"/>
        <v>0.04</v>
      </c>
    </row>
    <row r="210" spans="1:7" x14ac:dyDescent="0.3">
      <c r="A210">
        <v>154</v>
      </c>
      <c r="B210" s="5">
        <f t="shared" ca="1" si="24"/>
        <v>69.927733416607254</v>
      </c>
      <c r="C210" s="5">
        <f t="shared" ca="1" si="25"/>
        <v>31.656166813351856</v>
      </c>
      <c r="D210" s="5">
        <f t="shared" ca="1" si="26"/>
        <v>147.97462958069227</v>
      </c>
      <c r="E210" s="5">
        <f t="shared" ca="1" si="29"/>
        <v>-17.701002329001398</v>
      </c>
      <c r="F210" s="5">
        <f t="shared" ca="1" si="27"/>
        <v>-0.58089177185791385</v>
      </c>
      <c r="G210">
        <f t="shared" ca="1" si="28"/>
        <v>0.38700000000000001</v>
      </c>
    </row>
    <row r="211" spans="1:7" x14ac:dyDescent="0.3">
      <c r="A211">
        <v>155</v>
      </c>
      <c r="B211" s="5">
        <f t="shared" ca="1" si="24"/>
        <v>65.113126750885002</v>
      </c>
      <c r="C211" s="5">
        <f t="shared" ca="1" si="25"/>
        <v>30.909200472892802</v>
      </c>
      <c r="D211" s="5">
        <f t="shared" ca="1" si="26"/>
        <v>141.82326103615671</v>
      </c>
      <c r="E211" s="5">
        <f t="shared" ca="1" si="29"/>
        <v>-25.747072402639063</v>
      </c>
      <c r="F211" s="5">
        <f t="shared" ca="1" si="27"/>
        <v>-8.626961845495579</v>
      </c>
      <c r="G211">
        <f t="shared" ca="1" si="28"/>
        <v>0.16800000000000001</v>
      </c>
    </row>
    <row r="212" spans="1:7" x14ac:dyDescent="0.3">
      <c r="A212">
        <v>156</v>
      </c>
      <c r="B212" s="5">
        <f t="shared" ca="1" si="24"/>
        <v>72.831296794381672</v>
      </c>
      <c r="C212" s="5">
        <f t="shared" ca="1" si="25"/>
        <v>34.006096188407632</v>
      </c>
      <c r="D212" s="5">
        <f t="shared" ca="1" si="26"/>
        <v>157.96582877014254</v>
      </c>
      <c r="E212" s="5">
        <f t="shared" ca="1" si="29"/>
        <v>-21.538669267199822</v>
      </c>
      <c r="F212" s="5">
        <f t="shared" ca="1" si="27"/>
        <v>-4.4185587100563382</v>
      </c>
      <c r="G212">
        <f t="shared" ca="1" si="28"/>
        <v>0.26400000000000001</v>
      </c>
    </row>
    <row r="213" spans="1:7" x14ac:dyDescent="0.3">
      <c r="A213">
        <v>157</v>
      </c>
      <c r="B213" s="5">
        <f t="shared" ca="1" si="24"/>
        <v>68.094766828300365</v>
      </c>
      <c r="C213" s="5">
        <f t="shared" ca="1" si="25"/>
        <v>29.618973502124145</v>
      </c>
      <c r="D213" s="5">
        <f t="shared" ca="1" si="26"/>
        <v>147.64255546676389</v>
      </c>
      <c r="E213" s="5">
        <f t="shared" ca="1" si="29"/>
        <v>-16.951655337033113</v>
      </c>
      <c r="F213" s="5">
        <f t="shared" ca="1" si="27"/>
        <v>0.16845522011037062</v>
      </c>
      <c r="G213">
        <f t="shared" ca="1" si="28"/>
        <v>0.40899999999999997</v>
      </c>
    </row>
    <row r="214" spans="1:7" x14ac:dyDescent="0.3">
      <c r="A214">
        <v>158</v>
      </c>
      <c r="B214" s="5">
        <f t="shared" ca="1" si="24"/>
        <v>64.494875762085698</v>
      </c>
      <c r="C214" s="5">
        <f t="shared" ca="1" si="25"/>
        <v>29.136833971788036</v>
      </c>
      <c r="D214" s="5">
        <f t="shared" ca="1" si="26"/>
        <v>154.46102190087234</v>
      </c>
      <c r="E214" s="5">
        <f t="shared" ca="1" si="29"/>
        <v>-29.333756397286713</v>
      </c>
      <c r="F214" s="5">
        <f t="shared" ca="1" si="27"/>
        <v>-12.213645840143229</v>
      </c>
      <c r="G214">
        <f t="shared" ca="1" si="28"/>
        <v>0.1</v>
      </c>
    </row>
    <row r="215" spans="1:7" x14ac:dyDescent="0.3">
      <c r="A215">
        <v>159</v>
      </c>
      <c r="B215" s="5">
        <f t="shared" ca="1" si="24"/>
        <v>72.049366520069739</v>
      </c>
      <c r="C215" s="5">
        <f t="shared" ca="1" si="25"/>
        <v>28.469322402725414</v>
      </c>
      <c r="D215" s="5">
        <f t="shared" ca="1" si="26"/>
        <v>152.62525706388189</v>
      </c>
      <c r="E215" s="5">
        <f t="shared" ca="1" si="29"/>
        <v>-5.3805880655950009</v>
      </c>
      <c r="F215" s="5">
        <f t="shared" ca="1" si="27"/>
        <v>11.739522491548483</v>
      </c>
      <c r="G215">
        <f t="shared" ca="1" si="28"/>
        <v>0.77700000000000002</v>
      </c>
    </row>
    <row r="216" spans="1:7" x14ac:dyDescent="0.3">
      <c r="A216">
        <v>160</v>
      </c>
      <c r="B216" s="5">
        <f t="shared" ca="1" si="24"/>
        <v>71.932104313149708</v>
      </c>
      <c r="C216" s="5">
        <f t="shared" ca="1" si="25"/>
        <v>32.450698432107757</v>
      </c>
      <c r="D216" s="5">
        <f t="shared" ca="1" si="26"/>
        <v>145.18269133565408</v>
      </c>
      <c r="E216" s="5">
        <f t="shared" ca="1" si="29"/>
        <v>-12.817447295670148</v>
      </c>
      <c r="F216" s="5">
        <f t="shared" ca="1" si="27"/>
        <v>4.3026632614733362</v>
      </c>
      <c r="G216">
        <f t="shared" ca="1" si="28"/>
        <v>0.56100000000000005</v>
      </c>
    </row>
    <row r="217" spans="1:7" x14ac:dyDescent="0.3">
      <c r="A217">
        <v>161</v>
      </c>
      <c r="B217" s="5">
        <f t="shared" ca="1" si="24"/>
        <v>65.384654398590285</v>
      </c>
      <c r="C217" s="5">
        <f t="shared" ca="1" si="25"/>
        <v>34.497440349749084</v>
      </c>
      <c r="D217" s="5">
        <f t="shared" ca="1" si="26"/>
        <v>143.51086619564614</v>
      </c>
      <c r="E217" s="5">
        <f t="shared" ca="1" si="29"/>
        <v>-35.920000015474621</v>
      </c>
      <c r="F217" s="5">
        <f t="shared" ca="1" si="27"/>
        <v>-18.799889458331137</v>
      </c>
      <c r="G217">
        <f t="shared" ca="1" si="28"/>
        <v>2.7E-2</v>
      </c>
    </row>
    <row r="218" spans="1:7" x14ac:dyDescent="0.3">
      <c r="A218">
        <v>162</v>
      </c>
      <c r="B218" s="5">
        <f t="shared" ca="1" si="24"/>
        <v>67.570106241707535</v>
      </c>
      <c r="C218" s="5">
        <f t="shared" ca="1" si="25"/>
        <v>34.282459735460677</v>
      </c>
      <c r="D218" s="5">
        <f t="shared" ca="1" si="26"/>
        <v>154.77827489918897</v>
      </c>
      <c r="E218" s="5">
        <f t="shared" ca="1" si="29"/>
        <v>-35.287297621688928</v>
      </c>
      <c r="F218" s="5">
        <f t="shared" ca="1" si="27"/>
        <v>-18.167187064545445</v>
      </c>
      <c r="G218">
        <f t="shared" ca="1" si="28"/>
        <v>3.1E-2</v>
      </c>
    </row>
    <row r="219" spans="1:7" x14ac:dyDescent="0.3">
      <c r="A219">
        <v>163</v>
      </c>
      <c r="B219" s="5">
        <f t="shared" ca="1" si="24"/>
        <v>68.854195968903866</v>
      </c>
      <c r="C219" s="5">
        <f t="shared" ca="1" si="25"/>
        <v>28.259448707718555</v>
      </c>
      <c r="D219" s="5">
        <f t="shared" ca="1" si="26"/>
        <v>149.60199510064336</v>
      </c>
      <c r="E219" s="5">
        <f t="shared" ca="1" si="29"/>
        <v>-12.089332095509361</v>
      </c>
      <c r="F219" s="5">
        <f t="shared" ca="1" si="27"/>
        <v>5.0307784616341227</v>
      </c>
      <c r="G219">
        <f t="shared" ca="1" si="28"/>
        <v>0.58499999999999996</v>
      </c>
    </row>
    <row r="220" spans="1:7" x14ac:dyDescent="0.3">
      <c r="A220">
        <v>164</v>
      </c>
      <c r="B220" s="5">
        <f t="shared" ca="1" si="24"/>
        <v>72.556081040920162</v>
      </c>
      <c r="C220" s="5">
        <f t="shared" ca="1" si="25"/>
        <v>33.069336268543218</v>
      </c>
      <c r="D220" s="5">
        <f t="shared" ca="1" si="26"/>
        <v>150.82984053027837</v>
      </c>
      <c r="E220" s="5">
        <f t="shared" ca="1" si="29"/>
        <v>-15.845615660006301</v>
      </c>
      <c r="F220" s="5">
        <f t="shared" ca="1" si="27"/>
        <v>1.274494897137183</v>
      </c>
      <c r="G220">
        <f t="shared" ca="1" si="28"/>
        <v>0.44600000000000001</v>
      </c>
    </row>
    <row r="221" spans="1:7" x14ac:dyDescent="0.3">
      <c r="A221">
        <v>165</v>
      </c>
      <c r="B221" s="5">
        <f t="shared" ca="1" si="24"/>
        <v>66.496350186005571</v>
      </c>
      <c r="C221" s="5">
        <f t="shared" ca="1" si="25"/>
        <v>29.879215782811446</v>
      </c>
      <c r="D221" s="5">
        <f t="shared" ca="1" si="26"/>
        <v>157.06053897678061</v>
      </c>
      <c r="E221" s="5">
        <f t="shared" ca="1" si="29"/>
        <v>-27.217931562113503</v>
      </c>
      <c r="F221" s="5">
        <f t="shared" ca="1" si="27"/>
        <v>-10.097821004970019</v>
      </c>
      <c r="G221">
        <f t="shared" ca="1" si="28"/>
        <v>0.14199999999999999</v>
      </c>
    </row>
    <row r="222" spans="1:7" x14ac:dyDescent="0.3">
      <c r="A222">
        <v>166</v>
      </c>
      <c r="B222" s="5">
        <f t="shared" ca="1" si="24"/>
        <v>73.460069774446879</v>
      </c>
      <c r="C222" s="5">
        <f t="shared" ca="1" si="25"/>
        <v>29.511234942179868</v>
      </c>
      <c r="D222" s="5">
        <f t="shared" ca="1" si="26"/>
        <v>150.03976346231789</v>
      </c>
      <c r="E222" s="5">
        <f t="shared" ca="1" si="29"/>
        <v>-2.9573159371180719</v>
      </c>
      <c r="F222" s="5">
        <f t="shared" ca="1" si="27"/>
        <v>14.162794620025412</v>
      </c>
      <c r="G222">
        <f t="shared" ca="1" si="28"/>
        <v>0.81899999999999995</v>
      </c>
    </row>
    <row r="223" spans="1:7" x14ac:dyDescent="0.3">
      <c r="A223">
        <v>167</v>
      </c>
      <c r="B223" s="5">
        <f t="shared" ca="1" si="24"/>
        <v>65.229779306039021</v>
      </c>
      <c r="C223" s="5">
        <f t="shared" ca="1" si="25"/>
        <v>30.534496719843187</v>
      </c>
      <c r="D223" s="5">
        <f t="shared" ca="1" si="26"/>
        <v>152.58571351983917</v>
      </c>
      <c r="E223" s="5">
        <f t="shared" ca="1" si="29"/>
        <v>-30.174285344331331</v>
      </c>
      <c r="F223" s="5">
        <f t="shared" ca="1" si="27"/>
        <v>-13.054174787187847</v>
      </c>
      <c r="G223">
        <f t="shared" ca="1" si="28"/>
        <v>8.6999999999999994E-2</v>
      </c>
    </row>
    <row r="224" spans="1:7" x14ac:dyDescent="0.3">
      <c r="A224">
        <v>168</v>
      </c>
      <c r="B224" s="5">
        <f t="shared" ca="1" si="24"/>
        <v>66.372358665968008</v>
      </c>
      <c r="C224" s="5">
        <f t="shared" ca="1" si="25"/>
        <v>33.121558299436394</v>
      </c>
      <c r="D224" s="5">
        <f t="shared" ca="1" si="26"/>
        <v>151.81449830550986</v>
      </c>
      <c r="E224" s="5">
        <f t="shared" ca="1" si="29"/>
        <v>-33.793117772258398</v>
      </c>
      <c r="F224" s="5">
        <f t="shared" ca="1" si="27"/>
        <v>-16.673007215114914</v>
      </c>
      <c r="G224">
        <f t="shared" ca="1" si="28"/>
        <v>4.5999999999999999E-2</v>
      </c>
    </row>
    <row r="225" spans="1:7" x14ac:dyDescent="0.3">
      <c r="A225">
        <v>169</v>
      </c>
      <c r="B225" s="5">
        <f t="shared" ca="1" si="24"/>
        <v>69.886718055383596</v>
      </c>
      <c r="C225" s="5">
        <f t="shared" ca="1" si="25"/>
        <v>29.229609172979455</v>
      </c>
      <c r="D225" s="5">
        <f t="shared" ca="1" si="26"/>
        <v>146.07255100298968</v>
      </c>
      <c r="E225" s="5">
        <f t="shared" ca="1" si="29"/>
        <v>-10.01324515303466</v>
      </c>
      <c r="F225" s="5">
        <f t="shared" ca="1" si="27"/>
        <v>7.1068654041088237</v>
      </c>
      <c r="G225">
        <f t="shared" ca="1" si="28"/>
        <v>0.64200000000000002</v>
      </c>
    </row>
    <row r="226" spans="1:7" x14ac:dyDescent="0.3">
      <c r="A226">
        <v>170</v>
      </c>
      <c r="B226" s="5">
        <f t="shared" ca="1" si="24"/>
        <v>71.041866980692745</v>
      </c>
      <c r="C226" s="5">
        <f t="shared" ca="1" si="25"/>
        <v>34.975596442147712</v>
      </c>
      <c r="D226" s="5">
        <f t="shared" ca="1" si="26"/>
        <v>143.01700209831111</v>
      </c>
      <c r="E226" s="5">
        <f t="shared" ca="1" si="29"/>
        <v>-21.188844084999598</v>
      </c>
      <c r="F226" s="5">
        <f t="shared" ca="1" si="27"/>
        <v>-4.0687335278561143</v>
      </c>
      <c r="G226">
        <f t="shared" ca="1" si="28"/>
        <v>0.27800000000000002</v>
      </c>
    </row>
    <row r="227" spans="1:7" x14ac:dyDescent="0.3">
      <c r="A227">
        <v>171</v>
      </c>
      <c r="B227" s="5">
        <f t="shared" ca="1" si="24"/>
        <v>71.531356343712972</v>
      </c>
      <c r="C227" s="5">
        <f t="shared" ca="1" si="25"/>
        <v>27.188128607512233</v>
      </c>
      <c r="D227" s="5">
        <f t="shared" ca="1" si="26"/>
        <v>150.11476410072993</v>
      </c>
      <c r="E227" s="5">
        <f t="shared" ca="1" si="29"/>
        <v>-1.8961980543225119</v>
      </c>
      <c r="F227" s="5">
        <f t="shared" ca="1" si="27"/>
        <v>15.223912502820973</v>
      </c>
      <c r="G227">
        <f t="shared" ca="1" si="28"/>
        <v>0.83799999999999997</v>
      </c>
    </row>
    <row r="228" spans="1:7" x14ac:dyDescent="0.3">
      <c r="A228">
        <v>172</v>
      </c>
      <c r="B228" s="5">
        <f t="shared" ca="1" si="24"/>
        <v>71.59722579144146</v>
      </c>
      <c r="C228" s="5">
        <f t="shared" ca="1" si="25"/>
        <v>28.935867126985997</v>
      </c>
      <c r="D228" s="5">
        <f t="shared" ca="1" si="26"/>
        <v>148.06582028426857</v>
      </c>
      <c r="E228" s="5">
        <f t="shared" ca="1" si="29"/>
        <v>-5.4895186808890442</v>
      </c>
      <c r="F228" s="5">
        <f t="shared" ca="1" si="27"/>
        <v>11.630591876254439</v>
      </c>
      <c r="G228">
        <f t="shared" ca="1" si="28"/>
        <v>0.77500000000000002</v>
      </c>
    </row>
    <row r="229" spans="1:7" x14ac:dyDescent="0.3">
      <c r="A229">
        <v>173</v>
      </c>
      <c r="B229" s="5">
        <f t="shared" ca="1" si="24"/>
        <v>75.749839589899892</v>
      </c>
      <c r="C229" s="5">
        <f t="shared" ca="1" si="25"/>
        <v>26.592695407250869</v>
      </c>
      <c r="D229" s="5">
        <f t="shared" ca="1" si="26"/>
        <v>151.12045903905246</v>
      </c>
      <c r="E229" s="5">
        <f t="shared" ca="1" si="29"/>
        <v>11.007059678870705</v>
      </c>
      <c r="F229" s="5">
        <f t="shared" ca="1" si="27"/>
        <v>28.127170236014187</v>
      </c>
      <c r="G229">
        <f t="shared" ca="1" si="28"/>
        <v>0.97799999999999998</v>
      </c>
    </row>
    <row r="230" spans="1:7" x14ac:dyDescent="0.3">
      <c r="A230">
        <v>174</v>
      </c>
      <c r="B230" s="5">
        <f t="shared" ca="1" si="24"/>
        <v>69.22913761232202</v>
      </c>
      <c r="C230" s="5">
        <f t="shared" ca="1" si="25"/>
        <v>30.272930420022544</v>
      </c>
      <c r="D230" s="5">
        <f t="shared" ca="1" si="26"/>
        <v>149.70046531912794</v>
      </c>
      <c r="E230" s="5">
        <f t="shared" ca="1" si="29"/>
        <v>-16.718812664262536</v>
      </c>
      <c r="F230" s="5">
        <f t="shared" ca="1" si="27"/>
        <v>0.40129789288094742</v>
      </c>
      <c r="G230">
        <f t="shared" ca="1" si="28"/>
        <v>0.41799999999999998</v>
      </c>
    </row>
    <row r="231" spans="1:7" x14ac:dyDescent="0.3">
      <c r="A231">
        <v>175</v>
      </c>
      <c r="B231" s="5">
        <f t="shared" ca="1" si="24"/>
        <v>74.500237428335012</v>
      </c>
      <c r="C231" s="5">
        <f t="shared" ca="1" si="25"/>
        <v>34.882867366232219</v>
      </c>
      <c r="D231" s="5">
        <f t="shared" ca="1" si="26"/>
        <v>148.80052706018552</v>
      </c>
      <c r="E231" s="5">
        <f t="shared" ca="1" si="29"/>
        <v>-14.38724484187374</v>
      </c>
      <c r="F231" s="5">
        <f t="shared" ca="1" si="27"/>
        <v>2.7328657152697442</v>
      </c>
      <c r="G231">
        <f t="shared" ca="1" si="28"/>
        <v>0.49399999999999999</v>
      </c>
    </row>
    <row r="232" spans="1:7" x14ac:dyDescent="0.3">
      <c r="A232">
        <v>176</v>
      </c>
      <c r="B232" s="5">
        <f t="shared" ca="1" si="24"/>
        <v>71.381847246967794</v>
      </c>
      <c r="C232" s="5">
        <f t="shared" ca="1" si="25"/>
        <v>28.401454684743236</v>
      </c>
      <c r="D232" s="5">
        <f t="shared" ca="1" si="26"/>
        <v>159.26896979703108</v>
      </c>
      <c r="E232" s="5">
        <f t="shared" ca="1" si="29"/>
        <v>-10.63550398712621</v>
      </c>
      <c r="F232" s="5">
        <f t="shared" ca="1" si="27"/>
        <v>6.4846065700172737</v>
      </c>
      <c r="G232">
        <f t="shared" ca="1" si="28"/>
        <v>0.61499999999999999</v>
      </c>
    </row>
    <row r="233" spans="1:7" x14ac:dyDescent="0.3">
      <c r="A233">
        <v>177</v>
      </c>
      <c r="B233" s="5">
        <f t="shared" ca="1" si="24"/>
        <v>71.222403831256486</v>
      </c>
      <c r="C233" s="5">
        <f t="shared" ca="1" si="25"/>
        <v>27.864289259489951</v>
      </c>
      <c r="D233" s="5">
        <f t="shared" ca="1" si="26"/>
        <v>157.32699978608397</v>
      </c>
      <c r="E233" s="5">
        <f t="shared" ca="1" si="29"/>
        <v>-8.5340625030216302</v>
      </c>
      <c r="F233" s="5">
        <f t="shared" ca="1" si="27"/>
        <v>8.5860480541218536</v>
      </c>
      <c r="G233">
        <f t="shared" ca="1" si="28"/>
        <v>0.68600000000000005</v>
      </c>
    </row>
    <row r="234" spans="1:7" x14ac:dyDescent="0.3">
      <c r="A234">
        <v>178</v>
      </c>
      <c r="B234" s="5">
        <f t="shared" ca="1" si="24"/>
        <v>71.998587863330599</v>
      </c>
      <c r="C234" s="5">
        <f t="shared" ca="1" si="25"/>
        <v>25.185268265182842</v>
      </c>
      <c r="D234" s="5">
        <f t="shared" ca="1" si="26"/>
        <v>158.93209130699873</v>
      </c>
      <c r="E234" s="5">
        <f t="shared" ca="1" si="29"/>
        <v>0.25133765749820469</v>
      </c>
      <c r="F234" s="5">
        <f t="shared" ca="1" si="27"/>
        <v>17.371448214641688</v>
      </c>
      <c r="G234">
        <f t="shared" ca="1" si="28"/>
        <v>0.88</v>
      </c>
    </row>
    <row r="235" spans="1:7" x14ac:dyDescent="0.3">
      <c r="A235">
        <v>179</v>
      </c>
      <c r="B235" s="5">
        <f t="shared" ca="1" si="24"/>
        <v>68.109385048662787</v>
      </c>
      <c r="C235" s="5">
        <f t="shared" ca="1" si="25"/>
        <v>31.734745001075524</v>
      </c>
      <c r="D235" s="5">
        <f t="shared" ca="1" si="26"/>
        <v>157.14158136956894</v>
      </c>
      <c r="E235" s="5">
        <f t="shared" ca="1" si="29"/>
        <v>-27.938885993245172</v>
      </c>
      <c r="F235" s="5">
        <f t="shared" ca="1" si="27"/>
        <v>-10.818775436101689</v>
      </c>
      <c r="G235">
        <f t="shared" ca="1" si="28"/>
        <v>0.121</v>
      </c>
    </row>
    <row r="236" spans="1:7" x14ac:dyDescent="0.3">
      <c r="A236">
        <v>180</v>
      </c>
      <c r="B236" s="5">
        <f t="shared" ca="1" si="24"/>
        <v>74.726391396031403</v>
      </c>
      <c r="C236" s="5">
        <f t="shared" ca="1" si="25"/>
        <v>28.57320975117176</v>
      </c>
      <c r="D236" s="5">
        <f t="shared" ca="1" si="26"/>
        <v>148.51297298083944</v>
      </c>
      <c r="E236" s="5">
        <f t="shared" ca="1" si="29"/>
        <v>4.0221334789143013</v>
      </c>
      <c r="F236" s="5">
        <f t="shared" ca="1" si="27"/>
        <v>21.142244036057786</v>
      </c>
      <c r="G236">
        <f t="shared" ca="1" si="28"/>
        <v>0.93500000000000005</v>
      </c>
    </row>
    <row r="237" spans="1:7" x14ac:dyDescent="0.3">
      <c r="A237">
        <v>181</v>
      </c>
      <c r="B237" s="5">
        <f t="shared" ca="1" si="24"/>
        <v>69.53653952854232</v>
      </c>
      <c r="C237" s="5">
        <f t="shared" ca="1" si="25"/>
        <v>24.146536052758329</v>
      </c>
      <c r="D237" s="5">
        <f t="shared" ca="1" si="26"/>
        <v>139.16059181512512</v>
      </c>
      <c r="E237" s="5">
        <f t="shared" ca="1" si="29"/>
        <v>6.9303067661278916</v>
      </c>
      <c r="F237" s="5">
        <f t="shared" ca="1" si="27"/>
        <v>24.050417323271375</v>
      </c>
      <c r="G237">
        <f t="shared" ca="1" si="28"/>
        <v>0.95599999999999996</v>
      </c>
    </row>
    <row r="238" spans="1:7" x14ac:dyDescent="0.3">
      <c r="A238">
        <v>182</v>
      </c>
      <c r="B238" s="5">
        <f t="shared" ca="1" si="24"/>
        <v>66.913634487975642</v>
      </c>
      <c r="C238" s="5">
        <f t="shared" ca="1" si="25"/>
        <v>33.133962546659191</v>
      </c>
      <c r="D238" s="5">
        <f t="shared" ca="1" si="26"/>
        <v>148.40936587412247</v>
      </c>
      <c r="E238" s="5">
        <f t="shared" ca="1" si="29"/>
        <v>-30.48106334378933</v>
      </c>
      <c r="F238" s="5">
        <f t="shared" ca="1" si="27"/>
        <v>-13.360952786645846</v>
      </c>
      <c r="G238">
        <f t="shared" ca="1" si="28"/>
        <v>8.1000000000000003E-2</v>
      </c>
    </row>
    <row r="239" spans="1:7" x14ac:dyDescent="0.3">
      <c r="A239">
        <v>183</v>
      </c>
      <c r="B239" s="5">
        <f t="shared" ca="1" si="24"/>
        <v>68.936019711000739</v>
      </c>
      <c r="C239" s="5">
        <f t="shared" ca="1" si="25"/>
        <v>27.366466848762421</v>
      </c>
      <c r="D239" s="5">
        <f t="shared" ca="1" si="26"/>
        <v>137.37518504146462</v>
      </c>
      <c r="E239" s="5">
        <f t="shared" ca="1" si="29"/>
        <v>-2.7780523613088075</v>
      </c>
      <c r="F239" s="5">
        <f t="shared" ca="1" si="27"/>
        <v>14.342058195834676</v>
      </c>
      <c r="G239">
        <f t="shared" ca="1" si="28"/>
        <v>0.82499999999999996</v>
      </c>
    </row>
    <row r="240" spans="1:7" x14ac:dyDescent="0.3">
      <c r="A240">
        <v>184</v>
      </c>
      <c r="B240" s="5">
        <f t="shared" ca="1" si="24"/>
        <v>72.55348175412928</v>
      </c>
      <c r="C240" s="5">
        <f t="shared" ca="1" si="25"/>
        <v>30.509586237273094</v>
      </c>
      <c r="D240" s="5">
        <f t="shared" ca="1" si="26"/>
        <v>146.85597812295401</v>
      </c>
      <c r="E240" s="5">
        <f t="shared" ca="1" si="29"/>
        <v>-6.5621362626604967</v>
      </c>
      <c r="F240" s="5">
        <f t="shared" ca="1" si="27"/>
        <v>10.557974294482987</v>
      </c>
      <c r="G240">
        <f t="shared" ca="1" si="28"/>
        <v>0.755</v>
      </c>
    </row>
    <row r="241" spans="1:7" x14ac:dyDescent="0.3">
      <c r="A241">
        <v>185</v>
      </c>
      <c r="B241" s="5">
        <f t="shared" ca="1" si="24"/>
        <v>71.124984386150658</v>
      </c>
      <c r="C241" s="5">
        <f t="shared" ca="1" si="25"/>
        <v>27.732316619595565</v>
      </c>
      <c r="D241" s="5">
        <f t="shared" ca="1" si="26"/>
        <v>147.05602123650732</v>
      </c>
      <c r="E241" s="5">
        <f t="shared" ca="1" si="29"/>
        <v>-2.9028327871040966</v>
      </c>
      <c r="F241" s="5">
        <f t="shared" ca="1" si="27"/>
        <v>14.217277770039388</v>
      </c>
      <c r="G241">
        <f t="shared" ca="1" si="28"/>
        <v>0.82299999999999995</v>
      </c>
    </row>
    <row r="242" spans="1:7" x14ac:dyDescent="0.3">
      <c r="A242">
        <v>186</v>
      </c>
      <c r="B242" s="5">
        <f t="shared" ca="1" si="24"/>
        <v>74.384792687038754</v>
      </c>
      <c r="C242" s="5">
        <f t="shared" ca="1" si="25"/>
        <v>32.318999304772667</v>
      </c>
      <c r="D242" s="5">
        <f t="shared" ca="1" si="26"/>
        <v>153.74066029294096</v>
      </c>
      <c r="E242" s="5">
        <f t="shared" ca="1" si="29"/>
        <v>-10.210925168711224</v>
      </c>
      <c r="F242" s="5">
        <f t="shared" ca="1" si="27"/>
        <v>6.9091853884322596</v>
      </c>
      <c r="G242">
        <f t="shared" ca="1" si="28"/>
        <v>0.63</v>
      </c>
    </row>
    <row r="243" spans="1:7" x14ac:dyDescent="0.3">
      <c r="A243">
        <v>187</v>
      </c>
      <c r="B243" s="5">
        <f t="shared" ca="1" si="24"/>
        <v>71.999930194326026</v>
      </c>
      <c r="C243" s="5">
        <f t="shared" ca="1" si="25"/>
        <v>33.184214485809463</v>
      </c>
      <c r="D243" s="5">
        <f t="shared" ca="1" si="26"/>
        <v>145.1919824518302</v>
      </c>
      <c r="E243" s="5">
        <f t="shared" ca="1" si="29"/>
        <v>-14.681716698797578</v>
      </c>
      <c r="F243" s="5">
        <f t="shared" ca="1" si="27"/>
        <v>2.4383938583459059</v>
      </c>
      <c r="G243">
        <f t="shared" ca="1" si="28"/>
        <v>0.48299999999999998</v>
      </c>
    </row>
    <row r="244" spans="1:7" x14ac:dyDescent="0.3">
      <c r="A244">
        <v>188</v>
      </c>
      <c r="B244" s="5">
        <f t="shared" ca="1" si="24"/>
        <v>67.411963213476326</v>
      </c>
      <c r="C244" s="5">
        <f t="shared" ca="1" si="25"/>
        <v>31.056199385592844</v>
      </c>
      <c r="D244" s="5">
        <f t="shared" ca="1" si="26"/>
        <v>148.21915274601841</v>
      </c>
      <c r="E244" s="5">
        <f t="shared" ca="1" si="29"/>
        <v>-23.183577056303804</v>
      </c>
      <c r="F244" s="5">
        <f t="shared" ca="1" si="27"/>
        <v>-6.0634664991603202</v>
      </c>
      <c r="G244">
        <f t="shared" ca="1" si="28"/>
        <v>0.22500000000000001</v>
      </c>
    </row>
    <row r="245" spans="1:7" x14ac:dyDescent="0.3">
      <c r="A245">
        <v>189</v>
      </c>
      <c r="B245" s="5">
        <f t="shared" ca="1" si="24"/>
        <v>69.877519427366096</v>
      </c>
      <c r="C245" s="5">
        <f t="shared" ca="1" si="25"/>
        <v>25.324054485361906</v>
      </c>
      <c r="D245" s="5">
        <f t="shared" ca="1" si="26"/>
        <v>145.19208509952753</v>
      </c>
      <c r="E245" s="5">
        <f t="shared" ca="1" si="29"/>
        <v>1.3436758060053182</v>
      </c>
      <c r="F245" s="5">
        <f t="shared" ca="1" si="27"/>
        <v>18.463786363148802</v>
      </c>
      <c r="G245">
        <f t="shared" ca="1" si="28"/>
        <v>0.89900000000000002</v>
      </c>
    </row>
    <row r="246" spans="1:7" x14ac:dyDescent="0.3">
      <c r="A246">
        <v>190</v>
      </c>
      <c r="B246" s="5">
        <f t="shared" ca="1" si="24"/>
        <v>73.045289399875841</v>
      </c>
      <c r="C246" s="5">
        <f t="shared" ca="1" si="25"/>
        <v>32.11288128288178</v>
      </c>
      <c r="D246" s="5">
        <f t="shared" ca="1" si="26"/>
        <v>154.96850419044134</v>
      </c>
      <c r="E246" s="5">
        <f t="shared" ca="1" si="29"/>
        <v>-14.038101622728007</v>
      </c>
      <c r="F246" s="5">
        <f t="shared" ca="1" si="27"/>
        <v>3.0820089344154766</v>
      </c>
      <c r="G246">
        <f t="shared" ca="1" si="28"/>
        <v>0.50700000000000001</v>
      </c>
    </row>
    <row r="247" spans="1:7" x14ac:dyDescent="0.3">
      <c r="A247">
        <v>191</v>
      </c>
      <c r="B247" s="5">
        <f t="shared" ca="1" si="24"/>
        <v>66.311095115569245</v>
      </c>
      <c r="C247" s="5">
        <f t="shared" ca="1" si="25"/>
        <v>28.281560115136063</v>
      </c>
      <c r="D247" s="5">
        <f t="shared" ca="1" si="26"/>
        <v>144.61133985625241</v>
      </c>
      <c r="E247" s="5">
        <f t="shared" ca="1" si="29"/>
        <v>-16.564616732438431</v>
      </c>
      <c r="F247" s="5">
        <f t="shared" ca="1" si="27"/>
        <v>0.55549382470505293</v>
      </c>
      <c r="G247">
        <f t="shared" ca="1" si="28"/>
        <v>0.42399999999999999</v>
      </c>
    </row>
    <row r="248" spans="1:7" x14ac:dyDescent="0.3">
      <c r="A248">
        <v>192</v>
      </c>
      <c r="B248" s="5">
        <f t="shared" ca="1" si="24"/>
        <v>78.604038828516153</v>
      </c>
      <c r="C248" s="5">
        <f t="shared" ca="1" si="25"/>
        <v>24.227331320893914</v>
      </c>
      <c r="D248" s="5">
        <f t="shared" ca="1" si="26"/>
        <v>153.39997563589816</v>
      </c>
      <c r="E248" s="5">
        <f t="shared" ca="1" si="29"/>
        <v>24.356858683808316</v>
      </c>
      <c r="F248" s="5">
        <f t="shared" ca="1" si="27"/>
        <v>41.476969240951803</v>
      </c>
      <c r="G248">
        <f t="shared" ca="1" si="28"/>
        <v>0.999</v>
      </c>
    </row>
    <row r="249" spans="1:7" x14ac:dyDescent="0.3">
      <c r="A249">
        <v>193</v>
      </c>
      <c r="B249" s="5">
        <f t="shared" ca="1" si="24"/>
        <v>67.073694303958035</v>
      </c>
      <c r="C249" s="5">
        <f t="shared" ca="1" si="25"/>
        <v>32.868312109831209</v>
      </c>
      <c r="D249" s="5">
        <f t="shared" ca="1" si="26"/>
        <v>151.91073222055584</v>
      </c>
      <c r="E249" s="5">
        <f t="shared" ca="1" si="29"/>
        <v>-31.178842579334809</v>
      </c>
      <c r="F249" s="5">
        <f t="shared" ca="1" si="27"/>
        <v>-14.058732022191325</v>
      </c>
      <c r="G249">
        <f t="shared" ca="1" si="28"/>
        <v>6.7000000000000004E-2</v>
      </c>
    </row>
    <row r="250" spans="1:7" x14ac:dyDescent="0.3">
      <c r="A250">
        <v>194</v>
      </c>
      <c r="B250" s="5">
        <f t="shared" ref="B250:B313" ca="1" si="30">_xlfn.NORM.INV(RAND(),$B$52,$C$52)</f>
        <v>72.205192531568073</v>
      </c>
      <c r="C250" s="5">
        <f t="shared" ref="C250:C313" ca="1" si="31">_xlfn.NORM.INV(RAND(),$B$53,$C$53)</f>
        <v>29.374367086980769</v>
      </c>
      <c r="D250" s="5">
        <f t="shared" ref="D250:D313" ca="1" si="32">_xlfn.NORM.INV(RAND(),$B$54,$C$54)</f>
        <v>148.39704637131786</v>
      </c>
      <c r="E250" s="5">
        <f t="shared" ca="1" si="29"/>
        <v>-5.1946883299561879</v>
      </c>
      <c r="F250" s="5">
        <f t="shared" ref="F250:F313" ca="1" si="33">E250+$C$46</f>
        <v>11.925422227187296</v>
      </c>
      <c r="G250">
        <f t="shared" ref="G250:G313" ca="1" si="34">COUNTIF($F$57:$F$1056,"&lt;"&amp;F250)/COUNT($F$57:$F$1056)</f>
        <v>0.78100000000000003</v>
      </c>
    </row>
    <row r="251" spans="1:7" x14ac:dyDescent="0.3">
      <c r="A251">
        <v>195</v>
      </c>
      <c r="B251" s="5">
        <f t="shared" ca="1" si="30"/>
        <v>69.372257304575939</v>
      </c>
      <c r="C251" s="5">
        <f t="shared" ca="1" si="31"/>
        <v>30.429728206419693</v>
      </c>
      <c r="D251" s="5">
        <f t="shared" ca="1" si="32"/>
        <v>147.90990910147585</v>
      </c>
      <c r="E251" s="5">
        <f t="shared" ca="1" si="29"/>
        <v>-15.792138182330564</v>
      </c>
      <c r="F251" s="5">
        <f t="shared" ca="1" si="33"/>
        <v>1.3279723748129193</v>
      </c>
      <c r="G251">
        <f t="shared" ca="1" si="34"/>
        <v>0.44800000000000001</v>
      </c>
    </row>
    <row r="252" spans="1:7" x14ac:dyDescent="0.3">
      <c r="A252">
        <v>196</v>
      </c>
      <c r="B252" s="5">
        <f t="shared" ca="1" si="30"/>
        <v>67.968159185944018</v>
      </c>
      <c r="C252" s="5">
        <f t="shared" ca="1" si="31"/>
        <v>30.05562093038407</v>
      </c>
      <c r="D252" s="5">
        <f t="shared" ca="1" si="32"/>
        <v>153.86079190985492</v>
      </c>
      <c r="E252" s="5">
        <f t="shared" ca="1" si="29"/>
        <v>-21.875639973829159</v>
      </c>
      <c r="F252" s="5">
        <f t="shared" ca="1" si="33"/>
        <v>-4.7555294166856754</v>
      </c>
      <c r="G252">
        <f t="shared" ca="1" si="34"/>
        <v>0.254</v>
      </c>
    </row>
    <row r="253" spans="1:7" x14ac:dyDescent="0.3">
      <c r="A253">
        <v>197</v>
      </c>
      <c r="B253" s="5">
        <f t="shared" ca="1" si="30"/>
        <v>68.348838700127274</v>
      </c>
      <c r="C253" s="5">
        <f t="shared" ca="1" si="31"/>
        <v>33.991885528994338</v>
      </c>
      <c r="D253" s="5">
        <f t="shared" ca="1" si="32"/>
        <v>161.95615117303609</v>
      </c>
      <c r="E253" s="5">
        <f t="shared" ca="1" si="29"/>
        <v>-36.168682945432266</v>
      </c>
      <c r="F253" s="5">
        <f t="shared" ca="1" si="33"/>
        <v>-19.048572388288783</v>
      </c>
      <c r="G253">
        <f t="shared" ca="1" si="34"/>
        <v>2.5000000000000001E-2</v>
      </c>
    </row>
    <row r="254" spans="1:7" x14ac:dyDescent="0.3">
      <c r="A254">
        <v>198</v>
      </c>
      <c r="B254" s="5">
        <f t="shared" ca="1" si="30"/>
        <v>68.609936343826178</v>
      </c>
      <c r="C254" s="5">
        <f t="shared" ca="1" si="31"/>
        <v>31.288556576584099</v>
      </c>
      <c r="D254" s="5">
        <f t="shared" ca="1" si="32"/>
        <v>147.10114589258998</v>
      </c>
      <c r="E254" s="5">
        <f t="shared" ca="1" si="29"/>
        <v>-19.884165719166504</v>
      </c>
      <c r="F254" s="5">
        <f t="shared" ca="1" si="33"/>
        <v>-2.7640551620230198</v>
      </c>
      <c r="G254">
        <f t="shared" ca="1" si="34"/>
        <v>0.30599999999999999</v>
      </c>
    </row>
    <row r="255" spans="1:7" x14ac:dyDescent="0.3">
      <c r="A255">
        <v>199</v>
      </c>
      <c r="B255" s="5">
        <f t="shared" ca="1" si="30"/>
        <v>69.514401248002031</v>
      </c>
      <c r="C255" s="5">
        <f t="shared" ca="1" si="31"/>
        <v>32.036203553233086</v>
      </c>
      <c r="D255" s="5">
        <f t="shared" ca="1" si="32"/>
        <v>154.13509975955122</v>
      </c>
      <c r="E255" s="5">
        <f t="shared" ca="1" si="29"/>
        <v>-23.236562962176407</v>
      </c>
      <c r="F255" s="5">
        <f t="shared" ca="1" si="33"/>
        <v>-6.1164524050329234</v>
      </c>
      <c r="G255">
        <f t="shared" ca="1" si="34"/>
        <v>0.223</v>
      </c>
    </row>
    <row r="256" spans="1:7" x14ac:dyDescent="0.3">
      <c r="A256">
        <v>200</v>
      </c>
      <c r="B256" s="5">
        <f t="shared" ca="1" si="30"/>
        <v>67.916924143175081</v>
      </c>
      <c r="C256" s="5">
        <f t="shared" ca="1" si="31"/>
        <v>31.735682697168425</v>
      </c>
      <c r="D256" s="5">
        <f t="shared" ca="1" si="32"/>
        <v>139.54583475742845</v>
      </c>
      <c r="E256" s="5">
        <f t="shared" ca="1" si="29"/>
        <v>-18.997223793963613</v>
      </c>
      <c r="F256" s="5">
        <f t="shared" ca="1" si="33"/>
        <v>-1.8771132368201293</v>
      </c>
      <c r="G256">
        <f t="shared" ca="1" si="34"/>
        <v>0.34200000000000003</v>
      </c>
    </row>
    <row r="257" spans="1:7" x14ac:dyDescent="0.3">
      <c r="A257">
        <v>201</v>
      </c>
      <c r="B257" s="5">
        <f t="shared" ca="1" si="30"/>
        <v>66.853973088762189</v>
      </c>
      <c r="C257" s="5">
        <f t="shared" ca="1" si="31"/>
        <v>30.274223854455276</v>
      </c>
      <c r="D257" s="5">
        <f t="shared" ca="1" si="32"/>
        <v>141.83283896000466</v>
      </c>
      <c r="E257" s="5">
        <f t="shared" ca="1" si="29"/>
        <v>-19.116595665552236</v>
      </c>
      <c r="F257" s="5">
        <f t="shared" ca="1" si="33"/>
        <v>-1.996485108408752</v>
      </c>
      <c r="G257">
        <f t="shared" ca="1" si="34"/>
        <v>0.33700000000000002</v>
      </c>
    </row>
    <row r="258" spans="1:7" x14ac:dyDescent="0.3">
      <c r="A258">
        <v>202</v>
      </c>
      <c r="B258" s="5">
        <f t="shared" ca="1" si="30"/>
        <v>69.005065993959988</v>
      </c>
      <c r="C258" s="5">
        <f t="shared" ca="1" si="31"/>
        <v>27.209080950289426</v>
      </c>
      <c r="D258" s="5">
        <f t="shared" ca="1" si="32"/>
        <v>146.97034101836459</v>
      </c>
      <c r="E258" s="5">
        <f t="shared" ca="1" si="29"/>
        <v>-7.3161732515336881</v>
      </c>
      <c r="F258" s="5">
        <f t="shared" ca="1" si="33"/>
        <v>9.8039373056097965</v>
      </c>
      <c r="G258">
        <f t="shared" ca="1" si="34"/>
        <v>0.72499999999999998</v>
      </c>
    </row>
    <row r="259" spans="1:7" x14ac:dyDescent="0.3">
      <c r="A259">
        <v>203</v>
      </c>
      <c r="B259" s="5">
        <f t="shared" ca="1" si="30"/>
        <v>71.410245686609002</v>
      </c>
      <c r="C259" s="5">
        <f t="shared" ca="1" si="31"/>
        <v>29.676573650544562</v>
      </c>
      <c r="D259" s="5">
        <f t="shared" ca="1" si="32"/>
        <v>149.26963279233883</v>
      </c>
      <c r="E259" s="5">
        <f t="shared" ca="1" si="29"/>
        <v>-8.7292321206518704</v>
      </c>
      <c r="F259" s="5">
        <f t="shared" ca="1" si="33"/>
        <v>8.3908784364916134</v>
      </c>
      <c r="G259">
        <f t="shared" ca="1" si="34"/>
        <v>0.67900000000000005</v>
      </c>
    </row>
    <row r="260" spans="1:7" x14ac:dyDescent="0.3">
      <c r="A260">
        <v>204</v>
      </c>
      <c r="B260" s="5">
        <f t="shared" ca="1" si="30"/>
        <v>75.323824939753962</v>
      </c>
      <c r="C260" s="5">
        <f t="shared" ca="1" si="31"/>
        <v>35.228371358840661</v>
      </c>
      <c r="D260" s="5">
        <f t="shared" ca="1" si="32"/>
        <v>156.91191877798096</v>
      </c>
      <c r="E260" s="5">
        <f t="shared" ca="1" si="29"/>
        <v>-17.422951126154139</v>
      </c>
      <c r="F260" s="5">
        <f t="shared" ca="1" si="33"/>
        <v>-0.30284056901065526</v>
      </c>
      <c r="G260">
        <f t="shared" ca="1" si="34"/>
        <v>0.39500000000000002</v>
      </c>
    </row>
    <row r="261" spans="1:7" x14ac:dyDescent="0.3">
      <c r="A261">
        <v>205</v>
      </c>
      <c r="B261" s="5">
        <f t="shared" ca="1" si="30"/>
        <v>70.347691497503746</v>
      </c>
      <c r="C261" s="5">
        <f t="shared" ca="1" si="31"/>
        <v>28.639716784191499</v>
      </c>
      <c r="D261" s="5">
        <f t="shared" ca="1" si="32"/>
        <v>144.99928688232364</v>
      </c>
      <c r="E261" s="5">
        <f t="shared" ca="1" si="29"/>
        <v>-6.4998426639875202</v>
      </c>
      <c r="F261" s="5">
        <f t="shared" ca="1" si="33"/>
        <v>10.620267893155964</v>
      </c>
      <c r="G261">
        <f t="shared" ca="1" si="34"/>
        <v>0.75700000000000001</v>
      </c>
    </row>
    <row r="262" spans="1:7" x14ac:dyDescent="0.3">
      <c r="A262">
        <v>206</v>
      </c>
      <c r="B262" s="5">
        <f t="shared" ca="1" si="30"/>
        <v>63.901802402094823</v>
      </c>
      <c r="C262" s="5">
        <f t="shared" ca="1" si="31"/>
        <v>29.488419919762489</v>
      </c>
      <c r="D262" s="5">
        <f t="shared" ca="1" si="32"/>
        <v>148.46154096030409</v>
      </c>
      <c r="E262" s="5">
        <f t="shared" ref="E262:E325" ca="1" si="35">$J$46*(B262-$B$46)+$J$47*(C262-$B$47)+$J$48*(D262-$B$48)</f>
        <v>-28.739234871451046</v>
      </c>
      <c r="F262" s="5">
        <f t="shared" ca="1" si="33"/>
        <v>-11.619124314307562</v>
      </c>
      <c r="G262">
        <f t="shared" ca="1" si="34"/>
        <v>0.107</v>
      </c>
    </row>
    <row r="263" spans="1:7" x14ac:dyDescent="0.3">
      <c r="A263">
        <v>207</v>
      </c>
      <c r="B263" s="5">
        <f t="shared" ca="1" si="30"/>
        <v>67.517513921473068</v>
      </c>
      <c r="C263" s="5">
        <f t="shared" ca="1" si="31"/>
        <v>27.674689752493688</v>
      </c>
      <c r="D263" s="5">
        <f t="shared" ca="1" si="32"/>
        <v>158.82336812816305</v>
      </c>
      <c r="E263" s="5">
        <f t="shared" ca="1" si="35"/>
        <v>-19.158564184233736</v>
      </c>
      <c r="F263" s="5">
        <f t="shared" ca="1" si="33"/>
        <v>-2.0384536270902522</v>
      </c>
      <c r="G263">
        <f t="shared" ca="1" si="34"/>
        <v>0.33400000000000002</v>
      </c>
    </row>
    <row r="264" spans="1:7" x14ac:dyDescent="0.3">
      <c r="A264">
        <v>208</v>
      </c>
      <c r="B264" s="5">
        <f t="shared" ca="1" si="30"/>
        <v>69.665231140053834</v>
      </c>
      <c r="C264" s="5">
        <f t="shared" ca="1" si="31"/>
        <v>33.842150680183536</v>
      </c>
      <c r="D264" s="5">
        <f t="shared" ca="1" si="32"/>
        <v>158.80148915101793</v>
      </c>
      <c r="E264" s="5">
        <f t="shared" ca="1" si="35"/>
        <v>-30.373858334323746</v>
      </c>
      <c r="F264" s="5">
        <f t="shared" ca="1" si="33"/>
        <v>-13.253747777180262</v>
      </c>
      <c r="G264">
        <f t="shared" ca="1" si="34"/>
        <v>8.2000000000000003E-2</v>
      </c>
    </row>
    <row r="265" spans="1:7" x14ac:dyDescent="0.3">
      <c r="A265">
        <v>209</v>
      </c>
      <c r="B265" s="5">
        <f t="shared" ca="1" si="30"/>
        <v>72.777322932211035</v>
      </c>
      <c r="C265" s="5">
        <f t="shared" ca="1" si="31"/>
        <v>31.448266804939077</v>
      </c>
      <c r="D265" s="5">
        <f t="shared" ca="1" si="32"/>
        <v>149.24325122045383</v>
      </c>
      <c r="E265" s="5">
        <f t="shared" ca="1" si="35"/>
        <v>-9.8451020640333837</v>
      </c>
      <c r="F265" s="5">
        <f t="shared" ca="1" si="33"/>
        <v>7.2750084931101</v>
      </c>
      <c r="G265">
        <f t="shared" ca="1" si="34"/>
        <v>0.64600000000000002</v>
      </c>
    </row>
    <row r="266" spans="1:7" x14ac:dyDescent="0.3">
      <c r="A266">
        <v>210</v>
      </c>
      <c r="B266" s="5">
        <f t="shared" ca="1" si="30"/>
        <v>72.811235203859056</v>
      </c>
      <c r="C266" s="5">
        <f t="shared" ca="1" si="31"/>
        <v>27.754394072642597</v>
      </c>
      <c r="D266" s="5">
        <f t="shared" ca="1" si="32"/>
        <v>162.8592553931546</v>
      </c>
      <c r="E266" s="5">
        <f t="shared" ca="1" si="35"/>
        <v>-6.7707117116294011</v>
      </c>
      <c r="F266" s="5">
        <f t="shared" ca="1" si="33"/>
        <v>10.349398845514083</v>
      </c>
      <c r="G266">
        <f t="shared" ca="1" si="34"/>
        <v>0.75</v>
      </c>
    </row>
    <row r="267" spans="1:7" x14ac:dyDescent="0.3">
      <c r="A267">
        <v>211</v>
      </c>
      <c r="B267" s="5">
        <f t="shared" ca="1" si="30"/>
        <v>69.380670902944075</v>
      </c>
      <c r="C267" s="5">
        <f t="shared" ca="1" si="31"/>
        <v>29.731120533560105</v>
      </c>
      <c r="D267" s="5">
        <f t="shared" ca="1" si="32"/>
        <v>140.92861414556035</v>
      </c>
      <c r="E267" s="5">
        <f t="shared" ca="1" si="35"/>
        <v>-10.055427285539778</v>
      </c>
      <c r="F267" s="5">
        <f t="shared" ca="1" si="33"/>
        <v>7.0646832716037054</v>
      </c>
      <c r="G267">
        <f t="shared" ca="1" si="34"/>
        <v>0.63800000000000001</v>
      </c>
    </row>
    <row r="268" spans="1:7" x14ac:dyDescent="0.3">
      <c r="A268">
        <v>212</v>
      </c>
      <c r="B268" s="5">
        <f t="shared" ca="1" si="30"/>
        <v>69.912997756207204</v>
      </c>
      <c r="C268" s="5">
        <f t="shared" ca="1" si="31"/>
        <v>28.122098685311823</v>
      </c>
      <c r="D268" s="5">
        <f t="shared" ca="1" si="32"/>
        <v>159.44751605362947</v>
      </c>
      <c r="E268" s="5">
        <f t="shared" ca="1" si="35"/>
        <v>-14.053954760940105</v>
      </c>
      <c r="F268" s="5">
        <f t="shared" ca="1" si="33"/>
        <v>3.066155796203379</v>
      </c>
      <c r="G268">
        <f t="shared" ca="1" si="34"/>
        <v>0.50600000000000001</v>
      </c>
    </row>
    <row r="269" spans="1:7" x14ac:dyDescent="0.3">
      <c r="A269">
        <v>213</v>
      </c>
      <c r="B269" s="5">
        <f t="shared" ca="1" si="30"/>
        <v>70.764799328565857</v>
      </c>
      <c r="C269" s="5">
        <f t="shared" ca="1" si="31"/>
        <v>30.818206745340323</v>
      </c>
      <c r="D269" s="5">
        <f t="shared" ca="1" si="32"/>
        <v>146.54914892778541</v>
      </c>
      <c r="E269" s="5">
        <f t="shared" ca="1" si="35"/>
        <v>-12.254530920781871</v>
      </c>
      <c r="F269" s="5">
        <f t="shared" ca="1" si="33"/>
        <v>4.8655796363616126</v>
      </c>
      <c r="G269">
        <f t="shared" ca="1" si="34"/>
        <v>0.57999999999999996</v>
      </c>
    </row>
    <row r="270" spans="1:7" x14ac:dyDescent="0.3">
      <c r="A270">
        <v>214</v>
      </c>
      <c r="B270" s="5">
        <f t="shared" ca="1" si="30"/>
        <v>70.738510831823532</v>
      </c>
      <c r="C270" s="5">
        <f t="shared" ca="1" si="31"/>
        <v>33.134522304064653</v>
      </c>
      <c r="D270" s="5">
        <f t="shared" ca="1" si="32"/>
        <v>147.71804515145189</v>
      </c>
      <c r="E270" s="5">
        <f t="shared" ca="1" si="35"/>
        <v>-19.427272237187733</v>
      </c>
      <c r="F270" s="5">
        <f t="shared" ca="1" si="33"/>
        <v>-2.3071616800442492</v>
      </c>
      <c r="G270">
        <f t="shared" ca="1" si="34"/>
        <v>0.32400000000000001</v>
      </c>
    </row>
    <row r="271" spans="1:7" x14ac:dyDescent="0.3">
      <c r="A271">
        <v>215</v>
      </c>
      <c r="B271" s="5">
        <f t="shared" ca="1" si="30"/>
        <v>68.182855847489293</v>
      </c>
      <c r="C271" s="5">
        <f t="shared" ca="1" si="31"/>
        <v>27.428615259101299</v>
      </c>
      <c r="D271" s="5">
        <f t="shared" ca="1" si="32"/>
        <v>155.34531991053109</v>
      </c>
      <c r="E271" s="5">
        <f t="shared" ca="1" si="35"/>
        <v>-14.738775588055564</v>
      </c>
      <c r="F271" s="5">
        <f t="shared" ca="1" si="33"/>
        <v>2.38133496908792</v>
      </c>
      <c r="G271">
        <f t="shared" ca="1" si="34"/>
        <v>0.48099999999999998</v>
      </c>
    </row>
    <row r="272" spans="1:7" x14ac:dyDescent="0.3">
      <c r="A272">
        <v>216</v>
      </c>
      <c r="B272" s="5">
        <f t="shared" ca="1" si="30"/>
        <v>71.227336382460464</v>
      </c>
      <c r="C272" s="5">
        <f t="shared" ca="1" si="31"/>
        <v>32.988969224622537</v>
      </c>
      <c r="D272" s="5">
        <f t="shared" ca="1" si="32"/>
        <v>154.32961209453768</v>
      </c>
      <c r="E272" s="5">
        <f t="shared" ca="1" si="35"/>
        <v>-21.218237897759153</v>
      </c>
      <c r="F272" s="5">
        <f t="shared" ca="1" si="33"/>
        <v>-4.0981273406156689</v>
      </c>
      <c r="G272">
        <f t="shared" ca="1" si="34"/>
        <v>0.27400000000000002</v>
      </c>
    </row>
    <row r="273" spans="1:7" x14ac:dyDescent="0.3">
      <c r="A273">
        <v>217</v>
      </c>
      <c r="B273" s="5">
        <f t="shared" ca="1" si="30"/>
        <v>72.618460581486858</v>
      </c>
      <c r="C273" s="5">
        <f t="shared" ca="1" si="31"/>
        <v>27.637455693317126</v>
      </c>
      <c r="D273" s="5">
        <f t="shared" ca="1" si="32"/>
        <v>147.79699848384911</v>
      </c>
      <c r="E273" s="5">
        <f t="shared" ca="1" si="35"/>
        <v>1.1340785671220448</v>
      </c>
      <c r="F273" s="5">
        <f t="shared" ca="1" si="33"/>
        <v>18.25418912426553</v>
      </c>
      <c r="G273">
        <f t="shared" ca="1" si="34"/>
        <v>0.89500000000000002</v>
      </c>
    </row>
    <row r="274" spans="1:7" x14ac:dyDescent="0.3">
      <c r="A274">
        <v>218</v>
      </c>
      <c r="B274" s="5">
        <f t="shared" ca="1" si="30"/>
        <v>63.930216948236868</v>
      </c>
      <c r="C274" s="5">
        <f t="shared" ca="1" si="31"/>
        <v>27.709328266232848</v>
      </c>
      <c r="D274" s="5">
        <f t="shared" ca="1" si="32"/>
        <v>142.7257036304062</v>
      </c>
      <c r="E274" s="5">
        <f t="shared" ca="1" si="35"/>
        <v>-20.600025889861765</v>
      </c>
      <c r="F274" s="5">
        <f t="shared" ca="1" si="33"/>
        <v>-3.4799153327182815</v>
      </c>
      <c r="G274">
        <f t="shared" ca="1" si="34"/>
        <v>0.28899999999999998</v>
      </c>
    </row>
    <row r="275" spans="1:7" x14ac:dyDescent="0.3">
      <c r="A275">
        <v>219</v>
      </c>
      <c r="B275" s="5">
        <f t="shared" ca="1" si="30"/>
        <v>71.672012724912136</v>
      </c>
      <c r="C275" s="5">
        <f t="shared" ca="1" si="31"/>
        <v>32.262191020530295</v>
      </c>
      <c r="D275" s="5">
        <f t="shared" ca="1" si="32"/>
        <v>152.18952800851716</v>
      </c>
      <c r="E275" s="5">
        <f t="shared" ca="1" si="35"/>
        <v>-16.793155555729086</v>
      </c>
      <c r="F275" s="5">
        <f t="shared" ca="1" si="33"/>
        <v>0.32695500141439737</v>
      </c>
      <c r="G275">
        <f t="shared" ca="1" si="34"/>
        <v>0.41499999999999998</v>
      </c>
    </row>
    <row r="276" spans="1:7" x14ac:dyDescent="0.3">
      <c r="A276">
        <v>220</v>
      </c>
      <c r="B276" s="5">
        <f t="shared" ca="1" si="30"/>
        <v>75.054380475998073</v>
      </c>
      <c r="C276" s="5">
        <f t="shared" ca="1" si="31"/>
        <v>31.362196568676922</v>
      </c>
      <c r="D276" s="5">
        <f t="shared" ca="1" si="32"/>
        <v>146.25953518533316</v>
      </c>
      <c r="E276" s="5">
        <f t="shared" ca="1" si="35"/>
        <v>-1.6370861723454331</v>
      </c>
      <c r="F276" s="5">
        <f t="shared" ca="1" si="33"/>
        <v>15.48302438479805</v>
      </c>
      <c r="G276">
        <f t="shared" ca="1" si="34"/>
        <v>0.84299999999999997</v>
      </c>
    </row>
    <row r="277" spans="1:7" x14ac:dyDescent="0.3">
      <c r="A277">
        <v>221</v>
      </c>
      <c r="B277" s="5">
        <f t="shared" ca="1" si="30"/>
        <v>68.925554216925434</v>
      </c>
      <c r="C277" s="5">
        <f t="shared" ca="1" si="31"/>
        <v>30.372097024446397</v>
      </c>
      <c r="D277" s="5">
        <f t="shared" ca="1" si="32"/>
        <v>149.8006115315597</v>
      </c>
      <c r="E277" s="5">
        <f t="shared" ca="1" si="35"/>
        <v>-17.897653190603574</v>
      </c>
      <c r="F277" s="5">
        <f t="shared" ca="1" si="33"/>
        <v>-0.77754263346009012</v>
      </c>
      <c r="G277">
        <f t="shared" ca="1" si="34"/>
        <v>0.38300000000000001</v>
      </c>
    </row>
    <row r="278" spans="1:7" x14ac:dyDescent="0.3">
      <c r="A278">
        <v>222</v>
      </c>
      <c r="B278" s="5">
        <f t="shared" ca="1" si="30"/>
        <v>70.895359742599666</v>
      </c>
      <c r="C278" s="5">
        <f t="shared" ca="1" si="31"/>
        <v>26.960615040387889</v>
      </c>
      <c r="D278" s="5">
        <f t="shared" ca="1" si="32"/>
        <v>147.4338807601049</v>
      </c>
      <c r="E278" s="5">
        <f t="shared" ca="1" si="35"/>
        <v>-1.5924372072990223</v>
      </c>
      <c r="F278" s="5">
        <f t="shared" ca="1" si="33"/>
        <v>15.527673349844461</v>
      </c>
      <c r="G278">
        <f t="shared" ca="1" si="34"/>
        <v>0.84499999999999997</v>
      </c>
    </row>
    <row r="279" spans="1:7" x14ac:dyDescent="0.3">
      <c r="A279">
        <v>223</v>
      </c>
      <c r="B279" s="5">
        <f t="shared" ca="1" si="30"/>
        <v>68.227191158170726</v>
      </c>
      <c r="C279" s="5">
        <f t="shared" ca="1" si="31"/>
        <v>29.519385748580813</v>
      </c>
      <c r="D279" s="5">
        <f t="shared" ca="1" si="32"/>
        <v>138.51172356967416</v>
      </c>
      <c r="E279" s="5">
        <f t="shared" ca="1" si="35"/>
        <v>-11.383316829496932</v>
      </c>
      <c r="F279" s="5">
        <f t="shared" ca="1" si="33"/>
        <v>5.7367937276465515</v>
      </c>
      <c r="G279">
        <f t="shared" ca="1" si="34"/>
        <v>0.60099999999999998</v>
      </c>
    </row>
    <row r="280" spans="1:7" x14ac:dyDescent="0.3">
      <c r="A280">
        <v>224</v>
      </c>
      <c r="B280" s="5">
        <f t="shared" ca="1" si="30"/>
        <v>72.764444089454344</v>
      </c>
      <c r="C280" s="5">
        <f t="shared" ca="1" si="31"/>
        <v>30.734470104186581</v>
      </c>
      <c r="D280" s="5">
        <f t="shared" ca="1" si="32"/>
        <v>157.41174141660963</v>
      </c>
      <c r="E280" s="5">
        <f t="shared" ca="1" si="35"/>
        <v>-12.289204033084715</v>
      </c>
      <c r="F280" s="5">
        <f t="shared" ca="1" si="33"/>
        <v>4.8309065240587685</v>
      </c>
      <c r="G280">
        <f t="shared" ca="1" si="34"/>
        <v>0.57799999999999996</v>
      </c>
    </row>
    <row r="281" spans="1:7" x14ac:dyDescent="0.3">
      <c r="A281">
        <v>225</v>
      </c>
      <c r="B281" s="5">
        <f t="shared" ca="1" si="30"/>
        <v>71.788033347940726</v>
      </c>
      <c r="C281" s="5">
        <f t="shared" ca="1" si="31"/>
        <v>30.6647446326131</v>
      </c>
      <c r="D281" s="5">
        <f t="shared" ca="1" si="32"/>
        <v>149.49815739880378</v>
      </c>
      <c r="E281" s="5">
        <f t="shared" ca="1" si="35"/>
        <v>-10.557168684836851</v>
      </c>
      <c r="F281" s="5">
        <f t="shared" ca="1" si="33"/>
        <v>6.5629418723066326</v>
      </c>
      <c r="G281">
        <f t="shared" ca="1" si="34"/>
        <v>0.621</v>
      </c>
    </row>
    <row r="282" spans="1:7" x14ac:dyDescent="0.3">
      <c r="A282">
        <v>226</v>
      </c>
      <c r="B282" s="5">
        <f t="shared" ca="1" si="30"/>
        <v>73.231097272035157</v>
      </c>
      <c r="C282" s="5">
        <f t="shared" ca="1" si="31"/>
        <v>30.638466016830513</v>
      </c>
      <c r="D282" s="5">
        <f t="shared" ca="1" si="32"/>
        <v>153.3805469893276</v>
      </c>
      <c r="E282" s="5">
        <f t="shared" ca="1" si="35"/>
        <v>-8.5454205776750207</v>
      </c>
      <c r="F282" s="5">
        <f t="shared" ca="1" si="33"/>
        <v>8.574689979468463</v>
      </c>
      <c r="G282">
        <f t="shared" ca="1" si="34"/>
        <v>0.68500000000000005</v>
      </c>
    </row>
    <row r="283" spans="1:7" x14ac:dyDescent="0.3">
      <c r="A283">
        <v>227</v>
      </c>
      <c r="B283" s="5">
        <f t="shared" ca="1" si="30"/>
        <v>73.188648828376955</v>
      </c>
      <c r="C283" s="5">
        <f t="shared" ca="1" si="31"/>
        <v>28.034870930792849</v>
      </c>
      <c r="D283" s="5">
        <f t="shared" ca="1" si="32"/>
        <v>144.66235273016559</v>
      </c>
      <c r="E283" s="5">
        <f t="shared" ca="1" si="35"/>
        <v>3.3057978458871413</v>
      </c>
      <c r="F283" s="5">
        <f t="shared" ca="1" si="33"/>
        <v>20.425908403030625</v>
      </c>
      <c r="G283">
        <f t="shared" ca="1" si="34"/>
        <v>0.92700000000000005</v>
      </c>
    </row>
    <row r="284" spans="1:7" x14ac:dyDescent="0.3">
      <c r="A284">
        <v>228</v>
      </c>
      <c r="B284" s="5">
        <f t="shared" ca="1" si="30"/>
        <v>72.274026251915785</v>
      </c>
      <c r="C284" s="5">
        <f t="shared" ca="1" si="31"/>
        <v>24.633033282964071</v>
      </c>
      <c r="D284" s="5">
        <f t="shared" ca="1" si="32"/>
        <v>142.7214285546068</v>
      </c>
      <c r="E284" s="5">
        <f t="shared" ca="1" si="35"/>
        <v>11.298458341218407</v>
      </c>
      <c r="F284" s="5">
        <f t="shared" ca="1" si="33"/>
        <v>28.41856889836189</v>
      </c>
      <c r="G284">
        <f t="shared" ca="1" si="34"/>
        <v>0.98</v>
      </c>
    </row>
    <row r="285" spans="1:7" x14ac:dyDescent="0.3">
      <c r="A285">
        <v>229</v>
      </c>
      <c r="B285" s="5">
        <f t="shared" ca="1" si="30"/>
        <v>70.947427943211125</v>
      </c>
      <c r="C285" s="5">
        <f t="shared" ca="1" si="31"/>
        <v>32.842112619628921</v>
      </c>
      <c r="D285" s="5">
        <f t="shared" ca="1" si="32"/>
        <v>135.19221264418016</v>
      </c>
      <c r="E285" s="5">
        <f t="shared" ca="1" si="35"/>
        <v>-11.277277472343208</v>
      </c>
      <c r="F285" s="5">
        <f t="shared" ca="1" si="33"/>
        <v>5.8428330848002759</v>
      </c>
      <c r="G285">
        <f t="shared" ca="1" si="34"/>
        <v>0.60299999999999998</v>
      </c>
    </row>
    <row r="286" spans="1:7" x14ac:dyDescent="0.3">
      <c r="A286">
        <v>230</v>
      </c>
      <c r="B286" s="5">
        <f t="shared" ca="1" si="30"/>
        <v>68.501998590950834</v>
      </c>
      <c r="C286" s="5">
        <f t="shared" ca="1" si="31"/>
        <v>27.999428568431441</v>
      </c>
      <c r="D286" s="5">
        <f t="shared" ca="1" si="32"/>
        <v>152.25249308925973</v>
      </c>
      <c r="E286" s="5">
        <f t="shared" ca="1" si="35"/>
        <v>-13.775055840766504</v>
      </c>
      <c r="F286" s="5">
        <f t="shared" ca="1" si="33"/>
        <v>3.3450547163769802</v>
      </c>
      <c r="G286">
        <f t="shared" ca="1" si="34"/>
        <v>0.51700000000000002</v>
      </c>
    </row>
    <row r="287" spans="1:7" x14ac:dyDescent="0.3">
      <c r="A287">
        <v>231</v>
      </c>
      <c r="B287" s="5">
        <f t="shared" ca="1" si="30"/>
        <v>74.694779524289231</v>
      </c>
      <c r="C287" s="5">
        <f t="shared" ca="1" si="31"/>
        <v>31.961681695928462</v>
      </c>
      <c r="D287" s="5">
        <f t="shared" ca="1" si="32"/>
        <v>152.89534975139694</v>
      </c>
      <c r="E287" s="5">
        <f t="shared" ca="1" si="35"/>
        <v>-7.8916412586888498</v>
      </c>
      <c r="F287" s="5">
        <f t="shared" ca="1" si="33"/>
        <v>9.2284692984546339</v>
      </c>
      <c r="G287">
        <f t="shared" ca="1" si="34"/>
        <v>0.70699999999999996</v>
      </c>
    </row>
    <row r="288" spans="1:7" x14ac:dyDescent="0.3">
      <c r="A288">
        <v>232</v>
      </c>
      <c r="B288" s="5">
        <f t="shared" ca="1" si="30"/>
        <v>72.994910792459777</v>
      </c>
      <c r="C288" s="5">
        <f t="shared" ca="1" si="31"/>
        <v>25.356319200071496</v>
      </c>
      <c r="D288" s="5">
        <f t="shared" ca="1" si="32"/>
        <v>162.38954404098192</v>
      </c>
      <c r="E288" s="5">
        <f t="shared" ca="1" si="35"/>
        <v>0.69319212393539598</v>
      </c>
      <c r="F288" s="5">
        <f t="shared" ca="1" si="33"/>
        <v>17.813302681078881</v>
      </c>
      <c r="G288">
        <f t="shared" ca="1" si="34"/>
        <v>0.88800000000000001</v>
      </c>
    </row>
    <row r="289" spans="1:7" x14ac:dyDescent="0.3">
      <c r="A289">
        <v>233</v>
      </c>
      <c r="B289" s="5">
        <f t="shared" ca="1" si="30"/>
        <v>72.669535433699394</v>
      </c>
      <c r="C289" s="5">
        <f t="shared" ca="1" si="31"/>
        <v>33.272007913540122</v>
      </c>
      <c r="D289" s="5">
        <f t="shared" ca="1" si="32"/>
        <v>167.24931729413305</v>
      </c>
      <c r="E289" s="5">
        <f t="shared" ca="1" si="35"/>
        <v>-24.942763071516154</v>
      </c>
      <c r="F289" s="5">
        <f t="shared" ca="1" si="33"/>
        <v>-7.8226525143726704</v>
      </c>
      <c r="G289">
        <f t="shared" ca="1" si="34"/>
        <v>0.187</v>
      </c>
    </row>
    <row r="290" spans="1:7" x14ac:dyDescent="0.3">
      <c r="A290">
        <v>234</v>
      </c>
      <c r="B290" s="5">
        <f t="shared" ca="1" si="30"/>
        <v>72.619163365121679</v>
      </c>
      <c r="C290" s="5">
        <f t="shared" ca="1" si="31"/>
        <v>35.917424307520008</v>
      </c>
      <c r="D290" s="5">
        <f t="shared" ca="1" si="32"/>
        <v>146.33825012565902</v>
      </c>
      <c r="E290" s="5">
        <f t="shared" ca="1" si="35"/>
        <v>-21.203711243975679</v>
      </c>
      <c r="F290" s="5">
        <f t="shared" ca="1" si="33"/>
        <v>-4.0836006868321952</v>
      </c>
      <c r="G290">
        <f t="shared" ca="1" si="34"/>
        <v>0.27700000000000002</v>
      </c>
    </row>
    <row r="291" spans="1:7" x14ac:dyDescent="0.3">
      <c r="A291">
        <v>235</v>
      </c>
      <c r="B291" s="5">
        <f t="shared" ca="1" si="30"/>
        <v>68.149199856379369</v>
      </c>
      <c r="C291" s="5">
        <f t="shared" ca="1" si="31"/>
        <v>23.836537647522924</v>
      </c>
      <c r="D291" s="5">
        <f t="shared" ca="1" si="32"/>
        <v>149.6087006454739</v>
      </c>
      <c r="E291" s="5">
        <f t="shared" ca="1" si="35"/>
        <v>-1.7088646543135364</v>
      </c>
      <c r="F291" s="5">
        <f t="shared" ca="1" si="33"/>
        <v>15.411245902829947</v>
      </c>
      <c r="G291">
        <f t="shared" ca="1" si="34"/>
        <v>0.84099999999999997</v>
      </c>
    </row>
    <row r="292" spans="1:7" x14ac:dyDescent="0.3">
      <c r="A292">
        <v>236</v>
      </c>
      <c r="B292" s="5">
        <f t="shared" ca="1" si="30"/>
        <v>71.054386415800565</v>
      </c>
      <c r="C292" s="5">
        <f t="shared" ca="1" si="31"/>
        <v>25.642045801238666</v>
      </c>
      <c r="D292" s="5">
        <f t="shared" ca="1" si="32"/>
        <v>149.10920987036576</v>
      </c>
      <c r="E292" s="5">
        <f t="shared" ca="1" si="35"/>
        <v>1.6316813305921267</v>
      </c>
      <c r="F292" s="5">
        <f t="shared" ca="1" si="33"/>
        <v>18.75179188773561</v>
      </c>
      <c r="G292">
        <f t="shared" ca="1" si="34"/>
        <v>0.90500000000000003</v>
      </c>
    </row>
    <row r="293" spans="1:7" x14ac:dyDescent="0.3">
      <c r="A293">
        <v>237</v>
      </c>
      <c r="B293" s="5">
        <f t="shared" ca="1" si="30"/>
        <v>62.309543277487421</v>
      </c>
      <c r="C293" s="5">
        <f t="shared" ca="1" si="31"/>
        <v>31.446602146409937</v>
      </c>
      <c r="D293" s="5">
        <f t="shared" ca="1" si="32"/>
        <v>151.05316014122877</v>
      </c>
      <c r="E293" s="5">
        <f t="shared" ca="1" si="35"/>
        <v>-40.05211054683047</v>
      </c>
      <c r="F293" s="5">
        <f t="shared" ca="1" si="33"/>
        <v>-22.931999989686986</v>
      </c>
      <c r="G293">
        <f t="shared" ca="1" si="34"/>
        <v>0.01</v>
      </c>
    </row>
    <row r="294" spans="1:7" x14ac:dyDescent="0.3">
      <c r="A294">
        <v>238</v>
      </c>
      <c r="B294" s="5">
        <f t="shared" ca="1" si="30"/>
        <v>66.054403661877814</v>
      </c>
      <c r="C294" s="5">
        <f t="shared" ca="1" si="31"/>
        <v>28.773060385557734</v>
      </c>
      <c r="D294" s="5">
        <f t="shared" ca="1" si="32"/>
        <v>148.40457764117923</v>
      </c>
      <c r="E294" s="5">
        <f t="shared" ca="1" si="35"/>
        <v>-20.698367426419271</v>
      </c>
      <c r="F294" s="5">
        <f t="shared" ca="1" si="33"/>
        <v>-3.578256869275787</v>
      </c>
      <c r="G294">
        <f t="shared" ca="1" si="34"/>
        <v>0.28799999999999998</v>
      </c>
    </row>
    <row r="295" spans="1:7" x14ac:dyDescent="0.3">
      <c r="A295">
        <v>239</v>
      </c>
      <c r="B295" s="5">
        <f t="shared" ca="1" si="30"/>
        <v>67.252435610750339</v>
      </c>
      <c r="C295" s="5">
        <f t="shared" ca="1" si="31"/>
        <v>26.450408408110242</v>
      </c>
      <c r="D295" s="5">
        <f t="shared" ca="1" si="32"/>
        <v>152.98793225734403</v>
      </c>
      <c r="E295" s="5">
        <f t="shared" ca="1" si="35"/>
        <v>-13.334982586580647</v>
      </c>
      <c r="F295" s="5">
        <f t="shared" ca="1" si="33"/>
        <v>3.7851279705628365</v>
      </c>
      <c r="G295">
        <f t="shared" ca="1" si="34"/>
        <v>0.54</v>
      </c>
    </row>
    <row r="296" spans="1:7" x14ac:dyDescent="0.3">
      <c r="A296">
        <v>240</v>
      </c>
      <c r="B296" s="5">
        <f t="shared" ca="1" si="30"/>
        <v>70.945125519967391</v>
      </c>
      <c r="C296" s="5">
        <f t="shared" ca="1" si="31"/>
        <v>28.151731237501167</v>
      </c>
      <c r="D296" s="5">
        <f t="shared" ca="1" si="32"/>
        <v>142.72211409197479</v>
      </c>
      <c r="E296" s="5">
        <f t="shared" ca="1" si="35"/>
        <v>-2.2411817246554158</v>
      </c>
      <c r="F296" s="5">
        <f t="shared" ca="1" si="33"/>
        <v>14.878928832488068</v>
      </c>
      <c r="G296">
        <f t="shared" ca="1" si="34"/>
        <v>0.83299999999999996</v>
      </c>
    </row>
    <row r="297" spans="1:7" x14ac:dyDescent="0.3">
      <c r="A297">
        <v>241</v>
      </c>
      <c r="B297" s="5">
        <f t="shared" ca="1" si="30"/>
        <v>69.642208258018258</v>
      </c>
      <c r="C297" s="5">
        <f t="shared" ca="1" si="31"/>
        <v>30.465572579022378</v>
      </c>
      <c r="D297" s="5">
        <f t="shared" ca="1" si="32"/>
        <v>148.77938489509029</v>
      </c>
      <c r="E297" s="5">
        <f t="shared" ca="1" si="35"/>
        <v>-15.606816503594944</v>
      </c>
      <c r="F297" s="5">
        <f t="shared" ca="1" si="33"/>
        <v>1.51329405354854</v>
      </c>
      <c r="G297">
        <f t="shared" ca="1" si="34"/>
        <v>0.45300000000000001</v>
      </c>
    </row>
    <row r="298" spans="1:7" x14ac:dyDescent="0.3">
      <c r="A298">
        <v>242</v>
      </c>
      <c r="B298" s="5">
        <f t="shared" ca="1" si="30"/>
        <v>67.754931998188226</v>
      </c>
      <c r="C298" s="5">
        <f t="shared" ca="1" si="31"/>
        <v>34.565069768439201</v>
      </c>
      <c r="D298" s="5">
        <f t="shared" ca="1" si="32"/>
        <v>152.86111732316502</v>
      </c>
      <c r="E298" s="5">
        <f t="shared" ca="1" si="35"/>
        <v>-34.527308763844545</v>
      </c>
      <c r="F298" s="5">
        <f t="shared" ca="1" si="33"/>
        <v>-17.407198206701061</v>
      </c>
      <c r="G298">
        <f t="shared" ca="1" si="34"/>
        <v>3.5000000000000003E-2</v>
      </c>
    </row>
    <row r="299" spans="1:7" x14ac:dyDescent="0.3">
      <c r="A299">
        <v>243</v>
      </c>
      <c r="B299" s="5">
        <f t="shared" ca="1" si="30"/>
        <v>69.12627537620601</v>
      </c>
      <c r="C299" s="5">
        <f t="shared" ca="1" si="31"/>
        <v>30.483842532058702</v>
      </c>
      <c r="D299" s="5">
        <f t="shared" ca="1" si="32"/>
        <v>152.26226407261083</v>
      </c>
      <c r="E299" s="5">
        <f t="shared" ca="1" si="35"/>
        <v>-18.975656457977774</v>
      </c>
      <c r="F299" s="5">
        <f t="shared" ca="1" si="33"/>
        <v>-1.8555459008342901</v>
      </c>
      <c r="G299">
        <f t="shared" ca="1" si="34"/>
        <v>0.34499999999999997</v>
      </c>
    </row>
    <row r="300" spans="1:7" x14ac:dyDescent="0.3">
      <c r="A300">
        <v>244</v>
      </c>
      <c r="B300" s="5">
        <f t="shared" ca="1" si="30"/>
        <v>68.715140388515636</v>
      </c>
      <c r="C300" s="5">
        <f t="shared" ca="1" si="31"/>
        <v>34.001812649557081</v>
      </c>
      <c r="D300" s="5">
        <f t="shared" ca="1" si="32"/>
        <v>140.27479050723383</v>
      </c>
      <c r="E300" s="5">
        <f t="shared" ca="1" si="35"/>
        <v>-23.489897281787893</v>
      </c>
      <c r="F300" s="5">
        <f t="shared" ca="1" si="33"/>
        <v>-6.3697867246444098</v>
      </c>
      <c r="G300">
        <f t="shared" ca="1" si="34"/>
        <v>0.218</v>
      </c>
    </row>
    <row r="301" spans="1:7" x14ac:dyDescent="0.3">
      <c r="A301">
        <v>245</v>
      </c>
      <c r="B301" s="5">
        <f t="shared" ca="1" si="30"/>
        <v>66.196840172522045</v>
      </c>
      <c r="C301" s="5">
        <f t="shared" ca="1" si="31"/>
        <v>27.39245194838416</v>
      </c>
      <c r="D301" s="5">
        <f t="shared" ca="1" si="32"/>
        <v>158.12894140600966</v>
      </c>
      <c r="E301" s="5">
        <f t="shared" ca="1" si="35"/>
        <v>-21.684694459635825</v>
      </c>
      <c r="F301" s="5">
        <f t="shared" ca="1" si="33"/>
        <v>-4.5645839024923411</v>
      </c>
      <c r="G301">
        <f t="shared" ca="1" si="34"/>
        <v>0.26300000000000001</v>
      </c>
    </row>
    <row r="302" spans="1:7" x14ac:dyDescent="0.3">
      <c r="A302">
        <v>246</v>
      </c>
      <c r="B302" s="5">
        <f t="shared" ca="1" si="30"/>
        <v>71.654461590563557</v>
      </c>
      <c r="C302" s="5">
        <f t="shared" ca="1" si="31"/>
        <v>30.578541854946906</v>
      </c>
      <c r="D302" s="5">
        <f t="shared" ca="1" si="32"/>
        <v>155.08421375620048</v>
      </c>
      <c r="E302" s="5">
        <f t="shared" ca="1" si="35"/>
        <v>-13.699628242080268</v>
      </c>
      <c r="F302" s="5">
        <f t="shared" ca="1" si="33"/>
        <v>3.4204823150632162</v>
      </c>
      <c r="G302">
        <f t="shared" ca="1" si="34"/>
        <v>0.52200000000000002</v>
      </c>
    </row>
    <row r="303" spans="1:7" x14ac:dyDescent="0.3">
      <c r="A303">
        <v>247</v>
      </c>
      <c r="B303" s="5">
        <f t="shared" ca="1" si="30"/>
        <v>69.978251301684082</v>
      </c>
      <c r="C303" s="5">
        <f t="shared" ca="1" si="31"/>
        <v>31.884607644454967</v>
      </c>
      <c r="D303" s="5">
        <f t="shared" ca="1" si="32"/>
        <v>143.906850202388</v>
      </c>
      <c r="E303" s="5">
        <f t="shared" ca="1" si="35"/>
        <v>-16.005933807720794</v>
      </c>
      <c r="F303" s="5">
        <f t="shared" ca="1" si="33"/>
        <v>1.1141767494226897</v>
      </c>
      <c r="G303">
        <f t="shared" ca="1" si="34"/>
        <v>0.44400000000000001</v>
      </c>
    </row>
    <row r="304" spans="1:7" x14ac:dyDescent="0.3">
      <c r="A304">
        <v>248</v>
      </c>
      <c r="B304" s="5">
        <f t="shared" ca="1" si="30"/>
        <v>70.14112182033719</v>
      </c>
      <c r="C304" s="5">
        <f t="shared" ca="1" si="31"/>
        <v>27.097559910855672</v>
      </c>
      <c r="D304" s="5">
        <f t="shared" ca="1" si="32"/>
        <v>146.53972251657794</v>
      </c>
      <c r="E304" s="5">
        <f t="shared" ca="1" si="35"/>
        <v>-3.5996622872091972</v>
      </c>
      <c r="F304" s="5">
        <f t="shared" ca="1" si="33"/>
        <v>13.520448269934287</v>
      </c>
      <c r="G304">
        <f t="shared" ca="1" si="34"/>
        <v>0.81100000000000005</v>
      </c>
    </row>
    <row r="305" spans="1:7" x14ac:dyDescent="0.3">
      <c r="A305">
        <v>249</v>
      </c>
      <c r="B305" s="5">
        <f t="shared" ca="1" si="30"/>
        <v>69.790723592020612</v>
      </c>
      <c r="C305" s="5">
        <f t="shared" ca="1" si="31"/>
        <v>28.488840960251775</v>
      </c>
      <c r="D305" s="5">
        <f t="shared" ca="1" si="32"/>
        <v>149.35041886980733</v>
      </c>
      <c r="E305" s="5">
        <f t="shared" ca="1" si="35"/>
        <v>-9.9787466717808488</v>
      </c>
      <c r="F305" s="5">
        <f t="shared" ca="1" si="33"/>
        <v>7.1413638853626349</v>
      </c>
      <c r="G305">
        <f t="shared" ca="1" si="34"/>
        <v>0.64300000000000002</v>
      </c>
    </row>
    <row r="306" spans="1:7" x14ac:dyDescent="0.3">
      <c r="A306">
        <v>250</v>
      </c>
      <c r="B306" s="5">
        <f t="shared" ca="1" si="30"/>
        <v>71.441063085028489</v>
      </c>
      <c r="C306" s="5">
        <f t="shared" ca="1" si="31"/>
        <v>32.364810100436266</v>
      </c>
      <c r="D306" s="5">
        <f t="shared" ca="1" si="32"/>
        <v>149.25370213775497</v>
      </c>
      <c r="E306" s="5">
        <f t="shared" ca="1" si="35"/>
        <v>-16.142779244503714</v>
      </c>
      <c r="F306" s="5">
        <f t="shared" ca="1" si="33"/>
        <v>0.97733131263976958</v>
      </c>
      <c r="G306">
        <f t="shared" ca="1" si="34"/>
        <v>0.441</v>
      </c>
    </row>
    <row r="307" spans="1:7" x14ac:dyDescent="0.3">
      <c r="A307">
        <v>251</v>
      </c>
      <c r="B307" s="5">
        <f t="shared" ca="1" si="30"/>
        <v>71.726135712146856</v>
      </c>
      <c r="C307" s="5">
        <f t="shared" ca="1" si="31"/>
        <v>28.893411086088118</v>
      </c>
      <c r="D307" s="5">
        <f t="shared" ca="1" si="32"/>
        <v>153.71756531502842</v>
      </c>
      <c r="E307" s="5">
        <f t="shared" ca="1" si="35"/>
        <v>-8.0564524790375778</v>
      </c>
      <c r="F307" s="5">
        <f t="shared" ca="1" si="33"/>
        <v>9.063658078105906</v>
      </c>
      <c r="G307">
        <f t="shared" ca="1" si="34"/>
        <v>0.69899999999999995</v>
      </c>
    </row>
    <row r="308" spans="1:7" x14ac:dyDescent="0.3">
      <c r="A308">
        <v>252</v>
      </c>
      <c r="B308" s="5">
        <f t="shared" ca="1" si="30"/>
        <v>68.939314678052881</v>
      </c>
      <c r="C308" s="5">
        <f t="shared" ca="1" si="31"/>
        <v>31.764029959157934</v>
      </c>
      <c r="D308" s="5">
        <f t="shared" ca="1" si="32"/>
        <v>157.0026313380869</v>
      </c>
      <c r="E308" s="5">
        <f t="shared" ca="1" si="35"/>
        <v>-25.62782138118736</v>
      </c>
      <c r="F308" s="5">
        <f t="shared" ca="1" si="33"/>
        <v>-8.5077108240438761</v>
      </c>
      <c r="G308">
        <f t="shared" ca="1" si="34"/>
        <v>0.17399999999999999</v>
      </c>
    </row>
    <row r="309" spans="1:7" x14ac:dyDescent="0.3">
      <c r="A309">
        <v>253</v>
      </c>
      <c r="B309" s="5">
        <f t="shared" ca="1" si="30"/>
        <v>60.912124315178232</v>
      </c>
      <c r="C309" s="5">
        <f t="shared" ca="1" si="31"/>
        <v>28.979938053181765</v>
      </c>
      <c r="D309" s="5">
        <f t="shared" ca="1" si="32"/>
        <v>152.41999993768891</v>
      </c>
      <c r="E309" s="5">
        <f t="shared" ca="1" si="35"/>
        <v>-37.802273970819115</v>
      </c>
      <c r="F309" s="5">
        <f t="shared" ca="1" si="33"/>
        <v>-20.682163413675632</v>
      </c>
      <c r="G309">
        <f t="shared" ca="1" si="34"/>
        <v>1.9E-2</v>
      </c>
    </row>
    <row r="310" spans="1:7" x14ac:dyDescent="0.3">
      <c r="A310">
        <v>254</v>
      </c>
      <c r="B310" s="5">
        <f t="shared" ca="1" si="30"/>
        <v>70.281294663552927</v>
      </c>
      <c r="C310" s="5">
        <f t="shared" ca="1" si="31"/>
        <v>31.607794586983861</v>
      </c>
      <c r="D310" s="5">
        <f t="shared" ca="1" si="32"/>
        <v>149.31023221630889</v>
      </c>
      <c r="E310" s="5">
        <f t="shared" ca="1" si="35"/>
        <v>-17.298124463320928</v>
      </c>
      <c r="F310" s="5">
        <f t="shared" ca="1" si="33"/>
        <v>-0.17801390617744417</v>
      </c>
      <c r="G310">
        <f t="shared" ca="1" si="34"/>
        <v>0.39900000000000002</v>
      </c>
    </row>
    <row r="311" spans="1:7" x14ac:dyDescent="0.3">
      <c r="A311">
        <v>255</v>
      </c>
      <c r="B311" s="5">
        <f t="shared" ca="1" si="30"/>
        <v>64.385826255481732</v>
      </c>
      <c r="C311" s="5">
        <f t="shared" ca="1" si="31"/>
        <v>28.477257990747827</v>
      </c>
      <c r="D311" s="5">
        <f t="shared" ca="1" si="32"/>
        <v>150.41134849065506</v>
      </c>
      <c r="E311" s="5">
        <f t="shared" ca="1" si="35"/>
        <v>-25.613896301090463</v>
      </c>
      <c r="F311" s="5">
        <f t="shared" ca="1" si="33"/>
        <v>-8.4937857439469795</v>
      </c>
      <c r="G311">
        <f t="shared" ca="1" si="34"/>
        <v>0.17599999999999999</v>
      </c>
    </row>
    <row r="312" spans="1:7" x14ac:dyDescent="0.3">
      <c r="A312">
        <v>256</v>
      </c>
      <c r="B312" s="5">
        <f t="shared" ca="1" si="30"/>
        <v>76.898513400017691</v>
      </c>
      <c r="C312" s="5">
        <f t="shared" ca="1" si="31"/>
        <v>29.440389553623277</v>
      </c>
      <c r="D312" s="5">
        <f t="shared" ca="1" si="32"/>
        <v>143.9124055127248</v>
      </c>
      <c r="E312" s="5">
        <f t="shared" ca="1" si="35"/>
        <v>10.145925752761762</v>
      </c>
      <c r="F312" s="5">
        <f t="shared" ca="1" si="33"/>
        <v>27.266036309905246</v>
      </c>
      <c r="G312">
        <f t="shared" ca="1" si="34"/>
        <v>0.97099999999999997</v>
      </c>
    </row>
    <row r="313" spans="1:7" x14ac:dyDescent="0.3">
      <c r="A313">
        <v>257</v>
      </c>
      <c r="B313" s="5">
        <f t="shared" ca="1" si="30"/>
        <v>72.221442094727792</v>
      </c>
      <c r="C313" s="5">
        <f t="shared" ca="1" si="31"/>
        <v>33.119406965669384</v>
      </c>
      <c r="D313" s="5">
        <f t="shared" ca="1" si="32"/>
        <v>153.02056391334369</v>
      </c>
      <c r="E313" s="5">
        <f t="shared" ca="1" si="35"/>
        <v>-18.100619253375214</v>
      </c>
      <c r="F313" s="5">
        <f t="shared" ca="1" si="33"/>
        <v>-0.98050869623173043</v>
      </c>
      <c r="G313">
        <f t="shared" ca="1" si="34"/>
        <v>0.375</v>
      </c>
    </row>
    <row r="314" spans="1:7" x14ac:dyDescent="0.3">
      <c r="A314">
        <v>258</v>
      </c>
      <c r="B314" s="5">
        <f t="shared" ref="B314:B377" ca="1" si="36">_xlfn.NORM.INV(RAND(),$B$52,$C$52)</f>
        <v>68.64153580681095</v>
      </c>
      <c r="C314" s="5">
        <f t="shared" ref="C314:C377" ca="1" si="37">_xlfn.NORM.INV(RAND(),$B$53,$C$53)</f>
        <v>28.080990279565441</v>
      </c>
      <c r="D314" s="5">
        <f t="shared" ref="D314:D377" ca="1" si="38">_xlfn.NORM.INV(RAND(),$B$54,$C$54)</f>
        <v>151.75587170047734</v>
      </c>
      <c r="E314" s="5">
        <f t="shared" ca="1" si="35"/>
        <v>-13.345516709278469</v>
      </c>
      <c r="F314" s="5">
        <f t="shared" ref="F314:F377" ca="1" si="39">E314+$C$46</f>
        <v>3.774593847865015</v>
      </c>
      <c r="G314">
        <f t="shared" ref="G314:G377" ca="1" si="40">COUNTIF($F$57:$F$1056,"&lt;"&amp;F314)/COUNT($F$57:$F$1056)</f>
        <v>0.53800000000000003</v>
      </c>
    </row>
    <row r="315" spans="1:7" x14ac:dyDescent="0.3">
      <c r="A315">
        <v>259</v>
      </c>
      <c r="B315" s="5">
        <f t="shared" ca="1" si="36"/>
        <v>67.777227632449197</v>
      </c>
      <c r="C315" s="5">
        <f t="shared" ca="1" si="37"/>
        <v>30.632682722101201</v>
      </c>
      <c r="D315" s="5">
        <f t="shared" ca="1" si="38"/>
        <v>141.44252517484884</v>
      </c>
      <c r="E315" s="5">
        <f t="shared" ca="1" si="35"/>
        <v>-17.328801361716032</v>
      </c>
      <c r="F315" s="5">
        <f t="shared" ca="1" si="39"/>
        <v>-0.20869080457254796</v>
      </c>
      <c r="G315">
        <f t="shared" ca="1" si="40"/>
        <v>0.39800000000000002</v>
      </c>
    </row>
    <row r="316" spans="1:7" x14ac:dyDescent="0.3">
      <c r="A316">
        <v>260</v>
      </c>
      <c r="B316" s="5">
        <f t="shared" ca="1" si="36"/>
        <v>63.392596681454506</v>
      </c>
      <c r="C316" s="5">
        <f t="shared" ca="1" si="37"/>
        <v>26.44501512260539</v>
      </c>
      <c r="D316" s="5">
        <f t="shared" ca="1" si="38"/>
        <v>145.61703688043465</v>
      </c>
      <c r="E316" s="5">
        <f t="shared" ca="1" si="35"/>
        <v>-20.128436565761387</v>
      </c>
      <c r="F316" s="5">
        <f t="shared" ca="1" si="39"/>
        <v>-3.0083260086179031</v>
      </c>
      <c r="G316">
        <f t="shared" ca="1" si="40"/>
        <v>0.30299999999999999</v>
      </c>
    </row>
    <row r="317" spans="1:7" x14ac:dyDescent="0.3">
      <c r="A317">
        <v>261</v>
      </c>
      <c r="B317" s="5">
        <f t="shared" ca="1" si="36"/>
        <v>71.918005836872453</v>
      </c>
      <c r="C317" s="5">
        <f t="shared" ca="1" si="37"/>
        <v>28.792300201122654</v>
      </c>
      <c r="D317" s="5">
        <f t="shared" ca="1" si="38"/>
        <v>156.69571596097919</v>
      </c>
      <c r="E317" s="5">
        <f t="shared" ca="1" si="35"/>
        <v>-8.8429972132171741</v>
      </c>
      <c r="F317" s="5">
        <f t="shared" ca="1" si="39"/>
        <v>8.2771133439263096</v>
      </c>
      <c r="G317">
        <f t="shared" ca="1" si="40"/>
        <v>0.67500000000000004</v>
      </c>
    </row>
    <row r="318" spans="1:7" x14ac:dyDescent="0.3">
      <c r="A318">
        <v>262</v>
      </c>
      <c r="B318" s="5">
        <f t="shared" ca="1" si="36"/>
        <v>66.088610627517269</v>
      </c>
      <c r="C318" s="5">
        <f t="shared" ca="1" si="37"/>
        <v>31.336885021069566</v>
      </c>
      <c r="D318" s="5">
        <f t="shared" ca="1" si="38"/>
        <v>147.39534923808188</v>
      </c>
      <c r="E318" s="5">
        <f t="shared" ca="1" si="35"/>
        <v>-27.21970875287278</v>
      </c>
      <c r="F318" s="5">
        <f t="shared" ca="1" si="39"/>
        <v>-10.099598195729296</v>
      </c>
      <c r="G318">
        <f t="shared" ca="1" si="40"/>
        <v>0.14099999999999999</v>
      </c>
    </row>
    <row r="319" spans="1:7" x14ac:dyDescent="0.3">
      <c r="A319">
        <v>263</v>
      </c>
      <c r="B319" s="5">
        <f t="shared" ca="1" si="36"/>
        <v>73.440068511033815</v>
      </c>
      <c r="C319" s="5">
        <f t="shared" ca="1" si="37"/>
        <v>30.374646625885191</v>
      </c>
      <c r="D319" s="5">
        <f t="shared" ca="1" si="38"/>
        <v>160.54112607349512</v>
      </c>
      <c r="E319" s="5">
        <f t="shared" ca="1" si="35"/>
        <v>-11.083545329732296</v>
      </c>
      <c r="F319" s="5">
        <f t="shared" ca="1" si="39"/>
        <v>6.0365652274111881</v>
      </c>
      <c r="G319">
        <f t="shared" ca="1" si="40"/>
        <v>0.60899999999999999</v>
      </c>
    </row>
    <row r="320" spans="1:7" x14ac:dyDescent="0.3">
      <c r="A320">
        <v>264</v>
      </c>
      <c r="B320" s="5">
        <f t="shared" ca="1" si="36"/>
        <v>64.89965516396002</v>
      </c>
      <c r="C320" s="5">
        <f t="shared" ca="1" si="37"/>
        <v>34.410375870083371</v>
      </c>
      <c r="D320" s="5">
        <f t="shared" ca="1" si="38"/>
        <v>154.2251875080926</v>
      </c>
      <c r="E320" s="5">
        <f t="shared" ca="1" si="35"/>
        <v>-42.805053151269249</v>
      </c>
      <c r="F320" s="5">
        <f t="shared" ca="1" si="39"/>
        <v>-25.684942594125765</v>
      </c>
      <c r="G320">
        <f t="shared" ca="1" si="40"/>
        <v>5.0000000000000001E-3</v>
      </c>
    </row>
    <row r="321" spans="1:7" x14ac:dyDescent="0.3">
      <c r="A321">
        <v>265</v>
      </c>
      <c r="B321" s="5">
        <f t="shared" ca="1" si="36"/>
        <v>73.308888041536875</v>
      </c>
      <c r="C321" s="5">
        <f t="shared" ca="1" si="37"/>
        <v>29.386953990195625</v>
      </c>
      <c r="D321" s="5">
        <f t="shared" ca="1" si="38"/>
        <v>149.81070443079113</v>
      </c>
      <c r="E321" s="5">
        <f t="shared" ca="1" si="35"/>
        <v>-2.9090163545526568</v>
      </c>
      <c r="F321" s="5">
        <f t="shared" ca="1" si="39"/>
        <v>14.211094202590827</v>
      </c>
      <c r="G321">
        <f t="shared" ca="1" si="40"/>
        <v>0.82199999999999995</v>
      </c>
    </row>
    <row r="322" spans="1:7" x14ac:dyDescent="0.3">
      <c r="A322">
        <v>266</v>
      </c>
      <c r="B322" s="5">
        <f t="shared" ca="1" si="36"/>
        <v>66.180632107693981</v>
      </c>
      <c r="C322" s="5">
        <f t="shared" ca="1" si="37"/>
        <v>28.422863261478682</v>
      </c>
      <c r="D322" s="5">
        <f t="shared" ca="1" si="38"/>
        <v>144.56071908172677</v>
      </c>
      <c r="E322" s="5">
        <f t="shared" ca="1" si="35"/>
        <v>-17.296377516291031</v>
      </c>
      <c r="F322" s="5">
        <f t="shared" ca="1" si="39"/>
        <v>-0.1762669591475472</v>
      </c>
      <c r="G322">
        <f t="shared" ca="1" si="40"/>
        <v>0.4</v>
      </c>
    </row>
    <row r="323" spans="1:7" x14ac:dyDescent="0.3">
      <c r="A323">
        <v>267</v>
      </c>
      <c r="B323" s="5">
        <f t="shared" ca="1" si="36"/>
        <v>72.37323452014094</v>
      </c>
      <c r="C323" s="5">
        <f t="shared" ca="1" si="37"/>
        <v>28.091213395395336</v>
      </c>
      <c r="D323" s="5">
        <f t="shared" ca="1" si="38"/>
        <v>149.36438350858208</v>
      </c>
      <c r="E323" s="5">
        <f t="shared" ca="1" si="35"/>
        <v>-1.6627895459717066</v>
      </c>
      <c r="F323" s="5">
        <f t="shared" ca="1" si="39"/>
        <v>15.457321011171777</v>
      </c>
      <c r="G323">
        <f t="shared" ca="1" si="40"/>
        <v>0.84199999999999997</v>
      </c>
    </row>
    <row r="324" spans="1:7" x14ac:dyDescent="0.3">
      <c r="A324">
        <v>268</v>
      </c>
      <c r="B324" s="5">
        <f t="shared" ca="1" si="36"/>
        <v>72.77611332151038</v>
      </c>
      <c r="C324" s="5">
        <f t="shared" ca="1" si="37"/>
        <v>31.606005224660333</v>
      </c>
      <c r="D324" s="5">
        <f t="shared" ca="1" si="38"/>
        <v>158.8433649367791</v>
      </c>
      <c r="E324" s="5">
        <f t="shared" ca="1" si="35"/>
        <v>-15.462255701282267</v>
      </c>
      <c r="F324" s="5">
        <f t="shared" ca="1" si="39"/>
        <v>1.6578548558612169</v>
      </c>
      <c r="G324">
        <f t="shared" ca="1" si="40"/>
        <v>0.46</v>
      </c>
    </row>
    <row r="325" spans="1:7" x14ac:dyDescent="0.3">
      <c r="A325">
        <v>269</v>
      </c>
      <c r="B325" s="5">
        <f t="shared" ca="1" si="36"/>
        <v>68.130163500060547</v>
      </c>
      <c r="C325" s="5">
        <f t="shared" ca="1" si="37"/>
        <v>31.337969046634488</v>
      </c>
      <c r="D325" s="5">
        <f t="shared" ca="1" si="38"/>
        <v>147.36294138057147</v>
      </c>
      <c r="E325" s="5">
        <f t="shared" ca="1" si="35"/>
        <v>-21.503246147085811</v>
      </c>
      <c r="F325" s="5">
        <f t="shared" ca="1" si="39"/>
        <v>-4.3831355899423272</v>
      </c>
      <c r="G325">
        <f t="shared" ca="1" si="40"/>
        <v>0.26600000000000001</v>
      </c>
    </row>
    <row r="326" spans="1:7" x14ac:dyDescent="0.3">
      <c r="A326">
        <v>270</v>
      </c>
      <c r="B326" s="5">
        <f t="shared" ca="1" si="36"/>
        <v>68.684318868064253</v>
      </c>
      <c r="C326" s="5">
        <f t="shared" ca="1" si="37"/>
        <v>29.551647535839948</v>
      </c>
      <c r="D326" s="5">
        <f t="shared" ca="1" si="38"/>
        <v>146.08777463711084</v>
      </c>
      <c r="E326" s="5">
        <f t="shared" ref="E326:E389" ca="1" si="41">$J$46*(B326-$B$46)+$J$47*(C326-$B$47)+$J$48*(D326-$B$48)</f>
        <v>-14.279179998494019</v>
      </c>
      <c r="F326" s="5">
        <f t="shared" ca="1" si="39"/>
        <v>2.8409305586494646</v>
      </c>
      <c r="G326">
        <f t="shared" ca="1" si="40"/>
        <v>0.497</v>
      </c>
    </row>
    <row r="327" spans="1:7" x14ac:dyDescent="0.3">
      <c r="A327">
        <v>271</v>
      </c>
      <c r="B327" s="5">
        <f t="shared" ca="1" si="36"/>
        <v>69.145867249607008</v>
      </c>
      <c r="C327" s="5">
        <f t="shared" ca="1" si="37"/>
        <v>32.013282547100523</v>
      </c>
      <c r="D327" s="5">
        <f t="shared" ca="1" si="38"/>
        <v>152.53904897038049</v>
      </c>
      <c r="E327" s="5">
        <f t="shared" ca="1" si="41"/>
        <v>-23.34179084582453</v>
      </c>
      <c r="F327" s="5">
        <f t="shared" ca="1" si="39"/>
        <v>-6.2216802886810463</v>
      </c>
      <c r="G327">
        <f t="shared" ca="1" si="40"/>
        <v>0.221</v>
      </c>
    </row>
    <row r="328" spans="1:7" x14ac:dyDescent="0.3">
      <c r="A328">
        <v>272</v>
      </c>
      <c r="B328" s="5">
        <f t="shared" ca="1" si="36"/>
        <v>70.882674038685337</v>
      </c>
      <c r="C328" s="5">
        <f t="shared" ca="1" si="37"/>
        <v>28.995414303138517</v>
      </c>
      <c r="D328" s="5">
        <f t="shared" ca="1" si="38"/>
        <v>149.32786589516894</v>
      </c>
      <c r="E328" s="5">
        <f t="shared" ca="1" si="41"/>
        <v>-8.3316440499333648</v>
      </c>
      <c r="F328" s="5">
        <f t="shared" ca="1" si="39"/>
        <v>8.7884665072101189</v>
      </c>
      <c r="G328">
        <f t="shared" ca="1" si="40"/>
        <v>0.69</v>
      </c>
    </row>
    <row r="329" spans="1:7" x14ac:dyDescent="0.3">
      <c r="A329">
        <v>273</v>
      </c>
      <c r="B329" s="5">
        <f t="shared" ca="1" si="36"/>
        <v>69.562556592837595</v>
      </c>
      <c r="C329" s="5">
        <f t="shared" ca="1" si="37"/>
        <v>37.245701264290453</v>
      </c>
      <c r="D329" s="5">
        <f t="shared" ca="1" si="38"/>
        <v>151.65743511357195</v>
      </c>
      <c r="E329" s="5">
        <f t="shared" ca="1" si="41"/>
        <v>-36.316975642302957</v>
      </c>
      <c r="F329" s="5">
        <f t="shared" ca="1" si="39"/>
        <v>-19.196865085159473</v>
      </c>
      <c r="G329">
        <f t="shared" ca="1" si="40"/>
        <v>2.3E-2</v>
      </c>
    </row>
    <row r="330" spans="1:7" x14ac:dyDescent="0.3">
      <c r="A330">
        <v>274</v>
      </c>
      <c r="B330" s="5">
        <f t="shared" ca="1" si="36"/>
        <v>70.69356312330784</v>
      </c>
      <c r="C330" s="5">
        <f t="shared" ca="1" si="37"/>
        <v>33.448875143612234</v>
      </c>
      <c r="D330" s="5">
        <f t="shared" ca="1" si="38"/>
        <v>144.71852679045509</v>
      </c>
      <c r="E330" s="5">
        <f t="shared" ca="1" si="41"/>
        <v>-18.814442559495014</v>
      </c>
      <c r="F330" s="5">
        <f t="shared" ca="1" si="39"/>
        <v>-1.6943320023515298</v>
      </c>
      <c r="G330">
        <f t="shared" ca="1" si="40"/>
        <v>0.34899999999999998</v>
      </c>
    </row>
    <row r="331" spans="1:7" x14ac:dyDescent="0.3">
      <c r="A331">
        <v>275</v>
      </c>
      <c r="B331" s="5">
        <f t="shared" ca="1" si="36"/>
        <v>72.347018539323543</v>
      </c>
      <c r="C331" s="5">
        <f t="shared" ca="1" si="37"/>
        <v>37.957695591291355</v>
      </c>
      <c r="D331" s="5">
        <f t="shared" ca="1" si="38"/>
        <v>147.49237571286505</v>
      </c>
      <c r="E331" s="5">
        <f t="shared" ca="1" si="41"/>
        <v>-28.284178624626023</v>
      </c>
      <c r="F331" s="5">
        <f t="shared" ca="1" si="39"/>
        <v>-11.164068067482539</v>
      </c>
      <c r="G331">
        <f t="shared" ca="1" si="40"/>
        <v>0.115</v>
      </c>
    </row>
    <row r="332" spans="1:7" x14ac:dyDescent="0.3">
      <c r="A332">
        <v>276</v>
      </c>
      <c r="B332" s="5">
        <f t="shared" ca="1" si="36"/>
        <v>71.649828734312649</v>
      </c>
      <c r="C332" s="5">
        <f t="shared" ca="1" si="37"/>
        <v>32.023285539217916</v>
      </c>
      <c r="D332" s="5">
        <f t="shared" ca="1" si="38"/>
        <v>154.58773704047678</v>
      </c>
      <c r="E332" s="5">
        <f t="shared" ca="1" si="41"/>
        <v>-17.480178795098393</v>
      </c>
      <c r="F332" s="5">
        <f t="shared" ca="1" si="39"/>
        <v>-0.36006823795490916</v>
      </c>
      <c r="G332">
        <f t="shared" ca="1" si="40"/>
        <v>0.39100000000000001</v>
      </c>
    </row>
    <row r="333" spans="1:7" x14ac:dyDescent="0.3">
      <c r="A333">
        <v>277</v>
      </c>
      <c r="B333" s="5">
        <f t="shared" ca="1" si="36"/>
        <v>69.594634906445236</v>
      </c>
      <c r="C333" s="5">
        <f t="shared" ca="1" si="37"/>
        <v>35.003746121504065</v>
      </c>
      <c r="D333" s="5">
        <f t="shared" ca="1" si="38"/>
        <v>153.07065779378524</v>
      </c>
      <c r="E333" s="5">
        <f t="shared" ca="1" si="41"/>
        <v>-30.727177636028834</v>
      </c>
      <c r="F333" s="5">
        <f t="shared" ca="1" si="39"/>
        <v>-13.60706707888535</v>
      </c>
      <c r="G333">
        <f t="shared" ca="1" si="40"/>
        <v>7.5999999999999998E-2</v>
      </c>
    </row>
    <row r="334" spans="1:7" x14ac:dyDescent="0.3">
      <c r="A334">
        <v>278</v>
      </c>
      <c r="B334" s="5">
        <f t="shared" ca="1" si="36"/>
        <v>74.826695949321689</v>
      </c>
      <c r="C334" s="5">
        <f t="shared" ca="1" si="37"/>
        <v>32.527550972745132</v>
      </c>
      <c r="D334" s="5">
        <f t="shared" ca="1" si="38"/>
        <v>147.59736537028485</v>
      </c>
      <c r="E334" s="5">
        <f t="shared" ca="1" si="41"/>
        <v>-6.248739752573603</v>
      </c>
      <c r="F334" s="5">
        <f t="shared" ca="1" si="39"/>
        <v>10.871370804569882</v>
      </c>
      <c r="G334">
        <f t="shared" ca="1" si="40"/>
        <v>0.76400000000000001</v>
      </c>
    </row>
    <row r="335" spans="1:7" x14ac:dyDescent="0.3">
      <c r="A335">
        <v>279</v>
      </c>
      <c r="B335" s="5">
        <f t="shared" ca="1" si="36"/>
        <v>69.854827333147909</v>
      </c>
      <c r="C335" s="5">
        <f t="shared" ca="1" si="37"/>
        <v>31.919813064440866</v>
      </c>
      <c r="D335" s="5">
        <f t="shared" ca="1" si="38"/>
        <v>154.00497019239862</v>
      </c>
      <c r="E335" s="5">
        <f t="shared" ca="1" si="41"/>
        <v>-21.890558169598275</v>
      </c>
      <c r="F335" s="5">
        <f t="shared" ca="1" si="39"/>
        <v>-4.7704476124547917</v>
      </c>
      <c r="G335">
        <f t="shared" ca="1" si="40"/>
        <v>0.253</v>
      </c>
    </row>
    <row r="336" spans="1:7" x14ac:dyDescent="0.3">
      <c r="A336">
        <v>280</v>
      </c>
      <c r="B336" s="5">
        <f t="shared" ca="1" si="36"/>
        <v>63.501777958609495</v>
      </c>
      <c r="C336" s="5">
        <f t="shared" ca="1" si="37"/>
        <v>27.834878562107484</v>
      </c>
      <c r="D336" s="5">
        <f t="shared" ca="1" si="38"/>
        <v>148.02917692504153</v>
      </c>
      <c r="E336" s="5">
        <f t="shared" ca="1" si="41"/>
        <v>-25.005192825090745</v>
      </c>
      <c r="F336" s="5">
        <f t="shared" ca="1" si="39"/>
        <v>-7.8850822679472614</v>
      </c>
      <c r="G336">
        <f t="shared" ca="1" si="40"/>
        <v>0.185</v>
      </c>
    </row>
    <row r="337" spans="1:7" x14ac:dyDescent="0.3">
      <c r="A337">
        <v>281</v>
      </c>
      <c r="B337" s="5">
        <f t="shared" ca="1" si="36"/>
        <v>73.3124640437849</v>
      </c>
      <c r="C337" s="5">
        <f t="shared" ca="1" si="37"/>
        <v>28.893882202297803</v>
      </c>
      <c r="D337" s="5">
        <f t="shared" ca="1" si="38"/>
        <v>142.89561129283692</v>
      </c>
      <c r="E337" s="5">
        <f t="shared" ca="1" si="41"/>
        <v>2.2044503753123528</v>
      </c>
      <c r="F337" s="5">
        <f t="shared" ca="1" si="39"/>
        <v>19.324560932455835</v>
      </c>
      <c r="G337">
        <f t="shared" ca="1" si="40"/>
        <v>0.91200000000000003</v>
      </c>
    </row>
    <row r="338" spans="1:7" x14ac:dyDescent="0.3">
      <c r="A338">
        <v>282</v>
      </c>
      <c r="B338" s="5">
        <f t="shared" ca="1" si="36"/>
        <v>72.921938004989684</v>
      </c>
      <c r="C338" s="5">
        <f t="shared" ca="1" si="37"/>
        <v>32.944969012435386</v>
      </c>
      <c r="D338" s="5">
        <f t="shared" ca="1" si="38"/>
        <v>144.84090815837988</v>
      </c>
      <c r="E338" s="5">
        <f t="shared" ca="1" si="41"/>
        <v>-11.249170202551538</v>
      </c>
      <c r="F338" s="5">
        <f t="shared" ca="1" si="39"/>
        <v>5.8709403545919461</v>
      </c>
      <c r="G338">
        <f t="shared" ca="1" si="40"/>
        <v>0.60399999999999998</v>
      </c>
    </row>
    <row r="339" spans="1:7" x14ac:dyDescent="0.3">
      <c r="A339">
        <v>283</v>
      </c>
      <c r="B339" s="5">
        <f t="shared" ca="1" si="36"/>
        <v>75.509193644598014</v>
      </c>
      <c r="C339" s="5">
        <f t="shared" ca="1" si="37"/>
        <v>31.733333994493499</v>
      </c>
      <c r="D339" s="5">
        <f t="shared" ca="1" si="38"/>
        <v>144.99874790403669</v>
      </c>
      <c r="E339" s="5">
        <f t="shared" ca="1" si="41"/>
        <v>-0.72398051516424822</v>
      </c>
      <c r="F339" s="5">
        <f t="shared" ca="1" si="39"/>
        <v>16.396130041979234</v>
      </c>
      <c r="G339">
        <f t="shared" ca="1" si="40"/>
        <v>0.85799999999999998</v>
      </c>
    </row>
    <row r="340" spans="1:7" x14ac:dyDescent="0.3">
      <c r="A340">
        <v>284</v>
      </c>
      <c r="B340" s="5">
        <f t="shared" ca="1" si="36"/>
        <v>64.096297185726073</v>
      </c>
      <c r="C340" s="5">
        <f t="shared" ca="1" si="37"/>
        <v>25.500352682385532</v>
      </c>
      <c r="D340" s="5">
        <f t="shared" ca="1" si="38"/>
        <v>147.41743943196323</v>
      </c>
      <c r="E340" s="5">
        <f t="shared" ca="1" si="41"/>
        <v>-16.494766597246247</v>
      </c>
      <c r="F340" s="5">
        <f t="shared" ca="1" si="39"/>
        <v>0.62534395989723635</v>
      </c>
      <c r="G340">
        <f t="shared" ca="1" si="40"/>
        <v>0.42599999999999999</v>
      </c>
    </row>
    <row r="341" spans="1:7" x14ac:dyDescent="0.3">
      <c r="A341">
        <v>285</v>
      </c>
      <c r="B341" s="5">
        <f t="shared" ca="1" si="36"/>
        <v>70.336368384745953</v>
      </c>
      <c r="C341" s="5">
        <f t="shared" ca="1" si="37"/>
        <v>28.006291767336393</v>
      </c>
      <c r="D341" s="5">
        <f t="shared" ca="1" si="38"/>
        <v>148.55700150777628</v>
      </c>
      <c r="E341" s="5">
        <f t="shared" ca="1" si="41"/>
        <v>-6.679467356245965</v>
      </c>
      <c r="F341" s="5">
        <f t="shared" ca="1" si="39"/>
        <v>10.440643200897519</v>
      </c>
      <c r="G341">
        <f t="shared" ca="1" si="40"/>
        <v>0.751</v>
      </c>
    </row>
    <row r="342" spans="1:7" x14ac:dyDescent="0.3">
      <c r="A342">
        <v>286</v>
      </c>
      <c r="B342" s="5">
        <f t="shared" ca="1" si="36"/>
        <v>68.527477821055484</v>
      </c>
      <c r="C342" s="5">
        <f t="shared" ca="1" si="37"/>
        <v>28.58493808947825</v>
      </c>
      <c r="D342" s="5">
        <f t="shared" ca="1" si="38"/>
        <v>145.91684744056809</v>
      </c>
      <c r="E342" s="5">
        <f t="shared" ca="1" si="41"/>
        <v>-11.92512211402939</v>
      </c>
      <c r="F342" s="5">
        <f t="shared" ca="1" si="39"/>
        <v>5.1949884431140934</v>
      </c>
      <c r="G342">
        <f t="shared" ca="1" si="40"/>
        <v>0.58799999999999997</v>
      </c>
    </row>
    <row r="343" spans="1:7" x14ac:dyDescent="0.3">
      <c r="A343">
        <v>287</v>
      </c>
      <c r="B343" s="5">
        <f t="shared" ca="1" si="36"/>
        <v>75.187430583660657</v>
      </c>
      <c r="C343" s="5">
        <f t="shared" ca="1" si="37"/>
        <v>33.078819548682731</v>
      </c>
      <c r="D343" s="5">
        <f t="shared" ca="1" si="38"/>
        <v>157.7267861505517</v>
      </c>
      <c r="E343" s="5">
        <f t="shared" ca="1" si="41"/>
        <v>-12.239340113894443</v>
      </c>
      <c r="F343" s="5">
        <f t="shared" ca="1" si="39"/>
        <v>4.8807704432490411</v>
      </c>
      <c r="G343">
        <f t="shared" ca="1" si="40"/>
        <v>0.58199999999999996</v>
      </c>
    </row>
    <row r="344" spans="1:7" x14ac:dyDescent="0.3">
      <c r="A344">
        <v>288</v>
      </c>
      <c r="B344" s="5">
        <f t="shared" ca="1" si="36"/>
        <v>68.155119947504673</v>
      </c>
      <c r="C344" s="5">
        <f t="shared" ca="1" si="37"/>
        <v>29.927975955822166</v>
      </c>
      <c r="D344" s="5">
        <f t="shared" ca="1" si="38"/>
        <v>153.88319473790972</v>
      </c>
      <c r="E344" s="5">
        <f t="shared" ca="1" si="41"/>
        <v>-21.009023070831578</v>
      </c>
      <c r="F344" s="5">
        <f t="shared" ca="1" si="39"/>
        <v>-3.8889125136880942</v>
      </c>
      <c r="G344">
        <f t="shared" ca="1" si="40"/>
        <v>0.28299999999999997</v>
      </c>
    </row>
    <row r="345" spans="1:7" x14ac:dyDescent="0.3">
      <c r="A345">
        <v>289</v>
      </c>
      <c r="B345" s="5">
        <f t="shared" ca="1" si="36"/>
        <v>74.303443141234794</v>
      </c>
      <c r="C345" s="5">
        <f t="shared" ca="1" si="37"/>
        <v>27.907948399617624</v>
      </c>
      <c r="D345" s="5">
        <f t="shared" ca="1" si="38"/>
        <v>144.47371680212231</v>
      </c>
      <c r="E345" s="5">
        <f t="shared" ca="1" si="41"/>
        <v>6.8755446851451403</v>
      </c>
      <c r="F345" s="5">
        <f t="shared" ca="1" si="39"/>
        <v>23.995655242288624</v>
      </c>
      <c r="G345">
        <f t="shared" ca="1" si="40"/>
        <v>0.95499999999999996</v>
      </c>
    </row>
    <row r="346" spans="1:7" x14ac:dyDescent="0.3">
      <c r="A346">
        <v>290</v>
      </c>
      <c r="B346" s="5">
        <f t="shared" ca="1" si="36"/>
        <v>68.124166962491671</v>
      </c>
      <c r="C346" s="5">
        <f t="shared" ca="1" si="37"/>
        <v>31.462273142754441</v>
      </c>
      <c r="D346" s="5">
        <f t="shared" ca="1" si="38"/>
        <v>142.9292567398038</v>
      </c>
      <c r="E346" s="5">
        <f t="shared" ca="1" si="41"/>
        <v>-19.47799381691912</v>
      </c>
      <c r="F346" s="5">
        <f t="shared" ca="1" si="39"/>
        <v>-2.3578832597756367</v>
      </c>
      <c r="G346">
        <f t="shared" ca="1" si="40"/>
        <v>0.32100000000000001</v>
      </c>
    </row>
    <row r="347" spans="1:7" x14ac:dyDescent="0.3">
      <c r="A347">
        <v>291</v>
      </c>
      <c r="B347" s="5">
        <f t="shared" ca="1" si="36"/>
        <v>71.693402067814318</v>
      </c>
      <c r="C347" s="5">
        <f t="shared" ca="1" si="37"/>
        <v>29.997566613728765</v>
      </c>
      <c r="D347" s="5">
        <f t="shared" ca="1" si="38"/>
        <v>142.79803034804374</v>
      </c>
      <c r="E347" s="5">
        <f t="shared" ca="1" si="41"/>
        <v>-5.3475561215937084</v>
      </c>
      <c r="F347" s="5">
        <f t="shared" ca="1" si="39"/>
        <v>11.772554435549775</v>
      </c>
      <c r="G347">
        <f t="shared" ca="1" si="40"/>
        <v>0.77800000000000002</v>
      </c>
    </row>
    <row r="348" spans="1:7" x14ac:dyDescent="0.3">
      <c r="A348">
        <v>292</v>
      </c>
      <c r="B348" s="5">
        <f t="shared" ca="1" si="36"/>
        <v>73.259141534191642</v>
      </c>
      <c r="C348" s="5">
        <f t="shared" ca="1" si="37"/>
        <v>30.82118553434216</v>
      </c>
      <c r="D348" s="5">
        <f t="shared" ca="1" si="38"/>
        <v>160.81657367977263</v>
      </c>
      <c r="E348" s="5">
        <f t="shared" ca="1" si="41"/>
        <v>-12.984478642564426</v>
      </c>
      <c r="F348" s="5">
        <f t="shared" ca="1" si="39"/>
        <v>4.1356319145790579</v>
      </c>
      <c r="G348">
        <f t="shared" ca="1" si="40"/>
        <v>0.55300000000000005</v>
      </c>
    </row>
    <row r="349" spans="1:7" x14ac:dyDescent="0.3">
      <c r="A349">
        <v>293</v>
      </c>
      <c r="B349" s="5">
        <f t="shared" ca="1" si="36"/>
        <v>69.5733239352613</v>
      </c>
      <c r="C349" s="5">
        <f t="shared" ca="1" si="37"/>
        <v>26.008226745962798</v>
      </c>
      <c r="D349" s="5">
        <f t="shared" ca="1" si="38"/>
        <v>151.14649162899752</v>
      </c>
      <c r="E349" s="5">
        <f t="shared" ca="1" si="41"/>
        <v>-4.6254721456848351</v>
      </c>
      <c r="F349" s="5">
        <f t="shared" ca="1" si="39"/>
        <v>12.494638411458649</v>
      </c>
      <c r="G349">
        <f t="shared" ca="1" si="40"/>
        <v>0.79400000000000004</v>
      </c>
    </row>
    <row r="350" spans="1:7" x14ac:dyDescent="0.3">
      <c r="A350">
        <v>294</v>
      </c>
      <c r="B350" s="5">
        <f t="shared" ca="1" si="36"/>
        <v>72.624356527718177</v>
      </c>
      <c r="C350" s="5">
        <f t="shared" ca="1" si="37"/>
        <v>29.843702675385906</v>
      </c>
      <c r="D350" s="5">
        <f t="shared" ca="1" si="38"/>
        <v>146.27948439472789</v>
      </c>
      <c r="E350" s="5">
        <f t="shared" ca="1" si="41"/>
        <v>-4.1937260190843446</v>
      </c>
      <c r="F350" s="5">
        <f t="shared" ca="1" si="39"/>
        <v>12.926384538059139</v>
      </c>
      <c r="G350">
        <f t="shared" ca="1" si="40"/>
        <v>0.79900000000000004</v>
      </c>
    </row>
    <row r="351" spans="1:7" x14ac:dyDescent="0.3">
      <c r="A351">
        <v>295</v>
      </c>
      <c r="B351" s="5">
        <f t="shared" ca="1" si="36"/>
        <v>72.193843695702185</v>
      </c>
      <c r="C351" s="5">
        <f t="shared" ca="1" si="37"/>
        <v>25.118353733243261</v>
      </c>
      <c r="D351" s="5">
        <f t="shared" ca="1" si="38"/>
        <v>145.45680647059132</v>
      </c>
      <c r="E351" s="5">
        <f t="shared" ca="1" si="41"/>
        <v>8.2450035492658778</v>
      </c>
      <c r="F351" s="5">
        <f t="shared" ca="1" si="39"/>
        <v>25.365114106409361</v>
      </c>
      <c r="G351">
        <f t="shared" ca="1" si="40"/>
        <v>0.96099999999999997</v>
      </c>
    </row>
    <row r="352" spans="1:7" x14ac:dyDescent="0.3">
      <c r="A352">
        <v>296</v>
      </c>
      <c r="B352" s="5">
        <f t="shared" ca="1" si="36"/>
        <v>67.659301359791485</v>
      </c>
      <c r="C352" s="5">
        <f t="shared" ca="1" si="37"/>
        <v>33.05622142230758</v>
      </c>
      <c r="D352" s="5">
        <f t="shared" ca="1" si="38"/>
        <v>153.08651515437225</v>
      </c>
      <c r="E352" s="5">
        <f t="shared" ca="1" si="41"/>
        <v>-30.701672986622597</v>
      </c>
      <c r="F352" s="5">
        <f t="shared" ca="1" si="39"/>
        <v>-13.581562429479114</v>
      </c>
      <c r="G352">
        <f t="shared" ca="1" si="40"/>
        <v>7.6999999999999999E-2</v>
      </c>
    </row>
    <row r="353" spans="1:7" x14ac:dyDescent="0.3">
      <c r="A353">
        <v>297</v>
      </c>
      <c r="B353" s="5">
        <f t="shared" ca="1" si="36"/>
        <v>72.501078324843832</v>
      </c>
      <c r="C353" s="5">
        <f t="shared" ca="1" si="37"/>
        <v>34.391270455513137</v>
      </c>
      <c r="D353" s="5">
        <f t="shared" ca="1" si="38"/>
        <v>168.02499472607309</v>
      </c>
      <c r="E353" s="5">
        <f t="shared" ca="1" si="41"/>
        <v>-28.957334171738893</v>
      </c>
      <c r="F353" s="5">
        <f t="shared" ca="1" si="39"/>
        <v>-11.837223614595409</v>
      </c>
      <c r="G353">
        <f t="shared" ca="1" si="40"/>
        <v>0.104</v>
      </c>
    </row>
    <row r="354" spans="1:7" x14ac:dyDescent="0.3">
      <c r="A354">
        <v>298</v>
      </c>
      <c r="B354" s="5">
        <f t="shared" ca="1" si="36"/>
        <v>71.905512371504557</v>
      </c>
      <c r="C354" s="5">
        <f t="shared" ca="1" si="37"/>
        <v>31.657330580362427</v>
      </c>
      <c r="D354" s="5">
        <f t="shared" ca="1" si="38"/>
        <v>155.66078449232671</v>
      </c>
      <c r="E354" s="5">
        <f t="shared" ca="1" si="41"/>
        <v>-16.322184670520475</v>
      </c>
      <c r="F354" s="5">
        <f t="shared" ca="1" si="39"/>
        <v>0.79792588662300901</v>
      </c>
      <c r="G354">
        <f t="shared" ca="1" si="40"/>
        <v>0.435</v>
      </c>
    </row>
    <row r="355" spans="1:7" x14ac:dyDescent="0.3">
      <c r="A355">
        <v>299</v>
      </c>
      <c r="B355" s="5">
        <f t="shared" ca="1" si="36"/>
        <v>68.04501421484035</v>
      </c>
      <c r="C355" s="5">
        <f t="shared" ca="1" si="37"/>
        <v>33.29886228940935</v>
      </c>
      <c r="D355" s="5">
        <f t="shared" ca="1" si="38"/>
        <v>155.33255441718421</v>
      </c>
      <c r="E355" s="5">
        <f t="shared" ca="1" si="41"/>
        <v>-31.512398448459752</v>
      </c>
      <c r="F355" s="5">
        <f t="shared" ca="1" si="39"/>
        <v>-14.392287891316268</v>
      </c>
      <c r="G355">
        <f t="shared" ca="1" si="40"/>
        <v>6.3E-2</v>
      </c>
    </row>
    <row r="356" spans="1:7" x14ac:dyDescent="0.3">
      <c r="A356">
        <v>300</v>
      </c>
      <c r="B356" s="5">
        <f t="shared" ca="1" si="36"/>
        <v>61.974819462880788</v>
      </c>
      <c r="C356" s="5">
        <f t="shared" ca="1" si="37"/>
        <v>29.64756371188524</v>
      </c>
      <c r="D356" s="5">
        <f t="shared" ca="1" si="38"/>
        <v>157.52324851507785</v>
      </c>
      <c r="E356" s="5">
        <f t="shared" ca="1" si="41"/>
        <v>-39.44883882727526</v>
      </c>
      <c r="F356" s="5">
        <f t="shared" ca="1" si="39"/>
        <v>-22.328728270131776</v>
      </c>
      <c r="G356">
        <f t="shared" ca="1" si="40"/>
        <v>1.4E-2</v>
      </c>
    </row>
    <row r="357" spans="1:7" x14ac:dyDescent="0.3">
      <c r="A357">
        <v>301</v>
      </c>
      <c r="B357" s="5">
        <f t="shared" ca="1" si="36"/>
        <v>65.819463994460023</v>
      </c>
      <c r="C357" s="5">
        <f t="shared" ca="1" si="37"/>
        <v>19.475688956837956</v>
      </c>
      <c r="D357" s="5">
        <f t="shared" ca="1" si="38"/>
        <v>151.53254478552111</v>
      </c>
      <c r="E357" s="5">
        <f t="shared" ca="1" si="41"/>
        <v>2.9273010379165272</v>
      </c>
      <c r="F357" s="5">
        <f t="shared" ca="1" si="39"/>
        <v>20.047411595060012</v>
      </c>
      <c r="G357">
        <f t="shared" ca="1" si="40"/>
        <v>0.92200000000000004</v>
      </c>
    </row>
    <row r="358" spans="1:7" x14ac:dyDescent="0.3">
      <c r="A358">
        <v>302</v>
      </c>
      <c r="B358" s="5">
        <f t="shared" ca="1" si="36"/>
        <v>73.396430000766543</v>
      </c>
      <c r="C358" s="5">
        <f t="shared" ca="1" si="37"/>
        <v>28.665147589491021</v>
      </c>
      <c r="D358" s="5">
        <f t="shared" ca="1" si="38"/>
        <v>142.98189876546135</v>
      </c>
      <c r="E358" s="5">
        <f t="shared" ca="1" si="41"/>
        <v>3.0313206529058103</v>
      </c>
      <c r="F358" s="5">
        <f t="shared" ca="1" si="39"/>
        <v>20.151431210049296</v>
      </c>
      <c r="G358">
        <f t="shared" ca="1" si="40"/>
        <v>0.92400000000000004</v>
      </c>
    </row>
    <row r="359" spans="1:7" x14ac:dyDescent="0.3">
      <c r="A359">
        <v>303</v>
      </c>
      <c r="B359" s="5">
        <f t="shared" ca="1" si="36"/>
        <v>68.553438370649658</v>
      </c>
      <c r="C359" s="5">
        <f t="shared" ca="1" si="37"/>
        <v>30.548837459743297</v>
      </c>
      <c r="D359" s="5">
        <f t="shared" ca="1" si="38"/>
        <v>144.43138371983883</v>
      </c>
      <c r="E359" s="5">
        <f t="shared" ca="1" si="41"/>
        <v>-16.537284291825614</v>
      </c>
      <c r="F359" s="5">
        <f t="shared" ca="1" si="39"/>
        <v>0.58282626531786974</v>
      </c>
      <c r="G359">
        <f t="shared" ca="1" si="40"/>
        <v>0.42499999999999999</v>
      </c>
    </row>
    <row r="360" spans="1:7" x14ac:dyDescent="0.3">
      <c r="A360">
        <v>304</v>
      </c>
      <c r="B360" s="5">
        <f t="shared" ca="1" si="36"/>
        <v>63.123822499652789</v>
      </c>
      <c r="C360" s="5">
        <f t="shared" ca="1" si="37"/>
        <v>28.704203190831159</v>
      </c>
      <c r="D360" s="5">
        <f t="shared" ca="1" si="38"/>
        <v>143.50838404055514</v>
      </c>
      <c r="E360" s="5">
        <f t="shared" ca="1" si="41"/>
        <v>-26.052707381561863</v>
      </c>
      <c r="F360" s="5">
        <f t="shared" ca="1" si="39"/>
        <v>-8.9325968244183791</v>
      </c>
      <c r="G360">
        <f t="shared" ca="1" si="40"/>
        <v>0.16</v>
      </c>
    </row>
    <row r="361" spans="1:7" x14ac:dyDescent="0.3">
      <c r="A361">
        <v>305</v>
      </c>
      <c r="B361" s="5">
        <f t="shared" ca="1" si="36"/>
        <v>69.674288959815101</v>
      </c>
      <c r="C361" s="5">
        <f t="shared" ca="1" si="37"/>
        <v>28.262952240837294</v>
      </c>
      <c r="D361" s="5">
        <f t="shared" ca="1" si="38"/>
        <v>161.64332655833846</v>
      </c>
      <c r="E361" s="5">
        <f t="shared" ca="1" si="41"/>
        <v>-16.297323344098086</v>
      </c>
      <c r="F361" s="5">
        <f t="shared" ca="1" si="39"/>
        <v>0.82278721304539815</v>
      </c>
      <c r="G361">
        <f t="shared" ca="1" si="40"/>
        <v>0.438</v>
      </c>
    </row>
    <row r="362" spans="1:7" x14ac:dyDescent="0.3">
      <c r="A362">
        <v>306</v>
      </c>
      <c r="B362" s="5">
        <f t="shared" ca="1" si="36"/>
        <v>65.670971901877294</v>
      </c>
      <c r="C362" s="5">
        <f t="shared" ca="1" si="37"/>
        <v>28.086352812506508</v>
      </c>
      <c r="D362" s="5">
        <f t="shared" ca="1" si="38"/>
        <v>153.0845241216328</v>
      </c>
      <c r="E362" s="5">
        <f t="shared" ca="1" si="41"/>
        <v>-22.373205807238165</v>
      </c>
      <c r="F362" s="5">
        <f t="shared" ca="1" si="39"/>
        <v>-5.253095250094681</v>
      </c>
      <c r="G362">
        <f t="shared" ca="1" si="40"/>
        <v>0.24099999999999999</v>
      </c>
    </row>
    <row r="363" spans="1:7" x14ac:dyDescent="0.3">
      <c r="A363">
        <v>307</v>
      </c>
      <c r="B363" s="5">
        <f t="shared" ca="1" si="36"/>
        <v>70.035071967728726</v>
      </c>
      <c r="C363" s="5">
        <f t="shared" ca="1" si="37"/>
        <v>29.585795239788229</v>
      </c>
      <c r="D363" s="5">
        <f t="shared" ca="1" si="38"/>
        <v>138.73266051976435</v>
      </c>
      <c r="E363" s="5">
        <f t="shared" ca="1" si="41"/>
        <v>-6.6384697904380436</v>
      </c>
      <c r="F363" s="5">
        <f t="shared" ca="1" si="39"/>
        <v>10.481640766705439</v>
      </c>
      <c r="G363">
        <f t="shared" ca="1" si="40"/>
        <v>0.752</v>
      </c>
    </row>
    <row r="364" spans="1:7" x14ac:dyDescent="0.3">
      <c r="A364">
        <v>308</v>
      </c>
      <c r="B364" s="5">
        <f t="shared" ca="1" si="36"/>
        <v>70.854959630818072</v>
      </c>
      <c r="C364" s="5">
        <f t="shared" ca="1" si="37"/>
        <v>26.334113307286174</v>
      </c>
      <c r="D364" s="5">
        <f t="shared" ca="1" si="38"/>
        <v>147.57949776954112</v>
      </c>
      <c r="E364" s="5">
        <f t="shared" ca="1" si="41"/>
        <v>-3.3932793637778458E-2</v>
      </c>
      <c r="F364" s="5">
        <f t="shared" ca="1" si="39"/>
        <v>17.086177763505706</v>
      </c>
      <c r="G364">
        <f t="shared" ca="1" si="40"/>
        <v>0.875</v>
      </c>
    </row>
    <row r="365" spans="1:7" x14ac:dyDescent="0.3">
      <c r="A365">
        <v>309</v>
      </c>
      <c r="B365" s="5">
        <f t="shared" ca="1" si="36"/>
        <v>71.753993495960799</v>
      </c>
      <c r="C365" s="5">
        <f t="shared" ca="1" si="37"/>
        <v>35.72181742844684</v>
      </c>
      <c r="D365" s="5">
        <f t="shared" ca="1" si="38"/>
        <v>155.33912064806299</v>
      </c>
      <c r="E365" s="5">
        <f t="shared" ca="1" si="41"/>
        <v>-27.924090593633572</v>
      </c>
      <c r="F365" s="5">
        <f t="shared" ca="1" si="39"/>
        <v>-10.803980036490088</v>
      </c>
      <c r="G365">
        <f t="shared" ca="1" si="40"/>
        <v>0.122</v>
      </c>
    </row>
    <row r="366" spans="1:7" x14ac:dyDescent="0.3">
      <c r="A366">
        <v>310</v>
      </c>
      <c r="B366" s="5">
        <f t="shared" ca="1" si="36"/>
        <v>73.567624234737266</v>
      </c>
      <c r="C366" s="5">
        <f t="shared" ca="1" si="37"/>
        <v>34.870634449064958</v>
      </c>
      <c r="D366" s="5">
        <f t="shared" ca="1" si="38"/>
        <v>144.2840506184528</v>
      </c>
      <c r="E366" s="5">
        <f t="shared" ca="1" si="41"/>
        <v>-14.524059115219664</v>
      </c>
      <c r="F366" s="5">
        <f t="shared" ca="1" si="39"/>
        <v>2.5960514419238194</v>
      </c>
      <c r="G366">
        <f t="shared" ca="1" si="40"/>
        <v>0.49099999999999999</v>
      </c>
    </row>
    <row r="367" spans="1:7" x14ac:dyDescent="0.3">
      <c r="A367">
        <v>311</v>
      </c>
      <c r="B367" s="5">
        <f t="shared" ca="1" si="36"/>
        <v>67.014119021748357</v>
      </c>
      <c r="C367" s="5">
        <f t="shared" ca="1" si="37"/>
        <v>33.238800991781304</v>
      </c>
      <c r="D367" s="5">
        <f t="shared" ca="1" si="38"/>
        <v>145.10997132345801</v>
      </c>
      <c r="E367" s="5">
        <f t="shared" ca="1" si="41"/>
        <v>-28.715278706880916</v>
      </c>
      <c r="F367" s="5">
        <f t="shared" ca="1" si="39"/>
        <v>-11.595168149737432</v>
      </c>
      <c r="G367">
        <f t="shared" ca="1" si="40"/>
        <v>0.108</v>
      </c>
    </row>
    <row r="368" spans="1:7" x14ac:dyDescent="0.3">
      <c r="A368">
        <v>312</v>
      </c>
      <c r="B368" s="5">
        <f t="shared" ca="1" si="36"/>
        <v>70.813571025411235</v>
      </c>
      <c r="C368" s="5">
        <f t="shared" ca="1" si="37"/>
        <v>30.629569502379919</v>
      </c>
      <c r="D368" s="5">
        <f t="shared" ca="1" si="38"/>
        <v>142.74342157375656</v>
      </c>
      <c r="E368" s="5">
        <f t="shared" ca="1" si="41"/>
        <v>-9.5406586509160984</v>
      </c>
      <c r="F368" s="5">
        <f t="shared" ca="1" si="39"/>
        <v>7.5794519062273853</v>
      </c>
      <c r="G368">
        <f t="shared" ca="1" si="40"/>
        <v>0.65700000000000003</v>
      </c>
    </row>
    <row r="369" spans="1:7" x14ac:dyDescent="0.3">
      <c r="A369">
        <v>313</v>
      </c>
      <c r="B369" s="5">
        <f t="shared" ca="1" si="36"/>
        <v>68.253331225744418</v>
      </c>
      <c r="C369" s="5">
        <f t="shared" ca="1" si="37"/>
        <v>25.289406267841347</v>
      </c>
      <c r="D369" s="5">
        <f t="shared" ca="1" si="38"/>
        <v>153.51081557508434</v>
      </c>
      <c r="E369" s="5">
        <f t="shared" ca="1" si="41"/>
        <v>-7.5786006624412678</v>
      </c>
      <c r="F369" s="5">
        <f t="shared" ca="1" si="39"/>
        <v>9.5415098947022159</v>
      </c>
      <c r="G369">
        <f t="shared" ca="1" si="40"/>
        <v>0.71899999999999997</v>
      </c>
    </row>
    <row r="370" spans="1:7" x14ac:dyDescent="0.3">
      <c r="A370">
        <v>314</v>
      </c>
      <c r="B370" s="5">
        <f t="shared" ca="1" si="36"/>
        <v>70.031421407867043</v>
      </c>
      <c r="C370" s="5">
        <f t="shared" ca="1" si="37"/>
        <v>27.200890102293314</v>
      </c>
      <c r="D370" s="5">
        <f t="shared" ca="1" si="38"/>
        <v>146.39628368399906</v>
      </c>
      <c r="E370" s="5">
        <f t="shared" ca="1" si="41"/>
        <v>-4.1173586817421857</v>
      </c>
      <c r="F370" s="5">
        <f t="shared" ca="1" si="39"/>
        <v>13.002751875401298</v>
      </c>
      <c r="G370">
        <f t="shared" ca="1" si="40"/>
        <v>0.80100000000000005</v>
      </c>
    </row>
    <row r="371" spans="1:7" x14ac:dyDescent="0.3">
      <c r="A371">
        <v>315</v>
      </c>
      <c r="B371" s="5">
        <f t="shared" ca="1" si="36"/>
        <v>69.623146926730371</v>
      </c>
      <c r="C371" s="5">
        <f t="shared" ca="1" si="37"/>
        <v>29.056118684571533</v>
      </c>
      <c r="D371" s="5">
        <f t="shared" ca="1" si="38"/>
        <v>148.90769699274517</v>
      </c>
      <c r="E371" s="5">
        <f t="shared" ca="1" si="41"/>
        <v>-11.792614415676901</v>
      </c>
      <c r="F371" s="5">
        <f t="shared" ca="1" si="39"/>
        <v>5.3274961414665825</v>
      </c>
      <c r="G371">
        <f t="shared" ca="1" si="40"/>
        <v>0.59</v>
      </c>
    </row>
    <row r="372" spans="1:7" x14ac:dyDescent="0.3">
      <c r="A372">
        <v>316</v>
      </c>
      <c r="B372" s="5">
        <f t="shared" ca="1" si="36"/>
        <v>68.461168146760173</v>
      </c>
      <c r="C372" s="5">
        <f t="shared" ca="1" si="37"/>
        <v>32.546549834107346</v>
      </c>
      <c r="D372" s="5">
        <f t="shared" ca="1" si="38"/>
        <v>137.77089249675205</v>
      </c>
      <c r="E372" s="5">
        <f t="shared" ca="1" si="41"/>
        <v>-18.785434918962004</v>
      </c>
      <c r="F372" s="5">
        <f t="shared" ca="1" si="39"/>
        <v>-1.6653243618185201</v>
      </c>
      <c r="G372">
        <f t="shared" ca="1" si="40"/>
        <v>0.35</v>
      </c>
    </row>
    <row r="373" spans="1:7" x14ac:dyDescent="0.3">
      <c r="A373">
        <v>317</v>
      </c>
      <c r="B373" s="5">
        <f t="shared" ca="1" si="36"/>
        <v>72.116555748759254</v>
      </c>
      <c r="C373" s="5">
        <f t="shared" ca="1" si="37"/>
        <v>22.995909326516998</v>
      </c>
      <c r="D373" s="5">
        <f t="shared" ca="1" si="38"/>
        <v>148.04995623070459</v>
      </c>
      <c r="E373" s="5">
        <f t="shared" ca="1" si="41"/>
        <v>12.559724111655113</v>
      </c>
      <c r="F373" s="5">
        <f t="shared" ca="1" si="39"/>
        <v>29.679834668798598</v>
      </c>
      <c r="G373">
        <f t="shared" ca="1" si="40"/>
        <v>0.98299999999999998</v>
      </c>
    </row>
    <row r="374" spans="1:7" x14ac:dyDescent="0.3">
      <c r="A374">
        <v>318</v>
      </c>
      <c r="B374" s="5">
        <f t="shared" ca="1" si="36"/>
        <v>69.726005366716834</v>
      </c>
      <c r="C374" s="5">
        <f t="shared" ca="1" si="37"/>
        <v>31.665414041542661</v>
      </c>
      <c r="D374" s="5">
        <f t="shared" ca="1" si="38"/>
        <v>149.4516172091958</v>
      </c>
      <c r="E374" s="5">
        <f t="shared" ca="1" si="41"/>
        <v>-19.086157585957945</v>
      </c>
      <c r="F374" s="5">
        <f t="shared" ca="1" si="39"/>
        <v>-1.9660470288144616</v>
      </c>
      <c r="G374">
        <f t="shared" ca="1" si="40"/>
        <v>0.33900000000000002</v>
      </c>
    </row>
    <row r="375" spans="1:7" x14ac:dyDescent="0.3">
      <c r="A375">
        <v>319</v>
      </c>
      <c r="B375" s="5">
        <f t="shared" ca="1" si="36"/>
        <v>75.563279127288823</v>
      </c>
      <c r="C375" s="5">
        <f t="shared" ca="1" si="37"/>
        <v>28.327440437408551</v>
      </c>
      <c r="D375" s="5">
        <f t="shared" ca="1" si="38"/>
        <v>149.43089347714456</v>
      </c>
      <c r="E375" s="5">
        <f t="shared" ca="1" si="41"/>
        <v>6.5513385152086094</v>
      </c>
      <c r="F375" s="5">
        <f t="shared" ca="1" si="39"/>
        <v>23.671449072352093</v>
      </c>
      <c r="G375">
        <f t="shared" ca="1" si="40"/>
        <v>0.95099999999999996</v>
      </c>
    </row>
    <row r="376" spans="1:7" x14ac:dyDescent="0.3">
      <c r="A376">
        <v>320</v>
      </c>
      <c r="B376" s="5">
        <f t="shared" ca="1" si="36"/>
        <v>68.447085879254971</v>
      </c>
      <c r="C376" s="5">
        <f t="shared" ca="1" si="37"/>
        <v>29.333879582016841</v>
      </c>
      <c r="D376" s="5">
        <f t="shared" ca="1" si="38"/>
        <v>146.57752653676172</v>
      </c>
      <c r="E376" s="5">
        <f t="shared" ca="1" si="41"/>
        <v>-14.597458201562446</v>
      </c>
      <c r="F376" s="5">
        <f t="shared" ca="1" si="39"/>
        <v>2.5226523555810374</v>
      </c>
      <c r="G376">
        <f t="shared" ca="1" si="40"/>
        <v>0.48699999999999999</v>
      </c>
    </row>
    <row r="377" spans="1:7" x14ac:dyDescent="0.3">
      <c r="A377">
        <v>321</v>
      </c>
      <c r="B377" s="5">
        <f t="shared" ca="1" si="36"/>
        <v>66.238095164300532</v>
      </c>
      <c r="C377" s="5">
        <f t="shared" ca="1" si="37"/>
        <v>29.175882303245778</v>
      </c>
      <c r="D377" s="5">
        <f t="shared" ca="1" si="38"/>
        <v>149.85159455305478</v>
      </c>
      <c r="E377" s="5">
        <f t="shared" ca="1" si="41"/>
        <v>-22.090149536758709</v>
      </c>
      <c r="F377" s="5">
        <f t="shared" ca="1" si="39"/>
        <v>-4.9700389796152251</v>
      </c>
      <c r="G377">
        <f t="shared" ca="1" si="40"/>
        <v>0.247</v>
      </c>
    </row>
    <row r="378" spans="1:7" x14ac:dyDescent="0.3">
      <c r="A378">
        <v>322</v>
      </c>
      <c r="B378" s="5">
        <f t="shared" ref="B378:B441" ca="1" si="42">_xlfn.NORM.INV(RAND(),$B$52,$C$52)</f>
        <v>71.074086474287199</v>
      </c>
      <c r="C378" s="5">
        <f t="shared" ref="C378:C441" ca="1" si="43">_xlfn.NORM.INV(RAND(),$B$53,$C$53)</f>
        <v>29.399659863581459</v>
      </c>
      <c r="D378" s="5">
        <f t="shared" ref="D378:D441" ca="1" si="44">_xlfn.NORM.INV(RAND(),$B$54,$C$54)</f>
        <v>149.94573228468974</v>
      </c>
      <c r="E378" s="5">
        <f t="shared" ca="1" si="41"/>
        <v>-9.2590335037232876</v>
      </c>
      <c r="F378" s="5">
        <f t="shared" ref="F378:F441" ca="1" si="45">E378+$C$46</f>
        <v>7.8610770534201961</v>
      </c>
      <c r="G378">
        <f t="shared" ref="G378:G441" ca="1" si="46">COUNTIF($F$57:$F$1056,"&lt;"&amp;F378)/COUNT($F$57:$F$1056)</f>
        <v>0.66400000000000003</v>
      </c>
    </row>
    <row r="379" spans="1:7" x14ac:dyDescent="0.3">
      <c r="A379">
        <v>323</v>
      </c>
      <c r="B379" s="5">
        <f t="shared" ca="1" si="42"/>
        <v>68.129011052033917</v>
      </c>
      <c r="C379" s="5">
        <f t="shared" ca="1" si="43"/>
        <v>29.51558934592212</v>
      </c>
      <c r="D379" s="5">
        <f t="shared" ca="1" si="44"/>
        <v>161.02996204093688</v>
      </c>
      <c r="E379" s="5">
        <f t="shared" ca="1" si="41"/>
        <v>-23.781334346605806</v>
      </c>
      <c r="F379" s="5">
        <f t="shared" ca="1" si="45"/>
        <v>-6.6612237894623227</v>
      </c>
      <c r="G379">
        <f t="shared" ca="1" si="46"/>
        <v>0.21299999999999999</v>
      </c>
    </row>
    <row r="380" spans="1:7" x14ac:dyDescent="0.3">
      <c r="A380">
        <v>324</v>
      </c>
      <c r="B380" s="5">
        <f t="shared" ca="1" si="42"/>
        <v>76.263425472867482</v>
      </c>
      <c r="C380" s="5">
        <f t="shared" ca="1" si="43"/>
        <v>28.530874541109316</v>
      </c>
      <c r="D380" s="5">
        <f t="shared" ca="1" si="44"/>
        <v>144.96435893051935</v>
      </c>
      <c r="E380" s="5">
        <f t="shared" ca="1" si="41"/>
        <v>10.345530263569584</v>
      </c>
      <c r="F380" s="5">
        <f t="shared" ca="1" si="45"/>
        <v>27.46564082071307</v>
      </c>
      <c r="G380">
        <f t="shared" ca="1" si="46"/>
        <v>0.97199999999999998</v>
      </c>
    </row>
    <row r="381" spans="1:7" x14ac:dyDescent="0.3">
      <c r="A381">
        <v>325</v>
      </c>
      <c r="B381" s="5">
        <f t="shared" ca="1" si="42"/>
        <v>71.163817740986431</v>
      </c>
      <c r="C381" s="5">
        <f t="shared" ca="1" si="43"/>
        <v>33.782322842934072</v>
      </c>
      <c r="D381" s="5">
        <f t="shared" ca="1" si="44"/>
        <v>140.98973344255842</v>
      </c>
      <c r="E381" s="5">
        <f t="shared" ca="1" si="41"/>
        <v>-16.423007666328814</v>
      </c>
      <c r="F381" s="5">
        <f t="shared" ca="1" si="45"/>
        <v>0.69710289081466925</v>
      </c>
      <c r="G381">
        <f t="shared" ca="1" si="46"/>
        <v>0.43</v>
      </c>
    </row>
    <row r="382" spans="1:7" x14ac:dyDescent="0.3">
      <c r="A382">
        <v>326</v>
      </c>
      <c r="B382" s="5">
        <f t="shared" ca="1" si="42"/>
        <v>67.849279741695867</v>
      </c>
      <c r="C382" s="5">
        <f t="shared" ca="1" si="43"/>
        <v>31.104737251618317</v>
      </c>
      <c r="D382" s="5">
        <f t="shared" ca="1" si="44"/>
        <v>148.08504728783996</v>
      </c>
      <c r="E382" s="5">
        <f t="shared" ca="1" si="41"/>
        <v>-22.025458645162864</v>
      </c>
      <c r="F382" s="5">
        <f t="shared" ca="1" si="45"/>
        <v>-4.9053480880193803</v>
      </c>
      <c r="G382">
        <f t="shared" ca="1" si="46"/>
        <v>0.248</v>
      </c>
    </row>
    <row r="383" spans="1:7" x14ac:dyDescent="0.3">
      <c r="A383">
        <v>327</v>
      </c>
      <c r="B383" s="5">
        <f t="shared" ca="1" si="42"/>
        <v>67.664987855102112</v>
      </c>
      <c r="C383" s="5">
        <f t="shared" ca="1" si="43"/>
        <v>31.428908569044985</v>
      </c>
      <c r="D383" s="5">
        <f t="shared" ca="1" si="44"/>
        <v>148.48953370029662</v>
      </c>
      <c r="E383" s="5">
        <f t="shared" ca="1" si="41"/>
        <v>-23.663554401908154</v>
      </c>
      <c r="F383" s="5">
        <f t="shared" ca="1" si="45"/>
        <v>-6.5434438447646706</v>
      </c>
      <c r="G383">
        <f t="shared" ca="1" si="46"/>
        <v>0.215</v>
      </c>
    </row>
    <row r="384" spans="1:7" x14ac:dyDescent="0.3">
      <c r="A384">
        <v>328</v>
      </c>
      <c r="B384" s="5">
        <f t="shared" ca="1" si="42"/>
        <v>70.418506415924668</v>
      </c>
      <c r="C384" s="5">
        <f t="shared" ca="1" si="43"/>
        <v>28.604621803894219</v>
      </c>
      <c r="D384" s="5">
        <f t="shared" ca="1" si="44"/>
        <v>141.85815674190547</v>
      </c>
      <c r="E384" s="5">
        <f t="shared" ca="1" si="41"/>
        <v>-4.5113768115843058</v>
      </c>
      <c r="F384" s="5">
        <f t="shared" ca="1" si="45"/>
        <v>12.608733745559178</v>
      </c>
      <c r="G384">
        <f t="shared" ca="1" si="46"/>
        <v>0.79500000000000004</v>
      </c>
    </row>
    <row r="385" spans="1:7" x14ac:dyDescent="0.3">
      <c r="A385">
        <v>329</v>
      </c>
      <c r="B385" s="5">
        <f t="shared" ca="1" si="42"/>
        <v>70.728968157806435</v>
      </c>
      <c r="C385" s="5">
        <f t="shared" ca="1" si="43"/>
        <v>32.173485632028672</v>
      </c>
      <c r="D385" s="5">
        <f t="shared" ca="1" si="44"/>
        <v>154.75152263938571</v>
      </c>
      <c r="E385" s="5">
        <f t="shared" ca="1" si="41"/>
        <v>-20.559894390861835</v>
      </c>
      <c r="F385" s="5">
        <f t="shared" ca="1" si="45"/>
        <v>-3.4397838337183515</v>
      </c>
      <c r="G385">
        <f t="shared" ca="1" si="46"/>
        <v>0.29199999999999998</v>
      </c>
    </row>
    <row r="386" spans="1:7" x14ac:dyDescent="0.3">
      <c r="A386">
        <v>330</v>
      </c>
      <c r="B386" s="5">
        <f t="shared" ca="1" si="42"/>
        <v>67.396996514350903</v>
      </c>
      <c r="C386" s="5">
        <f t="shared" ca="1" si="43"/>
        <v>33.400251225905009</v>
      </c>
      <c r="D386" s="5">
        <f t="shared" ca="1" si="44"/>
        <v>155.11511515150301</v>
      </c>
      <c r="E386" s="5">
        <f t="shared" ca="1" si="41"/>
        <v>-33.488308463289179</v>
      </c>
      <c r="F386" s="5">
        <f t="shared" ca="1" si="45"/>
        <v>-16.368197906145696</v>
      </c>
      <c r="G386">
        <f t="shared" ca="1" si="46"/>
        <v>4.9000000000000002E-2</v>
      </c>
    </row>
    <row r="387" spans="1:7" x14ac:dyDescent="0.3">
      <c r="A387">
        <v>331</v>
      </c>
      <c r="B387" s="5">
        <f t="shared" ca="1" si="42"/>
        <v>67.968770972148491</v>
      </c>
      <c r="C387" s="5">
        <f t="shared" ca="1" si="43"/>
        <v>26.482525922267087</v>
      </c>
      <c r="D387" s="5">
        <f t="shared" ca="1" si="44"/>
        <v>156.9223414137011</v>
      </c>
      <c r="E387" s="5">
        <f t="shared" ca="1" si="41"/>
        <v>-13.544107795047804</v>
      </c>
      <c r="F387" s="5">
        <f t="shared" ca="1" si="45"/>
        <v>3.5760027620956798</v>
      </c>
      <c r="G387">
        <f t="shared" ca="1" si="46"/>
        <v>0.53</v>
      </c>
    </row>
    <row r="388" spans="1:7" x14ac:dyDescent="0.3">
      <c r="A388">
        <v>332</v>
      </c>
      <c r="B388" s="5">
        <f t="shared" ca="1" si="42"/>
        <v>72.807260691902798</v>
      </c>
      <c r="C388" s="5">
        <f t="shared" ca="1" si="43"/>
        <v>28.278440100550512</v>
      </c>
      <c r="D388" s="5">
        <f t="shared" ca="1" si="44"/>
        <v>140.21673166790188</v>
      </c>
      <c r="E388" s="5">
        <f t="shared" ca="1" si="41"/>
        <v>3.9559136662781436</v>
      </c>
      <c r="F388" s="5">
        <f t="shared" ca="1" si="45"/>
        <v>21.076024223421626</v>
      </c>
      <c r="G388">
        <f t="shared" ca="1" si="46"/>
        <v>0.93400000000000005</v>
      </c>
    </row>
    <row r="389" spans="1:7" x14ac:dyDescent="0.3">
      <c r="A389">
        <v>333</v>
      </c>
      <c r="B389" s="5">
        <f t="shared" ca="1" si="42"/>
        <v>64.538812376798575</v>
      </c>
      <c r="C389" s="5">
        <f t="shared" ca="1" si="43"/>
        <v>29.657747184205334</v>
      </c>
      <c r="D389" s="5">
        <f t="shared" ca="1" si="44"/>
        <v>151.90027691969502</v>
      </c>
      <c r="E389" s="5">
        <f t="shared" ca="1" si="41"/>
        <v>-29.286036018458006</v>
      </c>
      <c r="F389" s="5">
        <f t="shared" ca="1" si="45"/>
        <v>-12.165925461314522</v>
      </c>
      <c r="G389">
        <f t="shared" ca="1" si="46"/>
        <v>0.10100000000000001</v>
      </c>
    </row>
    <row r="390" spans="1:7" x14ac:dyDescent="0.3">
      <c r="A390">
        <v>334</v>
      </c>
      <c r="B390" s="5">
        <f t="shared" ca="1" si="42"/>
        <v>70.627956508288008</v>
      </c>
      <c r="C390" s="5">
        <f t="shared" ca="1" si="43"/>
        <v>31.36485127544362</v>
      </c>
      <c r="D390" s="5">
        <f t="shared" ca="1" si="44"/>
        <v>140.86631794857715</v>
      </c>
      <c r="E390" s="5">
        <f t="shared" ref="E390:E453" ca="1" si="47">$J$46*(B390-$B$46)+$J$47*(C390-$B$47)+$J$48*(D390-$B$48)</f>
        <v>-11.10119321636417</v>
      </c>
      <c r="F390" s="5">
        <f t="shared" ca="1" si="45"/>
        <v>6.0189173407793142</v>
      </c>
      <c r="G390">
        <f t="shared" ca="1" si="46"/>
        <v>0.60799999999999998</v>
      </c>
    </row>
    <row r="391" spans="1:7" x14ac:dyDescent="0.3">
      <c r="A391">
        <v>335</v>
      </c>
      <c r="B391" s="5">
        <f t="shared" ca="1" si="42"/>
        <v>64.449643880817447</v>
      </c>
      <c r="C391" s="5">
        <f t="shared" ca="1" si="43"/>
        <v>34.107556237607319</v>
      </c>
      <c r="D391" s="5">
        <f t="shared" ca="1" si="44"/>
        <v>153.74280546807304</v>
      </c>
      <c r="E391" s="5">
        <f t="shared" ca="1" si="47"/>
        <v>-42.956215976326149</v>
      </c>
      <c r="F391" s="5">
        <f t="shared" ca="1" si="45"/>
        <v>-25.836105419182665</v>
      </c>
      <c r="G391">
        <f t="shared" ca="1" si="46"/>
        <v>4.0000000000000001E-3</v>
      </c>
    </row>
    <row r="392" spans="1:7" x14ac:dyDescent="0.3">
      <c r="A392">
        <v>336</v>
      </c>
      <c r="B392" s="5">
        <f t="shared" ca="1" si="42"/>
        <v>68.078205280783394</v>
      </c>
      <c r="C392" s="5">
        <f t="shared" ca="1" si="43"/>
        <v>29.139029826782092</v>
      </c>
      <c r="D392" s="5">
        <f t="shared" ca="1" si="44"/>
        <v>144.94562040905637</v>
      </c>
      <c r="E392" s="5">
        <f t="shared" ca="1" si="47"/>
        <v>-14.204138338882816</v>
      </c>
      <c r="F392" s="5">
        <f t="shared" ca="1" si="45"/>
        <v>2.9159722182606682</v>
      </c>
      <c r="G392">
        <f t="shared" ca="1" si="46"/>
        <v>0.5</v>
      </c>
    </row>
    <row r="393" spans="1:7" x14ac:dyDescent="0.3">
      <c r="A393">
        <v>337</v>
      </c>
      <c r="B393" s="5">
        <f t="shared" ca="1" si="42"/>
        <v>74.647207635899264</v>
      </c>
      <c r="C393" s="5">
        <f t="shared" ca="1" si="43"/>
        <v>35.581112747460423</v>
      </c>
      <c r="D393" s="5">
        <f t="shared" ca="1" si="44"/>
        <v>150.92595454160985</v>
      </c>
      <c r="E393" s="5">
        <f t="shared" ca="1" si="47"/>
        <v>-17.072277462470272</v>
      </c>
      <c r="F393" s="5">
        <f t="shared" ca="1" si="45"/>
        <v>4.7833094673212173E-2</v>
      </c>
      <c r="G393">
        <f t="shared" ca="1" si="46"/>
        <v>0.40400000000000003</v>
      </c>
    </row>
    <row r="394" spans="1:7" x14ac:dyDescent="0.3">
      <c r="A394">
        <v>338</v>
      </c>
      <c r="B394" s="5">
        <f t="shared" ca="1" si="42"/>
        <v>75.752855874443085</v>
      </c>
      <c r="C394" s="5">
        <f t="shared" ca="1" si="43"/>
        <v>28.044539434121564</v>
      </c>
      <c r="D394" s="5">
        <f t="shared" ca="1" si="44"/>
        <v>154.53998322177947</v>
      </c>
      <c r="E394" s="5">
        <f t="shared" ca="1" si="47"/>
        <v>5.1178261452224767</v>
      </c>
      <c r="F394" s="5">
        <f t="shared" ca="1" si="45"/>
        <v>22.23793670236596</v>
      </c>
      <c r="G394">
        <f t="shared" ca="1" si="46"/>
        <v>0.94599999999999995</v>
      </c>
    </row>
    <row r="395" spans="1:7" x14ac:dyDescent="0.3">
      <c r="A395">
        <v>339</v>
      </c>
      <c r="B395" s="5">
        <f t="shared" ca="1" si="42"/>
        <v>64.891986722906339</v>
      </c>
      <c r="C395" s="5">
        <f t="shared" ca="1" si="43"/>
        <v>33.694775064721398</v>
      </c>
      <c r="D395" s="5">
        <f t="shared" ca="1" si="44"/>
        <v>151.17558384358023</v>
      </c>
      <c r="E395" s="5">
        <f t="shared" ca="1" si="47"/>
        <v>-39.184468434407812</v>
      </c>
      <c r="F395" s="5">
        <f t="shared" ca="1" si="45"/>
        <v>-22.064357877264328</v>
      </c>
      <c r="G395">
        <f t="shared" ca="1" si="46"/>
        <v>1.4999999999999999E-2</v>
      </c>
    </row>
    <row r="396" spans="1:7" x14ac:dyDescent="0.3">
      <c r="A396">
        <v>340</v>
      </c>
      <c r="B396" s="5">
        <f t="shared" ca="1" si="42"/>
        <v>75.343852299641753</v>
      </c>
      <c r="C396" s="5">
        <f t="shared" ca="1" si="43"/>
        <v>26.202473519739993</v>
      </c>
      <c r="D396" s="5">
        <f t="shared" ca="1" si="44"/>
        <v>145.05480286090383</v>
      </c>
      <c r="E396" s="5">
        <f t="shared" ca="1" si="47"/>
        <v>14.231627849588996</v>
      </c>
      <c r="F396" s="5">
        <f t="shared" ca="1" si="45"/>
        <v>31.35173840673248</v>
      </c>
      <c r="G396">
        <f t="shared" ca="1" si="46"/>
        <v>0.98699999999999999</v>
      </c>
    </row>
    <row r="397" spans="1:7" x14ac:dyDescent="0.3">
      <c r="A397">
        <v>341</v>
      </c>
      <c r="B397" s="5">
        <f t="shared" ca="1" si="42"/>
        <v>72.173374776250327</v>
      </c>
      <c r="C397" s="5">
        <f t="shared" ca="1" si="43"/>
        <v>32.632035602180039</v>
      </c>
      <c r="D397" s="5">
        <f t="shared" ca="1" si="44"/>
        <v>146.32380466748543</v>
      </c>
      <c r="E397" s="5">
        <f t="shared" ca="1" si="47"/>
        <v>-13.264966350864791</v>
      </c>
      <c r="F397" s="5">
        <f t="shared" ca="1" si="45"/>
        <v>3.8551442062786929</v>
      </c>
      <c r="G397">
        <f t="shared" ca="1" si="46"/>
        <v>0.54500000000000004</v>
      </c>
    </row>
    <row r="398" spans="1:7" x14ac:dyDescent="0.3">
      <c r="A398">
        <v>342</v>
      </c>
      <c r="B398" s="5">
        <f t="shared" ca="1" si="42"/>
        <v>69.080589818135877</v>
      </c>
      <c r="C398" s="5">
        <f t="shared" ca="1" si="43"/>
        <v>30.229584148174347</v>
      </c>
      <c r="D398" s="5">
        <f t="shared" ca="1" si="44"/>
        <v>151.85504050256378</v>
      </c>
      <c r="E398" s="5">
        <f t="shared" ca="1" si="47"/>
        <v>-18.173675071252244</v>
      </c>
      <c r="F398" s="5">
        <f t="shared" ca="1" si="45"/>
        <v>-1.0535645141087606</v>
      </c>
      <c r="G398">
        <f t="shared" ca="1" si="46"/>
        <v>0.37</v>
      </c>
    </row>
    <row r="399" spans="1:7" x14ac:dyDescent="0.3">
      <c r="A399">
        <v>343</v>
      </c>
      <c r="B399" s="5">
        <f t="shared" ca="1" si="42"/>
        <v>65.932476930831214</v>
      </c>
      <c r="C399" s="5">
        <f t="shared" ca="1" si="43"/>
        <v>30.385857710820066</v>
      </c>
      <c r="D399" s="5">
        <f t="shared" ca="1" si="44"/>
        <v>146.89464635307647</v>
      </c>
      <c r="E399" s="5">
        <f t="shared" ca="1" si="47"/>
        <v>-24.729768965520019</v>
      </c>
      <c r="F399" s="5">
        <f t="shared" ca="1" si="45"/>
        <v>-7.6096584083765357</v>
      </c>
      <c r="G399">
        <f t="shared" ca="1" si="46"/>
        <v>0.193</v>
      </c>
    </row>
    <row r="400" spans="1:7" x14ac:dyDescent="0.3">
      <c r="A400">
        <v>344</v>
      </c>
      <c r="B400" s="5">
        <f t="shared" ca="1" si="42"/>
        <v>71.995429349092234</v>
      </c>
      <c r="C400" s="5">
        <f t="shared" ca="1" si="43"/>
        <v>30.475551428694978</v>
      </c>
      <c r="D400" s="5">
        <f t="shared" ca="1" si="44"/>
        <v>144.64145000192602</v>
      </c>
      <c r="E400" s="5">
        <f t="shared" ca="1" si="47"/>
        <v>-6.8323666013993858</v>
      </c>
      <c r="F400" s="5">
        <f t="shared" ca="1" si="45"/>
        <v>10.287743955744098</v>
      </c>
      <c r="G400">
        <f t="shared" ca="1" si="46"/>
        <v>0.74399999999999999</v>
      </c>
    </row>
    <row r="401" spans="1:7" x14ac:dyDescent="0.3">
      <c r="A401">
        <v>345</v>
      </c>
      <c r="B401" s="5">
        <f t="shared" ca="1" si="42"/>
        <v>70.36463263707634</v>
      </c>
      <c r="C401" s="5">
        <f t="shared" ca="1" si="43"/>
        <v>30.648584743638665</v>
      </c>
      <c r="D401" s="5">
        <f t="shared" ca="1" si="44"/>
        <v>140.70522426408246</v>
      </c>
      <c r="E401" s="5">
        <f t="shared" ca="1" si="47"/>
        <v>-9.7493225690639953</v>
      </c>
      <c r="F401" s="5">
        <f t="shared" ca="1" si="45"/>
        <v>7.3707879880794884</v>
      </c>
      <c r="G401">
        <f t="shared" ca="1" si="46"/>
        <v>0.65</v>
      </c>
    </row>
    <row r="402" spans="1:7" x14ac:dyDescent="0.3">
      <c r="A402">
        <v>346</v>
      </c>
      <c r="B402" s="5">
        <f t="shared" ca="1" si="42"/>
        <v>66.671132604276295</v>
      </c>
      <c r="C402" s="5">
        <f t="shared" ca="1" si="43"/>
        <v>29.369277984440611</v>
      </c>
      <c r="D402" s="5">
        <f t="shared" ca="1" si="44"/>
        <v>143.41310680321823</v>
      </c>
      <c r="E402" s="5">
        <f t="shared" ca="1" si="47"/>
        <v>-17.951325199262257</v>
      </c>
      <c r="F402" s="5">
        <f t="shared" ca="1" si="45"/>
        <v>-0.83121464211877338</v>
      </c>
      <c r="G402">
        <f t="shared" ca="1" si="46"/>
        <v>0.38100000000000001</v>
      </c>
    </row>
    <row r="403" spans="1:7" x14ac:dyDescent="0.3">
      <c r="A403">
        <v>347</v>
      </c>
      <c r="B403" s="5">
        <f t="shared" ca="1" si="42"/>
        <v>71.075161516132454</v>
      </c>
      <c r="C403" s="5">
        <f t="shared" ca="1" si="43"/>
        <v>31.768230266209208</v>
      </c>
      <c r="D403" s="5">
        <f t="shared" ca="1" si="44"/>
        <v>145.75210138377341</v>
      </c>
      <c r="E403" s="5">
        <f t="shared" ca="1" si="47"/>
        <v>-13.611590376862102</v>
      </c>
      <c r="F403" s="5">
        <f t="shared" ca="1" si="45"/>
        <v>3.5085201802813817</v>
      </c>
      <c r="G403">
        <f t="shared" ca="1" si="46"/>
        <v>0.52800000000000002</v>
      </c>
    </row>
    <row r="404" spans="1:7" x14ac:dyDescent="0.3">
      <c r="A404">
        <v>348</v>
      </c>
      <c r="B404" s="5">
        <f t="shared" ca="1" si="42"/>
        <v>68.486431152346057</v>
      </c>
      <c r="C404" s="5">
        <f t="shared" ca="1" si="43"/>
        <v>30.686119995408777</v>
      </c>
      <c r="D404" s="5">
        <f t="shared" ca="1" si="44"/>
        <v>145.07044676002525</v>
      </c>
      <c r="E404" s="5">
        <f t="shared" ca="1" si="47"/>
        <v>-17.452234479611782</v>
      </c>
      <c r="F404" s="5">
        <f t="shared" ca="1" si="45"/>
        <v>-0.33212392246829836</v>
      </c>
      <c r="G404">
        <f t="shared" ca="1" si="46"/>
        <v>0.39200000000000002</v>
      </c>
    </row>
    <row r="405" spans="1:7" x14ac:dyDescent="0.3">
      <c r="A405">
        <v>349</v>
      </c>
      <c r="B405" s="5">
        <f t="shared" ca="1" si="42"/>
        <v>67.493569311234737</v>
      </c>
      <c r="C405" s="5">
        <f t="shared" ca="1" si="43"/>
        <v>31.574205128842461</v>
      </c>
      <c r="D405" s="5">
        <f t="shared" ca="1" si="44"/>
        <v>147.64257167001387</v>
      </c>
      <c r="E405" s="5">
        <f t="shared" ca="1" si="47"/>
        <v>-24.091732443461527</v>
      </c>
      <c r="F405" s="5">
        <f t="shared" ca="1" si="45"/>
        <v>-6.9716218863180437</v>
      </c>
      <c r="G405">
        <f t="shared" ca="1" si="46"/>
        <v>0.20799999999999999</v>
      </c>
    </row>
    <row r="406" spans="1:7" x14ac:dyDescent="0.3">
      <c r="A406">
        <v>350</v>
      </c>
      <c r="B406" s="5">
        <f t="shared" ca="1" si="42"/>
        <v>72.083780649768045</v>
      </c>
      <c r="C406" s="5">
        <f t="shared" ca="1" si="43"/>
        <v>30.935079977307797</v>
      </c>
      <c r="D406" s="5">
        <f t="shared" ca="1" si="44"/>
        <v>155.42925869801252</v>
      </c>
      <c r="E406" s="5">
        <f t="shared" ca="1" si="47"/>
        <v>-13.682286573351504</v>
      </c>
      <c r="F406" s="5">
        <f t="shared" ca="1" si="45"/>
        <v>3.4378239837919793</v>
      </c>
      <c r="G406">
        <f t="shared" ca="1" si="46"/>
        <v>0.52300000000000002</v>
      </c>
    </row>
    <row r="407" spans="1:7" x14ac:dyDescent="0.3">
      <c r="A407">
        <v>351</v>
      </c>
      <c r="B407" s="5">
        <f t="shared" ca="1" si="42"/>
        <v>70.527834284916565</v>
      </c>
      <c r="C407" s="5">
        <f t="shared" ca="1" si="43"/>
        <v>25.417410036906954</v>
      </c>
      <c r="D407" s="5">
        <f t="shared" ca="1" si="44"/>
        <v>147.95047822135191</v>
      </c>
      <c r="E407" s="5">
        <f t="shared" ca="1" si="47"/>
        <v>1.4128392637609031</v>
      </c>
      <c r="F407" s="5">
        <f t="shared" ca="1" si="45"/>
        <v>18.532949820904388</v>
      </c>
      <c r="G407">
        <f t="shared" ca="1" si="46"/>
        <v>0.90200000000000002</v>
      </c>
    </row>
    <row r="408" spans="1:7" x14ac:dyDescent="0.3">
      <c r="A408">
        <v>352</v>
      </c>
      <c r="B408" s="5">
        <f t="shared" ca="1" si="42"/>
        <v>70.86699464224661</v>
      </c>
      <c r="C408" s="5">
        <f t="shared" ca="1" si="43"/>
        <v>30.829851338316036</v>
      </c>
      <c r="D408" s="5">
        <f t="shared" ca="1" si="44"/>
        <v>142.24792679309166</v>
      </c>
      <c r="E408" s="5">
        <f t="shared" ca="1" si="47"/>
        <v>-9.6838241428326999</v>
      </c>
      <c r="F408" s="5">
        <f t="shared" ca="1" si="45"/>
        <v>7.4362864143107839</v>
      </c>
      <c r="G408">
        <f t="shared" ca="1" si="46"/>
        <v>0.65200000000000002</v>
      </c>
    </row>
    <row r="409" spans="1:7" x14ac:dyDescent="0.3">
      <c r="A409">
        <v>353</v>
      </c>
      <c r="B409" s="5">
        <f t="shared" ca="1" si="42"/>
        <v>65.279296708792216</v>
      </c>
      <c r="C409" s="5">
        <f t="shared" ca="1" si="43"/>
        <v>23.911854341267492</v>
      </c>
      <c r="D409" s="5">
        <f t="shared" ca="1" si="44"/>
        <v>159.46654453620619</v>
      </c>
      <c r="E409" s="5">
        <f t="shared" ca="1" si="47"/>
        <v>-15.246916882113617</v>
      </c>
      <c r="F409" s="5">
        <f t="shared" ca="1" si="45"/>
        <v>1.8731936750298672</v>
      </c>
      <c r="G409">
        <f t="shared" ca="1" si="46"/>
        <v>0.46400000000000002</v>
      </c>
    </row>
    <row r="410" spans="1:7" x14ac:dyDescent="0.3">
      <c r="A410">
        <v>354</v>
      </c>
      <c r="B410" s="5">
        <f t="shared" ca="1" si="42"/>
        <v>69.87698723563787</v>
      </c>
      <c r="C410" s="5">
        <f t="shared" ca="1" si="43"/>
        <v>29.225135621984293</v>
      </c>
      <c r="D410" s="5">
        <f t="shared" ca="1" si="44"/>
        <v>150.91835609574193</v>
      </c>
      <c r="E410" s="5">
        <f t="shared" ca="1" si="47"/>
        <v>-12.639188063878542</v>
      </c>
      <c r="F410" s="5">
        <f t="shared" ca="1" si="45"/>
        <v>4.4809224932649414</v>
      </c>
      <c r="G410">
        <f t="shared" ca="1" si="46"/>
        <v>0.56799999999999995</v>
      </c>
    </row>
    <row r="411" spans="1:7" x14ac:dyDescent="0.3">
      <c r="A411">
        <v>355</v>
      </c>
      <c r="B411" s="5">
        <f t="shared" ca="1" si="42"/>
        <v>72.346006694835765</v>
      </c>
      <c r="C411" s="5">
        <f t="shared" ca="1" si="43"/>
        <v>28.823955000021613</v>
      </c>
      <c r="D411" s="5">
        <f t="shared" ca="1" si="44"/>
        <v>156.47179347319613</v>
      </c>
      <c r="E411" s="5">
        <f t="shared" ca="1" si="47"/>
        <v>-7.6153434647274629</v>
      </c>
      <c r="F411" s="5">
        <f t="shared" ca="1" si="45"/>
        <v>9.5047670924160208</v>
      </c>
      <c r="G411">
        <f t="shared" ca="1" si="46"/>
        <v>0.71699999999999997</v>
      </c>
    </row>
    <row r="412" spans="1:7" x14ac:dyDescent="0.3">
      <c r="A412">
        <v>356</v>
      </c>
      <c r="B412" s="5">
        <f t="shared" ca="1" si="42"/>
        <v>69.589063670977083</v>
      </c>
      <c r="C412" s="5">
        <f t="shared" ca="1" si="43"/>
        <v>37.253600730699816</v>
      </c>
      <c r="D412" s="5">
        <f t="shared" ca="1" si="44"/>
        <v>149.36857770694746</v>
      </c>
      <c r="E412" s="5">
        <f t="shared" ca="1" si="47"/>
        <v>-35.031608058882561</v>
      </c>
      <c r="F412" s="5">
        <f t="shared" ca="1" si="45"/>
        <v>-17.911497501739078</v>
      </c>
      <c r="G412">
        <f t="shared" ca="1" si="46"/>
        <v>3.2000000000000001E-2</v>
      </c>
    </row>
    <row r="413" spans="1:7" x14ac:dyDescent="0.3">
      <c r="A413">
        <v>357</v>
      </c>
      <c r="B413" s="5">
        <f t="shared" ca="1" si="42"/>
        <v>66.382630491447628</v>
      </c>
      <c r="C413" s="5">
        <f t="shared" ca="1" si="43"/>
        <v>26.598509446546817</v>
      </c>
      <c r="D413" s="5">
        <f t="shared" ca="1" si="44"/>
        <v>143.41626187931371</v>
      </c>
      <c r="E413" s="5">
        <f t="shared" ca="1" si="47"/>
        <v>-11.020092364931873</v>
      </c>
      <c r="F413" s="5">
        <f t="shared" ca="1" si="45"/>
        <v>6.1000181922116106</v>
      </c>
      <c r="G413">
        <f t="shared" ca="1" si="46"/>
        <v>0.61</v>
      </c>
    </row>
    <row r="414" spans="1:7" x14ac:dyDescent="0.3">
      <c r="A414">
        <v>358</v>
      </c>
      <c r="B414" s="5">
        <f t="shared" ca="1" si="42"/>
        <v>71.992551532807624</v>
      </c>
      <c r="C414" s="5">
        <f t="shared" ca="1" si="43"/>
        <v>32.71960808938946</v>
      </c>
      <c r="D414" s="5">
        <f t="shared" ca="1" si="44"/>
        <v>150.77015291089114</v>
      </c>
      <c r="E414" s="5">
        <f t="shared" ca="1" si="47"/>
        <v>-16.41059570206971</v>
      </c>
      <c r="F414" s="5">
        <f t="shared" ca="1" si="45"/>
        <v>0.70951485507377399</v>
      </c>
      <c r="G414">
        <f t="shared" ca="1" si="46"/>
        <v>0.432</v>
      </c>
    </row>
    <row r="415" spans="1:7" x14ac:dyDescent="0.3">
      <c r="A415">
        <v>359</v>
      </c>
      <c r="B415" s="5">
        <f t="shared" ca="1" si="42"/>
        <v>66.321473292645862</v>
      </c>
      <c r="C415" s="5">
        <f t="shared" ca="1" si="43"/>
        <v>25.532183346618467</v>
      </c>
      <c r="D415" s="5">
        <f t="shared" ca="1" si="44"/>
        <v>161.80576061318618</v>
      </c>
      <c r="E415" s="5">
        <f t="shared" ca="1" si="47"/>
        <v>-18.122221534271297</v>
      </c>
      <c r="F415" s="5">
        <f t="shared" ca="1" si="45"/>
        <v>-1.0021109771278134</v>
      </c>
      <c r="G415">
        <f t="shared" ca="1" si="46"/>
        <v>0.374</v>
      </c>
    </row>
    <row r="416" spans="1:7" x14ac:dyDescent="0.3">
      <c r="A416">
        <v>360</v>
      </c>
      <c r="B416" s="5">
        <f t="shared" ca="1" si="42"/>
        <v>74.59893604809605</v>
      </c>
      <c r="C416" s="5">
        <f t="shared" ca="1" si="43"/>
        <v>23.795659501244948</v>
      </c>
      <c r="D416" s="5">
        <f t="shared" ca="1" si="44"/>
        <v>141.3352414664628</v>
      </c>
      <c r="E416" s="5">
        <f t="shared" ca="1" si="47"/>
        <v>20.877643856177144</v>
      </c>
      <c r="F416" s="5">
        <f t="shared" ca="1" si="45"/>
        <v>37.997754413320628</v>
      </c>
      <c r="G416">
        <f t="shared" ca="1" si="46"/>
        <v>0.998</v>
      </c>
    </row>
    <row r="417" spans="1:7" x14ac:dyDescent="0.3">
      <c r="A417">
        <v>361</v>
      </c>
      <c r="B417" s="5">
        <f t="shared" ca="1" si="42"/>
        <v>64.897447742147889</v>
      </c>
      <c r="C417" s="5">
        <f t="shared" ca="1" si="43"/>
        <v>29.246952720701024</v>
      </c>
      <c r="D417" s="5">
        <f t="shared" ca="1" si="44"/>
        <v>142.38513893600441</v>
      </c>
      <c r="E417" s="5">
        <f t="shared" ca="1" si="47"/>
        <v>-22.009606726976283</v>
      </c>
      <c r="F417" s="5">
        <f t="shared" ca="1" si="45"/>
        <v>-4.8894961698327997</v>
      </c>
      <c r="G417">
        <f t="shared" ca="1" si="46"/>
        <v>0.249</v>
      </c>
    </row>
    <row r="418" spans="1:7" x14ac:dyDescent="0.3">
      <c r="A418">
        <v>362</v>
      </c>
      <c r="B418" s="5">
        <f t="shared" ca="1" si="42"/>
        <v>67.651935081368222</v>
      </c>
      <c r="C418" s="5">
        <f t="shared" ca="1" si="43"/>
        <v>27.560694600555344</v>
      </c>
      <c r="D418" s="5">
        <f t="shared" ca="1" si="44"/>
        <v>157.61689612068463</v>
      </c>
      <c r="E418" s="5">
        <f t="shared" ca="1" si="47"/>
        <v>-17.814609457506926</v>
      </c>
      <c r="F418" s="5">
        <f t="shared" ca="1" si="45"/>
        <v>-0.69449890036344186</v>
      </c>
      <c r="G418">
        <f t="shared" ca="1" si="46"/>
        <v>0.38500000000000001</v>
      </c>
    </row>
    <row r="419" spans="1:7" x14ac:dyDescent="0.3">
      <c r="A419">
        <v>363</v>
      </c>
      <c r="B419" s="5">
        <f t="shared" ca="1" si="42"/>
        <v>68.245937918529933</v>
      </c>
      <c r="C419" s="5">
        <f t="shared" ca="1" si="43"/>
        <v>36.968581625526312</v>
      </c>
      <c r="D419" s="5">
        <f t="shared" ca="1" si="44"/>
        <v>157.46801198087977</v>
      </c>
      <c r="E419" s="5">
        <f t="shared" ca="1" si="47"/>
        <v>-42.351426999115098</v>
      </c>
      <c r="F419" s="5">
        <f t="shared" ca="1" si="45"/>
        <v>-25.231316441971614</v>
      </c>
      <c r="G419">
        <f t="shared" ca="1" si="46"/>
        <v>6.0000000000000001E-3</v>
      </c>
    </row>
    <row r="420" spans="1:7" x14ac:dyDescent="0.3">
      <c r="A420">
        <v>364</v>
      </c>
      <c r="B420" s="5">
        <f t="shared" ca="1" si="42"/>
        <v>67.82388316386546</v>
      </c>
      <c r="C420" s="5">
        <f t="shared" ca="1" si="43"/>
        <v>30.000337326508014</v>
      </c>
      <c r="D420" s="5">
        <f t="shared" ca="1" si="44"/>
        <v>147.56923351502874</v>
      </c>
      <c r="E420" s="5">
        <f t="shared" ca="1" si="47"/>
        <v>-18.7338618140279</v>
      </c>
      <c r="F420" s="5">
        <f t="shared" ca="1" si="45"/>
        <v>-1.6137512568844166</v>
      </c>
      <c r="G420">
        <f t="shared" ca="1" si="46"/>
        <v>0.35499999999999998</v>
      </c>
    </row>
    <row r="421" spans="1:7" x14ac:dyDescent="0.3">
      <c r="A421">
        <v>365</v>
      </c>
      <c r="B421" s="5">
        <f t="shared" ca="1" si="42"/>
        <v>75.050085032169846</v>
      </c>
      <c r="C421" s="5">
        <f t="shared" ca="1" si="43"/>
        <v>24.714508362280785</v>
      </c>
      <c r="D421" s="5">
        <f t="shared" ca="1" si="44"/>
        <v>158.15067871668876</v>
      </c>
      <c r="E421" s="5">
        <f t="shared" ca="1" si="47"/>
        <v>10.510028868953604</v>
      </c>
      <c r="F421" s="5">
        <f t="shared" ca="1" si="45"/>
        <v>27.630139426097088</v>
      </c>
      <c r="G421">
        <f t="shared" ca="1" si="46"/>
        <v>0.97299999999999998</v>
      </c>
    </row>
    <row r="422" spans="1:7" x14ac:dyDescent="0.3">
      <c r="A422">
        <v>366</v>
      </c>
      <c r="B422" s="5">
        <f t="shared" ca="1" si="42"/>
        <v>72.348538498943597</v>
      </c>
      <c r="C422" s="5">
        <f t="shared" ca="1" si="43"/>
        <v>28.526398057363338</v>
      </c>
      <c r="D422" s="5">
        <f t="shared" ca="1" si="44"/>
        <v>157.53053974648961</v>
      </c>
      <c r="E422" s="5">
        <f t="shared" ca="1" si="47"/>
        <v>-7.3477267839847569</v>
      </c>
      <c r="F422" s="5">
        <f t="shared" ca="1" si="45"/>
        <v>9.772383773158726</v>
      </c>
      <c r="G422">
        <f t="shared" ca="1" si="46"/>
        <v>0.72299999999999998</v>
      </c>
    </row>
    <row r="423" spans="1:7" x14ac:dyDescent="0.3">
      <c r="A423">
        <v>367</v>
      </c>
      <c r="B423" s="5">
        <f t="shared" ca="1" si="42"/>
        <v>71.542855768660289</v>
      </c>
      <c r="C423" s="5">
        <f t="shared" ca="1" si="43"/>
        <v>28.287247293030813</v>
      </c>
      <c r="D423" s="5">
        <f t="shared" ca="1" si="44"/>
        <v>137.34170357237193</v>
      </c>
      <c r="E423" s="5">
        <f t="shared" ca="1" si="47"/>
        <v>1.9491179194114769</v>
      </c>
      <c r="F423" s="5">
        <f t="shared" ca="1" si="45"/>
        <v>19.069228476554962</v>
      </c>
      <c r="G423">
        <f t="shared" ca="1" si="46"/>
        <v>0.90700000000000003</v>
      </c>
    </row>
    <row r="424" spans="1:7" x14ac:dyDescent="0.3">
      <c r="A424">
        <v>368</v>
      </c>
      <c r="B424" s="5">
        <f t="shared" ca="1" si="42"/>
        <v>75.259194475818688</v>
      </c>
      <c r="C424" s="5">
        <f t="shared" ca="1" si="43"/>
        <v>29.322810040903519</v>
      </c>
      <c r="D424" s="5">
        <f t="shared" ca="1" si="44"/>
        <v>147.58041003824798</v>
      </c>
      <c r="E424" s="5">
        <f t="shared" ca="1" si="47"/>
        <v>3.9191523920752376</v>
      </c>
      <c r="F424" s="5">
        <f t="shared" ca="1" si="45"/>
        <v>21.03926294921872</v>
      </c>
      <c r="G424">
        <f t="shared" ca="1" si="46"/>
        <v>0.93300000000000005</v>
      </c>
    </row>
    <row r="425" spans="1:7" x14ac:dyDescent="0.3">
      <c r="A425">
        <v>369</v>
      </c>
      <c r="B425" s="5">
        <f t="shared" ca="1" si="42"/>
        <v>69.438410225260981</v>
      </c>
      <c r="C425" s="5">
        <f t="shared" ca="1" si="43"/>
        <v>27.566569513095349</v>
      </c>
      <c r="D425" s="5">
        <f t="shared" ca="1" si="44"/>
        <v>152.65198608914815</v>
      </c>
      <c r="E425" s="5">
        <f t="shared" ca="1" si="47"/>
        <v>-10.165978107596823</v>
      </c>
      <c r="F425" s="5">
        <f t="shared" ca="1" si="45"/>
        <v>6.9541324495466608</v>
      </c>
      <c r="G425">
        <f t="shared" ca="1" si="46"/>
        <v>0.63200000000000001</v>
      </c>
    </row>
    <row r="426" spans="1:7" x14ac:dyDescent="0.3">
      <c r="A426">
        <v>370</v>
      </c>
      <c r="B426" s="5">
        <f t="shared" ca="1" si="42"/>
        <v>71.242584615596456</v>
      </c>
      <c r="C426" s="5">
        <f t="shared" ca="1" si="43"/>
        <v>26.875548775507312</v>
      </c>
      <c r="D426" s="5">
        <f t="shared" ca="1" si="44"/>
        <v>145.27970148336979</v>
      </c>
      <c r="E426" s="5">
        <f t="shared" ca="1" si="47"/>
        <v>0.77576826298354096</v>
      </c>
      <c r="F426" s="5">
        <f t="shared" ca="1" si="45"/>
        <v>17.895878820127024</v>
      </c>
      <c r="G426">
        <f t="shared" ca="1" si="46"/>
        <v>0.88900000000000001</v>
      </c>
    </row>
    <row r="427" spans="1:7" x14ac:dyDescent="0.3">
      <c r="A427">
        <v>371</v>
      </c>
      <c r="B427" s="5">
        <f t="shared" ca="1" si="42"/>
        <v>64.741771819395396</v>
      </c>
      <c r="C427" s="5">
        <f t="shared" ca="1" si="43"/>
        <v>29.855250847145541</v>
      </c>
      <c r="D427" s="5">
        <f t="shared" ca="1" si="44"/>
        <v>147.77159657189549</v>
      </c>
      <c r="E427" s="5">
        <f t="shared" ca="1" si="47"/>
        <v>-27.045975747159076</v>
      </c>
      <c r="F427" s="5">
        <f t="shared" ca="1" si="45"/>
        <v>-9.9258651900155925</v>
      </c>
      <c r="G427">
        <f t="shared" ca="1" si="46"/>
        <v>0.14599999999999999</v>
      </c>
    </row>
    <row r="428" spans="1:7" x14ac:dyDescent="0.3">
      <c r="A428">
        <v>372</v>
      </c>
      <c r="B428" s="5">
        <f t="shared" ca="1" si="42"/>
        <v>71.09015269931885</v>
      </c>
      <c r="C428" s="5">
        <f t="shared" ca="1" si="43"/>
        <v>31.702791913203789</v>
      </c>
      <c r="D428" s="5">
        <f t="shared" ca="1" si="44"/>
        <v>146.2748677432964</v>
      </c>
      <c r="E428" s="5">
        <f t="shared" ca="1" si="47"/>
        <v>-13.668655041289348</v>
      </c>
      <c r="F428" s="5">
        <f t="shared" ca="1" si="45"/>
        <v>3.4514555158541356</v>
      </c>
      <c r="G428">
        <f t="shared" ca="1" si="46"/>
        <v>0.52600000000000002</v>
      </c>
    </row>
    <row r="429" spans="1:7" x14ac:dyDescent="0.3">
      <c r="A429">
        <v>373</v>
      </c>
      <c r="B429" s="5">
        <f t="shared" ca="1" si="42"/>
        <v>72.757474763593152</v>
      </c>
      <c r="C429" s="5">
        <f t="shared" ca="1" si="43"/>
        <v>27.424434360137944</v>
      </c>
      <c r="D429" s="5">
        <f t="shared" ca="1" si="44"/>
        <v>145.60635385268739</v>
      </c>
      <c r="E429" s="5">
        <f t="shared" ca="1" si="47"/>
        <v>3.297781372391043</v>
      </c>
      <c r="F429" s="5">
        <f t="shared" ca="1" si="45"/>
        <v>20.417891929534527</v>
      </c>
      <c r="G429">
        <f t="shared" ca="1" si="46"/>
        <v>0.92600000000000005</v>
      </c>
    </row>
    <row r="430" spans="1:7" x14ac:dyDescent="0.3">
      <c r="A430">
        <v>374</v>
      </c>
      <c r="B430" s="5">
        <f t="shared" ca="1" si="42"/>
        <v>77.33111960525035</v>
      </c>
      <c r="C430" s="5">
        <f t="shared" ca="1" si="43"/>
        <v>33.513564514391298</v>
      </c>
      <c r="D430" s="5">
        <f t="shared" ca="1" si="44"/>
        <v>158.90229529503287</v>
      </c>
      <c r="E430" s="5">
        <f t="shared" ca="1" si="47"/>
        <v>-8.0997316391105763</v>
      </c>
      <c r="F430" s="5">
        <f t="shared" ca="1" si="45"/>
        <v>9.0203789180329075</v>
      </c>
      <c r="G430">
        <f t="shared" ca="1" si="46"/>
        <v>0.69699999999999995</v>
      </c>
    </row>
    <row r="431" spans="1:7" x14ac:dyDescent="0.3">
      <c r="A431">
        <v>375</v>
      </c>
      <c r="B431" s="5">
        <f t="shared" ca="1" si="42"/>
        <v>66.531552811234661</v>
      </c>
      <c r="C431" s="5">
        <f t="shared" ca="1" si="43"/>
        <v>26.045200157956081</v>
      </c>
      <c r="D431" s="5">
        <f t="shared" ca="1" si="44"/>
        <v>151.9961537003274</v>
      </c>
      <c r="E431" s="5">
        <f t="shared" ca="1" si="47"/>
        <v>-13.682217080388634</v>
      </c>
      <c r="F431" s="5">
        <f t="shared" ca="1" si="45"/>
        <v>3.4378934767548497</v>
      </c>
      <c r="G431">
        <f t="shared" ca="1" si="46"/>
        <v>0.52400000000000002</v>
      </c>
    </row>
    <row r="432" spans="1:7" x14ac:dyDescent="0.3">
      <c r="A432">
        <v>376</v>
      </c>
      <c r="B432" s="5">
        <f t="shared" ca="1" si="42"/>
        <v>69.166868232254131</v>
      </c>
      <c r="C432" s="5">
        <f t="shared" ca="1" si="43"/>
        <v>29.981110178293822</v>
      </c>
      <c r="D432" s="5">
        <f t="shared" ca="1" si="44"/>
        <v>148.77924810116326</v>
      </c>
      <c r="E432" s="5">
        <f t="shared" ca="1" si="47"/>
        <v>-15.581264132560559</v>
      </c>
      <c r="F432" s="5">
        <f t="shared" ca="1" si="45"/>
        <v>1.5388464245829248</v>
      </c>
      <c r="G432">
        <f t="shared" ca="1" si="46"/>
        <v>0.45500000000000002</v>
      </c>
    </row>
    <row r="433" spans="1:7" x14ac:dyDescent="0.3">
      <c r="A433">
        <v>377</v>
      </c>
      <c r="B433" s="5">
        <f t="shared" ca="1" si="42"/>
        <v>71.792618770373892</v>
      </c>
      <c r="C433" s="5">
        <f t="shared" ca="1" si="43"/>
        <v>28.45850121371236</v>
      </c>
      <c r="D433" s="5">
        <f t="shared" ca="1" si="44"/>
        <v>158.29177592058824</v>
      </c>
      <c r="E433" s="5">
        <f t="shared" ca="1" si="47"/>
        <v>-9.1209748121027197</v>
      </c>
      <c r="F433" s="5">
        <f t="shared" ca="1" si="45"/>
        <v>7.9991357450407641</v>
      </c>
      <c r="G433">
        <f t="shared" ca="1" si="46"/>
        <v>0.66600000000000004</v>
      </c>
    </row>
    <row r="434" spans="1:7" x14ac:dyDescent="0.3">
      <c r="A434">
        <v>378</v>
      </c>
      <c r="B434" s="5">
        <f t="shared" ca="1" si="42"/>
        <v>68.306222689914975</v>
      </c>
      <c r="C434" s="5">
        <f t="shared" ca="1" si="43"/>
        <v>30.497491312966957</v>
      </c>
      <c r="D434" s="5">
        <f t="shared" ca="1" si="44"/>
        <v>147.18803655003754</v>
      </c>
      <c r="E434" s="5">
        <f t="shared" ca="1" si="47"/>
        <v>-18.569822736718848</v>
      </c>
      <c r="F434" s="5">
        <f t="shared" ca="1" si="45"/>
        <v>-1.4497121795753642</v>
      </c>
      <c r="G434">
        <f t="shared" ca="1" si="46"/>
        <v>0.36</v>
      </c>
    </row>
    <row r="435" spans="1:7" x14ac:dyDescent="0.3">
      <c r="A435">
        <v>379</v>
      </c>
      <c r="B435" s="5">
        <f t="shared" ca="1" si="42"/>
        <v>71.200724980176304</v>
      </c>
      <c r="C435" s="5">
        <f t="shared" ca="1" si="43"/>
        <v>34.811350625450764</v>
      </c>
      <c r="D435" s="5">
        <f t="shared" ca="1" si="44"/>
        <v>150.50240466711745</v>
      </c>
      <c r="E435" s="5">
        <f t="shared" ca="1" si="47"/>
        <v>-24.320079530952132</v>
      </c>
      <c r="F435" s="5">
        <f t="shared" ca="1" si="45"/>
        <v>-7.1999689738086481</v>
      </c>
      <c r="G435">
        <f t="shared" ca="1" si="46"/>
        <v>0.20300000000000001</v>
      </c>
    </row>
    <row r="436" spans="1:7" x14ac:dyDescent="0.3">
      <c r="A436">
        <v>380</v>
      </c>
      <c r="B436" s="5">
        <f t="shared" ca="1" si="42"/>
        <v>74.126147548829692</v>
      </c>
      <c r="C436" s="5">
        <f t="shared" ca="1" si="43"/>
        <v>34.337964389790187</v>
      </c>
      <c r="D436" s="5">
        <f t="shared" ca="1" si="44"/>
        <v>147.49129771327634</v>
      </c>
      <c r="E436" s="5">
        <f t="shared" ca="1" si="47"/>
        <v>-13.204661877045673</v>
      </c>
      <c r="F436" s="5">
        <f t="shared" ca="1" si="45"/>
        <v>3.9154486800978106</v>
      </c>
      <c r="G436">
        <f t="shared" ca="1" si="46"/>
        <v>0.54700000000000004</v>
      </c>
    </row>
    <row r="437" spans="1:7" x14ac:dyDescent="0.3">
      <c r="A437">
        <v>381</v>
      </c>
      <c r="B437" s="5">
        <f t="shared" ca="1" si="42"/>
        <v>69.128847392363625</v>
      </c>
      <c r="C437" s="5">
        <f t="shared" ca="1" si="43"/>
        <v>28.320698779723124</v>
      </c>
      <c r="D437" s="5">
        <f t="shared" ca="1" si="44"/>
        <v>146.18522856421541</v>
      </c>
      <c r="E437" s="5">
        <f t="shared" ca="1" si="47"/>
        <v>-9.6521120126466506</v>
      </c>
      <c r="F437" s="5">
        <f t="shared" ca="1" si="45"/>
        <v>7.4679985444968331</v>
      </c>
      <c r="G437">
        <f t="shared" ca="1" si="46"/>
        <v>0.65300000000000002</v>
      </c>
    </row>
    <row r="438" spans="1:7" x14ac:dyDescent="0.3">
      <c r="A438">
        <v>382</v>
      </c>
      <c r="B438" s="5">
        <f t="shared" ca="1" si="42"/>
        <v>70.420708465623264</v>
      </c>
      <c r="C438" s="5">
        <f t="shared" ca="1" si="43"/>
        <v>34.857827426249486</v>
      </c>
      <c r="D438" s="5">
        <f t="shared" ca="1" si="44"/>
        <v>164.62747196451582</v>
      </c>
      <c r="E438" s="5">
        <f t="shared" ca="1" si="47"/>
        <v>-34.240039322006368</v>
      </c>
      <c r="F438" s="5">
        <f t="shared" ca="1" si="45"/>
        <v>-17.119928764862884</v>
      </c>
      <c r="G438">
        <f t="shared" ca="1" si="46"/>
        <v>3.9E-2</v>
      </c>
    </row>
    <row r="439" spans="1:7" x14ac:dyDescent="0.3">
      <c r="A439">
        <v>383</v>
      </c>
      <c r="B439" s="5">
        <f t="shared" ca="1" si="42"/>
        <v>70.967535276272315</v>
      </c>
      <c r="C439" s="5">
        <f t="shared" ca="1" si="43"/>
        <v>27.482033303486268</v>
      </c>
      <c r="D439" s="5">
        <f t="shared" ca="1" si="44"/>
        <v>155.30945634569872</v>
      </c>
      <c r="E439" s="5">
        <f t="shared" ca="1" si="47"/>
        <v>-7.0910775766287779</v>
      </c>
      <c r="F439" s="5">
        <f t="shared" ca="1" si="45"/>
        <v>10.029032980514707</v>
      </c>
      <c r="G439">
        <f t="shared" ca="1" si="46"/>
        <v>0.73299999999999998</v>
      </c>
    </row>
    <row r="440" spans="1:7" x14ac:dyDescent="0.3">
      <c r="A440">
        <v>384</v>
      </c>
      <c r="B440" s="5">
        <f t="shared" ca="1" si="42"/>
        <v>68.896095949105913</v>
      </c>
      <c r="C440" s="5">
        <f t="shared" ca="1" si="43"/>
        <v>21.308010643608647</v>
      </c>
      <c r="D440" s="5">
        <f t="shared" ca="1" si="44"/>
        <v>140.11272382409911</v>
      </c>
      <c r="E440" s="5">
        <f t="shared" ca="1" si="47"/>
        <v>12.556440987299062</v>
      </c>
      <c r="F440" s="5">
        <f t="shared" ca="1" si="45"/>
        <v>29.676551544442546</v>
      </c>
      <c r="G440">
        <f t="shared" ca="1" si="46"/>
        <v>0.98199999999999998</v>
      </c>
    </row>
    <row r="441" spans="1:7" x14ac:dyDescent="0.3">
      <c r="A441">
        <v>385</v>
      </c>
      <c r="B441" s="5">
        <f t="shared" ca="1" si="42"/>
        <v>66.194182530009954</v>
      </c>
      <c r="C441" s="5">
        <f t="shared" ca="1" si="43"/>
        <v>28.900674167064448</v>
      </c>
      <c r="D441" s="5">
        <f t="shared" ca="1" si="44"/>
        <v>144.72694311745295</v>
      </c>
      <c r="E441" s="5">
        <f t="shared" ca="1" si="47"/>
        <v>-18.682623265945054</v>
      </c>
      <c r="F441" s="5">
        <f t="shared" ca="1" si="45"/>
        <v>-1.5625127088015702</v>
      </c>
      <c r="G441">
        <f t="shared" ca="1" si="46"/>
        <v>0.35599999999999998</v>
      </c>
    </row>
    <row r="442" spans="1:7" x14ac:dyDescent="0.3">
      <c r="A442">
        <v>386</v>
      </c>
      <c r="B442" s="5">
        <f t="shared" ref="B442:B505" ca="1" si="48">_xlfn.NORM.INV(RAND(),$B$52,$C$52)</f>
        <v>67.822312411810373</v>
      </c>
      <c r="C442" s="5">
        <f t="shared" ref="C442:C505" ca="1" si="49">_xlfn.NORM.INV(RAND(),$B$53,$C$53)</f>
        <v>30.980687082826272</v>
      </c>
      <c r="D442" s="5">
        <f t="shared" ref="D442:D505" ca="1" si="50">_xlfn.NORM.INV(RAND(),$B$54,$C$54)</f>
        <v>146.7496828602479</v>
      </c>
      <c r="E442" s="5">
        <f t="shared" ca="1" si="47"/>
        <v>-21.034719775260598</v>
      </c>
      <c r="F442" s="5">
        <f t="shared" ref="F442:F505" ca="1" si="51">E442+$C$46</f>
        <v>-3.9146092181171142</v>
      </c>
      <c r="G442">
        <f t="shared" ref="G442:G505" ca="1" si="52">COUNTIF($F$57:$F$1056,"&lt;"&amp;F442)/COUNT($F$57:$F$1056)</f>
        <v>0.28199999999999997</v>
      </c>
    </row>
    <row r="443" spans="1:7" x14ac:dyDescent="0.3">
      <c r="A443">
        <v>387</v>
      </c>
      <c r="B443" s="5">
        <f t="shared" ca="1" si="48"/>
        <v>72.957642981035136</v>
      </c>
      <c r="C443" s="5">
        <f t="shared" ca="1" si="49"/>
        <v>26.105490895349561</v>
      </c>
      <c r="D443" s="5">
        <f t="shared" ca="1" si="50"/>
        <v>157.83761333522199</v>
      </c>
      <c r="E443" s="5">
        <f t="shared" ca="1" si="47"/>
        <v>0.94957766029367807</v>
      </c>
      <c r="F443" s="5">
        <f t="shared" ca="1" si="51"/>
        <v>18.069688217437161</v>
      </c>
      <c r="G443">
        <f t="shared" ca="1" si="52"/>
        <v>0.89100000000000001</v>
      </c>
    </row>
    <row r="444" spans="1:7" x14ac:dyDescent="0.3">
      <c r="A444">
        <v>388</v>
      </c>
      <c r="B444" s="5">
        <f t="shared" ca="1" si="48"/>
        <v>69.507730151499217</v>
      </c>
      <c r="C444" s="5">
        <f t="shared" ca="1" si="49"/>
        <v>30.741237210251626</v>
      </c>
      <c r="D444" s="5">
        <f t="shared" ca="1" si="50"/>
        <v>145.23223088012662</v>
      </c>
      <c r="E444" s="5">
        <f t="shared" ca="1" si="47"/>
        <v>-14.840883826076496</v>
      </c>
      <c r="F444" s="5">
        <f t="shared" ca="1" si="51"/>
        <v>2.2792267310669878</v>
      </c>
      <c r="G444">
        <f t="shared" ca="1" si="52"/>
        <v>0.47899999999999998</v>
      </c>
    </row>
    <row r="445" spans="1:7" x14ac:dyDescent="0.3">
      <c r="A445">
        <v>389</v>
      </c>
      <c r="B445" s="5">
        <f t="shared" ca="1" si="48"/>
        <v>67.472969269621288</v>
      </c>
      <c r="C445" s="5">
        <f t="shared" ca="1" si="49"/>
        <v>24.392384983087144</v>
      </c>
      <c r="D445" s="5">
        <f t="shared" ca="1" si="50"/>
        <v>153.74066186158183</v>
      </c>
      <c r="E445" s="5">
        <f t="shared" ca="1" si="47"/>
        <v>-7.3766301914901469</v>
      </c>
      <c r="F445" s="5">
        <f t="shared" ca="1" si="51"/>
        <v>9.7434803656533369</v>
      </c>
      <c r="G445">
        <f t="shared" ca="1" si="52"/>
        <v>0.72099999999999997</v>
      </c>
    </row>
    <row r="446" spans="1:7" x14ac:dyDescent="0.3">
      <c r="A446">
        <v>390</v>
      </c>
      <c r="B446" s="5">
        <f t="shared" ca="1" si="48"/>
        <v>70.841999052333804</v>
      </c>
      <c r="C446" s="5">
        <f t="shared" ca="1" si="49"/>
        <v>30.839874773661279</v>
      </c>
      <c r="D446" s="5">
        <f t="shared" ca="1" si="50"/>
        <v>149.58748206105454</v>
      </c>
      <c r="E446" s="5">
        <f t="shared" ca="1" si="47"/>
        <v>-13.736698581813268</v>
      </c>
      <c r="F446" s="5">
        <f t="shared" ca="1" si="51"/>
        <v>3.3834119753302154</v>
      </c>
      <c r="G446">
        <f t="shared" ca="1" si="52"/>
        <v>0.51900000000000002</v>
      </c>
    </row>
    <row r="447" spans="1:7" x14ac:dyDescent="0.3">
      <c r="A447">
        <v>391</v>
      </c>
      <c r="B447" s="5">
        <f t="shared" ca="1" si="48"/>
        <v>74.148116265701972</v>
      </c>
      <c r="C447" s="5">
        <f t="shared" ca="1" si="49"/>
        <v>31.39987513116003</v>
      </c>
      <c r="D447" s="5">
        <f t="shared" ca="1" si="50"/>
        <v>144.89352370946406</v>
      </c>
      <c r="E447" s="5">
        <f t="shared" ca="1" si="47"/>
        <v>-3.5374014927808934</v>
      </c>
      <c r="F447" s="5">
        <f t="shared" ca="1" si="51"/>
        <v>13.582709064362589</v>
      </c>
      <c r="G447">
        <f t="shared" ca="1" si="52"/>
        <v>0.81299999999999994</v>
      </c>
    </row>
    <row r="448" spans="1:7" x14ac:dyDescent="0.3">
      <c r="A448">
        <v>392</v>
      </c>
      <c r="B448" s="5">
        <f t="shared" ca="1" si="48"/>
        <v>69.811977062975458</v>
      </c>
      <c r="C448" s="5">
        <f t="shared" ca="1" si="49"/>
        <v>33.008757265942869</v>
      </c>
      <c r="D448" s="5">
        <f t="shared" ca="1" si="50"/>
        <v>143.46640719528219</v>
      </c>
      <c r="E448" s="5">
        <f t="shared" ca="1" si="47"/>
        <v>-19.372726790980533</v>
      </c>
      <c r="F448" s="5">
        <f t="shared" ca="1" si="51"/>
        <v>-2.252616233837049</v>
      </c>
      <c r="G448">
        <f t="shared" ca="1" si="52"/>
        <v>0.32700000000000001</v>
      </c>
    </row>
    <row r="449" spans="1:7" x14ac:dyDescent="0.3">
      <c r="A449">
        <v>393</v>
      </c>
      <c r="B449" s="5">
        <f t="shared" ca="1" si="48"/>
        <v>71.180241258290849</v>
      </c>
      <c r="C449" s="5">
        <f t="shared" ca="1" si="49"/>
        <v>28.479069379306953</v>
      </c>
      <c r="D449" s="5">
        <f t="shared" ca="1" si="50"/>
        <v>150.33159591248102</v>
      </c>
      <c r="E449" s="5">
        <f t="shared" ca="1" si="47"/>
        <v>-6.5992796900102979</v>
      </c>
      <c r="F449" s="5">
        <f t="shared" ca="1" si="51"/>
        <v>10.520830867133185</v>
      </c>
      <c r="G449">
        <f t="shared" ca="1" si="52"/>
        <v>0.753</v>
      </c>
    </row>
    <row r="450" spans="1:7" x14ac:dyDescent="0.3">
      <c r="A450">
        <v>394</v>
      </c>
      <c r="B450" s="5">
        <f t="shared" ca="1" si="48"/>
        <v>67.105492708130868</v>
      </c>
      <c r="C450" s="5">
        <f t="shared" ca="1" si="49"/>
        <v>31.650075927005112</v>
      </c>
      <c r="D450" s="5">
        <f t="shared" ca="1" si="50"/>
        <v>152.2189002188945</v>
      </c>
      <c r="E450" s="5">
        <f t="shared" ca="1" si="47"/>
        <v>-27.853577186027838</v>
      </c>
      <c r="F450" s="5">
        <f t="shared" ca="1" si="51"/>
        <v>-10.733466628884354</v>
      </c>
      <c r="G450">
        <f t="shared" ca="1" si="52"/>
        <v>0.124</v>
      </c>
    </row>
    <row r="451" spans="1:7" x14ac:dyDescent="0.3">
      <c r="A451">
        <v>395</v>
      </c>
      <c r="B451" s="5">
        <f t="shared" ca="1" si="48"/>
        <v>66.709992310870092</v>
      </c>
      <c r="C451" s="5">
        <f t="shared" ca="1" si="49"/>
        <v>23.223302436397418</v>
      </c>
      <c r="D451" s="5">
        <f t="shared" ca="1" si="50"/>
        <v>155.3112434079251</v>
      </c>
      <c r="E451" s="5">
        <f t="shared" ca="1" si="47"/>
        <v>-7.0887227793668135</v>
      </c>
      <c r="F451" s="5">
        <f t="shared" ca="1" si="51"/>
        <v>10.03138777777667</v>
      </c>
      <c r="G451">
        <f t="shared" ca="1" si="52"/>
        <v>0.73399999999999999</v>
      </c>
    </row>
    <row r="452" spans="1:7" x14ac:dyDescent="0.3">
      <c r="A452">
        <v>396</v>
      </c>
      <c r="B452" s="5">
        <f t="shared" ca="1" si="48"/>
        <v>66.906426901205322</v>
      </c>
      <c r="C452" s="5">
        <f t="shared" ca="1" si="49"/>
        <v>27.41621649835249</v>
      </c>
      <c r="D452" s="5">
        <f t="shared" ca="1" si="50"/>
        <v>148.37344119235644</v>
      </c>
      <c r="E452" s="5">
        <f t="shared" ca="1" si="47"/>
        <v>-14.512256067836955</v>
      </c>
      <c r="F452" s="5">
        <f t="shared" ca="1" si="51"/>
        <v>2.6078544893065292</v>
      </c>
      <c r="G452">
        <f t="shared" ca="1" si="52"/>
        <v>0.49199999999999999</v>
      </c>
    </row>
    <row r="453" spans="1:7" x14ac:dyDescent="0.3">
      <c r="A453">
        <v>397</v>
      </c>
      <c r="B453" s="5">
        <f t="shared" ca="1" si="48"/>
        <v>65.947817198031075</v>
      </c>
      <c r="C453" s="5">
        <f t="shared" ca="1" si="49"/>
        <v>24.578837454803466</v>
      </c>
      <c r="D453" s="5">
        <f t="shared" ca="1" si="50"/>
        <v>144.29862754567012</v>
      </c>
      <c r="E453" s="5">
        <f t="shared" ca="1" si="47"/>
        <v>-7.0690861853509155</v>
      </c>
      <c r="F453" s="5">
        <f t="shared" ca="1" si="51"/>
        <v>10.051024371792568</v>
      </c>
      <c r="G453">
        <f t="shared" ca="1" si="52"/>
        <v>0.73499999999999999</v>
      </c>
    </row>
    <row r="454" spans="1:7" x14ac:dyDescent="0.3">
      <c r="A454">
        <v>398</v>
      </c>
      <c r="B454" s="5">
        <f t="shared" ca="1" si="48"/>
        <v>68.968015878340992</v>
      </c>
      <c r="C454" s="5">
        <f t="shared" ca="1" si="49"/>
        <v>29.940439904576024</v>
      </c>
      <c r="D454" s="5">
        <f t="shared" ca="1" si="50"/>
        <v>146.88337084297129</v>
      </c>
      <c r="E454" s="5">
        <f t="shared" ref="E454:E517" ca="1" si="53">$J$46*(B454-$B$46)+$J$47*(C454-$B$47)+$J$48*(D454-$B$48)</f>
        <v>-15.001432764213559</v>
      </c>
      <c r="F454" s="5">
        <f t="shared" ca="1" si="51"/>
        <v>2.1186777929299243</v>
      </c>
      <c r="G454">
        <f t="shared" ca="1" si="52"/>
        <v>0.47499999999999998</v>
      </c>
    </row>
    <row r="455" spans="1:7" x14ac:dyDescent="0.3">
      <c r="A455">
        <v>399</v>
      </c>
      <c r="B455" s="5">
        <f t="shared" ca="1" si="48"/>
        <v>70.475418286100819</v>
      </c>
      <c r="C455" s="5">
        <f t="shared" ca="1" si="49"/>
        <v>33.546561019240848</v>
      </c>
      <c r="D455" s="5">
        <f t="shared" ca="1" si="50"/>
        <v>156.16468019035409</v>
      </c>
      <c r="E455" s="5">
        <f t="shared" ca="1" si="53"/>
        <v>-25.864542757787792</v>
      </c>
      <c r="F455" s="5">
        <f t="shared" ca="1" si="51"/>
        <v>-8.744432200644308</v>
      </c>
      <c r="G455">
        <f t="shared" ca="1" si="52"/>
        <v>0.16400000000000001</v>
      </c>
    </row>
    <row r="456" spans="1:7" x14ac:dyDescent="0.3">
      <c r="A456">
        <v>400</v>
      </c>
      <c r="B456" s="5">
        <f t="shared" ca="1" si="48"/>
        <v>69.830828103875049</v>
      </c>
      <c r="C456" s="5">
        <f t="shared" ca="1" si="49"/>
        <v>32.103011456678146</v>
      </c>
      <c r="D456" s="5">
        <f t="shared" ca="1" si="50"/>
        <v>150.40581316828633</v>
      </c>
      <c r="E456" s="5">
        <f t="shared" ca="1" si="53"/>
        <v>-20.529779950510129</v>
      </c>
      <c r="F456" s="5">
        <f t="shared" ca="1" si="51"/>
        <v>-3.4096693933666451</v>
      </c>
      <c r="G456">
        <f t="shared" ca="1" si="52"/>
        <v>0.29399999999999998</v>
      </c>
    </row>
    <row r="457" spans="1:7" x14ac:dyDescent="0.3">
      <c r="A457">
        <v>401</v>
      </c>
      <c r="B457" s="5">
        <f t="shared" ca="1" si="48"/>
        <v>72.001388285829606</v>
      </c>
      <c r="C457" s="5">
        <f t="shared" ca="1" si="49"/>
        <v>29.162629353169557</v>
      </c>
      <c r="D457" s="5">
        <f t="shared" ca="1" si="50"/>
        <v>152.44533419264442</v>
      </c>
      <c r="E457" s="5">
        <f t="shared" ca="1" si="53"/>
        <v>-7.3540314485181719</v>
      </c>
      <c r="F457" s="5">
        <f t="shared" ca="1" si="51"/>
        <v>9.7660791086253127</v>
      </c>
      <c r="G457">
        <f t="shared" ca="1" si="52"/>
        <v>0.72199999999999998</v>
      </c>
    </row>
    <row r="458" spans="1:7" x14ac:dyDescent="0.3">
      <c r="A458">
        <v>402</v>
      </c>
      <c r="B458" s="5">
        <f t="shared" ca="1" si="48"/>
        <v>65.498001460778752</v>
      </c>
      <c r="C458" s="5">
        <f t="shared" ca="1" si="49"/>
        <v>26.866685649002534</v>
      </c>
      <c r="D458" s="5">
        <f t="shared" ca="1" si="50"/>
        <v>157.41310545103528</v>
      </c>
      <c r="E458" s="5">
        <f t="shared" ca="1" si="53"/>
        <v>-21.782340532428741</v>
      </c>
      <c r="F458" s="5">
        <f t="shared" ca="1" si="51"/>
        <v>-4.662229975285257</v>
      </c>
      <c r="G458">
        <f t="shared" ca="1" si="52"/>
        <v>0.25900000000000001</v>
      </c>
    </row>
    <row r="459" spans="1:7" x14ac:dyDescent="0.3">
      <c r="A459">
        <v>403</v>
      </c>
      <c r="B459" s="5">
        <f t="shared" ca="1" si="48"/>
        <v>72.338316025789553</v>
      </c>
      <c r="C459" s="5">
        <f t="shared" ca="1" si="49"/>
        <v>26.591863340795712</v>
      </c>
      <c r="D459" s="5">
        <f t="shared" ca="1" si="50"/>
        <v>137.94987661082209</v>
      </c>
      <c r="E459" s="5">
        <f t="shared" ca="1" si="53"/>
        <v>8.578282291789062</v>
      </c>
      <c r="F459" s="5">
        <f t="shared" ca="1" si="51"/>
        <v>25.698392848932546</v>
      </c>
      <c r="G459">
        <f t="shared" ca="1" si="52"/>
        <v>0.96599999999999997</v>
      </c>
    </row>
    <row r="460" spans="1:7" x14ac:dyDescent="0.3">
      <c r="A460">
        <v>404</v>
      </c>
      <c r="B460" s="5">
        <f t="shared" ca="1" si="48"/>
        <v>68.652293014186768</v>
      </c>
      <c r="C460" s="5">
        <f t="shared" ca="1" si="49"/>
        <v>29.187128598276498</v>
      </c>
      <c r="D460" s="5">
        <f t="shared" ca="1" si="50"/>
        <v>155.24515110042256</v>
      </c>
      <c r="E460" s="5">
        <f t="shared" ca="1" si="53"/>
        <v>-18.285168087626637</v>
      </c>
      <c r="F460" s="5">
        <f t="shared" ca="1" si="51"/>
        <v>-1.1650575304831534</v>
      </c>
      <c r="G460">
        <f t="shared" ca="1" si="52"/>
        <v>0.36799999999999999</v>
      </c>
    </row>
    <row r="461" spans="1:7" x14ac:dyDescent="0.3">
      <c r="A461">
        <v>405</v>
      </c>
      <c r="B461" s="5">
        <f t="shared" ca="1" si="48"/>
        <v>71.214263876154703</v>
      </c>
      <c r="C461" s="5">
        <f t="shared" ca="1" si="49"/>
        <v>25.157774524001923</v>
      </c>
      <c r="D461" s="5">
        <f t="shared" ca="1" si="50"/>
        <v>154.97373916408262</v>
      </c>
      <c r="E461" s="5">
        <f t="shared" ca="1" si="53"/>
        <v>0.27055968132163644</v>
      </c>
      <c r="F461" s="5">
        <f t="shared" ca="1" si="51"/>
        <v>17.39067023846512</v>
      </c>
      <c r="G461">
        <f t="shared" ca="1" si="52"/>
        <v>0.88100000000000001</v>
      </c>
    </row>
    <row r="462" spans="1:7" x14ac:dyDescent="0.3">
      <c r="A462">
        <v>406</v>
      </c>
      <c r="B462" s="5">
        <f t="shared" ca="1" si="48"/>
        <v>73.873977293576218</v>
      </c>
      <c r="C462" s="5">
        <f t="shared" ca="1" si="49"/>
        <v>26.211501568704463</v>
      </c>
      <c r="D462" s="5">
        <f t="shared" ca="1" si="50"/>
        <v>147.96052947470901</v>
      </c>
      <c r="E462" s="5">
        <f t="shared" ca="1" si="53"/>
        <v>8.5352645606600817</v>
      </c>
      <c r="F462" s="5">
        <f t="shared" ca="1" si="51"/>
        <v>25.655375117803565</v>
      </c>
      <c r="G462">
        <f t="shared" ca="1" si="52"/>
        <v>0.96399999999999997</v>
      </c>
    </row>
    <row r="463" spans="1:7" x14ac:dyDescent="0.3">
      <c r="A463">
        <v>407</v>
      </c>
      <c r="B463" s="5">
        <f t="shared" ca="1" si="48"/>
        <v>70.176805595569945</v>
      </c>
      <c r="C463" s="5">
        <f t="shared" ca="1" si="49"/>
        <v>31.09500640906343</v>
      </c>
      <c r="D463" s="5">
        <f t="shared" ca="1" si="50"/>
        <v>149.27903033706593</v>
      </c>
      <c r="E463" s="5">
        <f t="shared" ca="1" si="53"/>
        <v>-16.14093739458545</v>
      </c>
      <c r="F463" s="5">
        <f t="shared" ca="1" si="51"/>
        <v>0.97917316255803399</v>
      </c>
      <c r="G463">
        <f t="shared" ca="1" si="52"/>
        <v>0.442</v>
      </c>
    </row>
    <row r="464" spans="1:7" x14ac:dyDescent="0.3">
      <c r="A464">
        <v>408</v>
      </c>
      <c r="B464" s="5">
        <f t="shared" ca="1" si="48"/>
        <v>70.896774413994507</v>
      </c>
      <c r="C464" s="5">
        <f t="shared" ca="1" si="49"/>
        <v>37.784479058812408</v>
      </c>
      <c r="D464" s="5">
        <f t="shared" ca="1" si="50"/>
        <v>138.58941124308137</v>
      </c>
      <c r="E464" s="5">
        <f t="shared" ca="1" si="53"/>
        <v>-27.053356311400659</v>
      </c>
      <c r="F464" s="5">
        <f t="shared" ca="1" si="51"/>
        <v>-9.9332457542571753</v>
      </c>
      <c r="G464">
        <f t="shared" ca="1" si="52"/>
        <v>0.14499999999999999</v>
      </c>
    </row>
    <row r="465" spans="1:7" x14ac:dyDescent="0.3">
      <c r="A465">
        <v>409</v>
      </c>
      <c r="B465" s="5">
        <f t="shared" ca="1" si="48"/>
        <v>64.907788783340436</v>
      </c>
      <c r="C465" s="5">
        <f t="shared" ca="1" si="49"/>
        <v>27.456394754231617</v>
      </c>
      <c r="D465" s="5">
        <f t="shared" ca="1" si="50"/>
        <v>159.65925345395812</v>
      </c>
      <c r="E465" s="5">
        <f t="shared" ca="1" si="53"/>
        <v>-26.288226411045908</v>
      </c>
      <c r="F465" s="5">
        <f t="shared" ca="1" si="51"/>
        <v>-9.1681158539024246</v>
      </c>
      <c r="G465">
        <f t="shared" ca="1" si="52"/>
        <v>0.155</v>
      </c>
    </row>
    <row r="466" spans="1:7" x14ac:dyDescent="0.3">
      <c r="A466">
        <v>410</v>
      </c>
      <c r="B466" s="5">
        <f t="shared" ca="1" si="48"/>
        <v>72.813133538252615</v>
      </c>
      <c r="C466" s="5">
        <f t="shared" ca="1" si="49"/>
        <v>27.696388293863968</v>
      </c>
      <c r="D466" s="5">
        <f t="shared" ca="1" si="50"/>
        <v>149.09308904309469</v>
      </c>
      <c r="E466" s="5">
        <f t="shared" ca="1" si="53"/>
        <v>0.8147749131065869</v>
      </c>
      <c r="F466" s="5">
        <f t="shared" ca="1" si="51"/>
        <v>17.93488547025007</v>
      </c>
      <c r="G466">
        <f t="shared" ca="1" si="52"/>
        <v>0.89</v>
      </c>
    </row>
    <row r="467" spans="1:7" x14ac:dyDescent="0.3">
      <c r="A467">
        <v>411</v>
      </c>
      <c r="B467" s="5">
        <f t="shared" ca="1" si="48"/>
        <v>67.043326846410494</v>
      </c>
      <c r="C467" s="5">
        <f t="shared" ca="1" si="49"/>
        <v>27.61956346370723</v>
      </c>
      <c r="D467" s="5">
        <f t="shared" ca="1" si="50"/>
        <v>139.88966358895482</v>
      </c>
      <c r="E467" s="5">
        <f t="shared" ca="1" si="53"/>
        <v>-10.12618758100027</v>
      </c>
      <c r="F467" s="5">
        <f t="shared" ca="1" si="51"/>
        <v>6.9939229761432138</v>
      </c>
      <c r="G467">
        <f t="shared" ca="1" si="52"/>
        <v>0.63500000000000001</v>
      </c>
    </row>
    <row r="468" spans="1:7" x14ac:dyDescent="0.3">
      <c r="A468">
        <v>412</v>
      </c>
      <c r="B468" s="5">
        <f t="shared" ca="1" si="48"/>
        <v>72.235093140456215</v>
      </c>
      <c r="C468" s="5">
        <f t="shared" ca="1" si="49"/>
        <v>29.076374147262083</v>
      </c>
      <c r="D468" s="5">
        <f t="shared" ca="1" si="50"/>
        <v>150.34628406636048</v>
      </c>
      <c r="E468" s="5">
        <f t="shared" ca="1" si="53"/>
        <v>-5.3292724480811522</v>
      </c>
      <c r="F468" s="5">
        <f t="shared" ca="1" si="51"/>
        <v>11.790838109062332</v>
      </c>
      <c r="G468">
        <f t="shared" ca="1" si="52"/>
        <v>0.78</v>
      </c>
    </row>
    <row r="469" spans="1:7" x14ac:dyDescent="0.3">
      <c r="A469">
        <v>413</v>
      </c>
      <c r="B469" s="5">
        <f t="shared" ca="1" si="48"/>
        <v>71.446685533103036</v>
      </c>
      <c r="C469" s="5">
        <f t="shared" ca="1" si="49"/>
        <v>33.101243309124023</v>
      </c>
      <c r="D469" s="5">
        <f t="shared" ca="1" si="50"/>
        <v>140.23796360878197</v>
      </c>
      <c r="E469" s="5">
        <f t="shared" ca="1" si="53"/>
        <v>-13.325610918158958</v>
      </c>
      <c r="F469" s="5">
        <f t="shared" ca="1" si="51"/>
        <v>3.7944996389845258</v>
      </c>
      <c r="G469">
        <f t="shared" ca="1" si="52"/>
        <v>0.54200000000000004</v>
      </c>
    </row>
    <row r="470" spans="1:7" x14ac:dyDescent="0.3">
      <c r="A470">
        <v>414</v>
      </c>
      <c r="B470" s="5">
        <f t="shared" ca="1" si="48"/>
        <v>71.418428742154305</v>
      </c>
      <c r="C470" s="5">
        <f t="shared" ca="1" si="49"/>
        <v>30.835548655892069</v>
      </c>
      <c r="D470" s="5">
        <f t="shared" ca="1" si="50"/>
        <v>150.6416000978254</v>
      </c>
      <c r="E470" s="5">
        <f t="shared" ca="1" si="53"/>
        <v>-12.682688978468388</v>
      </c>
      <c r="F470" s="5">
        <f t="shared" ca="1" si="51"/>
        <v>4.4374215786750959</v>
      </c>
      <c r="G470">
        <f t="shared" ca="1" si="52"/>
        <v>0.56499999999999995</v>
      </c>
    </row>
    <row r="471" spans="1:7" x14ac:dyDescent="0.3">
      <c r="A471">
        <v>415</v>
      </c>
      <c r="B471" s="5">
        <f t="shared" ca="1" si="48"/>
        <v>65.972939402685682</v>
      </c>
      <c r="C471" s="5">
        <f t="shared" ca="1" si="49"/>
        <v>28.15186471849001</v>
      </c>
      <c r="D471" s="5">
        <f t="shared" ca="1" si="50"/>
        <v>153.29236961841696</v>
      </c>
      <c r="E471" s="5">
        <f t="shared" ca="1" si="53"/>
        <v>-21.824790588411158</v>
      </c>
      <c r="F471" s="5">
        <f t="shared" ca="1" si="51"/>
        <v>-4.7046800312676744</v>
      </c>
      <c r="G471">
        <f t="shared" ca="1" si="52"/>
        <v>0.255</v>
      </c>
    </row>
    <row r="472" spans="1:7" x14ac:dyDescent="0.3">
      <c r="A472">
        <v>416</v>
      </c>
      <c r="B472" s="5">
        <f t="shared" ca="1" si="48"/>
        <v>69.168860544665463</v>
      </c>
      <c r="C472" s="5">
        <f t="shared" ca="1" si="49"/>
        <v>25.95696662385944</v>
      </c>
      <c r="D472" s="5">
        <f t="shared" ca="1" si="50"/>
        <v>152.42070121956982</v>
      </c>
      <c r="E472" s="5">
        <f t="shared" ca="1" si="53"/>
        <v>-6.298597033247809</v>
      </c>
      <c r="F472" s="5">
        <f t="shared" ca="1" si="51"/>
        <v>10.821513523895675</v>
      </c>
      <c r="G472">
        <f t="shared" ca="1" si="52"/>
        <v>0.76200000000000001</v>
      </c>
    </row>
    <row r="473" spans="1:7" x14ac:dyDescent="0.3">
      <c r="A473">
        <v>417</v>
      </c>
      <c r="B473" s="5">
        <f t="shared" ca="1" si="48"/>
        <v>71.324839971258285</v>
      </c>
      <c r="C473" s="5">
        <f t="shared" ca="1" si="49"/>
        <v>29.348147884768458</v>
      </c>
      <c r="D473" s="5">
        <f t="shared" ca="1" si="50"/>
        <v>150.63356101409278</v>
      </c>
      <c r="E473" s="5">
        <f t="shared" ca="1" si="53"/>
        <v>-8.7854608802500955</v>
      </c>
      <c r="F473" s="5">
        <f t="shared" ca="1" si="51"/>
        <v>8.3346496768933882</v>
      </c>
      <c r="G473">
        <f t="shared" ca="1" si="52"/>
        <v>0.67800000000000005</v>
      </c>
    </row>
    <row r="474" spans="1:7" x14ac:dyDescent="0.3">
      <c r="A474">
        <v>418</v>
      </c>
      <c r="B474" s="5">
        <f t="shared" ca="1" si="48"/>
        <v>68.573875581277719</v>
      </c>
      <c r="C474" s="5">
        <f t="shared" ca="1" si="49"/>
        <v>30.651359780466844</v>
      </c>
      <c r="D474" s="5">
        <f t="shared" ca="1" si="50"/>
        <v>155.60946267231461</v>
      </c>
      <c r="E474" s="5">
        <f t="shared" ca="1" si="53"/>
        <v>-22.790079214379286</v>
      </c>
      <c r="F474" s="5">
        <f t="shared" ca="1" si="51"/>
        <v>-5.6699686572358026</v>
      </c>
      <c r="G474">
        <f t="shared" ca="1" si="52"/>
        <v>0.23499999999999999</v>
      </c>
    </row>
    <row r="475" spans="1:7" x14ac:dyDescent="0.3">
      <c r="A475">
        <v>419</v>
      </c>
      <c r="B475" s="5">
        <f t="shared" ca="1" si="48"/>
        <v>71.44440349490894</v>
      </c>
      <c r="C475" s="5">
        <f t="shared" ca="1" si="49"/>
        <v>31.763044742770159</v>
      </c>
      <c r="D475" s="5">
        <f t="shared" ca="1" si="50"/>
        <v>152.68635209926339</v>
      </c>
      <c r="E475" s="5">
        <f t="shared" ca="1" si="53"/>
        <v>-16.302480285013946</v>
      </c>
      <c r="F475" s="5">
        <f t="shared" ca="1" si="51"/>
        <v>0.81763027212953787</v>
      </c>
      <c r="G475">
        <f t="shared" ca="1" si="52"/>
        <v>0.437</v>
      </c>
    </row>
    <row r="476" spans="1:7" x14ac:dyDescent="0.3">
      <c r="A476">
        <v>420</v>
      </c>
      <c r="B476" s="5">
        <f t="shared" ca="1" si="48"/>
        <v>68.261879984225288</v>
      </c>
      <c r="C476" s="5">
        <f t="shared" ca="1" si="49"/>
        <v>28.437348349373092</v>
      </c>
      <c r="D476" s="5">
        <f t="shared" ca="1" si="50"/>
        <v>155.68812580138041</v>
      </c>
      <c r="E476" s="5">
        <f t="shared" ca="1" si="53"/>
        <v>-17.520166636376253</v>
      </c>
      <c r="F476" s="5">
        <f t="shared" ca="1" si="51"/>
        <v>-0.40005607923276898</v>
      </c>
      <c r="G476">
        <f t="shared" ca="1" si="52"/>
        <v>0.39</v>
      </c>
    </row>
    <row r="477" spans="1:7" x14ac:dyDescent="0.3">
      <c r="A477">
        <v>421</v>
      </c>
      <c r="B477" s="5">
        <f t="shared" ca="1" si="48"/>
        <v>68.323515262911869</v>
      </c>
      <c r="C477" s="5">
        <f t="shared" ca="1" si="49"/>
        <v>34.18143042320451</v>
      </c>
      <c r="D477" s="5">
        <f t="shared" ca="1" si="50"/>
        <v>144.00395235747706</v>
      </c>
      <c r="E477" s="5">
        <f t="shared" ca="1" si="53"/>
        <v>-27.094903948819653</v>
      </c>
      <c r="F477" s="5">
        <f t="shared" ca="1" si="51"/>
        <v>-9.9747933916761689</v>
      </c>
      <c r="G477">
        <f t="shared" ca="1" si="52"/>
        <v>0.14399999999999999</v>
      </c>
    </row>
    <row r="478" spans="1:7" x14ac:dyDescent="0.3">
      <c r="A478">
        <v>422</v>
      </c>
      <c r="B478" s="5">
        <f t="shared" ca="1" si="48"/>
        <v>67.792435320934246</v>
      </c>
      <c r="C478" s="5">
        <f t="shared" ca="1" si="49"/>
        <v>25.713544319098673</v>
      </c>
      <c r="D478" s="5">
        <f t="shared" ca="1" si="50"/>
        <v>149.00132127847027</v>
      </c>
      <c r="E478" s="5">
        <f t="shared" ca="1" si="53"/>
        <v>-7.6204556606947031</v>
      </c>
      <c r="F478" s="5">
        <f t="shared" ca="1" si="51"/>
        <v>9.4996548964487815</v>
      </c>
      <c r="G478">
        <f t="shared" ca="1" si="52"/>
        <v>0.71499999999999997</v>
      </c>
    </row>
    <row r="479" spans="1:7" x14ac:dyDescent="0.3">
      <c r="A479">
        <v>423</v>
      </c>
      <c r="B479" s="5">
        <f t="shared" ca="1" si="48"/>
        <v>70.955540490606481</v>
      </c>
      <c r="C479" s="5">
        <f t="shared" ca="1" si="49"/>
        <v>31.411859072408451</v>
      </c>
      <c r="D479" s="5">
        <f t="shared" ca="1" si="50"/>
        <v>166.46298745116576</v>
      </c>
      <c r="E479" s="5">
        <f t="shared" ca="1" si="53"/>
        <v>-24.110827784484712</v>
      </c>
      <c r="F479" s="5">
        <f t="shared" ca="1" si="51"/>
        <v>-6.9907172273412286</v>
      </c>
      <c r="G479">
        <f t="shared" ca="1" si="52"/>
        <v>0.20699999999999999</v>
      </c>
    </row>
    <row r="480" spans="1:7" x14ac:dyDescent="0.3">
      <c r="A480">
        <v>424</v>
      </c>
      <c r="B480" s="5">
        <f t="shared" ca="1" si="48"/>
        <v>76.020785897638618</v>
      </c>
      <c r="C480" s="5">
        <f t="shared" ca="1" si="49"/>
        <v>30.454586126231639</v>
      </c>
      <c r="D480" s="5">
        <f t="shared" ca="1" si="50"/>
        <v>151.65999182809807</v>
      </c>
      <c r="E480" s="5">
        <f t="shared" ca="1" si="53"/>
        <v>0.68686754604421274</v>
      </c>
      <c r="F480" s="5">
        <f t="shared" ca="1" si="51"/>
        <v>17.806978103187696</v>
      </c>
      <c r="G480">
        <f t="shared" ca="1" si="52"/>
        <v>0.88700000000000001</v>
      </c>
    </row>
    <row r="481" spans="1:7" x14ac:dyDescent="0.3">
      <c r="A481">
        <v>425</v>
      </c>
      <c r="B481" s="5">
        <f t="shared" ca="1" si="48"/>
        <v>68.643944357497745</v>
      </c>
      <c r="C481" s="5">
        <f t="shared" ca="1" si="49"/>
        <v>25.340421242018248</v>
      </c>
      <c r="D481" s="5">
        <f t="shared" ca="1" si="50"/>
        <v>149.92320846995588</v>
      </c>
      <c r="E481" s="5">
        <f t="shared" ca="1" si="53"/>
        <v>-4.6968539139382237</v>
      </c>
      <c r="F481" s="5">
        <f t="shared" ca="1" si="51"/>
        <v>12.42325664320526</v>
      </c>
      <c r="G481">
        <f t="shared" ca="1" si="52"/>
        <v>0.79300000000000004</v>
      </c>
    </row>
    <row r="482" spans="1:7" x14ac:dyDescent="0.3">
      <c r="A482">
        <v>426</v>
      </c>
      <c r="B482" s="5">
        <f t="shared" ca="1" si="48"/>
        <v>67.489617837038821</v>
      </c>
      <c r="C482" s="5">
        <f t="shared" ca="1" si="49"/>
        <v>27.096235081426638</v>
      </c>
      <c r="D482" s="5">
        <f t="shared" ca="1" si="50"/>
        <v>144.80471109561046</v>
      </c>
      <c r="E482" s="5">
        <f t="shared" ca="1" si="53"/>
        <v>-10.066627273972857</v>
      </c>
      <c r="F482" s="5">
        <f t="shared" ca="1" si="51"/>
        <v>7.0534832831706264</v>
      </c>
      <c r="G482">
        <f t="shared" ca="1" si="52"/>
        <v>0.63700000000000001</v>
      </c>
    </row>
    <row r="483" spans="1:7" x14ac:dyDescent="0.3">
      <c r="A483">
        <v>427</v>
      </c>
      <c r="B483" s="5">
        <f t="shared" ca="1" si="48"/>
        <v>68.83127081471109</v>
      </c>
      <c r="C483" s="5">
        <f t="shared" ca="1" si="49"/>
        <v>30.857195914197749</v>
      </c>
      <c r="D483" s="5">
        <f t="shared" ca="1" si="50"/>
        <v>148.23398349868901</v>
      </c>
      <c r="E483" s="5">
        <f t="shared" ca="1" si="53"/>
        <v>-18.671650276419889</v>
      </c>
      <c r="F483" s="5">
        <f t="shared" ca="1" si="51"/>
        <v>-1.5515397192764055</v>
      </c>
      <c r="G483">
        <f t="shared" ca="1" si="52"/>
        <v>0.35699999999999998</v>
      </c>
    </row>
    <row r="484" spans="1:7" x14ac:dyDescent="0.3">
      <c r="A484">
        <v>428</v>
      </c>
      <c r="B484" s="5">
        <f t="shared" ca="1" si="48"/>
        <v>70.627395473077783</v>
      </c>
      <c r="C484" s="5">
        <f t="shared" ca="1" si="49"/>
        <v>27.244335718568621</v>
      </c>
      <c r="D484" s="5">
        <f t="shared" ca="1" si="50"/>
        <v>143.99967170234976</v>
      </c>
      <c r="E484" s="5">
        <f t="shared" ca="1" si="53"/>
        <v>-1.2826924653717859</v>
      </c>
      <c r="F484" s="5">
        <f t="shared" ca="1" si="51"/>
        <v>15.837418091771697</v>
      </c>
      <c r="G484">
        <f t="shared" ca="1" si="52"/>
        <v>0.85199999999999998</v>
      </c>
    </row>
    <row r="485" spans="1:7" x14ac:dyDescent="0.3">
      <c r="A485">
        <v>429</v>
      </c>
      <c r="B485" s="5">
        <f t="shared" ca="1" si="48"/>
        <v>76.626149190528835</v>
      </c>
      <c r="C485" s="5">
        <f t="shared" ca="1" si="49"/>
        <v>26.1211087129535</v>
      </c>
      <c r="D485" s="5">
        <f t="shared" ca="1" si="50"/>
        <v>158.28305466789891</v>
      </c>
      <c r="E485" s="5">
        <f t="shared" ca="1" si="53"/>
        <v>10.912005308953493</v>
      </c>
      <c r="F485" s="5">
        <f t="shared" ca="1" si="51"/>
        <v>28.032115866096976</v>
      </c>
      <c r="G485">
        <f t="shared" ca="1" si="52"/>
        <v>0.97699999999999998</v>
      </c>
    </row>
    <row r="486" spans="1:7" x14ac:dyDescent="0.3">
      <c r="A486">
        <v>430</v>
      </c>
      <c r="B486" s="5">
        <f t="shared" ca="1" si="48"/>
        <v>76.670866359875575</v>
      </c>
      <c r="C486" s="5">
        <f t="shared" ca="1" si="49"/>
        <v>29.018117695900607</v>
      </c>
      <c r="D486" s="5">
        <f t="shared" ca="1" si="50"/>
        <v>155.64243053539846</v>
      </c>
      <c r="E486" s="5">
        <f t="shared" ca="1" si="53"/>
        <v>4.3685502910351275</v>
      </c>
      <c r="F486" s="5">
        <f t="shared" ca="1" si="51"/>
        <v>21.488660848178611</v>
      </c>
      <c r="G486">
        <f t="shared" ca="1" si="52"/>
        <v>0.93899999999999995</v>
      </c>
    </row>
    <row r="487" spans="1:7" x14ac:dyDescent="0.3">
      <c r="A487">
        <v>431</v>
      </c>
      <c r="B487" s="5">
        <f t="shared" ca="1" si="48"/>
        <v>68.988217833084676</v>
      </c>
      <c r="C487" s="5">
        <f t="shared" ca="1" si="49"/>
        <v>25.44980502101534</v>
      </c>
      <c r="D487" s="5">
        <f t="shared" ca="1" si="50"/>
        <v>147.347849302425</v>
      </c>
      <c r="E487" s="5">
        <f t="shared" ca="1" si="53"/>
        <v>-2.6530264709866849</v>
      </c>
      <c r="F487" s="5">
        <f t="shared" ca="1" si="51"/>
        <v>14.467084086156799</v>
      </c>
      <c r="G487">
        <f t="shared" ca="1" si="52"/>
        <v>0.82799999999999996</v>
      </c>
    </row>
    <row r="488" spans="1:7" x14ac:dyDescent="0.3">
      <c r="A488">
        <v>432</v>
      </c>
      <c r="B488" s="5">
        <f t="shared" ca="1" si="48"/>
        <v>75.854954103088062</v>
      </c>
      <c r="C488" s="5">
        <f t="shared" ca="1" si="49"/>
        <v>29.097357797989705</v>
      </c>
      <c r="D488" s="5">
        <f t="shared" ca="1" si="50"/>
        <v>151.87577925626528</v>
      </c>
      <c r="E488" s="5">
        <f t="shared" ca="1" si="53"/>
        <v>3.8981388595959783</v>
      </c>
      <c r="F488" s="5">
        <f t="shared" ca="1" si="51"/>
        <v>21.018249416739462</v>
      </c>
      <c r="G488">
        <f t="shared" ca="1" si="52"/>
        <v>0.93100000000000005</v>
      </c>
    </row>
    <row r="489" spans="1:7" x14ac:dyDescent="0.3">
      <c r="A489">
        <v>433</v>
      </c>
      <c r="B489" s="5">
        <f t="shared" ca="1" si="48"/>
        <v>68.052666130469873</v>
      </c>
      <c r="C489" s="5">
        <f t="shared" ca="1" si="49"/>
        <v>26.035283402224351</v>
      </c>
      <c r="D489" s="5">
        <f t="shared" ca="1" si="50"/>
        <v>143.62742984143156</v>
      </c>
      <c r="E489" s="5">
        <f t="shared" ca="1" si="53"/>
        <v>-4.8964179742197604</v>
      </c>
      <c r="F489" s="5">
        <f t="shared" ca="1" si="51"/>
        <v>12.223692582923723</v>
      </c>
      <c r="G489">
        <f t="shared" ca="1" si="52"/>
        <v>0.78700000000000003</v>
      </c>
    </row>
    <row r="490" spans="1:7" x14ac:dyDescent="0.3">
      <c r="A490">
        <v>434</v>
      </c>
      <c r="B490" s="5">
        <f t="shared" ca="1" si="48"/>
        <v>72.16379665159829</v>
      </c>
      <c r="C490" s="5">
        <f t="shared" ca="1" si="49"/>
        <v>32.22196003040051</v>
      </c>
      <c r="D490" s="5">
        <f t="shared" ca="1" si="50"/>
        <v>149.78346544050945</v>
      </c>
      <c r="E490" s="5">
        <f t="shared" ca="1" si="53"/>
        <v>-14.010690689507392</v>
      </c>
      <c r="F490" s="5">
        <f t="shared" ca="1" si="51"/>
        <v>3.1094198676360918</v>
      </c>
      <c r="G490">
        <f t="shared" ca="1" si="52"/>
        <v>0.51</v>
      </c>
    </row>
    <row r="491" spans="1:7" x14ac:dyDescent="0.3">
      <c r="A491">
        <v>435</v>
      </c>
      <c r="B491" s="5">
        <f t="shared" ca="1" si="48"/>
        <v>70.276249196971904</v>
      </c>
      <c r="C491" s="5">
        <f t="shared" ca="1" si="49"/>
        <v>30.601585427165713</v>
      </c>
      <c r="D491" s="5">
        <f t="shared" ca="1" si="50"/>
        <v>136.20912663336526</v>
      </c>
      <c r="E491" s="5">
        <f t="shared" ca="1" si="53"/>
        <v>-7.4420952621247833</v>
      </c>
      <c r="F491" s="5">
        <f t="shared" ca="1" si="51"/>
        <v>9.6780152950186995</v>
      </c>
      <c r="G491">
        <f t="shared" ca="1" si="52"/>
        <v>0.72</v>
      </c>
    </row>
    <row r="492" spans="1:7" x14ac:dyDescent="0.3">
      <c r="A492">
        <v>436</v>
      </c>
      <c r="B492" s="5">
        <f t="shared" ca="1" si="48"/>
        <v>69.287296126004875</v>
      </c>
      <c r="C492" s="5">
        <f t="shared" ca="1" si="49"/>
        <v>28.60896440316009</v>
      </c>
      <c r="D492" s="5">
        <f t="shared" ca="1" si="50"/>
        <v>146.41757540574554</v>
      </c>
      <c r="E492" s="5">
        <f t="shared" ca="1" si="53"/>
        <v>-10.139893408782131</v>
      </c>
      <c r="F492" s="5">
        <f t="shared" ca="1" si="51"/>
        <v>6.9802171483613531</v>
      </c>
      <c r="G492">
        <f t="shared" ca="1" si="52"/>
        <v>0.63400000000000001</v>
      </c>
    </row>
    <row r="493" spans="1:7" x14ac:dyDescent="0.3">
      <c r="A493">
        <v>437</v>
      </c>
      <c r="B493" s="5">
        <f t="shared" ca="1" si="48"/>
        <v>63.750557163247194</v>
      </c>
      <c r="C493" s="5">
        <f t="shared" ca="1" si="49"/>
        <v>26.9053340754608</v>
      </c>
      <c r="D493" s="5">
        <f t="shared" ca="1" si="50"/>
        <v>158.96463356701213</v>
      </c>
      <c r="E493" s="5">
        <f t="shared" ca="1" si="53"/>
        <v>-27.606942904095376</v>
      </c>
      <c r="F493" s="5">
        <f t="shared" ca="1" si="51"/>
        <v>-10.486832346951893</v>
      </c>
      <c r="G493">
        <f t="shared" ca="1" si="52"/>
        <v>0.13400000000000001</v>
      </c>
    </row>
    <row r="494" spans="1:7" x14ac:dyDescent="0.3">
      <c r="A494">
        <v>438</v>
      </c>
      <c r="B494" s="5">
        <f t="shared" ca="1" si="48"/>
        <v>68.611206149623513</v>
      </c>
      <c r="C494" s="5">
        <f t="shared" ca="1" si="49"/>
        <v>26.607666922278725</v>
      </c>
      <c r="D494" s="5">
        <f t="shared" ca="1" si="50"/>
        <v>143.7059651293369</v>
      </c>
      <c r="E494" s="5">
        <f t="shared" ca="1" si="53"/>
        <v>-4.9774029830941915</v>
      </c>
      <c r="F494" s="5">
        <f t="shared" ca="1" si="51"/>
        <v>12.142707574049293</v>
      </c>
      <c r="G494">
        <f t="shared" ca="1" si="52"/>
        <v>0.78600000000000003</v>
      </c>
    </row>
    <row r="495" spans="1:7" x14ac:dyDescent="0.3">
      <c r="A495">
        <v>439</v>
      </c>
      <c r="B495" s="5">
        <f t="shared" ca="1" si="48"/>
        <v>74.728350563684231</v>
      </c>
      <c r="C495" s="5">
        <f t="shared" ca="1" si="49"/>
        <v>31.27445257816272</v>
      </c>
      <c r="D495" s="5">
        <f t="shared" ca="1" si="50"/>
        <v>149.13175590354294</v>
      </c>
      <c r="E495" s="5">
        <f t="shared" ca="1" si="53"/>
        <v>-3.8503690327565425</v>
      </c>
      <c r="F495" s="5">
        <f t="shared" ca="1" si="51"/>
        <v>13.269741524386941</v>
      </c>
      <c r="G495">
        <f t="shared" ca="1" si="52"/>
        <v>0.80600000000000005</v>
      </c>
    </row>
    <row r="496" spans="1:7" x14ac:dyDescent="0.3">
      <c r="A496">
        <v>440</v>
      </c>
      <c r="B496" s="5">
        <f t="shared" ca="1" si="48"/>
        <v>71.368544073305657</v>
      </c>
      <c r="C496" s="5">
        <f t="shared" ca="1" si="49"/>
        <v>28.471915334373556</v>
      </c>
      <c r="D496" s="5">
        <f t="shared" ca="1" si="50"/>
        <v>152.11411342452845</v>
      </c>
      <c r="E496" s="5">
        <f t="shared" ca="1" si="53"/>
        <v>-7.0139169789648745</v>
      </c>
      <c r="F496" s="5">
        <f t="shared" ca="1" si="51"/>
        <v>10.106193578178608</v>
      </c>
      <c r="G496">
        <f t="shared" ca="1" si="52"/>
        <v>0.73799999999999999</v>
      </c>
    </row>
    <row r="497" spans="1:7" x14ac:dyDescent="0.3">
      <c r="A497">
        <v>441</v>
      </c>
      <c r="B497" s="5">
        <f t="shared" ca="1" si="48"/>
        <v>67.575611893767032</v>
      </c>
      <c r="C497" s="5">
        <f t="shared" ca="1" si="49"/>
        <v>33.567966862960176</v>
      </c>
      <c r="D497" s="5">
        <f t="shared" ca="1" si="50"/>
        <v>153.68556692445588</v>
      </c>
      <c r="E497" s="5">
        <f t="shared" ca="1" si="53"/>
        <v>-32.687524860723158</v>
      </c>
      <c r="F497" s="5">
        <f t="shared" ca="1" si="51"/>
        <v>-15.567414303579675</v>
      </c>
      <c r="G497">
        <f t="shared" ca="1" si="52"/>
        <v>5.6000000000000001E-2</v>
      </c>
    </row>
    <row r="498" spans="1:7" x14ac:dyDescent="0.3">
      <c r="A498">
        <v>442</v>
      </c>
      <c r="B498" s="5">
        <f t="shared" ca="1" si="48"/>
        <v>71.990728075904173</v>
      </c>
      <c r="C498" s="5">
        <f t="shared" ca="1" si="49"/>
        <v>30.704969222251215</v>
      </c>
      <c r="D498" s="5">
        <f t="shared" ca="1" si="50"/>
        <v>147.66672120755317</v>
      </c>
      <c r="E498" s="5">
        <f t="shared" ca="1" si="53"/>
        <v>-9.1164858282319656</v>
      </c>
      <c r="F498" s="5">
        <f t="shared" ca="1" si="51"/>
        <v>8.0036247289115181</v>
      </c>
      <c r="G498">
        <f t="shared" ca="1" si="52"/>
        <v>0.66700000000000004</v>
      </c>
    </row>
    <row r="499" spans="1:7" x14ac:dyDescent="0.3">
      <c r="A499">
        <v>443</v>
      </c>
      <c r="B499" s="5">
        <f t="shared" ca="1" si="48"/>
        <v>68.241763626185062</v>
      </c>
      <c r="C499" s="5">
        <f t="shared" ca="1" si="49"/>
        <v>29.088419364246249</v>
      </c>
      <c r="D499" s="5">
        <f t="shared" ca="1" si="50"/>
        <v>152.85344932464287</v>
      </c>
      <c r="E499" s="5">
        <f t="shared" ca="1" si="53"/>
        <v>-17.867260558566457</v>
      </c>
      <c r="F499" s="5">
        <f t="shared" ca="1" si="51"/>
        <v>-0.74715000142297328</v>
      </c>
      <c r="G499">
        <f t="shared" ca="1" si="52"/>
        <v>0.38400000000000001</v>
      </c>
    </row>
    <row r="500" spans="1:7" x14ac:dyDescent="0.3">
      <c r="A500">
        <v>444</v>
      </c>
      <c r="B500" s="5">
        <f t="shared" ca="1" si="48"/>
        <v>69.598321744687709</v>
      </c>
      <c r="C500" s="5">
        <f t="shared" ca="1" si="49"/>
        <v>33.470609579351688</v>
      </c>
      <c r="D500" s="5">
        <f t="shared" ca="1" si="50"/>
        <v>157.26547186694404</v>
      </c>
      <c r="E500" s="5">
        <f t="shared" ca="1" si="53"/>
        <v>-28.69531276008032</v>
      </c>
      <c r="F500" s="5">
        <f t="shared" ca="1" si="51"/>
        <v>-11.575202202936836</v>
      </c>
      <c r="G500">
        <f t="shared" ca="1" si="52"/>
        <v>0.11</v>
      </c>
    </row>
    <row r="501" spans="1:7" x14ac:dyDescent="0.3">
      <c r="A501">
        <v>445</v>
      </c>
      <c r="B501" s="5">
        <f t="shared" ca="1" si="48"/>
        <v>70.250880044835455</v>
      </c>
      <c r="C501" s="5">
        <f t="shared" ca="1" si="49"/>
        <v>30.092970054571616</v>
      </c>
      <c r="D501" s="5">
        <f t="shared" ca="1" si="50"/>
        <v>148.78723867096866</v>
      </c>
      <c r="E501" s="5">
        <f t="shared" ca="1" si="53"/>
        <v>-12.87036418912318</v>
      </c>
      <c r="F501" s="5">
        <f t="shared" ca="1" si="51"/>
        <v>4.249746368020304</v>
      </c>
      <c r="G501">
        <f t="shared" ca="1" si="52"/>
        <v>0.55800000000000005</v>
      </c>
    </row>
    <row r="502" spans="1:7" x14ac:dyDescent="0.3">
      <c r="A502">
        <v>446</v>
      </c>
      <c r="B502" s="5">
        <f t="shared" ca="1" si="48"/>
        <v>69.284463903933727</v>
      </c>
      <c r="C502" s="5">
        <f t="shared" ca="1" si="49"/>
        <v>34.088408594837077</v>
      </c>
      <c r="D502" s="5">
        <f t="shared" ca="1" si="50"/>
        <v>152.65957853960194</v>
      </c>
      <c r="E502" s="5">
        <f t="shared" ca="1" si="53"/>
        <v>-28.815438266819754</v>
      </c>
      <c r="F502" s="5">
        <f t="shared" ca="1" si="51"/>
        <v>-11.69532770967627</v>
      </c>
      <c r="G502">
        <f t="shared" ca="1" si="52"/>
        <v>0.106</v>
      </c>
    </row>
    <row r="503" spans="1:7" x14ac:dyDescent="0.3">
      <c r="A503">
        <v>447</v>
      </c>
      <c r="B503" s="5">
        <f t="shared" ca="1" si="48"/>
        <v>66.266313442605465</v>
      </c>
      <c r="C503" s="5">
        <f t="shared" ca="1" si="49"/>
        <v>25.432428796315083</v>
      </c>
      <c r="D503" s="5">
        <f t="shared" ca="1" si="50"/>
        <v>154.01230252174284</v>
      </c>
      <c r="E503" s="5">
        <f t="shared" ca="1" si="53"/>
        <v>-13.798007721771217</v>
      </c>
      <c r="F503" s="5">
        <f t="shared" ca="1" si="51"/>
        <v>3.3221028353722666</v>
      </c>
      <c r="G503">
        <f t="shared" ca="1" si="52"/>
        <v>0.51600000000000001</v>
      </c>
    </row>
    <row r="504" spans="1:7" x14ac:dyDescent="0.3">
      <c r="A504">
        <v>448</v>
      </c>
      <c r="B504" s="5">
        <f t="shared" ca="1" si="48"/>
        <v>71.559788233211592</v>
      </c>
      <c r="C504" s="5">
        <f t="shared" ca="1" si="49"/>
        <v>31.579183455754237</v>
      </c>
      <c r="D504" s="5">
        <f t="shared" ca="1" si="50"/>
        <v>151.48875557007162</v>
      </c>
      <c r="E504" s="5">
        <f t="shared" ca="1" si="53"/>
        <v>-14.821341658330738</v>
      </c>
      <c r="F504" s="5">
        <f t="shared" ca="1" si="51"/>
        <v>2.2987688988127459</v>
      </c>
      <c r="G504">
        <f t="shared" ca="1" si="52"/>
        <v>0.48</v>
      </c>
    </row>
    <row r="505" spans="1:7" x14ac:dyDescent="0.3">
      <c r="A505">
        <v>449</v>
      </c>
      <c r="B505" s="5">
        <f t="shared" ca="1" si="48"/>
        <v>72.448668273036873</v>
      </c>
      <c r="C505" s="5">
        <f t="shared" ca="1" si="49"/>
        <v>36.00876000073302</v>
      </c>
      <c r="D505" s="5">
        <f t="shared" ca="1" si="50"/>
        <v>145.21457422325051</v>
      </c>
      <c r="E505" s="5">
        <f t="shared" ca="1" si="53"/>
        <v>-21.329485375131373</v>
      </c>
      <c r="F505" s="5">
        <f t="shared" ca="1" si="51"/>
        <v>-4.2093748179878894</v>
      </c>
      <c r="G505">
        <f t="shared" ca="1" si="52"/>
        <v>0.27100000000000002</v>
      </c>
    </row>
    <row r="506" spans="1:7" x14ac:dyDescent="0.3">
      <c r="A506">
        <v>450</v>
      </c>
      <c r="B506" s="5">
        <f t="shared" ref="B506:B569" ca="1" si="54">_xlfn.NORM.INV(RAND(),$B$52,$C$52)</f>
        <v>67.142533952292183</v>
      </c>
      <c r="C506" s="5">
        <f t="shared" ref="C506:C569" ca="1" si="55">_xlfn.NORM.INV(RAND(),$B$53,$C$53)</f>
        <v>28.17568690634069</v>
      </c>
      <c r="D506" s="5">
        <f t="shared" ref="D506:D569" ca="1" si="56">_xlfn.NORM.INV(RAND(),$B$54,$C$54)</f>
        <v>146.41987280181206</v>
      </c>
      <c r="E506" s="5">
        <f t="shared" ca="1" si="53"/>
        <v>-14.921282519338295</v>
      </c>
      <c r="F506" s="5">
        <f t="shared" ref="F506:F569" ca="1" si="57">E506+$C$46</f>
        <v>2.198828037805189</v>
      </c>
      <c r="G506">
        <f t="shared" ref="G506:G569" ca="1" si="58">COUNTIF($F$57:$F$1056,"&lt;"&amp;F506)/COUNT($F$57:$F$1056)</f>
        <v>0.47599999999999998</v>
      </c>
    </row>
    <row r="507" spans="1:7" x14ac:dyDescent="0.3">
      <c r="A507">
        <v>451</v>
      </c>
      <c r="B507" s="5">
        <f t="shared" ca="1" si="54"/>
        <v>75.611978673684206</v>
      </c>
      <c r="C507" s="5">
        <f t="shared" ca="1" si="55"/>
        <v>29.828960204740618</v>
      </c>
      <c r="D507" s="5">
        <f t="shared" ca="1" si="56"/>
        <v>152.2109378324954</v>
      </c>
      <c r="E507" s="5">
        <f t="shared" ca="1" si="53"/>
        <v>0.9955506021329279</v>
      </c>
      <c r="F507" s="5">
        <f t="shared" ca="1" si="57"/>
        <v>18.11566115927641</v>
      </c>
      <c r="G507">
        <f t="shared" ca="1" si="58"/>
        <v>0.89200000000000002</v>
      </c>
    </row>
    <row r="508" spans="1:7" x14ac:dyDescent="0.3">
      <c r="A508">
        <v>452</v>
      </c>
      <c r="B508" s="5">
        <f t="shared" ca="1" si="54"/>
        <v>70.601049090255827</v>
      </c>
      <c r="C508" s="5">
        <f t="shared" ca="1" si="55"/>
        <v>29.815442681062237</v>
      </c>
      <c r="D508" s="5">
        <f t="shared" ca="1" si="56"/>
        <v>152.23782057241959</v>
      </c>
      <c r="E508" s="5">
        <f t="shared" ca="1" si="53"/>
        <v>-12.976632864227263</v>
      </c>
      <c r="F508" s="5">
        <f t="shared" ca="1" si="57"/>
        <v>4.1434776929162211</v>
      </c>
      <c r="G508">
        <f t="shared" ca="1" si="58"/>
        <v>0.55400000000000005</v>
      </c>
    </row>
    <row r="509" spans="1:7" x14ac:dyDescent="0.3">
      <c r="A509">
        <v>453</v>
      </c>
      <c r="B509" s="5">
        <f t="shared" ca="1" si="54"/>
        <v>70.574709465798875</v>
      </c>
      <c r="C509" s="5">
        <f t="shared" ca="1" si="55"/>
        <v>27.957436666150926</v>
      </c>
      <c r="D509" s="5">
        <f t="shared" ca="1" si="56"/>
        <v>151.73859165601777</v>
      </c>
      <c r="E509" s="5">
        <f t="shared" ca="1" si="53"/>
        <v>-7.5917964903929658</v>
      </c>
      <c r="F509" s="5">
        <f t="shared" ca="1" si="57"/>
        <v>9.528314066750518</v>
      </c>
      <c r="G509">
        <f t="shared" ca="1" si="58"/>
        <v>0.71799999999999997</v>
      </c>
    </row>
    <row r="510" spans="1:7" x14ac:dyDescent="0.3">
      <c r="A510">
        <v>454</v>
      </c>
      <c r="B510" s="5">
        <f t="shared" ca="1" si="54"/>
        <v>74.440823358094249</v>
      </c>
      <c r="C510" s="5">
        <f t="shared" ca="1" si="55"/>
        <v>30.530488417809018</v>
      </c>
      <c r="D510" s="5">
        <f t="shared" ca="1" si="56"/>
        <v>151.00763572116884</v>
      </c>
      <c r="E510" s="5">
        <f t="shared" ca="1" si="53"/>
        <v>-3.5864029732822518</v>
      </c>
      <c r="F510" s="5">
        <f t="shared" ca="1" si="57"/>
        <v>13.533707583861233</v>
      </c>
      <c r="G510">
        <f t="shared" ca="1" si="58"/>
        <v>0.81200000000000006</v>
      </c>
    </row>
    <row r="511" spans="1:7" x14ac:dyDescent="0.3">
      <c r="A511">
        <v>455</v>
      </c>
      <c r="B511" s="5">
        <f t="shared" ca="1" si="54"/>
        <v>68.337202272423042</v>
      </c>
      <c r="C511" s="5">
        <f t="shared" ca="1" si="55"/>
        <v>32.59492194749307</v>
      </c>
      <c r="D511" s="5">
        <f t="shared" ca="1" si="56"/>
        <v>153.72333098126978</v>
      </c>
      <c r="E511" s="5">
        <f t="shared" ca="1" si="53"/>
        <v>-27.863064341204399</v>
      </c>
      <c r="F511" s="5">
        <f t="shared" ca="1" si="57"/>
        <v>-10.742953784060916</v>
      </c>
      <c r="G511">
        <f t="shared" ca="1" si="58"/>
        <v>0.123</v>
      </c>
    </row>
    <row r="512" spans="1:7" x14ac:dyDescent="0.3">
      <c r="A512">
        <v>456</v>
      </c>
      <c r="B512" s="5">
        <f t="shared" ca="1" si="54"/>
        <v>68.298638357139694</v>
      </c>
      <c r="C512" s="5">
        <f t="shared" ca="1" si="55"/>
        <v>32.840173088126953</v>
      </c>
      <c r="D512" s="5">
        <f t="shared" ca="1" si="56"/>
        <v>148.06496630906264</v>
      </c>
      <c r="E512" s="5">
        <f t="shared" ca="1" si="53"/>
        <v>-25.606632055343212</v>
      </c>
      <c r="F512" s="5">
        <f t="shared" ca="1" si="57"/>
        <v>-8.4865214981997283</v>
      </c>
      <c r="G512">
        <f t="shared" ca="1" si="58"/>
        <v>0.17699999999999999</v>
      </c>
    </row>
    <row r="513" spans="1:7" x14ac:dyDescent="0.3">
      <c r="A513">
        <v>457</v>
      </c>
      <c r="B513" s="5">
        <f t="shared" ca="1" si="54"/>
        <v>72.793528766528652</v>
      </c>
      <c r="C513" s="5">
        <f t="shared" ca="1" si="55"/>
        <v>27.96114022558417</v>
      </c>
      <c r="D513" s="5">
        <f t="shared" ca="1" si="56"/>
        <v>148.88474061406222</v>
      </c>
      <c r="E513" s="5">
        <f t="shared" ca="1" si="53"/>
        <v>0.13284362926815285</v>
      </c>
      <c r="F513" s="5">
        <f t="shared" ca="1" si="57"/>
        <v>17.252954186411635</v>
      </c>
      <c r="G513">
        <f t="shared" ca="1" si="58"/>
        <v>0.876</v>
      </c>
    </row>
    <row r="514" spans="1:7" x14ac:dyDescent="0.3">
      <c r="A514">
        <v>458</v>
      </c>
      <c r="B514" s="5">
        <f t="shared" ca="1" si="54"/>
        <v>68.651184963626818</v>
      </c>
      <c r="C514" s="5">
        <f t="shared" ca="1" si="55"/>
        <v>32.949646383429673</v>
      </c>
      <c r="D514" s="5">
        <f t="shared" ca="1" si="56"/>
        <v>163.58324246936206</v>
      </c>
      <c r="E514" s="5">
        <f t="shared" ca="1" si="53"/>
        <v>-33.290066839202204</v>
      </c>
      <c r="F514" s="5">
        <f t="shared" ca="1" si="57"/>
        <v>-16.16995628205872</v>
      </c>
      <c r="G514">
        <f t="shared" ca="1" si="58"/>
        <v>5.0999999999999997E-2</v>
      </c>
    </row>
    <row r="515" spans="1:7" x14ac:dyDescent="0.3">
      <c r="A515">
        <v>459</v>
      </c>
      <c r="B515" s="5">
        <f t="shared" ca="1" si="54"/>
        <v>72.023926682683296</v>
      </c>
      <c r="C515" s="5">
        <f t="shared" ca="1" si="55"/>
        <v>29.800858881727578</v>
      </c>
      <c r="D515" s="5">
        <f t="shared" ca="1" si="56"/>
        <v>149.84820750173392</v>
      </c>
      <c r="E515" s="5">
        <f t="shared" ca="1" si="53"/>
        <v>-7.6741336738144232</v>
      </c>
      <c r="F515" s="5">
        <f t="shared" ca="1" si="57"/>
        <v>9.4459768833290596</v>
      </c>
      <c r="G515">
        <f t="shared" ca="1" si="58"/>
        <v>0.71199999999999997</v>
      </c>
    </row>
    <row r="516" spans="1:7" x14ac:dyDescent="0.3">
      <c r="A516">
        <v>460</v>
      </c>
      <c r="B516" s="5">
        <f t="shared" ca="1" si="54"/>
        <v>70.709428949406075</v>
      </c>
      <c r="C516" s="5">
        <f t="shared" ca="1" si="55"/>
        <v>29.427147460261299</v>
      </c>
      <c r="D516" s="5">
        <f t="shared" ca="1" si="56"/>
        <v>144.90737472164045</v>
      </c>
      <c r="E516" s="5">
        <f t="shared" ca="1" si="53"/>
        <v>-7.6392687596271669</v>
      </c>
      <c r="F516" s="5">
        <f t="shared" ca="1" si="57"/>
        <v>9.4808417975163159</v>
      </c>
      <c r="G516">
        <f t="shared" ca="1" si="58"/>
        <v>0.71399999999999997</v>
      </c>
    </row>
    <row r="517" spans="1:7" x14ac:dyDescent="0.3">
      <c r="A517">
        <v>461</v>
      </c>
      <c r="B517" s="5">
        <f t="shared" ca="1" si="54"/>
        <v>72.528300362719349</v>
      </c>
      <c r="C517" s="5">
        <f t="shared" ca="1" si="55"/>
        <v>28.516041503637464</v>
      </c>
      <c r="D517" s="5">
        <f t="shared" ca="1" si="56"/>
        <v>142.33027804002487</v>
      </c>
      <c r="E517" s="5">
        <f t="shared" ca="1" si="53"/>
        <v>1.3742375429264557</v>
      </c>
      <c r="F517" s="5">
        <f t="shared" ca="1" si="57"/>
        <v>18.494348100069939</v>
      </c>
      <c r="G517">
        <f t="shared" ca="1" si="58"/>
        <v>0.90100000000000002</v>
      </c>
    </row>
    <row r="518" spans="1:7" x14ac:dyDescent="0.3">
      <c r="A518">
        <v>462</v>
      </c>
      <c r="B518" s="5">
        <f t="shared" ca="1" si="54"/>
        <v>65.746269744706723</v>
      </c>
      <c r="C518" s="5">
        <f t="shared" ca="1" si="55"/>
        <v>32.467529645841353</v>
      </c>
      <c r="D518" s="5">
        <f t="shared" ca="1" si="56"/>
        <v>152.14464273514278</v>
      </c>
      <c r="E518" s="5">
        <f t="shared" ref="E518:E581" ca="1" si="59">$J$46*(B518-$B$46)+$J$47*(C518-$B$47)+$J$48*(D518-$B$48)</f>
        <v>-33.892987476888173</v>
      </c>
      <c r="F518" s="5">
        <f t="shared" ca="1" si="57"/>
        <v>-16.772876919744689</v>
      </c>
      <c r="G518">
        <f t="shared" ca="1" si="58"/>
        <v>4.4999999999999998E-2</v>
      </c>
    </row>
    <row r="519" spans="1:7" x14ac:dyDescent="0.3">
      <c r="A519">
        <v>463</v>
      </c>
      <c r="B519" s="5">
        <f t="shared" ca="1" si="54"/>
        <v>73.191481746485479</v>
      </c>
      <c r="C519" s="5">
        <f t="shared" ca="1" si="55"/>
        <v>30.346783284345026</v>
      </c>
      <c r="D519" s="5">
        <f t="shared" ca="1" si="56"/>
        <v>154.30838624475925</v>
      </c>
      <c r="E519" s="5">
        <f t="shared" ca="1" si="59"/>
        <v>-8.3413854628584048</v>
      </c>
      <c r="F519" s="5">
        <f t="shared" ca="1" si="57"/>
        <v>8.778725094285079</v>
      </c>
      <c r="G519">
        <f t="shared" ca="1" si="58"/>
        <v>0.68899999999999995</v>
      </c>
    </row>
    <row r="520" spans="1:7" x14ac:dyDescent="0.3">
      <c r="A520">
        <v>464</v>
      </c>
      <c r="B520" s="5">
        <f t="shared" ca="1" si="54"/>
        <v>65.495978524893474</v>
      </c>
      <c r="C520" s="5">
        <f t="shared" ca="1" si="55"/>
        <v>35.297523954946634</v>
      </c>
      <c r="D520" s="5">
        <f t="shared" ca="1" si="56"/>
        <v>147.18095255507976</v>
      </c>
      <c r="E520" s="5">
        <f t="shared" ca="1" si="59"/>
        <v>-39.821394717159329</v>
      </c>
      <c r="F520" s="5">
        <f t="shared" ca="1" si="57"/>
        <v>-22.701284160015845</v>
      </c>
      <c r="G520">
        <f t="shared" ca="1" si="58"/>
        <v>1.2999999999999999E-2</v>
      </c>
    </row>
    <row r="521" spans="1:7" x14ac:dyDescent="0.3">
      <c r="A521">
        <v>465</v>
      </c>
      <c r="B521" s="5">
        <f t="shared" ca="1" si="54"/>
        <v>71.622108845035086</v>
      </c>
      <c r="C521" s="5">
        <f t="shared" ca="1" si="55"/>
        <v>33.946089933885958</v>
      </c>
      <c r="D521" s="5">
        <f t="shared" ca="1" si="56"/>
        <v>150.24681197029867</v>
      </c>
      <c r="E521" s="5">
        <f t="shared" ca="1" si="59"/>
        <v>-20.588769262571127</v>
      </c>
      <c r="F521" s="5">
        <f t="shared" ca="1" si="57"/>
        <v>-3.468658705427643</v>
      </c>
      <c r="G521">
        <f t="shared" ca="1" si="58"/>
        <v>0.29099999999999998</v>
      </c>
    </row>
    <row r="522" spans="1:7" x14ac:dyDescent="0.3">
      <c r="A522">
        <v>466</v>
      </c>
      <c r="B522" s="5">
        <f t="shared" ca="1" si="54"/>
        <v>67.783737714138837</v>
      </c>
      <c r="C522" s="5">
        <f t="shared" ca="1" si="55"/>
        <v>33.583249557700846</v>
      </c>
      <c r="D522" s="5">
        <f t="shared" ca="1" si="56"/>
        <v>152.23110104955359</v>
      </c>
      <c r="E522" s="5">
        <f t="shared" ca="1" si="59"/>
        <v>-31.365148733891559</v>
      </c>
      <c r="F522" s="5">
        <f t="shared" ca="1" si="57"/>
        <v>-14.245038176748075</v>
      </c>
      <c r="G522">
        <f t="shared" ca="1" si="58"/>
        <v>6.4000000000000001E-2</v>
      </c>
    </row>
    <row r="523" spans="1:7" x14ac:dyDescent="0.3">
      <c r="A523">
        <v>467</v>
      </c>
      <c r="B523" s="5">
        <f t="shared" ca="1" si="54"/>
        <v>70.367069330504989</v>
      </c>
      <c r="C523" s="5">
        <f t="shared" ca="1" si="55"/>
        <v>31.185866130682406</v>
      </c>
      <c r="D523" s="5">
        <f t="shared" ca="1" si="56"/>
        <v>151.25360302186783</v>
      </c>
      <c r="E523" s="5">
        <f t="shared" ca="1" si="59"/>
        <v>-16.927341636684027</v>
      </c>
      <c r="F523" s="5">
        <f t="shared" ca="1" si="57"/>
        <v>0.19276892045945715</v>
      </c>
      <c r="G523">
        <f t="shared" ca="1" si="58"/>
        <v>0.41099999999999998</v>
      </c>
    </row>
    <row r="524" spans="1:7" x14ac:dyDescent="0.3">
      <c r="A524">
        <v>468</v>
      </c>
      <c r="B524" s="5">
        <f t="shared" ca="1" si="54"/>
        <v>65.952738219514643</v>
      </c>
      <c r="C524" s="5">
        <f t="shared" ca="1" si="55"/>
        <v>31.680462859613495</v>
      </c>
      <c r="D524" s="5">
        <f t="shared" ca="1" si="56"/>
        <v>150.4952635659524</v>
      </c>
      <c r="E524" s="5">
        <f t="shared" ca="1" si="59"/>
        <v>-30.229257242889343</v>
      </c>
      <c r="F524" s="5">
        <f t="shared" ca="1" si="57"/>
        <v>-13.109146685745859</v>
      </c>
      <c r="G524">
        <f t="shared" ca="1" si="58"/>
        <v>8.3000000000000004E-2</v>
      </c>
    </row>
    <row r="525" spans="1:7" x14ac:dyDescent="0.3">
      <c r="A525">
        <v>469</v>
      </c>
      <c r="B525" s="5">
        <f t="shared" ca="1" si="54"/>
        <v>68.114251081706144</v>
      </c>
      <c r="C525" s="5">
        <f t="shared" ca="1" si="55"/>
        <v>30.858723269072591</v>
      </c>
      <c r="D525" s="5">
        <f t="shared" ca="1" si="56"/>
        <v>153.44737813780642</v>
      </c>
      <c r="E525" s="5">
        <f t="shared" ca="1" si="59"/>
        <v>-23.487883999812112</v>
      </c>
      <c r="F525" s="5">
        <f t="shared" ca="1" si="57"/>
        <v>-6.3677734426686285</v>
      </c>
      <c r="G525">
        <f t="shared" ca="1" si="58"/>
        <v>0.219</v>
      </c>
    </row>
    <row r="526" spans="1:7" x14ac:dyDescent="0.3">
      <c r="A526">
        <v>470</v>
      </c>
      <c r="B526" s="5">
        <f t="shared" ca="1" si="54"/>
        <v>67.944634303488527</v>
      </c>
      <c r="C526" s="5">
        <f t="shared" ca="1" si="55"/>
        <v>27.67788179327767</v>
      </c>
      <c r="D526" s="5">
        <f t="shared" ca="1" si="56"/>
        <v>150.99807247616752</v>
      </c>
      <c r="E526" s="5">
        <f t="shared" ca="1" si="59"/>
        <v>-13.7577208750923</v>
      </c>
      <c r="F526" s="5">
        <f t="shared" ca="1" si="57"/>
        <v>3.3623896820511838</v>
      </c>
      <c r="G526">
        <f t="shared" ca="1" si="58"/>
        <v>0.51800000000000002</v>
      </c>
    </row>
    <row r="527" spans="1:7" x14ac:dyDescent="0.3">
      <c r="A527">
        <v>471</v>
      </c>
      <c r="B527" s="5">
        <f t="shared" ca="1" si="54"/>
        <v>70.650529578468806</v>
      </c>
      <c r="C527" s="5">
        <f t="shared" ca="1" si="55"/>
        <v>26.624936133366116</v>
      </c>
      <c r="D527" s="5">
        <f t="shared" ca="1" si="56"/>
        <v>156.70991480486859</v>
      </c>
      <c r="E527" s="5">
        <f t="shared" ca="1" si="59"/>
        <v>-6.3372753490923124</v>
      </c>
      <c r="F527" s="5">
        <f t="shared" ca="1" si="57"/>
        <v>10.782835208051171</v>
      </c>
      <c r="G527">
        <f t="shared" ca="1" si="58"/>
        <v>0.76</v>
      </c>
    </row>
    <row r="528" spans="1:7" x14ac:dyDescent="0.3">
      <c r="A528">
        <v>472</v>
      </c>
      <c r="B528" s="5">
        <f t="shared" ca="1" si="54"/>
        <v>66.783802582429814</v>
      </c>
      <c r="C528" s="5">
        <f t="shared" ca="1" si="55"/>
        <v>30.84996191740386</v>
      </c>
      <c r="D528" s="5">
        <f t="shared" ca="1" si="56"/>
        <v>147.61510147661065</v>
      </c>
      <c r="E528" s="5">
        <f t="shared" ca="1" si="59"/>
        <v>-24.036496978261408</v>
      </c>
      <c r="F528" s="5">
        <f t="shared" ca="1" si="57"/>
        <v>-6.9163864211179238</v>
      </c>
      <c r="G528">
        <f t="shared" ca="1" si="58"/>
        <v>0.21</v>
      </c>
    </row>
    <row r="529" spans="1:7" x14ac:dyDescent="0.3">
      <c r="A529">
        <v>473</v>
      </c>
      <c r="B529" s="5">
        <f t="shared" ca="1" si="54"/>
        <v>74.245003020756883</v>
      </c>
      <c r="C529" s="5">
        <f t="shared" ca="1" si="55"/>
        <v>33.359293282058466</v>
      </c>
      <c r="D529" s="5">
        <f t="shared" ca="1" si="56"/>
        <v>151.71489231031876</v>
      </c>
      <c r="E529" s="5">
        <f t="shared" ca="1" si="59"/>
        <v>-12.415255360770729</v>
      </c>
      <c r="F529" s="5">
        <f t="shared" ca="1" si="57"/>
        <v>4.7048551963727547</v>
      </c>
      <c r="G529">
        <f t="shared" ca="1" si="58"/>
        <v>0.57399999999999995</v>
      </c>
    </row>
    <row r="530" spans="1:7" x14ac:dyDescent="0.3">
      <c r="A530">
        <v>474</v>
      </c>
      <c r="B530" s="5">
        <f t="shared" ca="1" si="54"/>
        <v>69.378273381316404</v>
      </c>
      <c r="C530" s="5">
        <f t="shared" ca="1" si="55"/>
        <v>28.162944816923037</v>
      </c>
      <c r="D530" s="5">
        <f t="shared" ca="1" si="56"/>
        <v>150.78964191656706</v>
      </c>
      <c r="E530" s="5">
        <f t="shared" ca="1" si="59"/>
        <v>-10.996045143924519</v>
      </c>
      <c r="F530" s="5">
        <f t="shared" ca="1" si="57"/>
        <v>6.1240654132189647</v>
      </c>
      <c r="G530">
        <f t="shared" ca="1" si="58"/>
        <v>0.61099999999999999</v>
      </c>
    </row>
    <row r="531" spans="1:7" x14ac:dyDescent="0.3">
      <c r="A531">
        <v>475</v>
      </c>
      <c r="B531" s="5">
        <f t="shared" ca="1" si="54"/>
        <v>74.390721708772276</v>
      </c>
      <c r="C531" s="5">
        <f t="shared" ca="1" si="55"/>
        <v>32.103302732160081</v>
      </c>
      <c r="D531" s="5">
        <f t="shared" ca="1" si="56"/>
        <v>150.78423698820168</v>
      </c>
      <c r="E531" s="5">
        <f t="shared" ca="1" si="59"/>
        <v>-7.9988000981943754</v>
      </c>
      <c r="F531" s="5">
        <f t="shared" ca="1" si="57"/>
        <v>9.1213104589491074</v>
      </c>
      <c r="G531">
        <f t="shared" ca="1" si="58"/>
        <v>0.70299999999999996</v>
      </c>
    </row>
    <row r="532" spans="1:7" x14ac:dyDescent="0.3">
      <c r="A532">
        <v>476</v>
      </c>
      <c r="B532" s="5">
        <f t="shared" ca="1" si="54"/>
        <v>71.137980810015478</v>
      </c>
      <c r="C532" s="5">
        <f t="shared" ca="1" si="55"/>
        <v>32.064344358865299</v>
      </c>
      <c r="D532" s="5">
        <f t="shared" ca="1" si="56"/>
        <v>149.79959724368175</v>
      </c>
      <c r="E532" s="5">
        <f t="shared" ca="1" si="59"/>
        <v>-16.444253729427963</v>
      </c>
      <c r="F532" s="5">
        <f t="shared" ca="1" si="57"/>
        <v>0.67585682771552058</v>
      </c>
      <c r="G532">
        <f t="shared" ca="1" si="58"/>
        <v>0.42799999999999999</v>
      </c>
    </row>
    <row r="533" spans="1:7" x14ac:dyDescent="0.3">
      <c r="A533">
        <v>477</v>
      </c>
      <c r="B533" s="5">
        <f t="shared" ca="1" si="54"/>
        <v>67.682426614239262</v>
      </c>
      <c r="C533" s="5">
        <f t="shared" ca="1" si="55"/>
        <v>30.136664103352736</v>
      </c>
      <c r="D533" s="5">
        <f t="shared" ca="1" si="56"/>
        <v>141.34659201240552</v>
      </c>
      <c r="E533" s="5">
        <f t="shared" ca="1" si="59"/>
        <v>-16.156511090293382</v>
      </c>
      <c r="F533" s="5">
        <f t="shared" ca="1" si="57"/>
        <v>0.963599466850102</v>
      </c>
      <c r="G533">
        <f t="shared" ca="1" si="58"/>
        <v>0.44</v>
      </c>
    </row>
    <row r="534" spans="1:7" x14ac:dyDescent="0.3">
      <c r="A534">
        <v>478</v>
      </c>
      <c r="B534" s="5">
        <f t="shared" ca="1" si="54"/>
        <v>69.40844816429707</v>
      </c>
      <c r="C534" s="5">
        <f t="shared" ca="1" si="55"/>
        <v>33.284004251828328</v>
      </c>
      <c r="D534" s="5">
        <f t="shared" ca="1" si="56"/>
        <v>145.00287261382806</v>
      </c>
      <c r="E534" s="5">
        <f t="shared" ca="1" si="59"/>
        <v>-22.096492949523387</v>
      </c>
      <c r="F534" s="5">
        <f t="shared" ca="1" si="57"/>
        <v>-4.9763823923799038</v>
      </c>
      <c r="G534">
        <f t="shared" ca="1" si="58"/>
        <v>0.246</v>
      </c>
    </row>
    <row r="535" spans="1:7" x14ac:dyDescent="0.3">
      <c r="A535">
        <v>479</v>
      </c>
      <c r="B535" s="5">
        <f t="shared" ca="1" si="54"/>
        <v>69.09647457135874</v>
      </c>
      <c r="C535" s="5">
        <f t="shared" ca="1" si="55"/>
        <v>31.070983679008989</v>
      </c>
      <c r="D535" s="5">
        <f t="shared" ca="1" si="56"/>
        <v>147.9570780194814</v>
      </c>
      <c r="E535" s="5">
        <f t="shared" ca="1" si="59"/>
        <v>-18.378830098838069</v>
      </c>
      <c r="F535" s="5">
        <f t="shared" ca="1" si="57"/>
        <v>-1.2587195416945853</v>
      </c>
      <c r="G535">
        <f t="shared" ca="1" si="58"/>
        <v>0.36299999999999999</v>
      </c>
    </row>
    <row r="536" spans="1:7" x14ac:dyDescent="0.3">
      <c r="A536">
        <v>480</v>
      </c>
      <c r="B536" s="5">
        <f t="shared" ca="1" si="54"/>
        <v>68.812978195194518</v>
      </c>
      <c r="C536" s="5">
        <f t="shared" ca="1" si="55"/>
        <v>32.83513823525093</v>
      </c>
      <c r="D536" s="5">
        <f t="shared" ca="1" si="56"/>
        <v>156.23376597288379</v>
      </c>
      <c r="E536" s="5">
        <f t="shared" ca="1" si="59"/>
        <v>-28.557948138451529</v>
      </c>
      <c r="F536" s="5">
        <f t="shared" ca="1" si="57"/>
        <v>-11.437837581308045</v>
      </c>
      <c r="G536">
        <f t="shared" ca="1" si="58"/>
        <v>0.112</v>
      </c>
    </row>
    <row r="537" spans="1:7" x14ac:dyDescent="0.3">
      <c r="A537">
        <v>481</v>
      </c>
      <c r="B537" s="5">
        <f t="shared" ca="1" si="54"/>
        <v>66.849792267808482</v>
      </c>
      <c r="C537" s="5">
        <f t="shared" ca="1" si="55"/>
        <v>31.093213303450067</v>
      </c>
      <c r="D537" s="5">
        <f t="shared" ca="1" si="56"/>
        <v>154.68679738410458</v>
      </c>
      <c r="E537" s="5">
        <f t="shared" ca="1" si="59"/>
        <v>-28.342311684542882</v>
      </c>
      <c r="F537" s="5">
        <f t="shared" ca="1" si="57"/>
        <v>-11.222201127399398</v>
      </c>
      <c r="G537">
        <f t="shared" ca="1" si="58"/>
        <v>0.114</v>
      </c>
    </row>
    <row r="538" spans="1:7" x14ac:dyDescent="0.3">
      <c r="A538">
        <v>482</v>
      </c>
      <c r="B538" s="5">
        <f t="shared" ca="1" si="54"/>
        <v>66.145243861929188</v>
      </c>
      <c r="C538" s="5">
        <f t="shared" ca="1" si="55"/>
        <v>30.058362175056956</v>
      </c>
      <c r="D538" s="5">
        <f t="shared" ca="1" si="56"/>
        <v>141.12094556236755</v>
      </c>
      <c r="E538" s="5">
        <f t="shared" ca="1" si="59"/>
        <v>-20.109549295278853</v>
      </c>
      <c r="F538" s="5">
        <f t="shared" ca="1" si="57"/>
        <v>-2.9894387381353695</v>
      </c>
      <c r="G538">
        <f t="shared" ca="1" si="58"/>
        <v>0.30399999999999999</v>
      </c>
    </row>
    <row r="539" spans="1:7" x14ac:dyDescent="0.3">
      <c r="A539">
        <v>483</v>
      </c>
      <c r="B539" s="5">
        <f t="shared" ca="1" si="54"/>
        <v>65.604041126456679</v>
      </c>
      <c r="C539" s="5">
        <f t="shared" ca="1" si="55"/>
        <v>32.53050459811854</v>
      </c>
      <c r="D539" s="5">
        <f t="shared" ca="1" si="56"/>
        <v>169.30304247576211</v>
      </c>
      <c r="E539" s="5">
        <f t="shared" ca="1" si="59"/>
        <v>-43.712266433941679</v>
      </c>
      <c r="F539" s="5">
        <f t="shared" ca="1" si="57"/>
        <v>-26.592155876798195</v>
      </c>
      <c r="G539">
        <f t="shared" ca="1" si="58"/>
        <v>2E-3</v>
      </c>
    </row>
    <row r="540" spans="1:7" x14ac:dyDescent="0.3">
      <c r="A540">
        <v>484</v>
      </c>
      <c r="B540" s="5">
        <f t="shared" ca="1" si="54"/>
        <v>71.220924138483454</v>
      </c>
      <c r="C540" s="5">
        <f t="shared" ca="1" si="55"/>
        <v>33.337018889483112</v>
      </c>
      <c r="D540" s="5">
        <f t="shared" ca="1" si="56"/>
        <v>135.89941235093241</v>
      </c>
      <c r="E540" s="5">
        <f t="shared" ca="1" si="59"/>
        <v>-12.276761271423211</v>
      </c>
      <c r="F540" s="5">
        <f t="shared" ca="1" si="57"/>
        <v>4.8433492857202722</v>
      </c>
      <c r="G540">
        <f t="shared" ca="1" si="58"/>
        <v>0.57899999999999996</v>
      </c>
    </row>
    <row r="541" spans="1:7" x14ac:dyDescent="0.3">
      <c r="A541">
        <v>485</v>
      </c>
      <c r="B541" s="5">
        <f t="shared" ca="1" si="54"/>
        <v>69.531074369774828</v>
      </c>
      <c r="C541" s="5">
        <f t="shared" ca="1" si="55"/>
        <v>29.866405325949824</v>
      </c>
      <c r="D541" s="5">
        <f t="shared" ca="1" si="56"/>
        <v>148.82307342679621</v>
      </c>
      <c r="E541" s="5">
        <f t="shared" ca="1" si="59"/>
        <v>-14.267289055793778</v>
      </c>
      <c r="F541" s="5">
        <f t="shared" ca="1" si="57"/>
        <v>2.8528215013497054</v>
      </c>
      <c r="G541">
        <f t="shared" ca="1" si="58"/>
        <v>0.498</v>
      </c>
    </row>
    <row r="542" spans="1:7" x14ac:dyDescent="0.3">
      <c r="A542">
        <v>486</v>
      </c>
      <c r="B542" s="5">
        <f t="shared" ca="1" si="54"/>
        <v>70.523744780356807</v>
      </c>
      <c r="C542" s="5">
        <f t="shared" ca="1" si="55"/>
        <v>32.960584938871747</v>
      </c>
      <c r="D542" s="5">
        <f t="shared" ca="1" si="56"/>
        <v>146.68549571660816</v>
      </c>
      <c r="E542" s="5">
        <f t="shared" ca="1" si="59"/>
        <v>-18.984896138174228</v>
      </c>
      <c r="F542" s="5">
        <f t="shared" ca="1" si="57"/>
        <v>-1.8647855810307448</v>
      </c>
      <c r="G542">
        <f t="shared" ca="1" si="58"/>
        <v>0.34399999999999997</v>
      </c>
    </row>
    <row r="543" spans="1:7" x14ac:dyDescent="0.3">
      <c r="A543">
        <v>487</v>
      </c>
      <c r="B543" s="5">
        <f t="shared" ca="1" si="54"/>
        <v>70.593832324827034</v>
      </c>
      <c r="C543" s="5">
        <f t="shared" ca="1" si="55"/>
        <v>27.073461091177208</v>
      </c>
      <c r="D543" s="5">
        <f t="shared" ca="1" si="56"/>
        <v>152.43418436686136</v>
      </c>
      <c r="E543" s="5">
        <f t="shared" ca="1" si="59"/>
        <v>-5.4442901756391855</v>
      </c>
      <c r="F543" s="5">
        <f t="shared" ca="1" si="57"/>
        <v>11.675820381504298</v>
      </c>
      <c r="G543">
        <f t="shared" ca="1" si="58"/>
        <v>0.77600000000000002</v>
      </c>
    </row>
    <row r="544" spans="1:7" x14ac:dyDescent="0.3">
      <c r="A544">
        <v>488</v>
      </c>
      <c r="B544" s="5">
        <f t="shared" ca="1" si="54"/>
        <v>67.382158451800905</v>
      </c>
      <c r="C544" s="5">
        <f t="shared" ca="1" si="55"/>
        <v>29.153277930936284</v>
      </c>
      <c r="D544" s="5">
        <f t="shared" ca="1" si="56"/>
        <v>157.72375988901334</v>
      </c>
      <c r="E544" s="5">
        <f t="shared" ca="1" si="59"/>
        <v>-23.073738668432767</v>
      </c>
      <c r="F544" s="5">
        <f t="shared" ca="1" si="57"/>
        <v>-5.9536281112892837</v>
      </c>
      <c r="G544">
        <f t="shared" ca="1" si="58"/>
        <v>0.23</v>
      </c>
    </row>
    <row r="545" spans="1:7" x14ac:dyDescent="0.3">
      <c r="A545">
        <v>489</v>
      </c>
      <c r="B545" s="5">
        <f t="shared" ca="1" si="54"/>
        <v>72.520233660223425</v>
      </c>
      <c r="C545" s="5">
        <f t="shared" ca="1" si="55"/>
        <v>29.394800717697194</v>
      </c>
      <c r="D545" s="5">
        <f t="shared" ca="1" si="56"/>
        <v>145.27281758471446</v>
      </c>
      <c r="E545" s="5">
        <f t="shared" ca="1" si="59"/>
        <v>-2.6883005384179652</v>
      </c>
      <c r="F545" s="5">
        <f t="shared" ca="1" si="57"/>
        <v>14.431810018725518</v>
      </c>
      <c r="G545">
        <f t="shared" ca="1" si="58"/>
        <v>0.82599999999999996</v>
      </c>
    </row>
    <row r="546" spans="1:7" x14ac:dyDescent="0.3">
      <c r="A546">
        <v>490</v>
      </c>
      <c r="B546" s="5">
        <f t="shared" ca="1" si="54"/>
        <v>70.573145305720118</v>
      </c>
      <c r="C546" s="5">
        <f t="shared" ca="1" si="55"/>
        <v>29.340068535432632</v>
      </c>
      <c r="D546" s="5">
        <f t="shared" ca="1" si="56"/>
        <v>150.33645483226448</v>
      </c>
      <c r="E546" s="5">
        <f t="shared" ca="1" si="59"/>
        <v>-10.702265704263587</v>
      </c>
      <c r="F546" s="5">
        <f t="shared" ca="1" si="57"/>
        <v>6.417844852879897</v>
      </c>
      <c r="G546">
        <f t="shared" ca="1" si="58"/>
        <v>0.61399999999999999</v>
      </c>
    </row>
    <row r="547" spans="1:7" x14ac:dyDescent="0.3">
      <c r="A547">
        <v>491</v>
      </c>
      <c r="B547" s="5">
        <f t="shared" ca="1" si="54"/>
        <v>74.657655550159873</v>
      </c>
      <c r="C547" s="5">
        <f t="shared" ca="1" si="55"/>
        <v>31.186244727590523</v>
      </c>
      <c r="D547" s="5">
        <f t="shared" ca="1" si="56"/>
        <v>155.18461970451918</v>
      </c>
      <c r="E547" s="5">
        <f t="shared" ca="1" si="59"/>
        <v>-7.0631632161326916</v>
      </c>
      <c r="F547" s="5">
        <f t="shared" ca="1" si="57"/>
        <v>10.056947341010792</v>
      </c>
      <c r="G547">
        <f t="shared" ca="1" si="58"/>
        <v>0.73599999999999999</v>
      </c>
    </row>
    <row r="548" spans="1:7" x14ac:dyDescent="0.3">
      <c r="A548">
        <v>492</v>
      </c>
      <c r="B548" s="5">
        <f t="shared" ca="1" si="54"/>
        <v>65.412848027283616</v>
      </c>
      <c r="C548" s="5">
        <f t="shared" ca="1" si="55"/>
        <v>30.535040668097817</v>
      </c>
      <c r="D548" s="5">
        <f t="shared" ca="1" si="56"/>
        <v>151.87815976016472</v>
      </c>
      <c r="E548" s="5">
        <f t="shared" ca="1" si="59"/>
        <v>-29.28321682265539</v>
      </c>
      <c r="F548" s="5">
        <f t="shared" ca="1" si="57"/>
        <v>-12.163106265511907</v>
      </c>
      <c r="G548">
        <f t="shared" ca="1" si="58"/>
        <v>0.10199999999999999</v>
      </c>
    </row>
    <row r="549" spans="1:7" x14ac:dyDescent="0.3">
      <c r="A549">
        <v>493</v>
      </c>
      <c r="B549" s="5">
        <f t="shared" ca="1" si="54"/>
        <v>69.757870052028863</v>
      </c>
      <c r="C549" s="5">
        <f t="shared" ca="1" si="55"/>
        <v>27.770164831674286</v>
      </c>
      <c r="D549" s="5">
        <f t="shared" ca="1" si="56"/>
        <v>150.54887091085629</v>
      </c>
      <c r="E549" s="5">
        <f t="shared" ca="1" si="59"/>
        <v>-8.7090643982818676</v>
      </c>
      <c r="F549" s="5">
        <f t="shared" ca="1" si="57"/>
        <v>8.4110461588616161</v>
      </c>
      <c r="G549">
        <f t="shared" ca="1" si="58"/>
        <v>0.68</v>
      </c>
    </row>
    <row r="550" spans="1:7" x14ac:dyDescent="0.3">
      <c r="A550">
        <v>494</v>
      </c>
      <c r="B550" s="5">
        <f t="shared" ca="1" si="54"/>
        <v>73.177553027813985</v>
      </c>
      <c r="C550" s="5">
        <f t="shared" ca="1" si="55"/>
        <v>27.444127323037854</v>
      </c>
      <c r="D550" s="5">
        <f t="shared" ca="1" si="56"/>
        <v>149.82430446125022</v>
      </c>
      <c r="E550" s="5">
        <f t="shared" ca="1" si="59"/>
        <v>2.1431240984844684</v>
      </c>
      <c r="F550" s="5">
        <f t="shared" ca="1" si="57"/>
        <v>19.263234655627951</v>
      </c>
      <c r="G550">
        <f t="shared" ca="1" si="58"/>
        <v>0.91</v>
      </c>
    </row>
    <row r="551" spans="1:7" x14ac:dyDescent="0.3">
      <c r="A551">
        <v>495</v>
      </c>
      <c r="B551" s="5">
        <f t="shared" ca="1" si="54"/>
        <v>65.926039492344415</v>
      </c>
      <c r="C551" s="5">
        <f t="shared" ca="1" si="55"/>
        <v>31.176456437476531</v>
      </c>
      <c r="D551" s="5">
        <f t="shared" ca="1" si="56"/>
        <v>159.46827044545114</v>
      </c>
      <c r="E551" s="5">
        <f t="shared" ca="1" si="59"/>
        <v>-33.731429033320552</v>
      </c>
      <c r="F551" s="5">
        <f t="shared" ca="1" si="57"/>
        <v>-16.611318476177068</v>
      </c>
      <c r="G551">
        <f t="shared" ca="1" si="58"/>
        <v>4.8000000000000001E-2</v>
      </c>
    </row>
    <row r="552" spans="1:7" x14ac:dyDescent="0.3">
      <c r="A552">
        <v>496</v>
      </c>
      <c r="B552" s="5">
        <f t="shared" ca="1" si="54"/>
        <v>70.434122076686933</v>
      </c>
      <c r="C552" s="5">
        <f t="shared" ca="1" si="55"/>
        <v>32.011567575994341</v>
      </c>
      <c r="D552" s="5">
        <f t="shared" ca="1" si="56"/>
        <v>141.81368702573121</v>
      </c>
      <c r="E552" s="5">
        <f t="shared" ca="1" si="59"/>
        <v>-13.95934770548287</v>
      </c>
      <c r="F552" s="5">
        <f t="shared" ca="1" si="57"/>
        <v>3.1607628516606141</v>
      </c>
      <c r="G552">
        <f t="shared" ca="1" si="58"/>
        <v>0.51400000000000001</v>
      </c>
    </row>
    <row r="553" spans="1:7" x14ac:dyDescent="0.3">
      <c r="A553">
        <v>497</v>
      </c>
      <c r="B553" s="5">
        <f t="shared" ca="1" si="54"/>
        <v>67.151947227550636</v>
      </c>
      <c r="C553" s="5">
        <f t="shared" ca="1" si="55"/>
        <v>25.978675208477259</v>
      </c>
      <c r="D553" s="5">
        <f t="shared" ca="1" si="56"/>
        <v>155.26755597989586</v>
      </c>
      <c r="E553" s="5">
        <f t="shared" ca="1" si="59"/>
        <v>-13.526522411006686</v>
      </c>
      <c r="F553" s="5">
        <f t="shared" ca="1" si="57"/>
        <v>3.5935881461367973</v>
      </c>
      <c r="G553">
        <f t="shared" ca="1" si="58"/>
        <v>0.53200000000000003</v>
      </c>
    </row>
    <row r="554" spans="1:7" x14ac:dyDescent="0.3">
      <c r="A554">
        <v>498</v>
      </c>
      <c r="B554" s="5">
        <f t="shared" ca="1" si="54"/>
        <v>71.060604492723911</v>
      </c>
      <c r="C554" s="5">
        <f t="shared" ca="1" si="55"/>
        <v>33.440298732459716</v>
      </c>
      <c r="D554" s="5">
        <f t="shared" ca="1" si="56"/>
        <v>142.54325125986958</v>
      </c>
      <c r="E554" s="5">
        <f t="shared" ca="1" si="59"/>
        <v>-16.593156788537968</v>
      </c>
      <c r="F554" s="5">
        <f t="shared" ca="1" si="57"/>
        <v>0.5269537686055159</v>
      </c>
      <c r="G554">
        <f t="shared" ca="1" si="58"/>
        <v>0.42299999999999999</v>
      </c>
    </row>
    <row r="555" spans="1:7" x14ac:dyDescent="0.3">
      <c r="A555">
        <v>499</v>
      </c>
      <c r="B555" s="5">
        <f t="shared" ca="1" si="54"/>
        <v>71.324893012733057</v>
      </c>
      <c r="C555" s="5">
        <f t="shared" ca="1" si="55"/>
        <v>32.079351935511291</v>
      </c>
      <c r="D555" s="5">
        <f t="shared" ca="1" si="56"/>
        <v>144.60133646087843</v>
      </c>
      <c r="E555" s="5">
        <f t="shared" ca="1" si="59"/>
        <v>-13.162939411043546</v>
      </c>
      <c r="F555" s="5">
        <f t="shared" ca="1" si="57"/>
        <v>3.9571711460999381</v>
      </c>
      <c r="G555">
        <f t="shared" ca="1" si="58"/>
        <v>0.54800000000000004</v>
      </c>
    </row>
    <row r="556" spans="1:7" x14ac:dyDescent="0.3">
      <c r="A556">
        <v>500</v>
      </c>
      <c r="B556" s="5">
        <f t="shared" ca="1" si="54"/>
        <v>68.641525685024092</v>
      </c>
      <c r="C556" s="5">
        <f t="shared" ca="1" si="55"/>
        <v>31.665326003009781</v>
      </c>
      <c r="D556" s="5">
        <f t="shared" ca="1" si="56"/>
        <v>160.46107639074492</v>
      </c>
      <c r="E556" s="5">
        <f t="shared" ca="1" si="59"/>
        <v>-28.047515517390007</v>
      </c>
      <c r="F556" s="5">
        <f t="shared" ca="1" si="57"/>
        <v>-10.927404960246523</v>
      </c>
      <c r="G556">
        <f t="shared" ca="1" si="58"/>
        <v>0.11799999999999999</v>
      </c>
    </row>
    <row r="557" spans="1:7" x14ac:dyDescent="0.3">
      <c r="A557">
        <v>501</v>
      </c>
      <c r="B557" s="5">
        <f t="shared" ca="1" si="54"/>
        <v>70.226092250494503</v>
      </c>
      <c r="C557" s="5">
        <f t="shared" ca="1" si="55"/>
        <v>34.133358838942158</v>
      </c>
      <c r="D557" s="5">
        <f t="shared" ca="1" si="56"/>
        <v>166.93048177027413</v>
      </c>
      <c r="E557" s="5">
        <f t="shared" ca="1" si="59"/>
        <v>-34.001192675545582</v>
      </c>
      <c r="F557" s="5">
        <f t="shared" ca="1" si="57"/>
        <v>-16.881082118402098</v>
      </c>
      <c r="G557">
        <f t="shared" ca="1" si="58"/>
        <v>4.2000000000000003E-2</v>
      </c>
    </row>
    <row r="558" spans="1:7" x14ac:dyDescent="0.3">
      <c r="A558">
        <v>502</v>
      </c>
      <c r="B558" s="5">
        <f t="shared" ca="1" si="54"/>
        <v>70.233101003688247</v>
      </c>
      <c r="C558" s="5">
        <f t="shared" ca="1" si="55"/>
        <v>32.405794517021207</v>
      </c>
      <c r="D558" s="5">
        <f t="shared" ca="1" si="56"/>
        <v>148.91215506499162</v>
      </c>
      <c r="E558" s="5">
        <f t="shared" ca="1" si="59"/>
        <v>-19.447018636379156</v>
      </c>
      <c r="F558" s="5">
        <f t="shared" ca="1" si="57"/>
        <v>-2.3269080792356718</v>
      </c>
      <c r="G558">
        <f t="shared" ca="1" si="58"/>
        <v>0.32200000000000001</v>
      </c>
    </row>
    <row r="559" spans="1:7" x14ac:dyDescent="0.3">
      <c r="A559">
        <v>503</v>
      </c>
      <c r="B559" s="5">
        <f t="shared" ca="1" si="54"/>
        <v>69.909456359841258</v>
      </c>
      <c r="C559" s="5">
        <f t="shared" ca="1" si="55"/>
        <v>31.235596698138956</v>
      </c>
      <c r="D559" s="5">
        <f t="shared" ca="1" si="56"/>
        <v>159.59436789665074</v>
      </c>
      <c r="E559" s="5">
        <f t="shared" ca="1" si="59"/>
        <v>-22.838933291201631</v>
      </c>
      <c r="F559" s="5">
        <f t="shared" ca="1" si="57"/>
        <v>-5.718822734058147</v>
      </c>
      <c r="G559">
        <f t="shared" ca="1" si="58"/>
        <v>0.23400000000000001</v>
      </c>
    </row>
    <row r="560" spans="1:7" x14ac:dyDescent="0.3">
      <c r="A560">
        <v>504</v>
      </c>
      <c r="B560" s="5">
        <f t="shared" ca="1" si="54"/>
        <v>71.146532516572364</v>
      </c>
      <c r="C560" s="5">
        <f t="shared" ca="1" si="55"/>
        <v>31.338885303768794</v>
      </c>
      <c r="D560" s="5">
        <f t="shared" ca="1" si="56"/>
        <v>147.66728927795785</v>
      </c>
      <c r="E560" s="5">
        <f t="shared" ca="1" si="59"/>
        <v>-13.245135656620837</v>
      </c>
      <c r="F560" s="5">
        <f t="shared" ca="1" si="57"/>
        <v>3.8749749005226466</v>
      </c>
      <c r="G560">
        <f t="shared" ca="1" si="58"/>
        <v>0.54600000000000004</v>
      </c>
    </row>
    <row r="561" spans="1:7" x14ac:dyDescent="0.3">
      <c r="A561">
        <v>505</v>
      </c>
      <c r="B561" s="5">
        <f t="shared" ca="1" si="54"/>
        <v>68.756588771493739</v>
      </c>
      <c r="C561" s="5">
        <f t="shared" ca="1" si="55"/>
        <v>27.13733679090797</v>
      </c>
      <c r="D561" s="5">
        <f t="shared" ca="1" si="56"/>
        <v>151.77256565089479</v>
      </c>
      <c r="E561" s="5">
        <f t="shared" ca="1" si="59"/>
        <v>-10.397561285430756</v>
      </c>
      <c r="F561" s="5">
        <f t="shared" ca="1" si="57"/>
        <v>6.7225492717127278</v>
      </c>
      <c r="G561">
        <f t="shared" ca="1" si="58"/>
        <v>0.626</v>
      </c>
    </row>
    <row r="562" spans="1:7" x14ac:dyDescent="0.3">
      <c r="A562">
        <v>506</v>
      </c>
      <c r="B562" s="5">
        <f t="shared" ca="1" si="54"/>
        <v>69.244931796837975</v>
      </c>
      <c r="C562" s="5">
        <f t="shared" ca="1" si="55"/>
        <v>26.64532994333641</v>
      </c>
      <c r="D562" s="5">
        <f t="shared" ca="1" si="56"/>
        <v>141.44796700790647</v>
      </c>
      <c r="E562" s="5">
        <f t="shared" ca="1" si="59"/>
        <v>-2.0958413243223264</v>
      </c>
      <c r="F562" s="5">
        <f t="shared" ca="1" si="57"/>
        <v>15.024269232821158</v>
      </c>
      <c r="G562">
        <f t="shared" ca="1" si="58"/>
        <v>0.83499999999999996</v>
      </c>
    </row>
    <row r="563" spans="1:7" x14ac:dyDescent="0.3">
      <c r="A563">
        <v>507</v>
      </c>
      <c r="B563" s="5">
        <f t="shared" ca="1" si="54"/>
        <v>71.791305160566665</v>
      </c>
      <c r="C563" s="5">
        <f t="shared" ca="1" si="55"/>
        <v>28.945499053267866</v>
      </c>
      <c r="D563" s="5">
        <f t="shared" ca="1" si="56"/>
        <v>146.71843292866146</v>
      </c>
      <c r="E563" s="5">
        <f t="shared" ca="1" si="59"/>
        <v>-4.2482929821329627</v>
      </c>
      <c r="F563" s="5">
        <f t="shared" ca="1" si="57"/>
        <v>12.871817575010521</v>
      </c>
      <c r="G563">
        <f t="shared" ca="1" si="58"/>
        <v>0.79800000000000004</v>
      </c>
    </row>
    <row r="564" spans="1:7" x14ac:dyDescent="0.3">
      <c r="A564">
        <v>508</v>
      </c>
      <c r="B564" s="5">
        <f t="shared" ca="1" si="54"/>
        <v>74.110219995109091</v>
      </c>
      <c r="C564" s="5">
        <f t="shared" ca="1" si="55"/>
        <v>31.979791954320895</v>
      </c>
      <c r="D564" s="5">
        <f t="shared" ca="1" si="56"/>
        <v>151.82196518902171</v>
      </c>
      <c r="E564" s="5">
        <f t="shared" ca="1" si="59"/>
        <v>-8.9964741260374392</v>
      </c>
      <c r="F564" s="5">
        <f t="shared" ca="1" si="57"/>
        <v>8.1236364311060445</v>
      </c>
      <c r="G564">
        <f t="shared" ca="1" si="58"/>
        <v>0.67</v>
      </c>
    </row>
    <row r="565" spans="1:7" x14ac:dyDescent="0.3">
      <c r="A565">
        <v>509</v>
      </c>
      <c r="B565" s="5">
        <f t="shared" ca="1" si="54"/>
        <v>70.919003075141887</v>
      </c>
      <c r="C565" s="5">
        <f t="shared" ca="1" si="55"/>
        <v>29.723155740375034</v>
      </c>
      <c r="D565" s="5">
        <f t="shared" ca="1" si="56"/>
        <v>145.3883684200961</v>
      </c>
      <c r="E565" s="5">
        <f t="shared" ca="1" si="59"/>
        <v>-8.1398711791507381</v>
      </c>
      <c r="F565" s="5">
        <f t="shared" ca="1" si="57"/>
        <v>8.9802393779927456</v>
      </c>
      <c r="G565">
        <f t="shared" ca="1" si="58"/>
        <v>0.69499999999999995</v>
      </c>
    </row>
    <row r="566" spans="1:7" x14ac:dyDescent="0.3">
      <c r="A566">
        <v>510</v>
      </c>
      <c r="B566" s="5">
        <f t="shared" ca="1" si="54"/>
        <v>68.118926540824361</v>
      </c>
      <c r="C566" s="5">
        <f t="shared" ca="1" si="55"/>
        <v>33.983142902491522</v>
      </c>
      <c r="D566" s="5">
        <f t="shared" ca="1" si="56"/>
        <v>140.4679597222021</v>
      </c>
      <c r="E566" s="5">
        <f t="shared" ca="1" si="59"/>
        <v>-25.207062432132304</v>
      </c>
      <c r="F566" s="5">
        <f t="shared" ca="1" si="57"/>
        <v>-8.0869518749888201</v>
      </c>
      <c r="G566">
        <f t="shared" ca="1" si="58"/>
        <v>0.17899999999999999</v>
      </c>
    </row>
    <row r="567" spans="1:7" x14ac:dyDescent="0.3">
      <c r="A567">
        <v>511</v>
      </c>
      <c r="B567" s="5">
        <f t="shared" ca="1" si="54"/>
        <v>69.590802481864472</v>
      </c>
      <c r="C567" s="5">
        <f t="shared" ca="1" si="55"/>
        <v>33.148589516347087</v>
      </c>
      <c r="D567" s="5">
        <f t="shared" ca="1" si="56"/>
        <v>142.06635233238222</v>
      </c>
      <c r="E567" s="5">
        <f t="shared" ca="1" si="59"/>
        <v>-19.626565780382897</v>
      </c>
      <c r="F567" s="5">
        <f t="shared" ca="1" si="57"/>
        <v>-2.5064552232394135</v>
      </c>
      <c r="G567">
        <f t="shared" ca="1" si="58"/>
        <v>0.316</v>
      </c>
    </row>
    <row r="568" spans="1:7" x14ac:dyDescent="0.3">
      <c r="A568">
        <v>512</v>
      </c>
      <c r="B568" s="5">
        <f t="shared" ca="1" si="54"/>
        <v>71.08588026757063</v>
      </c>
      <c r="C568" s="5">
        <f t="shared" ca="1" si="55"/>
        <v>28.858727510242225</v>
      </c>
      <c r="D568" s="5">
        <f t="shared" ca="1" si="56"/>
        <v>163.59358081185513</v>
      </c>
      <c r="E568" s="5">
        <f t="shared" ca="1" si="59"/>
        <v>-15.069695036721232</v>
      </c>
      <c r="F568" s="5">
        <f t="shared" ca="1" si="57"/>
        <v>2.0504155204222521</v>
      </c>
      <c r="G568">
        <f t="shared" ca="1" si="58"/>
        <v>0.47299999999999998</v>
      </c>
    </row>
    <row r="569" spans="1:7" x14ac:dyDescent="0.3">
      <c r="A569">
        <v>513</v>
      </c>
      <c r="B569" s="5">
        <f t="shared" ca="1" si="54"/>
        <v>73.023219119750792</v>
      </c>
      <c r="C569" s="5">
        <f t="shared" ca="1" si="55"/>
        <v>31.769285834806595</v>
      </c>
      <c r="D569" s="5">
        <f t="shared" ca="1" si="56"/>
        <v>148.24691671340921</v>
      </c>
      <c r="E569" s="5">
        <f t="shared" ca="1" si="59"/>
        <v>-9.5180241716013754</v>
      </c>
      <c r="F569" s="5">
        <f t="shared" ca="1" si="57"/>
        <v>7.6020863855421084</v>
      </c>
      <c r="G569">
        <f t="shared" ca="1" si="58"/>
        <v>0.65900000000000003</v>
      </c>
    </row>
    <row r="570" spans="1:7" x14ac:dyDescent="0.3">
      <c r="A570">
        <v>514</v>
      </c>
      <c r="B570" s="5">
        <f t="shared" ref="B570:B633" ca="1" si="60">_xlfn.NORM.INV(RAND(),$B$52,$C$52)</f>
        <v>70.809639538760763</v>
      </c>
      <c r="C570" s="5">
        <f t="shared" ref="C570:C633" ca="1" si="61">_xlfn.NORM.INV(RAND(),$B$53,$C$53)</f>
        <v>30.252884004514517</v>
      </c>
      <c r="D570" s="5">
        <f t="shared" ref="D570:D633" ca="1" si="62">_xlfn.NORM.INV(RAND(),$B$54,$C$54)</f>
        <v>148.12789593032349</v>
      </c>
      <c r="E570" s="5">
        <f t="shared" ca="1" si="59"/>
        <v>-11.401094464759678</v>
      </c>
      <c r="F570" s="5">
        <f t="shared" ref="F570:F633" ca="1" si="63">E570+$C$46</f>
        <v>5.7190160923838054</v>
      </c>
      <c r="G570">
        <f t="shared" ref="G570:G633" ca="1" si="64">COUNTIF($F$57:$F$1056,"&lt;"&amp;F570)/COUNT($F$57:$F$1056)</f>
        <v>0.6</v>
      </c>
    </row>
    <row r="571" spans="1:7" x14ac:dyDescent="0.3">
      <c r="A571">
        <v>515</v>
      </c>
      <c r="B571" s="5">
        <f t="shared" ca="1" si="60"/>
        <v>72.739340615631335</v>
      </c>
      <c r="C571" s="5">
        <f t="shared" ca="1" si="61"/>
        <v>28.327169195564334</v>
      </c>
      <c r="D571" s="5">
        <f t="shared" ca="1" si="62"/>
        <v>154.49713895798067</v>
      </c>
      <c r="E571" s="5">
        <f t="shared" ca="1" si="59"/>
        <v>-4.0651701201552246</v>
      </c>
      <c r="F571" s="5">
        <f t="shared" ca="1" si="63"/>
        <v>13.054940436988259</v>
      </c>
      <c r="G571">
        <f t="shared" ca="1" si="64"/>
        <v>0.80200000000000005</v>
      </c>
    </row>
    <row r="572" spans="1:7" x14ac:dyDescent="0.3">
      <c r="A572">
        <v>516</v>
      </c>
      <c r="B572" s="5">
        <f t="shared" ca="1" si="60"/>
        <v>72.763610281293026</v>
      </c>
      <c r="C572" s="5">
        <f t="shared" ca="1" si="61"/>
        <v>33.050783911482284</v>
      </c>
      <c r="D572" s="5">
        <f t="shared" ca="1" si="62"/>
        <v>151.67738462705518</v>
      </c>
      <c r="E572" s="5">
        <f t="shared" ca="1" si="59"/>
        <v>-15.670889304433778</v>
      </c>
      <c r="F572" s="5">
        <f t="shared" ca="1" si="63"/>
        <v>1.4492212527097053</v>
      </c>
      <c r="G572">
        <f t="shared" ca="1" si="64"/>
        <v>0.45100000000000001</v>
      </c>
    </row>
    <row r="573" spans="1:7" x14ac:dyDescent="0.3">
      <c r="A573">
        <v>517</v>
      </c>
      <c r="B573" s="5">
        <f t="shared" ca="1" si="60"/>
        <v>67.448462973474818</v>
      </c>
      <c r="C573" s="5">
        <f t="shared" ca="1" si="61"/>
        <v>29.407013987663095</v>
      </c>
      <c r="D573" s="5">
        <f t="shared" ca="1" si="62"/>
        <v>159.9658439488577</v>
      </c>
      <c r="E573" s="5">
        <f t="shared" ca="1" si="59"/>
        <v>-24.805424187747573</v>
      </c>
      <c r="F573" s="5">
        <f t="shared" ca="1" si="63"/>
        <v>-7.6853136306040888</v>
      </c>
      <c r="G573">
        <f t="shared" ca="1" si="64"/>
        <v>0.19</v>
      </c>
    </row>
    <row r="574" spans="1:7" x14ac:dyDescent="0.3">
      <c r="A574">
        <v>518</v>
      </c>
      <c r="B574" s="5">
        <f t="shared" ca="1" si="60"/>
        <v>75.101755438354076</v>
      </c>
      <c r="C574" s="5">
        <f t="shared" ca="1" si="61"/>
        <v>29.692568157552873</v>
      </c>
      <c r="D574" s="5">
        <f t="shared" ca="1" si="62"/>
        <v>147.8450329934613</v>
      </c>
      <c r="E574" s="5">
        <f t="shared" ca="1" si="59"/>
        <v>2.3041012269485885</v>
      </c>
      <c r="F574" s="5">
        <f t="shared" ca="1" si="63"/>
        <v>19.424211784092073</v>
      </c>
      <c r="G574">
        <f t="shared" ca="1" si="64"/>
        <v>0.91400000000000003</v>
      </c>
    </row>
    <row r="575" spans="1:7" x14ac:dyDescent="0.3">
      <c r="A575">
        <v>519</v>
      </c>
      <c r="B575" s="5">
        <f t="shared" ca="1" si="60"/>
        <v>76.103415978047224</v>
      </c>
      <c r="C575" s="5">
        <f t="shared" ca="1" si="61"/>
        <v>25.803660975385142</v>
      </c>
      <c r="D575" s="5">
        <f t="shared" ca="1" si="62"/>
        <v>156.78901092408643</v>
      </c>
      <c r="E575" s="5">
        <f t="shared" ca="1" si="59"/>
        <v>11.143741537139011</v>
      </c>
      <c r="F575" s="5">
        <f t="shared" ca="1" si="63"/>
        <v>28.263852094282495</v>
      </c>
      <c r="G575">
        <f t="shared" ca="1" si="64"/>
        <v>0.97899999999999998</v>
      </c>
    </row>
    <row r="576" spans="1:7" x14ac:dyDescent="0.3">
      <c r="A576">
        <v>520</v>
      </c>
      <c r="B576" s="5">
        <f t="shared" ca="1" si="60"/>
        <v>67.474817705919563</v>
      </c>
      <c r="C576" s="5">
        <f t="shared" ca="1" si="61"/>
        <v>30.534636551803555</v>
      </c>
      <c r="D576" s="5">
        <f t="shared" ca="1" si="62"/>
        <v>151.13845541005205</v>
      </c>
      <c r="E576" s="5">
        <f t="shared" ca="1" si="59"/>
        <v>-23.124433098474896</v>
      </c>
      <c r="F576" s="5">
        <f t="shared" ca="1" si="63"/>
        <v>-6.0043225413314119</v>
      </c>
      <c r="G576">
        <f t="shared" ca="1" si="64"/>
        <v>0.22800000000000001</v>
      </c>
    </row>
    <row r="577" spans="1:7" x14ac:dyDescent="0.3">
      <c r="A577">
        <v>521</v>
      </c>
      <c r="B577" s="5">
        <f t="shared" ca="1" si="60"/>
        <v>70.580564217840333</v>
      </c>
      <c r="C577" s="5">
        <f t="shared" ca="1" si="61"/>
        <v>30.671661942656218</v>
      </c>
      <c r="D577" s="5">
        <f t="shared" ca="1" si="62"/>
        <v>152.32196381437649</v>
      </c>
      <c r="E577" s="5">
        <f t="shared" ca="1" si="59"/>
        <v>-15.470596678640945</v>
      </c>
      <c r="F577" s="5">
        <f t="shared" ca="1" si="63"/>
        <v>1.6495138785025389</v>
      </c>
      <c r="G577">
        <f t="shared" ca="1" si="64"/>
        <v>0.45900000000000002</v>
      </c>
    </row>
    <row r="578" spans="1:7" x14ac:dyDescent="0.3">
      <c r="A578">
        <v>522</v>
      </c>
      <c r="B578" s="5">
        <f t="shared" ca="1" si="60"/>
        <v>75.409135659356181</v>
      </c>
      <c r="C578" s="5">
        <f t="shared" ca="1" si="61"/>
        <v>30.182891538067267</v>
      </c>
      <c r="D578" s="5">
        <f t="shared" ca="1" si="62"/>
        <v>135.3120143279362</v>
      </c>
      <c r="E578" s="5">
        <f t="shared" ca="1" si="59"/>
        <v>8.5468126434742135</v>
      </c>
      <c r="F578" s="5">
        <f t="shared" ca="1" si="63"/>
        <v>25.666923200617695</v>
      </c>
      <c r="G578">
        <f t="shared" ca="1" si="64"/>
        <v>0.96499999999999997</v>
      </c>
    </row>
    <row r="579" spans="1:7" x14ac:dyDescent="0.3">
      <c r="A579">
        <v>523</v>
      </c>
      <c r="B579" s="5">
        <f t="shared" ca="1" si="60"/>
        <v>64.648408897083584</v>
      </c>
      <c r="C579" s="5">
        <f t="shared" ca="1" si="61"/>
        <v>28.150425375444929</v>
      </c>
      <c r="D579" s="5">
        <f t="shared" ca="1" si="62"/>
        <v>151.31823003596651</v>
      </c>
      <c r="E579" s="5">
        <f t="shared" ca="1" si="59"/>
        <v>-24.4563596435347</v>
      </c>
      <c r="F579" s="5">
        <f t="shared" ca="1" si="63"/>
        <v>-7.3362490863912164</v>
      </c>
      <c r="G579">
        <f t="shared" ca="1" si="64"/>
        <v>0.2</v>
      </c>
    </row>
    <row r="580" spans="1:7" x14ac:dyDescent="0.3">
      <c r="A580">
        <v>524</v>
      </c>
      <c r="B580" s="5">
        <f t="shared" ca="1" si="60"/>
        <v>70.742708213232262</v>
      </c>
      <c r="C580" s="5">
        <f t="shared" ca="1" si="61"/>
        <v>29.843302200517023</v>
      </c>
      <c r="D580" s="5">
        <f t="shared" ca="1" si="62"/>
        <v>154.23605884363525</v>
      </c>
      <c r="E580" s="5">
        <f t="shared" ca="1" si="59"/>
        <v>-13.735583114860079</v>
      </c>
      <c r="F580" s="5">
        <f t="shared" ca="1" si="63"/>
        <v>3.3845274422834049</v>
      </c>
      <c r="G580">
        <f t="shared" ca="1" si="64"/>
        <v>0.52</v>
      </c>
    </row>
    <row r="581" spans="1:7" x14ac:dyDescent="0.3">
      <c r="A581">
        <v>525</v>
      </c>
      <c r="B581" s="5">
        <f t="shared" ca="1" si="60"/>
        <v>64.843527265031909</v>
      </c>
      <c r="C581" s="5">
        <f t="shared" ca="1" si="61"/>
        <v>29.251112281936138</v>
      </c>
      <c r="D581" s="5">
        <f t="shared" ca="1" si="62"/>
        <v>156.22428178545343</v>
      </c>
      <c r="E581" s="5">
        <f t="shared" ca="1" si="59"/>
        <v>-29.629323590975464</v>
      </c>
      <c r="F581" s="5">
        <f t="shared" ca="1" si="63"/>
        <v>-12.50921303383198</v>
      </c>
      <c r="G581">
        <f t="shared" ca="1" si="64"/>
        <v>9.5000000000000001E-2</v>
      </c>
    </row>
    <row r="582" spans="1:7" x14ac:dyDescent="0.3">
      <c r="A582">
        <v>526</v>
      </c>
      <c r="B582" s="5">
        <f t="shared" ca="1" si="60"/>
        <v>66.822161158432252</v>
      </c>
      <c r="C582" s="5">
        <f t="shared" ca="1" si="61"/>
        <v>31.844929011814813</v>
      </c>
      <c r="D582" s="5">
        <f t="shared" ca="1" si="62"/>
        <v>146.004170959345</v>
      </c>
      <c r="E582" s="5">
        <f t="shared" ref="E582:E645" ca="1" si="65">$J$46*(B582-$B$46)+$J$47*(C582-$B$47)+$J$48*(D582-$B$48)</f>
        <v>-25.840207990406761</v>
      </c>
      <c r="F582" s="5">
        <f t="shared" ca="1" si="63"/>
        <v>-8.7200974332632768</v>
      </c>
      <c r="G582">
        <f t="shared" ca="1" si="64"/>
        <v>0.16600000000000001</v>
      </c>
    </row>
    <row r="583" spans="1:7" x14ac:dyDescent="0.3">
      <c r="A583">
        <v>527</v>
      </c>
      <c r="B583" s="5">
        <f t="shared" ca="1" si="60"/>
        <v>69.80394550397358</v>
      </c>
      <c r="C583" s="5">
        <f t="shared" ca="1" si="61"/>
        <v>33.487139125866804</v>
      </c>
      <c r="D583" s="5">
        <f t="shared" ca="1" si="62"/>
        <v>136.48282760142024</v>
      </c>
      <c r="E583" s="5">
        <f t="shared" ca="1" si="65"/>
        <v>-16.968030016548653</v>
      </c>
      <c r="F583" s="5">
        <f t="shared" ca="1" si="63"/>
        <v>0.15208054059483089</v>
      </c>
      <c r="G583">
        <f t="shared" ca="1" si="64"/>
        <v>0.40799999999999997</v>
      </c>
    </row>
    <row r="584" spans="1:7" x14ac:dyDescent="0.3">
      <c r="A584">
        <v>528</v>
      </c>
      <c r="B584" s="5">
        <f t="shared" ca="1" si="60"/>
        <v>64.24747935508249</v>
      </c>
      <c r="C584" s="5">
        <f t="shared" ca="1" si="61"/>
        <v>28.327962917530144</v>
      </c>
      <c r="D584" s="5">
        <f t="shared" ca="1" si="62"/>
        <v>150.36877887458613</v>
      </c>
      <c r="E584" s="5">
        <f t="shared" ca="1" si="65"/>
        <v>-25.56037872516286</v>
      </c>
      <c r="F584" s="5">
        <f t="shared" ca="1" si="63"/>
        <v>-8.4402681680193758</v>
      </c>
      <c r="G584">
        <f t="shared" ca="1" si="64"/>
        <v>0.17799999999999999</v>
      </c>
    </row>
    <row r="585" spans="1:7" x14ac:dyDescent="0.3">
      <c r="A585">
        <v>529</v>
      </c>
      <c r="B585" s="5">
        <f t="shared" ca="1" si="60"/>
        <v>64.785318353292297</v>
      </c>
      <c r="C585" s="5">
        <f t="shared" ca="1" si="61"/>
        <v>28.470076783506649</v>
      </c>
      <c r="D585" s="5">
        <f t="shared" ca="1" si="62"/>
        <v>148.54445140738468</v>
      </c>
      <c r="E585" s="5">
        <f t="shared" ca="1" si="65"/>
        <v>-23.472048836975411</v>
      </c>
      <c r="F585" s="5">
        <f t="shared" ca="1" si="63"/>
        <v>-6.351938279831927</v>
      </c>
      <c r="G585">
        <f t="shared" ca="1" si="64"/>
        <v>0.22</v>
      </c>
    </row>
    <row r="586" spans="1:7" x14ac:dyDescent="0.3">
      <c r="A586">
        <v>530</v>
      </c>
      <c r="B586" s="5">
        <f t="shared" ca="1" si="60"/>
        <v>72.568642722553733</v>
      </c>
      <c r="C586" s="5">
        <f t="shared" ca="1" si="61"/>
        <v>30.82944897388537</v>
      </c>
      <c r="D586" s="5">
        <f t="shared" ca="1" si="62"/>
        <v>150.86256677391577</v>
      </c>
      <c r="E586" s="5">
        <f t="shared" ca="1" si="65"/>
        <v>-9.5721945416654357</v>
      </c>
      <c r="F586" s="5">
        <f t="shared" ca="1" si="63"/>
        <v>7.547916015478048</v>
      </c>
      <c r="G586">
        <f t="shared" ca="1" si="64"/>
        <v>0.65500000000000003</v>
      </c>
    </row>
    <row r="587" spans="1:7" x14ac:dyDescent="0.3">
      <c r="A587">
        <v>531</v>
      </c>
      <c r="B587" s="5">
        <f t="shared" ca="1" si="60"/>
        <v>65.836769701412351</v>
      </c>
      <c r="C587" s="5">
        <f t="shared" ca="1" si="61"/>
        <v>26.695613432328742</v>
      </c>
      <c r="D587" s="5">
        <f t="shared" ca="1" si="62"/>
        <v>144.42047073040629</v>
      </c>
      <c r="E587" s="5">
        <f t="shared" ca="1" si="65"/>
        <v>-13.357021486535173</v>
      </c>
      <c r="F587" s="5">
        <f t="shared" ca="1" si="63"/>
        <v>3.7630890706083111</v>
      </c>
      <c r="G587">
        <f t="shared" ca="1" si="64"/>
        <v>0.53600000000000003</v>
      </c>
    </row>
    <row r="588" spans="1:7" x14ac:dyDescent="0.3">
      <c r="A588">
        <v>532</v>
      </c>
      <c r="B588" s="5">
        <f t="shared" ca="1" si="60"/>
        <v>71.024508568409729</v>
      </c>
      <c r="C588" s="5">
        <f t="shared" ca="1" si="61"/>
        <v>29.239666601777831</v>
      </c>
      <c r="D588" s="5">
        <f t="shared" ca="1" si="62"/>
        <v>151.92603285693065</v>
      </c>
      <c r="E588" s="5">
        <f t="shared" ca="1" si="65"/>
        <v>-10.017769817786194</v>
      </c>
      <c r="F588" s="5">
        <f t="shared" ca="1" si="63"/>
        <v>7.1023407393572899</v>
      </c>
      <c r="G588">
        <f t="shared" ca="1" si="64"/>
        <v>0.64100000000000001</v>
      </c>
    </row>
    <row r="589" spans="1:7" x14ac:dyDescent="0.3">
      <c r="A589">
        <v>533</v>
      </c>
      <c r="B589" s="5">
        <f t="shared" ca="1" si="60"/>
        <v>67.784328418095384</v>
      </c>
      <c r="C589" s="5">
        <f t="shared" ca="1" si="61"/>
        <v>25.09544168282638</v>
      </c>
      <c r="D589" s="5">
        <f t="shared" ca="1" si="62"/>
        <v>149.24166418390948</v>
      </c>
      <c r="E589" s="5">
        <f t="shared" ca="1" si="65"/>
        <v>-6.046260301491448</v>
      </c>
      <c r="F589" s="5">
        <f t="shared" ca="1" si="63"/>
        <v>11.073850255652037</v>
      </c>
      <c r="G589">
        <f t="shared" ca="1" si="64"/>
        <v>0.76600000000000001</v>
      </c>
    </row>
    <row r="590" spans="1:7" x14ac:dyDescent="0.3">
      <c r="A590">
        <v>534</v>
      </c>
      <c r="B590" s="5">
        <f t="shared" ca="1" si="60"/>
        <v>64.435939564136774</v>
      </c>
      <c r="C590" s="5">
        <f t="shared" ca="1" si="61"/>
        <v>28.065254912304233</v>
      </c>
      <c r="D590" s="5">
        <f t="shared" ca="1" si="62"/>
        <v>145.7262443402185</v>
      </c>
      <c r="E590" s="5">
        <f t="shared" ca="1" si="65"/>
        <v>-21.798549635262233</v>
      </c>
      <c r="F590" s="5">
        <f t="shared" ca="1" si="63"/>
        <v>-4.6784390781187497</v>
      </c>
      <c r="G590">
        <f t="shared" ca="1" si="64"/>
        <v>0.25700000000000001</v>
      </c>
    </row>
    <row r="591" spans="1:7" x14ac:dyDescent="0.3">
      <c r="A591">
        <v>535</v>
      </c>
      <c r="B591" s="5">
        <f t="shared" ca="1" si="60"/>
        <v>71.922983347346062</v>
      </c>
      <c r="C591" s="5">
        <f t="shared" ca="1" si="61"/>
        <v>30.880687801762477</v>
      </c>
      <c r="D591" s="5">
        <f t="shared" ca="1" si="62"/>
        <v>142.85606561462137</v>
      </c>
      <c r="E591" s="5">
        <f t="shared" ca="1" si="65"/>
        <v>-7.2041567838021576</v>
      </c>
      <c r="F591" s="5">
        <f t="shared" ca="1" si="63"/>
        <v>9.9159537733413252</v>
      </c>
      <c r="G591">
        <f t="shared" ca="1" si="64"/>
        <v>0.72899999999999998</v>
      </c>
    </row>
    <row r="592" spans="1:7" x14ac:dyDescent="0.3">
      <c r="A592">
        <v>536</v>
      </c>
      <c r="B592" s="5">
        <f t="shared" ca="1" si="60"/>
        <v>69.412606688758146</v>
      </c>
      <c r="C592" s="5">
        <f t="shared" ca="1" si="61"/>
        <v>24.64915944705897</v>
      </c>
      <c r="D592" s="5">
        <f t="shared" ca="1" si="62"/>
        <v>151.39086052824425</v>
      </c>
      <c r="E592" s="5">
        <f t="shared" ca="1" si="65"/>
        <v>-1.4101814583067411</v>
      </c>
      <c r="F592" s="5">
        <f t="shared" ca="1" si="63"/>
        <v>15.709929098836742</v>
      </c>
      <c r="G592">
        <f t="shared" ca="1" si="64"/>
        <v>0.85</v>
      </c>
    </row>
    <row r="593" spans="1:7" x14ac:dyDescent="0.3">
      <c r="A593">
        <v>537</v>
      </c>
      <c r="B593" s="5">
        <f t="shared" ca="1" si="60"/>
        <v>70.226132324209203</v>
      </c>
      <c r="C593" s="5">
        <f t="shared" ca="1" si="61"/>
        <v>34.922915947187064</v>
      </c>
      <c r="D593" s="5">
        <f t="shared" ca="1" si="62"/>
        <v>137.37851734461469</v>
      </c>
      <c r="E593" s="5">
        <f t="shared" ca="1" si="65"/>
        <v>-20.28163214905852</v>
      </c>
      <c r="F593" s="5">
        <f t="shared" ca="1" si="63"/>
        <v>-3.1615215919150366</v>
      </c>
      <c r="G593">
        <f t="shared" ca="1" si="64"/>
        <v>0.30099999999999999</v>
      </c>
    </row>
    <row r="594" spans="1:7" x14ac:dyDescent="0.3">
      <c r="A594">
        <v>538</v>
      </c>
      <c r="B594" s="5">
        <f t="shared" ca="1" si="60"/>
        <v>66.651392066684679</v>
      </c>
      <c r="C594" s="5">
        <f t="shared" ca="1" si="61"/>
        <v>26.356175970643541</v>
      </c>
      <c r="D594" s="5">
        <f t="shared" ca="1" si="62"/>
        <v>157.30631197935597</v>
      </c>
      <c r="E594" s="5">
        <f t="shared" ca="1" si="65"/>
        <v>-17.077544109088706</v>
      </c>
      <c r="F594" s="5">
        <f t="shared" ca="1" si="63"/>
        <v>4.256644805477805E-2</v>
      </c>
      <c r="G594">
        <f t="shared" ca="1" si="64"/>
        <v>0.40200000000000002</v>
      </c>
    </row>
    <row r="595" spans="1:7" x14ac:dyDescent="0.3">
      <c r="A595">
        <v>539</v>
      </c>
      <c r="B595" s="5">
        <f t="shared" ca="1" si="60"/>
        <v>69.107152446280097</v>
      </c>
      <c r="C595" s="5">
        <f t="shared" ca="1" si="61"/>
        <v>31.15966660269488</v>
      </c>
      <c r="D595" s="5">
        <f t="shared" ca="1" si="62"/>
        <v>152.86705669759937</v>
      </c>
      <c r="E595" s="5">
        <f t="shared" ca="1" si="65"/>
        <v>-21.242537697411919</v>
      </c>
      <c r="F595" s="5">
        <f t="shared" ca="1" si="63"/>
        <v>-4.1224271402684352</v>
      </c>
      <c r="G595">
        <f t="shared" ca="1" si="64"/>
        <v>0.27300000000000002</v>
      </c>
    </row>
    <row r="596" spans="1:7" x14ac:dyDescent="0.3">
      <c r="A596">
        <v>540</v>
      </c>
      <c r="B596" s="5">
        <f t="shared" ca="1" si="60"/>
        <v>65.530436333146241</v>
      </c>
      <c r="C596" s="5">
        <f t="shared" ca="1" si="61"/>
        <v>28.357148297650621</v>
      </c>
      <c r="D596" s="5">
        <f t="shared" ca="1" si="62"/>
        <v>149.11217777950452</v>
      </c>
      <c r="E596" s="5">
        <f t="shared" ca="1" si="65"/>
        <v>-21.381468650289747</v>
      </c>
      <c r="F596" s="5">
        <f t="shared" ca="1" si="63"/>
        <v>-4.2613580931462636</v>
      </c>
      <c r="G596">
        <f t="shared" ca="1" si="64"/>
        <v>0.27</v>
      </c>
    </row>
    <row r="597" spans="1:7" x14ac:dyDescent="0.3">
      <c r="A597">
        <v>541</v>
      </c>
      <c r="B597" s="5">
        <f t="shared" ca="1" si="60"/>
        <v>64.663186199492642</v>
      </c>
      <c r="C597" s="5">
        <f t="shared" ca="1" si="61"/>
        <v>33.726543269465125</v>
      </c>
      <c r="D597" s="5">
        <f t="shared" ca="1" si="62"/>
        <v>151.04417426593182</v>
      </c>
      <c r="E597" s="5">
        <f t="shared" ca="1" si="65"/>
        <v>-39.841420304897518</v>
      </c>
      <c r="F597" s="5">
        <f t="shared" ca="1" si="63"/>
        <v>-22.721309747754034</v>
      </c>
      <c r="G597">
        <f t="shared" ca="1" si="64"/>
        <v>1.2E-2</v>
      </c>
    </row>
    <row r="598" spans="1:7" x14ac:dyDescent="0.3">
      <c r="A598">
        <v>542</v>
      </c>
      <c r="B598" s="5">
        <f t="shared" ca="1" si="60"/>
        <v>68.687027913214862</v>
      </c>
      <c r="C598" s="5">
        <f t="shared" ca="1" si="61"/>
        <v>31.668961516275598</v>
      </c>
      <c r="D598" s="5">
        <f t="shared" ca="1" si="62"/>
        <v>142.69108891091196</v>
      </c>
      <c r="E598" s="5">
        <f t="shared" ca="1" si="65"/>
        <v>-18.354867614320046</v>
      </c>
      <c r="F598" s="5">
        <f t="shared" ca="1" si="63"/>
        <v>-1.2347570571765623</v>
      </c>
      <c r="G598">
        <f t="shared" ca="1" si="64"/>
        <v>0.36499999999999999</v>
      </c>
    </row>
    <row r="599" spans="1:7" x14ac:dyDescent="0.3">
      <c r="A599">
        <v>543</v>
      </c>
      <c r="B599" s="5">
        <f t="shared" ca="1" si="60"/>
        <v>75.230584551296531</v>
      </c>
      <c r="C599" s="5">
        <f t="shared" ca="1" si="61"/>
        <v>25.553366487689342</v>
      </c>
      <c r="D599" s="5">
        <f t="shared" ca="1" si="62"/>
        <v>144.70906365664743</v>
      </c>
      <c r="E599" s="5">
        <f t="shared" ca="1" si="65"/>
        <v>15.9145274740606</v>
      </c>
      <c r="F599" s="5">
        <f t="shared" ca="1" si="63"/>
        <v>33.034638031204082</v>
      </c>
      <c r="G599">
        <f t="shared" ca="1" si="64"/>
        <v>0.99199999999999999</v>
      </c>
    </row>
    <row r="600" spans="1:7" x14ac:dyDescent="0.3">
      <c r="A600">
        <v>544</v>
      </c>
      <c r="B600" s="5">
        <f t="shared" ca="1" si="60"/>
        <v>71.448582945464551</v>
      </c>
      <c r="C600" s="5">
        <f t="shared" ca="1" si="61"/>
        <v>33.649975237092313</v>
      </c>
      <c r="D600" s="5">
        <f t="shared" ca="1" si="62"/>
        <v>148.69952685215313</v>
      </c>
      <c r="E600" s="5">
        <f t="shared" ca="1" si="65"/>
        <v>-19.412594910365673</v>
      </c>
      <c r="F600" s="5">
        <f t="shared" ca="1" si="63"/>
        <v>-2.2924843532221892</v>
      </c>
      <c r="G600">
        <f t="shared" ca="1" si="64"/>
        <v>0.32600000000000001</v>
      </c>
    </row>
    <row r="601" spans="1:7" x14ac:dyDescent="0.3">
      <c r="A601">
        <v>545</v>
      </c>
      <c r="B601" s="5">
        <f t="shared" ca="1" si="60"/>
        <v>70.162040668390659</v>
      </c>
      <c r="C601" s="5">
        <f t="shared" ca="1" si="61"/>
        <v>33.014242103104834</v>
      </c>
      <c r="D601" s="5">
        <f t="shared" ca="1" si="62"/>
        <v>155.51130413746432</v>
      </c>
      <c r="E601" s="5">
        <f t="shared" ca="1" si="65"/>
        <v>-24.900958170925861</v>
      </c>
      <c r="F601" s="5">
        <f t="shared" ca="1" si="63"/>
        <v>-7.7808476137823774</v>
      </c>
      <c r="G601">
        <f t="shared" ca="1" si="64"/>
        <v>0.189</v>
      </c>
    </row>
    <row r="602" spans="1:7" x14ac:dyDescent="0.3">
      <c r="A602">
        <v>546</v>
      </c>
      <c r="B602" s="5">
        <f t="shared" ca="1" si="60"/>
        <v>70.585046307123719</v>
      </c>
      <c r="C602" s="5">
        <f t="shared" ca="1" si="61"/>
        <v>32.705788430516478</v>
      </c>
      <c r="D602" s="5">
        <f t="shared" ca="1" si="62"/>
        <v>139.00014075733446</v>
      </c>
      <c r="E602" s="5">
        <f t="shared" ca="1" si="65"/>
        <v>-13.960631115732685</v>
      </c>
      <c r="F602" s="5">
        <f t="shared" ca="1" si="63"/>
        <v>3.1594794414107987</v>
      </c>
      <c r="G602">
        <f t="shared" ca="1" si="64"/>
        <v>0.51300000000000001</v>
      </c>
    </row>
    <row r="603" spans="1:7" x14ac:dyDescent="0.3">
      <c r="A603">
        <v>547</v>
      </c>
      <c r="B603" s="5">
        <f t="shared" ca="1" si="60"/>
        <v>69.309617643708009</v>
      </c>
      <c r="C603" s="5">
        <f t="shared" ca="1" si="61"/>
        <v>31.173329684029834</v>
      </c>
      <c r="D603" s="5">
        <f t="shared" ca="1" si="62"/>
        <v>135.38415743803822</v>
      </c>
      <c r="E603" s="5">
        <f t="shared" ca="1" si="65"/>
        <v>-11.294204671620626</v>
      </c>
      <c r="F603" s="5">
        <f t="shared" ca="1" si="63"/>
        <v>5.8259058855228574</v>
      </c>
      <c r="G603">
        <f t="shared" ca="1" si="64"/>
        <v>0.60199999999999998</v>
      </c>
    </row>
    <row r="604" spans="1:7" x14ac:dyDescent="0.3">
      <c r="A604">
        <v>548</v>
      </c>
      <c r="B604" s="5">
        <f t="shared" ca="1" si="60"/>
        <v>71.456363130059046</v>
      </c>
      <c r="C604" s="5">
        <f t="shared" ca="1" si="61"/>
        <v>33.070105432809598</v>
      </c>
      <c r="D604" s="5">
        <f t="shared" ca="1" si="62"/>
        <v>146.09480639886459</v>
      </c>
      <c r="E604" s="5">
        <f t="shared" ca="1" si="65"/>
        <v>-16.367691326742982</v>
      </c>
      <c r="F604" s="5">
        <f t="shared" ca="1" si="63"/>
        <v>0.75241923040050196</v>
      </c>
      <c r="G604">
        <f t="shared" ca="1" si="64"/>
        <v>0.434</v>
      </c>
    </row>
    <row r="605" spans="1:7" x14ac:dyDescent="0.3">
      <c r="A605">
        <v>549</v>
      </c>
      <c r="B605" s="5">
        <f t="shared" ca="1" si="60"/>
        <v>73.372754172841411</v>
      </c>
      <c r="C605" s="5">
        <f t="shared" ca="1" si="61"/>
        <v>26.661307827961334</v>
      </c>
      <c r="D605" s="5">
        <f t="shared" ca="1" si="62"/>
        <v>151.14047683544658</v>
      </c>
      <c r="E605" s="5">
        <f t="shared" ca="1" si="65"/>
        <v>4.1654751941481178</v>
      </c>
      <c r="F605" s="5">
        <f t="shared" ca="1" si="63"/>
        <v>21.285585751291602</v>
      </c>
      <c r="G605">
        <f t="shared" ca="1" si="64"/>
        <v>0.93600000000000005</v>
      </c>
    </row>
    <row r="606" spans="1:7" x14ac:dyDescent="0.3">
      <c r="A606">
        <v>550</v>
      </c>
      <c r="B606" s="5">
        <f t="shared" ca="1" si="60"/>
        <v>68.542892943126674</v>
      </c>
      <c r="C606" s="5">
        <f t="shared" ca="1" si="61"/>
        <v>31.409423884763687</v>
      </c>
      <c r="D606" s="5">
        <f t="shared" ca="1" si="62"/>
        <v>142.60070391115093</v>
      </c>
      <c r="E606" s="5">
        <f t="shared" ca="1" si="65"/>
        <v>-17.98384393329064</v>
      </c>
      <c r="F606" s="5">
        <f t="shared" ca="1" si="63"/>
        <v>-0.86373337614715595</v>
      </c>
      <c r="G606">
        <f t="shared" ca="1" si="64"/>
        <v>0.379</v>
      </c>
    </row>
    <row r="607" spans="1:7" x14ac:dyDescent="0.3">
      <c r="A607">
        <v>551</v>
      </c>
      <c r="B607" s="5">
        <f t="shared" ca="1" si="60"/>
        <v>66.70465903509222</v>
      </c>
      <c r="C607" s="5">
        <f t="shared" ca="1" si="61"/>
        <v>26.281632176703425</v>
      </c>
      <c r="D607" s="5">
        <f t="shared" ca="1" si="62"/>
        <v>144.96976000307055</v>
      </c>
      <c r="E607" s="5">
        <f t="shared" ca="1" si="65"/>
        <v>-10.072771658159958</v>
      </c>
      <c r="F607" s="5">
        <f t="shared" ca="1" si="63"/>
        <v>7.0473388989835257</v>
      </c>
      <c r="G607">
        <f t="shared" ca="1" si="64"/>
        <v>0.63600000000000001</v>
      </c>
    </row>
    <row r="608" spans="1:7" x14ac:dyDescent="0.3">
      <c r="A608">
        <v>552</v>
      </c>
      <c r="B608" s="5">
        <f t="shared" ca="1" si="60"/>
        <v>66.61114897698495</v>
      </c>
      <c r="C608" s="5">
        <f t="shared" ca="1" si="61"/>
        <v>34.195025882021319</v>
      </c>
      <c r="D608" s="5">
        <f t="shared" ca="1" si="62"/>
        <v>159.24036528419617</v>
      </c>
      <c r="E608" s="5">
        <f t="shared" ca="1" si="65"/>
        <v>-40.125936536258735</v>
      </c>
      <c r="F608" s="5">
        <f t="shared" ca="1" si="63"/>
        <v>-23.005825979115251</v>
      </c>
      <c r="G608">
        <f t="shared" ca="1" si="64"/>
        <v>8.9999999999999993E-3</v>
      </c>
    </row>
    <row r="609" spans="1:7" x14ac:dyDescent="0.3">
      <c r="A609">
        <v>553</v>
      </c>
      <c r="B609" s="5">
        <f t="shared" ca="1" si="60"/>
        <v>74.116621819550943</v>
      </c>
      <c r="C609" s="5">
        <f t="shared" ca="1" si="61"/>
        <v>28.910765430971363</v>
      </c>
      <c r="D609" s="5">
        <f t="shared" ca="1" si="62"/>
        <v>151.41723249756848</v>
      </c>
      <c r="E609" s="5">
        <f t="shared" ca="1" si="65"/>
        <v>-0.18875039149502237</v>
      </c>
      <c r="F609" s="5">
        <f t="shared" ca="1" si="63"/>
        <v>16.93136016564846</v>
      </c>
      <c r="G609">
        <f t="shared" ca="1" si="64"/>
        <v>0.871</v>
      </c>
    </row>
    <row r="610" spans="1:7" x14ac:dyDescent="0.3">
      <c r="A610">
        <v>554</v>
      </c>
      <c r="B610" s="5">
        <f t="shared" ca="1" si="60"/>
        <v>68.464802271221245</v>
      </c>
      <c r="C610" s="5">
        <f t="shared" ca="1" si="61"/>
        <v>34.694014612238014</v>
      </c>
      <c r="D610" s="5">
        <f t="shared" ca="1" si="62"/>
        <v>142.66420938077084</v>
      </c>
      <c r="E610" s="5">
        <f t="shared" ca="1" si="65"/>
        <v>-27.409984001384572</v>
      </c>
      <c r="F610" s="5">
        <f t="shared" ca="1" si="63"/>
        <v>-10.289873444241088</v>
      </c>
      <c r="G610">
        <f t="shared" ca="1" si="64"/>
        <v>0.13800000000000001</v>
      </c>
    </row>
    <row r="611" spans="1:7" x14ac:dyDescent="0.3">
      <c r="A611">
        <v>555</v>
      </c>
      <c r="B611" s="5">
        <f t="shared" ca="1" si="60"/>
        <v>72.071036720290223</v>
      </c>
      <c r="C611" s="5">
        <f t="shared" ca="1" si="61"/>
        <v>31.642857146203735</v>
      </c>
      <c r="D611" s="5">
        <f t="shared" ca="1" si="62"/>
        <v>147.67962215946307</v>
      </c>
      <c r="E611" s="5">
        <f t="shared" ca="1" si="65"/>
        <v>-11.518643870723553</v>
      </c>
      <c r="F611" s="5">
        <f t="shared" ca="1" si="63"/>
        <v>5.601466686419931</v>
      </c>
      <c r="G611">
        <f t="shared" ca="1" si="64"/>
        <v>0.59299999999999997</v>
      </c>
    </row>
    <row r="612" spans="1:7" x14ac:dyDescent="0.3">
      <c r="A612">
        <v>556</v>
      </c>
      <c r="B612" s="5">
        <f t="shared" ca="1" si="60"/>
        <v>71.632307338258727</v>
      </c>
      <c r="C612" s="5">
        <f t="shared" ca="1" si="61"/>
        <v>28.1403149209726</v>
      </c>
      <c r="D612" s="5">
        <f t="shared" ca="1" si="62"/>
        <v>143.25200146715181</v>
      </c>
      <c r="E612" s="5">
        <f t="shared" ca="1" si="65"/>
        <v>-0.57554803830494361</v>
      </c>
      <c r="F612" s="5">
        <f t="shared" ca="1" si="63"/>
        <v>16.544562518838539</v>
      </c>
      <c r="G612">
        <f t="shared" ca="1" si="64"/>
        <v>0.86</v>
      </c>
    </row>
    <row r="613" spans="1:7" x14ac:dyDescent="0.3">
      <c r="A613">
        <v>557</v>
      </c>
      <c r="B613" s="5">
        <f t="shared" ca="1" si="60"/>
        <v>69.9956324461332</v>
      </c>
      <c r="C613" s="5">
        <f t="shared" ca="1" si="61"/>
        <v>29.107432873219867</v>
      </c>
      <c r="D613" s="5">
        <f t="shared" ca="1" si="62"/>
        <v>147.18102711534758</v>
      </c>
      <c r="E613" s="5">
        <f t="shared" ca="1" si="65"/>
        <v>-9.9651369347309267</v>
      </c>
      <c r="F613" s="5">
        <f t="shared" ca="1" si="63"/>
        <v>7.1549736224125571</v>
      </c>
      <c r="G613">
        <f t="shared" ca="1" si="64"/>
        <v>0.64400000000000002</v>
      </c>
    </row>
    <row r="614" spans="1:7" x14ac:dyDescent="0.3">
      <c r="A614">
        <v>558</v>
      </c>
      <c r="B614" s="5">
        <f t="shared" ca="1" si="60"/>
        <v>76.567621966401248</v>
      </c>
      <c r="C614" s="5">
        <f t="shared" ca="1" si="61"/>
        <v>32.611252323921406</v>
      </c>
      <c r="D614" s="5">
        <f t="shared" ca="1" si="62"/>
        <v>154.50360188562843</v>
      </c>
      <c r="E614" s="5">
        <f t="shared" ca="1" si="65"/>
        <v>-5.3417003482477003</v>
      </c>
      <c r="F614" s="5">
        <f t="shared" ca="1" si="63"/>
        <v>11.778410208895783</v>
      </c>
      <c r="G614">
        <f t="shared" ca="1" si="64"/>
        <v>0.77900000000000003</v>
      </c>
    </row>
    <row r="615" spans="1:7" x14ac:dyDescent="0.3">
      <c r="A615">
        <v>559</v>
      </c>
      <c r="B615" s="5">
        <f t="shared" ca="1" si="60"/>
        <v>75.677486083060643</v>
      </c>
      <c r="C615" s="5">
        <f t="shared" ca="1" si="61"/>
        <v>25.899089276441906</v>
      </c>
      <c r="D615" s="5">
        <f t="shared" ca="1" si="62"/>
        <v>162.45442762713222</v>
      </c>
      <c r="E615" s="5">
        <f t="shared" ca="1" si="65"/>
        <v>6.6346722689548194</v>
      </c>
      <c r="F615" s="5">
        <f t="shared" ca="1" si="63"/>
        <v>23.754782826098303</v>
      </c>
      <c r="G615">
        <f t="shared" ca="1" si="64"/>
        <v>0.95299999999999996</v>
      </c>
    </row>
    <row r="616" spans="1:7" x14ac:dyDescent="0.3">
      <c r="A616">
        <v>560</v>
      </c>
      <c r="B616" s="5">
        <f t="shared" ca="1" si="60"/>
        <v>65.545409314937814</v>
      </c>
      <c r="C616" s="5">
        <f t="shared" ca="1" si="61"/>
        <v>29.822857217009879</v>
      </c>
      <c r="D616" s="5">
        <f t="shared" ca="1" si="62"/>
        <v>161.05496419702459</v>
      </c>
      <c r="E616" s="5">
        <f t="shared" ca="1" si="65"/>
        <v>-31.868962852278514</v>
      </c>
      <c r="F616" s="5">
        <f t="shared" ca="1" si="63"/>
        <v>-14.74885229513503</v>
      </c>
      <c r="G616">
        <f t="shared" ca="1" si="64"/>
        <v>0.06</v>
      </c>
    </row>
    <row r="617" spans="1:7" x14ac:dyDescent="0.3">
      <c r="A617">
        <v>561</v>
      </c>
      <c r="B617" s="5">
        <f t="shared" ca="1" si="60"/>
        <v>66.204708294516976</v>
      </c>
      <c r="C617" s="5">
        <f t="shared" ca="1" si="61"/>
        <v>29.380936278406551</v>
      </c>
      <c r="D617" s="5">
        <f t="shared" ca="1" si="62"/>
        <v>148.11319227525408</v>
      </c>
      <c r="E617" s="5">
        <f t="shared" ca="1" si="65"/>
        <v>-21.819338255556268</v>
      </c>
      <c r="F617" s="5">
        <f t="shared" ca="1" si="63"/>
        <v>-4.6992276984127841</v>
      </c>
      <c r="G617">
        <f t="shared" ca="1" si="64"/>
        <v>0.25600000000000001</v>
      </c>
    </row>
    <row r="618" spans="1:7" x14ac:dyDescent="0.3">
      <c r="A618">
        <v>562</v>
      </c>
      <c r="B618" s="5">
        <f t="shared" ca="1" si="60"/>
        <v>70.134554310500107</v>
      </c>
      <c r="C618" s="5">
        <f t="shared" ca="1" si="61"/>
        <v>26.595114356183</v>
      </c>
      <c r="D618" s="5">
        <f t="shared" ca="1" si="62"/>
        <v>152.92963621872539</v>
      </c>
      <c r="E618" s="5">
        <f t="shared" ca="1" si="65"/>
        <v>-5.658015709097886</v>
      </c>
      <c r="F618" s="5">
        <f t="shared" ca="1" si="63"/>
        <v>11.462094848045599</v>
      </c>
      <c r="G618">
        <f t="shared" ca="1" si="64"/>
        <v>0.77</v>
      </c>
    </row>
    <row r="619" spans="1:7" x14ac:dyDescent="0.3">
      <c r="A619">
        <v>563</v>
      </c>
      <c r="B619" s="5">
        <f t="shared" ca="1" si="60"/>
        <v>73.377759347374607</v>
      </c>
      <c r="C619" s="5">
        <f t="shared" ca="1" si="61"/>
        <v>32.996818056266818</v>
      </c>
      <c r="D619" s="5">
        <f t="shared" ca="1" si="62"/>
        <v>160.20759856340914</v>
      </c>
      <c r="E619" s="5">
        <f t="shared" ca="1" si="65"/>
        <v>-18.401531490501647</v>
      </c>
      <c r="F619" s="5">
        <f t="shared" ca="1" si="63"/>
        <v>-1.281420933358163</v>
      </c>
      <c r="G619">
        <f t="shared" ca="1" si="64"/>
        <v>0.36199999999999999</v>
      </c>
    </row>
    <row r="620" spans="1:7" x14ac:dyDescent="0.3">
      <c r="A620">
        <v>564</v>
      </c>
      <c r="B620" s="5">
        <f t="shared" ca="1" si="60"/>
        <v>65.303149186080773</v>
      </c>
      <c r="C620" s="5">
        <f t="shared" ca="1" si="61"/>
        <v>27.705027098715536</v>
      </c>
      <c r="D620" s="5">
        <f t="shared" ca="1" si="62"/>
        <v>136.54023218050696</v>
      </c>
      <c r="E620" s="5">
        <f t="shared" ca="1" si="65"/>
        <v>-13.420268009595365</v>
      </c>
      <c r="F620" s="5">
        <f t="shared" ca="1" si="63"/>
        <v>3.6998425475481191</v>
      </c>
      <c r="G620">
        <f t="shared" ca="1" si="64"/>
        <v>0.53400000000000003</v>
      </c>
    </row>
    <row r="621" spans="1:7" x14ac:dyDescent="0.3">
      <c r="A621">
        <v>565</v>
      </c>
      <c r="B621" s="5">
        <f t="shared" ca="1" si="60"/>
        <v>71.94917000871159</v>
      </c>
      <c r="C621" s="5">
        <f t="shared" ca="1" si="61"/>
        <v>31.735046946384617</v>
      </c>
      <c r="D621" s="5">
        <f t="shared" ca="1" si="62"/>
        <v>149.41077315030111</v>
      </c>
      <c r="E621" s="5">
        <f t="shared" ca="1" si="65"/>
        <v>-13.049366001805682</v>
      </c>
      <c r="F621" s="5">
        <f t="shared" ca="1" si="63"/>
        <v>4.0707445553378019</v>
      </c>
      <c r="G621">
        <f t="shared" ca="1" si="64"/>
        <v>0.55000000000000004</v>
      </c>
    </row>
    <row r="622" spans="1:7" x14ac:dyDescent="0.3">
      <c r="A622">
        <v>566</v>
      </c>
      <c r="B622" s="5">
        <f t="shared" ca="1" si="60"/>
        <v>71.881267067385991</v>
      </c>
      <c r="C622" s="5">
        <f t="shared" ca="1" si="61"/>
        <v>29.433706389451658</v>
      </c>
      <c r="D622" s="5">
        <f t="shared" ca="1" si="62"/>
        <v>143.33229866500423</v>
      </c>
      <c r="E622" s="5">
        <f t="shared" ca="1" si="65"/>
        <v>-3.5359000284427626</v>
      </c>
      <c r="F622" s="5">
        <f t="shared" ca="1" si="63"/>
        <v>13.584210528700721</v>
      </c>
      <c r="G622">
        <f t="shared" ca="1" si="64"/>
        <v>0.81399999999999995</v>
      </c>
    </row>
    <row r="623" spans="1:7" x14ac:dyDescent="0.3">
      <c r="A623">
        <v>567</v>
      </c>
      <c r="B623" s="5">
        <f t="shared" ca="1" si="60"/>
        <v>71.249949507925706</v>
      </c>
      <c r="C623" s="5">
        <f t="shared" ca="1" si="61"/>
        <v>34.394411377467939</v>
      </c>
      <c r="D623" s="5">
        <f t="shared" ca="1" si="62"/>
        <v>150.81171800431483</v>
      </c>
      <c r="E623" s="5">
        <f t="shared" ca="1" si="65"/>
        <v>-23.184770781970531</v>
      </c>
      <c r="F623" s="5">
        <f t="shared" ca="1" si="63"/>
        <v>-6.0646602248270476</v>
      </c>
      <c r="G623">
        <f t="shared" ca="1" si="64"/>
        <v>0.224</v>
      </c>
    </row>
    <row r="624" spans="1:7" x14ac:dyDescent="0.3">
      <c r="A624">
        <v>568</v>
      </c>
      <c r="B624" s="5">
        <f t="shared" ca="1" si="60"/>
        <v>73.525922499296669</v>
      </c>
      <c r="C624" s="5">
        <f t="shared" ca="1" si="61"/>
        <v>34.187649576506658</v>
      </c>
      <c r="D624" s="5">
        <f t="shared" ca="1" si="62"/>
        <v>149.76742745504055</v>
      </c>
      <c r="E624" s="5">
        <f t="shared" ca="1" si="65"/>
        <v>-15.687792683993754</v>
      </c>
      <c r="F624" s="5">
        <f t="shared" ca="1" si="63"/>
        <v>1.4323178731497297</v>
      </c>
      <c r="G624">
        <f t="shared" ca="1" si="64"/>
        <v>0.45</v>
      </c>
    </row>
    <row r="625" spans="1:7" x14ac:dyDescent="0.3">
      <c r="A625">
        <v>569</v>
      </c>
      <c r="B625" s="5">
        <f t="shared" ca="1" si="60"/>
        <v>69.101007934343585</v>
      </c>
      <c r="C625" s="5">
        <f t="shared" ca="1" si="61"/>
        <v>31.407039701207012</v>
      </c>
      <c r="D625" s="5">
        <f t="shared" ca="1" si="62"/>
        <v>148.17521874469622</v>
      </c>
      <c r="E625" s="5">
        <f t="shared" ca="1" si="65"/>
        <v>-19.422317441850726</v>
      </c>
      <c r="F625" s="5">
        <f t="shared" ca="1" si="63"/>
        <v>-2.3022068847072426</v>
      </c>
      <c r="G625">
        <f t="shared" ca="1" si="64"/>
        <v>0.32500000000000001</v>
      </c>
    </row>
    <row r="626" spans="1:7" x14ac:dyDescent="0.3">
      <c r="A626">
        <v>570</v>
      </c>
      <c r="B626" s="5">
        <f t="shared" ca="1" si="60"/>
        <v>69.587000443926257</v>
      </c>
      <c r="C626" s="5">
        <f t="shared" ca="1" si="61"/>
        <v>32.61584069569922</v>
      </c>
      <c r="D626" s="5">
        <f t="shared" ca="1" si="62"/>
        <v>137.40788869854953</v>
      </c>
      <c r="E626" s="5">
        <f t="shared" ca="1" si="65"/>
        <v>-15.63891859650051</v>
      </c>
      <c r="F626" s="5">
        <f t="shared" ca="1" si="63"/>
        <v>1.481191960642974</v>
      </c>
      <c r="G626">
        <f t="shared" ca="1" si="64"/>
        <v>0.45200000000000001</v>
      </c>
    </row>
    <row r="627" spans="1:7" x14ac:dyDescent="0.3">
      <c r="A627">
        <v>571</v>
      </c>
      <c r="B627" s="5">
        <f t="shared" ca="1" si="60"/>
        <v>70.971782516655665</v>
      </c>
      <c r="C627" s="5">
        <f t="shared" ca="1" si="61"/>
        <v>30.397125306450484</v>
      </c>
      <c r="D627" s="5">
        <f t="shared" ca="1" si="62"/>
        <v>150.92361470847899</v>
      </c>
      <c r="E627" s="5">
        <f t="shared" ca="1" si="65"/>
        <v>-12.857624587634007</v>
      </c>
      <c r="F627" s="5">
        <f t="shared" ca="1" si="63"/>
        <v>4.262485969509477</v>
      </c>
      <c r="G627">
        <f t="shared" ca="1" si="64"/>
        <v>0.55900000000000005</v>
      </c>
    </row>
    <row r="628" spans="1:7" x14ac:dyDescent="0.3">
      <c r="A628">
        <v>572</v>
      </c>
      <c r="B628" s="5">
        <f t="shared" ca="1" si="60"/>
        <v>67.895256408264316</v>
      </c>
      <c r="C628" s="5">
        <f t="shared" ca="1" si="61"/>
        <v>25.242451263183867</v>
      </c>
      <c r="D628" s="5">
        <f t="shared" ca="1" si="62"/>
        <v>140.68218180506707</v>
      </c>
      <c r="E628" s="5">
        <f t="shared" ca="1" si="65"/>
        <v>-1.5345865834631951</v>
      </c>
      <c r="F628" s="5">
        <f t="shared" ca="1" si="63"/>
        <v>15.585523973680289</v>
      </c>
      <c r="G628">
        <f t="shared" ca="1" si="64"/>
        <v>0.84699999999999998</v>
      </c>
    </row>
    <row r="629" spans="1:7" x14ac:dyDescent="0.3">
      <c r="A629">
        <v>573</v>
      </c>
      <c r="B629" s="5">
        <f t="shared" ca="1" si="60"/>
        <v>68.849771715440752</v>
      </c>
      <c r="C629" s="5">
        <f t="shared" ca="1" si="61"/>
        <v>24.343332836287338</v>
      </c>
      <c r="D629" s="5">
        <f t="shared" ca="1" si="62"/>
        <v>139.3063394623004</v>
      </c>
      <c r="E629" s="5">
        <f t="shared" ca="1" si="65"/>
        <v>4.3839850106616698</v>
      </c>
      <c r="F629" s="5">
        <f t="shared" ca="1" si="63"/>
        <v>21.504095567805152</v>
      </c>
      <c r="G629">
        <f t="shared" ca="1" si="64"/>
        <v>0.94</v>
      </c>
    </row>
    <row r="630" spans="1:7" x14ac:dyDescent="0.3">
      <c r="A630">
        <v>574</v>
      </c>
      <c r="B630" s="5">
        <f t="shared" ca="1" si="60"/>
        <v>68.625421292572838</v>
      </c>
      <c r="C630" s="5">
        <f t="shared" ca="1" si="61"/>
        <v>26.20109992088787</v>
      </c>
      <c r="D630" s="5">
        <f t="shared" ca="1" si="62"/>
        <v>156.07972321500273</v>
      </c>
      <c r="E630" s="5">
        <f t="shared" ca="1" si="65"/>
        <v>-10.470012907776571</v>
      </c>
      <c r="F630" s="5">
        <f t="shared" ca="1" si="63"/>
        <v>6.6500976493669128</v>
      </c>
      <c r="G630">
        <f t="shared" ca="1" si="64"/>
        <v>0.625</v>
      </c>
    </row>
    <row r="631" spans="1:7" x14ac:dyDescent="0.3">
      <c r="A631">
        <v>575</v>
      </c>
      <c r="B631" s="5">
        <f t="shared" ca="1" si="60"/>
        <v>67.421496813801326</v>
      </c>
      <c r="C631" s="5">
        <f t="shared" ca="1" si="61"/>
        <v>31.337395036388518</v>
      </c>
      <c r="D631" s="5">
        <f t="shared" ca="1" si="62"/>
        <v>150.46991905711556</v>
      </c>
      <c r="E631" s="5">
        <f t="shared" ca="1" si="65"/>
        <v>-25.155195751304177</v>
      </c>
      <c r="F631" s="5">
        <f t="shared" ca="1" si="63"/>
        <v>-8.0350851941606933</v>
      </c>
      <c r="G631">
        <f t="shared" ca="1" si="64"/>
        <v>0.18</v>
      </c>
    </row>
    <row r="632" spans="1:7" x14ac:dyDescent="0.3">
      <c r="A632">
        <v>576</v>
      </c>
      <c r="B632" s="5">
        <f t="shared" ca="1" si="60"/>
        <v>73.659611724735257</v>
      </c>
      <c r="C632" s="5">
        <f t="shared" ca="1" si="61"/>
        <v>28.659938835850273</v>
      </c>
      <c r="D632" s="5">
        <f t="shared" ca="1" si="62"/>
        <v>142.7293924877589</v>
      </c>
      <c r="E632" s="5">
        <f t="shared" ca="1" si="65"/>
        <v>3.916999325091274</v>
      </c>
      <c r="F632" s="5">
        <f t="shared" ca="1" si="63"/>
        <v>21.037109882234759</v>
      </c>
      <c r="G632">
        <f t="shared" ca="1" si="64"/>
        <v>0.93200000000000005</v>
      </c>
    </row>
    <row r="633" spans="1:7" x14ac:dyDescent="0.3">
      <c r="A633">
        <v>577</v>
      </c>
      <c r="B633" s="5">
        <f t="shared" ca="1" si="60"/>
        <v>75.735718251507933</v>
      </c>
      <c r="C633" s="5">
        <f t="shared" ca="1" si="61"/>
        <v>30.641430334998457</v>
      </c>
      <c r="D633" s="5">
        <f t="shared" ca="1" si="62"/>
        <v>150.64944490447263</v>
      </c>
      <c r="E633" s="5">
        <f t="shared" ca="1" si="65"/>
        <v>-8.6621694625273582E-2</v>
      </c>
      <c r="F633" s="5">
        <f t="shared" ca="1" si="63"/>
        <v>17.033488862518212</v>
      </c>
      <c r="G633">
        <f t="shared" ca="1" si="64"/>
        <v>0.873</v>
      </c>
    </row>
    <row r="634" spans="1:7" x14ac:dyDescent="0.3">
      <c r="A634">
        <v>578</v>
      </c>
      <c r="B634" s="5">
        <f t="shared" ref="B634:B697" ca="1" si="66">_xlfn.NORM.INV(RAND(),$B$52,$C$52)</f>
        <v>68.99026646483037</v>
      </c>
      <c r="C634" s="5">
        <f t="shared" ref="C634:C697" ca="1" si="67">_xlfn.NORM.INV(RAND(),$B$53,$C$53)</f>
        <v>29.910762062833172</v>
      </c>
      <c r="D634" s="5">
        <f t="shared" ref="D634:D697" ca="1" si="68">_xlfn.NORM.INV(RAND(),$B$54,$C$54)</f>
        <v>140.65445595537108</v>
      </c>
      <c r="E634" s="5">
        <f t="shared" ca="1" si="65"/>
        <v>-11.499821499885718</v>
      </c>
      <c r="F634" s="5">
        <f t="shared" ref="F634:F697" ca="1" si="69">E634+$C$46</f>
        <v>5.6202890572577662</v>
      </c>
      <c r="G634">
        <f t="shared" ref="G634:G697" ca="1" si="70">COUNTIF($F$57:$F$1056,"&lt;"&amp;F634)/COUNT($F$57:$F$1056)</f>
        <v>0.59399999999999997</v>
      </c>
    </row>
    <row r="635" spans="1:7" x14ac:dyDescent="0.3">
      <c r="A635">
        <v>579</v>
      </c>
      <c r="B635" s="5">
        <f t="shared" ca="1" si="66"/>
        <v>66.310479934693006</v>
      </c>
      <c r="C635" s="5">
        <f t="shared" ca="1" si="67"/>
        <v>27.61934071267358</v>
      </c>
      <c r="D635" s="5">
        <f t="shared" ca="1" si="68"/>
        <v>149.11424391382764</v>
      </c>
      <c r="E635" s="5">
        <f t="shared" ca="1" si="65"/>
        <v>-17.143246359160962</v>
      </c>
      <c r="F635" s="5">
        <f t="shared" ca="1" si="69"/>
        <v>-2.3135802017478113E-2</v>
      </c>
      <c r="G635">
        <f t="shared" ca="1" si="70"/>
        <v>0.40100000000000002</v>
      </c>
    </row>
    <row r="636" spans="1:7" x14ac:dyDescent="0.3">
      <c r="A636">
        <v>580</v>
      </c>
      <c r="B636" s="5">
        <f t="shared" ca="1" si="66"/>
        <v>65.604791302572949</v>
      </c>
      <c r="C636" s="5">
        <f t="shared" ca="1" si="67"/>
        <v>31.04846510728412</v>
      </c>
      <c r="D636" s="5">
        <f t="shared" ca="1" si="68"/>
        <v>154.73476119850861</v>
      </c>
      <c r="E636" s="5">
        <f t="shared" ca="1" si="65"/>
        <v>-31.720445987529253</v>
      </c>
      <c r="F636" s="5">
        <f t="shared" ca="1" si="69"/>
        <v>-14.600335430385769</v>
      </c>
      <c r="G636">
        <f t="shared" ca="1" si="70"/>
        <v>6.0999999999999999E-2</v>
      </c>
    </row>
    <row r="637" spans="1:7" x14ac:dyDescent="0.3">
      <c r="A637">
        <v>581</v>
      </c>
      <c r="B637" s="5">
        <f t="shared" ca="1" si="66"/>
        <v>77.001951474703532</v>
      </c>
      <c r="C637" s="5">
        <f t="shared" ca="1" si="67"/>
        <v>33.100462382004551</v>
      </c>
      <c r="D637" s="5">
        <f t="shared" ca="1" si="68"/>
        <v>146.22928508021209</v>
      </c>
      <c r="E637" s="5">
        <f t="shared" ca="1" si="65"/>
        <v>-1.0361990421660483</v>
      </c>
      <c r="F637" s="5">
        <f t="shared" ca="1" si="69"/>
        <v>16.083911514977437</v>
      </c>
      <c r="G637">
        <f t="shared" ca="1" si="70"/>
        <v>0.85599999999999998</v>
      </c>
    </row>
    <row r="638" spans="1:7" x14ac:dyDescent="0.3">
      <c r="A638">
        <v>582</v>
      </c>
      <c r="B638" s="5">
        <f t="shared" ca="1" si="66"/>
        <v>64.3671009656085</v>
      </c>
      <c r="C638" s="5">
        <f t="shared" ca="1" si="67"/>
        <v>27.649732205099408</v>
      </c>
      <c r="D638" s="5">
        <f t="shared" ca="1" si="68"/>
        <v>154.73038195297082</v>
      </c>
      <c r="E638" s="5">
        <f t="shared" ca="1" si="65"/>
        <v>-25.682326570227485</v>
      </c>
      <c r="F638" s="5">
        <f t="shared" ca="1" si="69"/>
        <v>-8.5622160130840008</v>
      </c>
      <c r="G638">
        <f t="shared" ca="1" si="70"/>
        <v>0.17100000000000001</v>
      </c>
    </row>
    <row r="639" spans="1:7" x14ac:dyDescent="0.3">
      <c r="A639">
        <v>583</v>
      </c>
      <c r="B639" s="5">
        <f t="shared" ca="1" si="66"/>
        <v>68.337143226507735</v>
      </c>
      <c r="C639" s="5">
        <f t="shared" ca="1" si="67"/>
        <v>30.445377963842823</v>
      </c>
      <c r="D639" s="5">
        <f t="shared" ca="1" si="68"/>
        <v>148.00431676645661</v>
      </c>
      <c r="E639" s="5">
        <f t="shared" ca="1" si="65"/>
        <v>-18.777779331033553</v>
      </c>
      <c r="F639" s="5">
        <f t="shared" ca="1" si="69"/>
        <v>-1.6576687738900695</v>
      </c>
      <c r="G639">
        <f t="shared" ca="1" si="70"/>
        <v>0.35099999999999998</v>
      </c>
    </row>
    <row r="640" spans="1:7" x14ac:dyDescent="0.3">
      <c r="A640">
        <v>584</v>
      </c>
      <c r="B640" s="5">
        <f t="shared" ca="1" si="66"/>
        <v>66.934012668620909</v>
      </c>
      <c r="C640" s="5">
        <f t="shared" ca="1" si="67"/>
        <v>24.295417974579408</v>
      </c>
      <c r="D640" s="5">
        <f t="shared" ca="1" si="68"/>
        <v>160.23678388200179</v>
      </c>
      <c r="E640" s="5">
        <f t="shared" ca="1" si="65"/>
        <v>-12.111666387759904</v>
      </c>
      <c r="F640" s="5">
        <f t="shared" ca="1" si="69"/>
        <v>5.0084441693835799</v>
      </c>
      <c r="G640">
        <f t="shared" ca="1" si="70"/>
        <v>0.58399999999999996</v>
      </c>
    </row>
    <row r="641" spans="1:7" x14ac:dyDescent="0.3">
      <c r="A641">
        <v>585</v>
      </c>
      <c r="B641" s="5">
        <f t="shared" ca="1" si="66"/>
        <v>69.346325808751189</v>
      </c>
      <c r="C641" s="5">
        <f t="shared" ca="1" si="67"/>
        <v>34.190493330204362</v>
      </c>
      <c r="D641" s="5">
        <f t="shared" ca="1" si="68"/>
        <v>149.11207679456925</v>
      </c>
      <c r="E641" s="5">
        <f t="shared" ca="1" si="65"/>
        <v>-27.016137438186437</v>
      </c>
      <c r="F641" s="5">
        <f t="shared" ca="1" si="69"/>
        <v>-9.8960268810429532</v>
      </c>
      <c r="G641">
        <f t="shared" ca="1" si="70"/>
        <v>0.14799999999999999</v>
      </c>
    </row>
    <row r="642" spans="1:7" x14ac:dyDescent="0.3">
      <c r="A642">
        <v>586</v>
      </c>
      <c r="B642" s="5">
        <f t="shared" ca="1" si="66"/>
        <v>67.448888161567382</v>
      </c>
      <c r="C642" s="5">
        <f t="shared" ca="1" si="67"/>
        <v>31.574821049620454</v>
      </c>
      <c r="D642" s="5">
        <f t="shared" ca="1" si="68"/>
        <v>149.26421702731932</v>
      </c>
      <c r="E642" s="5">
        <f t="shared" ca="1" si="65"/>
        <v>-25.092102667382026</v>
      </c>
      <c r="F642" s="5">
        <f t="shared" ca="1" si="69"/>
        <v>-7.971992110238542</v>
      </c>
      <c r="G642">
        <f t="shared" ca="1" si="70"/>
        <v>0.182</v>
      </c>
    </row>
    <row r="643" spans="1:7" x14ac:dyDescent="0.3">
      <c r="A643">
        <v>587</v>
      </c>
      <c r="B643" s="5">
        <f t="shared" ca="1" si="66"/>
        <v>68.608303002848231</v>
      </c>
      <c r="C643" s="5">
        <f t="shared" ca="1" si="67"/>
        <v>36.092656327012307</v>
      </c>
      <c r="D643" s="5">
        <f t="shared" ca="1" si="68"/>
        <v>147.94570741863606</v>
      </c>
      <c r="E643" s="5">
        <f t="shared" ca="1" si="65"/>
        <v>-33.761615335904914</v>
      </c>
      <c r="F643" s="5">
        <f t="shared" ca="1" si="69"/>
        <v>-16.64150477876143</v>
      </c>
      <c r="G643">
        <f t="shared" ca="1" si="70"/>
        <v>4.7E-2</v>
      </c>
    </row>
    <row r="644" spans="1:7" x14ac:dyDescent="0.3">
      <c r="A644">
        <v>588</v>
      </c>
      <c r="B644" s="5">
        <f t="shared" ca="1" si="66"/>
        <v>69.187121756584901</v>
      </c>
      <c r="C644" s="5">
        <f t="shared" ca="1" si="67"/>
        <v>31.807809982123871</v>
      </c>
      <c r="D644" s="5">
        <f t="shared" ca="1" si="68"/>
        <v>152.77989720694734</v>
      </c>
      <c r="E644" s="5">
        <f t="shared" ca="1" si="65"/>
        <v>-22.782471734387471</v>
      </c>
      <c r="F644" s="5">
        <f t="shared" ca="1" si="69"/>
        <v>-5.6623611772439872</v>
      </c>
      <c r="G644">
        <f t="shared" ca="1" si="70"/>
        <v>0.23599999999999999</v>
      </c>
    </row>
    <row r="645" spans="1:7" x14ac:dyDescent="0.3">
      <c r="A645">
        <v>589</v>
      </c>
      <c r="B645" s="5">
        <f t="shared" ca="1" si="66"/>
        <v>66.735587491342727</v>
      </c>
      <c r="C645" s="5">
        <f t="shared" ca="1" si="67"/>
        <v>27.718223620369319</v>
      </c>
      <c r="D645" s="5">
        <f t="shared" ca="1" si="68"/>
        <v>150.6764162647911</v>
      </c>
      <c r="E645" s="5">
        <f t="shared" ca="1" si="65"/>
        <v>-17.073913751354475</v>
      </c>
      <c r="F645" s="5">
        <f t="shared" ca="1" si="69"/>
        <v>4.6196805789008977E-2</v>
      </c>
      <c r="G645">
        <f t="shared" ca="1" si="70"/>
        <v>0.40300000000000002</v>
      </c>
    </row>
    <row r="646" spans="1:7" x14ac:dyDescent="0.3">
      <c r="A646">
        <v>590</v>
      </c>
      <c r="B646" s="5">
        <f t="shared" ca="1" si="66"/>
        <v>75.434773738094151</v>
      </c>
      <c r="C646" s="5">
        <f t="shared" ca="1" si="67"/>
        <v>31.63292340117285</v>
      </c>
      <c r="D646" s="5">
        <f t="shared" ca="1" si="68"/>
        <v>147.44468427849986</v>
      </c>
      <c r="E646" s="5">
        <f t="shared" ref="E646:E709" ca="1" si="71">$J$46*(B646-$B$46)+$J$47*(C646-$B$47)+$J$48*(D646-$B$48)</f>
        <v>-1.9694308754798633</v>
      </c>
      <c r="F646" s="5">
        <f t="shared" ca="1" si="69"/>
        <v>15.15067968166362</v>
      </c>
      <c r="G646">
        <f t="shared" ca="1" si="70"/>
        <v>0.83599999999999997</v>
      </c>
    </row>
    <row r="647" spans="1:7" x14ac:dyDescent="0.3">
      <c r="A647">
        <v>591</v>
      </c>
      <c r="B647" s="5">
        <f t="shared" ca="1" si="66"/>
        <v>71.825847932081672</v>
      </c>
      <c r="C647" s="5">
        <f t="shared" ca="1" si="67"/>
        <v>34.552661121935614</v>
      </c>
      <c r="D647" s="5">
        <f t="shared" ca="1" si="68"/>
        <v>138.16264087472584</v>
      </c>
      <c r="E647" s="5">
        <f t="shared" ca="1" si="71"/>
        <v>-15.202074903330457</v>
      </c>
      <c r="F647" s="5">
        <f t="shared" ca="1" si="69"/>
        <v>1.9180356538130265</v>
      </c>
      <c r="G647">
        <f t="shared" ca="1" si="70"/>
        <v>0.46600000000000003</v>
      </c>
    </row>
    <row r="648" spans="1:7" x14ac:dyDescent="0.3">
      <c r="A648">
        <v>592</v>
      </c>
      <c r="B648" s="5">
        <f t="shared" ca="1" si="66"/>
        <v>69.868661523753943</v>
      </c>
      <c r="C648" s="5">
        <f t="shared" ca="1" si="67"/>
        <v>31.340695284171847</v>
      </c>
      <c r="D648" s="5">
        <f t="shared" ca="1" si="68"/>
        <v>154.13188251613573</v>
      </c>
      <c r="E648" s="5">
        <f t="shared" ca="1" si="71"/>
        <v>-20.302841436346199</v>
      </c>
      <c r="F648" s="5">
        <f t="shared" ca="1" si="69"/>
        <v>-3.1827308792027154</v>
      </c>
      <c r="G648">
        <f t="shared" ca="1" si="70"/>
        <v>0.29899999999999999</v>
      </c>
    </row>
    <row r="649" spans="1:7" x14ac:dyDescent="0.3">
      <c r="A649">
        <v>593</v>
      </c>
      <c r="B649" s="5">
        <f t="shared" ca="1" si="66"/>
        <v>71.785461213884375</v>
      </c>
      <c r="C649" s="5">
        <f t="shared" ca="1" si="67"/>
        <v>27.48888498862285</v>
      </c>
      <c r="D649" s="5">
        <f t="shared" ca="1" si="68"/>
        <v>146.45393848151281</v>
      </c>
      <c r="E649" s="5">
        <f t="shared" ca="1" si="71"/>
        <v>-5.3785587348463837E-2</v>
      </c>
      <c r="F649" s="5">
        <f t="shared" ca="1" si="69"/>
        <v>17.066324969795019</v>
      </c>
      <c r="G649">
        <f t="shared" ca="1" si="70"/>
        <v>0.874</v>
      </c>
    </row>
    <row r="650" spans="1:7" x14ac:dyDescent="0.3">
      <c r="A650">
        <v>594</v>
      </c>
      <c r="B650" s="5">
        <f t="shared" ca="1" si="66"/>
        <v>69.230182972419271</v>
      </c>
      <c r="C650" s="5">
        <f t="shared" ca="1" si="67"/>
        <v>34.615581012432827</v>
      </c>
      <c r="D650" s="5">
        <f t="shared" ca="1" si="68"/>
        <v>134.1227139041016</v>
      </c>
      <c r="E650" s="5">
        <f t="shared" ca="1" si="71"/>
        <v>-20.450466819054281</v>
      </c>
      <c r="F650" s="5">
        <f t="shared" ca="1" si="69"/>
        <v>-3.3303562619107971</v>
      </c>
      <c r="G650">
        <f t="shared" ca="1" si="70"/>
        <v>0.29699999999999999</v>
      </c>
    </row>
    <row r="651" spans="1:7" x14ac:dyDescent="0.3">
      <c r="A651">
        <v>595</v>
      </c>
      <c r="B651" s="5">
        <f t="shared" ca="1" si="66"/>
        <v>71.72084099427552</v>
      </c>
      <c r="C651" s="5">
        <f t="shared" ca="1" si="67"/>
        <v>27.087597396576474</v>
      </c>
      <c r="D651" s="5">
        <f t="shared" ca="1" si="68"/>
        <v>144.10124240384451</v>
      </c>
      <c r="E651" s="5">
        <f t="shared" ca="1" si="71"/>
        <v>2.1543189026739884</v>
      </c>
      <c r="F651" s="5">
        <f t="shared" ca="1" si="69"/>
        <v>19.274429459817473</v>
      </c>
      <c r="G651">
        <f t="shared" ca="1" si="70"/>
        <v>0.91100000000000003</v>
      </c>
    </row>
    <row r="652" spans="1:7" x14ac:dyDescent="0.3">
      <c r="A652">
        <v>596</v>
      </c>
      <c r="B652" s="5">
        <f t="shared" ca="1" si="66"/>
        <v>66.63248422888087</v>
      </c>
      <c r="C652" s="5">
        <f t="shared" ca="1" si="67"/>
        <v>29.105909222786554</v>
      </c>
      <c r="D652" s="5">
        <f t="shared" ca="1" si="68"/>
        <v>138.49256941549322</v>
      </c>
      <c r="E652" s="5">
        <f t="shared" ca="1" si="71"/>
        <v>-14.672154083927126</v>
      </c>
      <c r="F652" s="5">
        <f t="shared" ca="1" si="69"/>
        <v>2.4479564732163581</v>
      </c>
      <c r="G652">
        <f t="shared" ca="1" si="70"/>
        <v>0.48399999999999999</v>
      </c>
    </row>
    <row r="653" spans="1:7" x14ac:dyDescent="0.3">
      <c r="A653">
        <v>597</v>
      </c>
      <c r="B653" s="5">
        <f t="shared" ca="1" si="66"/>
        <v>68.829282309998902</v>
      </c>
      <c r="C653" s="5">
        <f t="shared" ca="1" si="67"/>
        <v>28.957362089332708</v>
      </c>
      <c r="D653" s="5">
        <f t="shared" ca="1" si="68"/>
        <v>140.45877812196488</v>
      </c>
      <c r="E653" s="5">
        <f t="shared" ca="1" si="71"/>
        <v>-9.181171034348889</v>
      </c>
      <c r="F653" s="5">
        <f t="shared" ca="1" si="69"/>
        <v>7.9389395227945947</v>
      </c>
      <c r="G653">
        <f t="shared" ca="1" si="70"/>
        <v>0.66500000000000004</v>
      </c>
    </row>
    <row r="654" spans="1:7" x14ac:dyDescent="0.3">
      <c r="A654">
        <v>598</v>
      </c>
      <c r="B654" s="5">
        <f t="shared" ca="1" si="66"/>
        <v>74.724050259734383</v>
      </c>
      <c r="C654" s="5">
        <f t="shared" ca="1" si="67"/>
        <v>29.20175756805795</v>
      </c>
      <c r="D654" s="5">
        <f t="shared" ca="1" si="68"/>
        <v>136.60185174258172</v>
      </c>
      <c r="E654" s="5">
        <f t="shared" ca="1" si="71"/>
        <v>8.678617067318898</v>
      </c>
      <c r="F654" s="5">
        <f t="shared" ca="1" si="69"/>
        <v>25.79872762446238</v>
      </c>
      <c r="G654">
        <f t="shared" ca="1" si="70"/>
        <v>0.96699999999999997</v>
      </c>
    </row>
    <row r="655" spans="1:7" x14ac:dyDescent="0.3">
      <c r="A655">
        <v>599</v>
      </c>
      <c r="B655" s="5">
        <f t="shared" ca="1" si="66"/>
        <v>70.407348639261144</v>
      </c>
      <c r="C655" s="5">
        <f t="shared" ca="1" si="67"/>
        <v>34.177741025587842</v>
      </c>
      <c r="D655" s="5">
        <f t="shared" ca="1" si="68"/>
        <v>153.65135567519351</v>
      </c>
      <c r="E655" s="5">
        <f t="shared" ca="1" si="71"/>
        <v>-26.463181170406479</v>
      </c>
      <c r="F655" s="5">
        <f t="shared" ca="1" si="69"/>
        <v>-9.343070613262995</v>
      </c>
      <c r="G655">
        <f t="shared" ca="1" si="70"/>
        <v>0.154</v>
      </c>
    </row>
    <row r="656" spans="1:7" x14ac:dyDescent="0.3">
      <c r="A656">
        <v>600</v>
      </c>
      <c r="B656" s="5">
        <f t="shared" ca="1" si="66"/>
        <v>72.079363676147238</v>
      </c>
      <c r="C656" s="5">
        <f t="shared" ca="1" si="67"/>
        <v>31.20044572784332</v>
      </c>
      <c r="D656" s="5">
        <f t="shared" ca="1" si="68"/>
        <v>164.970259627301</v>
      </c>
      <c r="E656" s="5">
        <f t="shared" ca="1" si="71"/>
        <v>-19.577145739996112</v>
      </c>
      <c r="F656" s="5">
        <f t="shared" ca="1" si="69"/>
        <v>-2.4570351828526285</v>
      </c>
      <c r="G656">
        <f t="shared" ca="1" si="70"/>
        <v>0.31900000000000001</v>
      </c>
    </row>
    <row r="657" spans="1:7" x14ac:dyDescent="0.3">
      <c r="A657">
        <v>601</v>
      </c>
      <c r="B657" s="5">
        <f t="shared" ca="1" si="66"/>
        <v>66.463561591445</v>
      </c>
      <c r="C657" s="5">
        <f t="shared" ca="1" si="67"/>
        <v>31.046401585760009</v>
      </c>
      <c r="D657" s="5">
        <f t="shared" ca="1" si="68"/>
        <v>152.31465147497286</v>
      </c>
      <c r="E657" s="5">
        <f t="shared" ca="1" si="71"/>
        <v>-28.01202527602581</v>
      </c>
      <c r="F657" s="5">
        <f t="shared" ca="1" si="69"/>
        <v>-10.891914718882326</v>
      </c>
      <c r="G657">
        <f t="shared" ca="1" si="70"/>
        <v>0.11899999999999999</v>
      </c>
    </row>
    <row r="658" spans="1:7" x14ac:dyDescent="0.3">
      <c r="A658">
        <v>602</v>
      </c>
      <c r="B658" s="5">
        <f t="shared" ca="1" si="66"/>
        <v>73.409088668724507</v>
      </c>
      <c r="C658" s="5">
        <f t="shared" ca="1" si="67"/>
        <v>32.147260472657841</v>
      </c>
      <c r="D658" s="5">
        <f t="shared" ca="1" si="68"/>
        <v>150.10901937136927</v>
      </c>
      <c r="E658" s="5">
        <f t="shared" ca="1" si="71"/>
        <v>-10.49940523413631</v>
      </c>
      <c r="F658" s="5">
        <f t="shared" ca="1" si="69"/>
        <v>6.620705323007174</v>
      </c>
      <c r="G658">
        <f t="shared" ca="1" si="70"/>
        <v>0.623</v>
      </c>
    </row>
    <row r="659" spans="1:7" x14ac:dyDescent="0.3">
      <c r="A659">
        <v>603</v>
      </c>
      <c r="B659" s="5">
        <f t="shared" ca="1" si="66"/>
        <v>66.408331583729364</v>
      </c>
      <c r="C659" s="5">
        <f t="shared" ca="1" si="67"/>
        <v>26.614785437106153</v>
      </c>
      <c r="D659" s="5">
        <f t="shared" ca="1" si="68"/>
        <v>149.39966026500954</v>
      </c>
      <c r="E659" s="5">
        <f t="shared" ca="1" si="71"/>
        <v>-14.218042637397417</v>
      </c>
      <c r="F659" s="5">
        <f t="shared" ca="1" si="69"/>
        <v>2.9020679197460666</v>
      </c>
      <c r="G659">
        <f t="shared" ca="1" si="70"/>
        <v>0.499</v>
      </c>
    </row>
    <row r="660" spans="1:7" x14ac:dyDescent="0.3">
      <c r="A660">
        <v>604</v>
      </c>
      <c r="B660" s="5">
        <f t="shared" ca="1" si="66"/>
        <v>70.705063667691505</v>
      </c>
      <c r="C660" s="5">
        <f t="shared" ca="1" si="67"/>
        <v>26.654905796659385</v>
      </c>
      <c r="D660" s="5">
        <f t="shared" ca="1" si="68"/>
        <v>144.63559812503516</v>
      </c>
      <c r="E660" s="5">
        <f t="shared" ca="1" si="71"/>
        <v>0.23782086953874781</v>
      </c>
      <c r="F660" s="5">
        <f t="shared" ca="1" si="69"/>
        <v>17.357931426682232</v>
      </c>
      <c r="G660">
        <f t="shared" ca="1" si="70"/>
        <v>0.879</v>
      </c>
    </row>
    <row r="661" spans="1:7" x14ac:dyDescent="0.3">
      <c r="A661">
        <v>605</v>
      </c>
      <c r="B661" s="5">
        <f t="shared" ca="1" si="66"/>
        <v>69.527982478059144</v>
      </c>
      <c r="C661" s="5">
        <f t="shared" ca="1" si="67"/>
        <v>31.048513560761211</v>
      </c>
      <c r="D661" s="5">
        <f t="shared" ca="1" si="68"/>
        <v>151.95964349736991</v>
      </c>
      <c r="E661" s="5">
        <f t="shared" ca="1" si="71"/>
        <v>-19.267739091712791</v>
      </c>
      <c r="F661" s="5">
        <f t="shared" ca="1" si="69"/>
        <v>-2.1476285345693071</v>
      </c>
      <c r="G661">
        <f t="shared" ca="1" si="70"/>
        <v>0.33100000000000002</v>
      </c>
    </row>
    <row r="662" spans="1:7" x14ac:dyDescent="0.3">
      <c r="A662">
        <v>606</v>
      </c>
      <c r="B662" s="5">
        <f t="shared" ca="1" si="66"/>
        <v>71.052536019651725</v>
      </c>
      <c r="C662" s="5">
        <f t="shared" ca="1" si="67"/>
        <v>28.375358181727041</v>
      </c>
      <c r="D662" s="5">
        <f t="shared" ca="1" si="68"/>
        <v>143.93722248955027</v>
      </c>
      <c r="E662" s="5">
        <f t="shared" ca="1" si="71"/>
        <v>-3.2205580910110418</v>
      </c>
      <c r="F662" s="5">
        <f t="shared" ca="1" si="69"/>
        <v>13.899552466132441</v>
      </c>
      <c r="G662">
        <f t="shared" ca="1" si="70"/>
        <v>0.81799999999999995</v>
      </c>
    </row>
    <row r="663" spans="1:7" x14ac:dyDescent="0.3">
      <c r="A663">
        <v>607</v>
      </c>
      <c r="B663" s="5">
        <f t="shared" ca="1" si="66"/>
        <v>63.876640295826498</v>
      </c>
      <c r="C663" s="5">
        <f t="shared" ca="1" si="67"/>
        <v>29.419681328668982</v>
      </c>
      <c r="D663" s="5">
        <f t="shared" ca="1" si="68"/>
        <v>146.73009273933323</v>
      </c>
      <c r="E663" s="5">
        <f t="shared" ca="1" si="71"/>
        <v>-27.684500738158157</v>
      </c>
      <c r="F663" s="5">
        <f t="shared" ca="1" si="69"/>
        <v>-10.564390181014673</v>
      </c>
      <c r="G663">
        <f t="shared" ca="1" si="70"/>
        <v>0.128</v>
      </c>
    </row>
    <row r="664" spans="1:7" x14ac:dyDescent="0.3">
      <c r="A664">
        <v>608</v>
      </c>
      <c r="B664" s="5">
        <f t="shared" ca="1" si="66"/>
        <v>72.373076557281266</v>
      </c>
      <c r="C664" s="5">
        <f t="shared" ca="1" si="67"/>
        <v>30.917346155251309</v>
      </c>
      <c r="D664" s="5">
        <f t="shared" ca="1" si="68"/>
        <v>156.36674280504101</v>
      </c>
      <c r="E664" s="5">
        <f t="shared" ca="1" si="71"/>
        <v>-13.329939276686073</v>
      </c>
      <c r="F664" s="5">
        <f t="shared" ca="1" si="69"/>
        <v>3.790171280457411</v>
      </c>
      <c r="G664">
        <f t="shared" ca="1" si="70"/>
        <v>0.54100000000000004</v>
      </c>
    </row>
    <row r="665" spans="1:7" x14ac:dyDescent="0.3">
      <c r="A665">
        <v>609</v>
      </c>
      <c r="B665" s="5">
        <f t="shared" ca="1" si="66"/>
        <v>67.224729932105319</v>
      </c>
      <c r="C665" s="5">
        <f t="shared" ca="1" si="67"/>
        <v>32.930386819811623</v>
      </c>
      <c r="D665" s="5">
        <f t="shared" ca="1" si="68"/>
        <v>156.30959112588621</v>
      </c>
      <c r="E665" s="5">
        <f t="shared" ca="1" si="71"/>
        <v>-33.300789569573688</v>
      </c>
      <c r="F665" s="5">
        <f t="shared" ca="1" si="69"/>
        <v>-16.180679012430204</v>
      </c>
      <c r="G665">
        <f t="shared" ca="1" si="70"/>
        <v>0.05</v>
      </c>
    </row>
    <row r="666" spans="1:7" x14ac:dyDescent="0.3">
      <c r="A666">
        <v>610</v>
      </c>
      <c r="B666" s="5">
        <f t="shared" ca="1" si="66"/>
        <v>69.496673319021454</v>
      </c>
      <c r="C666" s="5">
        <f t="shared" ca="1" si="67"/>
        <v>28.961981112941242</v>
      </c>
      <c r="D666" s="5">
        <f t="shared" ca="1" si="68"/>
        <v>150.88368692752491</v>
      </c>
      <c r="E666" s="5">
        <f t="shared" ca="1" si="71"/>
        <v>-12.947730359590368</v>
      </c>
      <c r="F666" s="5">
        <f t="shared" ca="1" si="69"/>
        <v>4.1723801975531156</v>
      </c>
      <c r="G666">
        <f t="shared" ca="1" si="70"/>
        <v>0.55600000000000005</v>
      </c>
    </row>
    <row r="667" spans="1:7" x14ac:dyDescent="0.3">
      <c r="A667">
        <v>611</v>
      </c>
      <c r="B667" s="5">
        <f t="shared" ca="1" si="66"/>
        <v>76.473585380230077</v>
      </c>
      <c r="C667" s="5">
        <f t="shared" ca="1" si="67"/>
        <v>29.584011899803805</v>
      </c>
      <c r="D667" s="5">
        <f t="shared" ca="1" si="68"/>
        <v>144.30439275243461</v>
      </c>
      <c r="E667" s="5">
        <f t="shared" ca="1" si="71"/>
        <v>8.3467428814892255</v>
      </c>
      <c r="F667" s="5">
        <f t="shared" ca="1" si="69"/>
        <v>25.466853438632711</v>
      </c>
      <c r="G667">
        <f t="shared" ca="1" si="70"/>
        <v>0.96199999999999997</v>
      </c>
    </row>
    <row r="668" spans="1:7" x14ac:dyDescent="0.3">
      <c r="A668">
        <v>612</v>
      </c>
      <c r="B668" s="5">
        <f t="shared" ca="1" si="66"/>
        <v>70.149537931465147</v>
      </c>
      <c r="C668" s="5">
        <f t="shared" ca="1" si="67"/>
        <v>28.55524323609913</v>
      </c>
      <c r="D668" s="5">
        <f t="shared" ca="1" si="68"/>
        <v>145.0171912253264</v>
      </c>
      <c r="E668" s="5">
        <f t="shared" ca="1" si="71"/>
        <v>-6.8269973693404538</v>
      </c>
      <c r="F668" s="5">
        <f t="shared" ca="1" si="69"/>
        <v>10.29311318780303</v>
      </c>
      <c r="G668">
        <f t="shared" ca="1" si="70"/>
        <v>0.745</v>
      </c>
    </row>
    <row r="669" spans="1:7" x14ac:dyDescent="0.3">
      <c r="A669">
        <v>613</v>
      </c>
      <c r="B669" s="5">
        <f t="shared" ca="1" si="66"/>
        <v>67.654770994050054</v>
      </c>
      <c r="C669" s="5">
        <f t="shared" ca="1" si="67"/>
        <v>26.396200976791619</v>
      </c>
      <c r="D669" s="5">
        <f t="shared" ca="1" si="68"/>
        <v>144.74160514687037</v>
      </c>
      <c r="E669" s="5">
        <f t="shared" ca="1" si="71"/>
        <v>-7.6161662800084056</v>
      </c>
      <c r="F669" s="5">
        <f t="shared" ca="1" si="69"/>
        <v>9.5039442771350782</v>
      </c>
      <c r="G669">
        <f t="shared" ca="1" si="70"/>
        <v>0.71599999999999997</v>
      </c>
    </row>
    <row r="670" spans="1:7" x14ac:dyDescent="0.3">
      <c r="A670">
        <v>614</v>
      </c>
      <c r="B670" s="5">
        <f t="shared" ca="1" si="66"/>
        <v>70.632668406227197</v>
      </c>
      <c r="C670" s="5">
        <f t="shared" ca="1" si="67"/>
        <v>30.282565418256016</v>
      </c>
      <c r="D670" s="5">
        <f t="shared" ca="1" si="68"/>
        <v>148.10020717326307</v>
      </c>
      <c r="E670" s="5">
        <f t="shared" ca="1" si="71"/>
        <v>-11.963351293572769</v>
      </c>
      <c r="F670" s="5">
        <f t="shared" ca="1" si="69"/>
        <v>5.1567592635707147</v>
      </c>
      <c r="G670">
        <f t="shared" ca="1" si="70"/>
        <v>0.58699999999999997</v>
      </c>
    </row>
    <row r="671" spans="1:7" x14ac:dyDescent="0.3">
      <c r="A671">
        <v>615</v>
      </c>
      <c r="B671" s="5">
        <f t="shared" ca="1" si="66"/>
        <v>70.886726407203042</v>
      </c>
      <c r="C671" s="5">
        <f t="shared" ca="1" si="67"/>
        <v>32.211025840875877</v>
      </c>
      <c r="D671" s="5">
        <f t="shared" ca="1" si="68"/>
        <v>147.11983105629554</v>
      </c>
      <c r="E671" s="5">
        <f t="shared" ca="1" si="71"/>
        <v>-16.111636852953389</v>
      </c>
      <c r="F671" s="5">
        <f t="shared" ca="1" si="69"/>
        <v>1.0084737041900951</v>
      </c>
      <c r="G671">
        <f t="shared" ca="1" si="70"/>
        <v>0.443</v>
      </c>
    </row>
    <row r="672" spans="1:7" x14ac:dyDescent="0.3">
      <c r="A672">
        <v>616</v>
      </c>
      <c r="B672" s="5">
        <f t="shared" ca="1" si="66"/>
        <v>71.108119618325404</v>
      </c>
      <c r="C672" s="5">
        <f t="shared" ca="1" si="67"/>
        <v>31.844895787991117</v>
      </c>
      <c r="D672" s="5">
        <f t="shared" ca="1" si="68"/>
        <v>142.80827288169723</v>
      </c>
      <c r="E672" s="5">
        <f t="shared" ca="1" si="71"/>
        <v>-12.147323409493453</v>
      </c>
      <c r="F672" s="5">
        <f t="shared" ca="1" si="69"/>
        <v>4.9727871476500312</v>
      </c>
      <c r="G672">
        <f t="shared" ca="1" si="70"/>
        <v>0.58299999999999996</v>
      </c>
    </row>
    <row r="673" spans="1:7" x14ac:dyDescent="0.3">
      <c r="A673">
        <v>617</v>
      </c>
      <c r="B673" s="5">
        <f t="shared" ca="1" si="66"/>
        <v>73.591735301100215</v>
      </c>
      <c r="C673" s="5">
        <f t="shared" ca="1" si="67"/>
        <v>28.122142595314589</v>
      </c>
      <c r="D673" s="5">
        <f t="shared" ca="1" si="68"/>
        <v>156.0381593698236</v>
      </c>
      <c r="E673" s="5">
        <f t="shared" ca="1" si="71"/>
        <v>-1.9422180912951887</v>
      </c>
      <c r="F673" s="5">
        <f t="shared" ca="1" si="69"/>
        <v>15.177892465848295</v>
      </c>
      <c r="G673">
        <f t="shared" ca="1" si="70"/>
        <v>0.83699999999999997</v>
      </c>
    </row>
    <row r="674" spans="1:7" x14ac:dyDescent="0.3">
      <c r="A674">
        <v>618</v>
      </c>
      <c r="B674" s="5">
        <f t="shared" ca="1" si="66"/>
        <v>71.334025021327761</v>
      </c>
      <c r="C674" s="5">
        <f t="shared" ca="1" si="67"/>
        <v>30.635805619930661</v>
      </c>
      <c r="D674" s="5">
        <f t="shared" ca="1" si="68"/>
        <v>138.90187141199755</v>
      </c>
      <c r="E674" s="5">
        <f t="shared" ca="1" si="71"/>
        <v>-6.0343593147765775</v>
      </c>
      <c r="F674" s="5">
        <f t="shared" ca="1" si="69"/>
        <v>11.085751242366907</v>
      </c>
      <c r="G674">
        <f t="shared" ca="1" si="70"/>
        <v>0.76700000000000002</v>
      </c>
    </row>
    <row r="675" spans="1:7" x14ac:dyDescent="0.3">
      <c r="A675">
        <v>619</v>
      </c>
      <c r="B675" s="5">
        <f t="shared" ca="1" si="66"/>
        <v>71.044212916667576</v>
      </c>
      <c r="C675" s="5">
        <f t="shared" ca="1" si="67"/>
        <v>27.886061032773579</v>
      </c>
      <c r="D675" s="5">
        <f t="shared" ca="1" si="68"/>
        <v>150.70244719581328</v>
      </c>
      <c r="E675" s="5">
        <f t="shared" ca="1" si="71"/>
        <v>-5.5227820343361902</v>
      </c>
      <c r="F675" s="5">
        <f t="shared" ca="1" si="69"/>
        <v>11.597328522807294</v>
      </c>
      <c r="G675">
        <f t="shared" ca="1" si="70"/>
        <v>0.77300000000000002</v>
      </c>
    </row>
    <row r="676" spans="1:7" x14ac:dyDescent="0.3">
      <c r="A676">
        <v>620</v>
      </c>
      <c r="B676" s="5">
        <f t="shared" ca="1" si="66"/>
        <v>75.602751907106736</v>
      </c>
      <c r="C676" s="5">
        <f t="shared" ca="1" si="67"/>
        <v>30.218552344668449</v>
      </c>
      <c r="D676" s="5">
        <f t="shared" ca="1" si="68"/>
        <v>150.13172468742329</v>
      </c>
      <c r="E676" s="5">
        <f t="shared" ca="1" si="71"/>
        <v>1.0020811388803506</v>
      </c>
      <c r="F676" s="5">
        <f t="shared" ca="1" si="69"/>
        <v>18.122191696023833</v>
      </c>
      <c r="G676">
        <f t="shared" ca="1" si="70"/>
        <v>0.89300000000000002</v>
      </c>
    </row>
    <row r="677" spans="1:7" x14ac:dyDescent="0.3">
      <c r="A677">
        <v>621</v>
      </c>
      <c r="B677" s="5">
        <f t="shared" ca="1" si="66"/>
        <v>72.825955879570031</v>
      </c>
      <c r="C677" s="5">
        <f t="shared" ca="1" si="67"/>
        <v>27.607443740486229</v>
      </c>
      <c r="D677" s="5">
        <f t="shared" ca="1" si="68"/>
        <v>156.10785130064878</v>
      </c>
      <c r="E677" s="5">
        <f t="shared" ca="1" si="71"/>
        <v>-2.6810372571483985</v>
      </c>
      <c r="F677" s="5">
        <f t="shared" ca="1" si="69"/>
        <v>14.439073299995085</v>
      </c>
      <c r="G677">
        <f t="shared" ca="1" si="70"/>
        <v>0.82699999999999996</v>
      </c>
    </row>
    <row r="678" spans="1:7" x14ac:dyDescent="0.3">
      <c r="A678">
        <v>622</v>
      </c>
      <c r="B678" s="5">
        <f t="shared" ca="1" si="66"/>
        <v>70.601499494880599</v>
      </c>
      <c r="C678" s="5">
        <f t="shared" ca="1" si="67"/>
        <v>33.272257781545505</v>
      </c>
      <c r="D678" s="5">
        <f t="shared" ca="1" si="68"/>
        <v>146.18749566099632</v>
      </c>
      <c r="E678" s="5">
        <f t="shared" ca="1" si="71"/>
        <v>-19.369868636607674</v>
      </c>
      <c r="F678" s="5">
        <f t="shared" ca="1" si="69"/>
        <v>-2.2497580794641898</v>
      </c>
      <c r="G678">
        <f t="shared" ca="1" si="70"/>
        <v>0.32800000000000001</v>
      </c>
    </row>
    <row r="679" spans="1:7" x14ac:dyDescent="0.3">
      <c r="A679">
        <v>623</v>
      </c>
      <c r="B679" s="5">
        <f t="shared" ca="1" si="66"/>
        <v>70.173898181725562</v>
      </c>
      <c r="C679" s="5">
        <f t="shared" ca="1" si="67"/>
        <v>29.602701668825887</v>
      </c>
      <c r="D679" s="5">
        <f t="shared" ca="1" si="68"/>
        <v>161.14910947584642</v>
      </c>
      <c r="E679" s="5">
        <f t="shared" ca="1" si="71"/>
        <v>-18.377503573055591</v>
      </c>
      <c r="F679" s="5">
        <f t="shared" ca="1" si="69"/>
        <v>-1.2573930159121076</v>
      </c>
      <c r="G679">
        <f t="shared" ca="1" si="70"/>
        <v>0.36399999999999999</v>
      </c>
    </row>
    <row r="680" spans="1:7" x14ac:dyDescent="0.3">
      <c r="A680">
        <v>624</v>
      </c>
      <c r="B680" s="5">
        <f t="shared" ca="1" si="66"/>
        <v>71.087852687742227</v>
      </c>
      <c r="C680" s="5">
        <f t="shared" ca="1" si="67"/>
        <v>32.6917294601366</v>
      </c>
      <c r="D680" s="5">
        <f t="shared" ca="1" si="68"/>
        <v>150.76846150808149</v>
      </c>
      <c r="E680" s="5">
        <f t="shared" ca="1" si="71"/>
        <v>-18.858630008271795</v>
      </c>
      <c r="F680" s="5">
        <f t="shared" ca="1" si="69"/>
        <v>-1.7385194511283117</v>
      </c>
      <c r="G680">
        <f t="shared" ca="1" si="70"/>
        <v>0.34799999999999998</v>
      </c>
    </row>
    <row r="681" spans="1:7" x14ac:dyDescent="0.3">
      <c r="A681">
        <v>625</v>
      </c>
      <c r="B681" s="5">
        <f t="shared" ca="1" si="66"/>
        <v>72.421027715552441</v>
      </c>
      <c r="C681" s="5">
        <f t="shared" ca="1" si="67"/>
        <v>32.359720285375587</v>
      </c>
      <c r="D681" s="5">
        <f t="shared" ca="1" si="68"/>
        <v>149.42949366292206</v>
      </c>
      <c r="E681" s="5">
        <f t="shared" ca="1" si="71"/>
        <v>-13.486265701873704</v>
      </c>
      <c r="F681" s="5">
        <f t="shared" ca="1" si="69"/>
        <v>3.6338448552697802</v>
      </c>
      <c r="G681">
        <f t="shared" ca="1" si="70"/>
        <v>0.53300000000000003</v>
      </c>
    </row>
    <row r="682" spans="1:7" x14ac:dyDescent="0.3">
      <c r="A682">
        <v>626</v>
      </c>
      <c r="B682" s="5">
        <f t="shared" ca="1" si="66"/>
        <v>68.02783927926852</v>
      </c>
      <c r="C682" s="5">
        <f t="shared" ca="1" si="67"/>
        <v>25.333754740961151</v>
      </c>
      <c r="D682" s="5">
        <f t="shared" ca="1" si="68"/>
        <v>158.3011207888824</v>
      </c>
      <c r="E682" s="5">
        <f t="shared" ca="1" si="71"/>
        <v>-10.913613132663624</v>
      </c>
      <c r="F682" s="5">
        <f t="shared" ca="1" si="69"/>
        <v>6.2064974244798599</v>
      </c>
      <c r="G682">
        <f t="shared" ca="1" si="70"/>
        <v>0.61199999999999999</v>
      </c>
    </row>
    <row r="683" spans="1:7" x14ac:dyDescent="0.3">
      <c r="A683">
        <v>627</v>
      </c>
      <c r="B683" s="5">
        <f t="shared" ca="1" si="66"/>
        <v>71.082382587547571</v>
      </c>
      <c r="C683" s="5">
        <f t="shared" ca="1" si="67"/>
        <v>29.652620098993033</v>
      </c>
      <c r="D683" s="5">
        <f t="shared" ca="1" si="68"/>
        <v>159.58501153603916</v>
      </c>
      <c r="E683" s="5">
        <f t="shared" ca="1" si="71"/>
        <v>-15.136696039024464</v>
      </c>
      <c r="F683" s="5">
        <f t="shared" ca="1" si="69"/>
        <v>1.9834145181190195</v>
      </c>
      <c r="G683">
        <f t="shared" ca="1" si="70"/>
        <v>0.47</v>
      </c>
    </row>
    <row r="684" spans="1:7" x14ac:dyDescent="0.3">
      <c r="A684">
        <v>628</v>
      </c>
      <c r="B684" s="5">
        <f t="shared" ca="1" si="66"/>
        <v>66.876796822924206</v>
      </c>
      <c r="C684" s="5">
        <f t="shared" ca="1" si="67"/>
        <v>28.397938896363414</v>
      </c>
      <c r="D684" s="5">
        <f t="shared" ca="1" si="68"/>
        <v>147.10898998189219</v>
      </c>
      <c r="E684" s="5">
        <f t="shared" ca="1" si="71"/>
        <v>-16.655573471874554</v>
      </c>
      <c r="F684" s="5">
        <f t="shared" ca="1" si="69"/>
        <v>0.46453708526892967</v>
      </c>
      <c r="G684">
        <f t="shared" ca="1" si="70"/>
        <v>0.41899999999999998</v>
      </c>
    </row>
    <row r="685" spans="1:7" x14ac:dyDescent="0.3">
      <c r="A685">
        <v>629</v>
      </c>
      <c r="B685" s="5">
        <f t="shared" ca="1" si="66"/>
        <v>69.666704496102795</v>
      </c>
      <c r="C685" s="5">
        <f t="shared" ca="1" si="67"/>
        <v>25.225397800242533</v>
      </c>
      <c r="D685" s="5">
        <f t="shared" ca="1" si="68"/>
        <v>146.39533631019492</v>
      </c>
      <c r="E685" s="5">
        <f t="shared" ca="1" si="71"/>
        <v>0.38202341050034927</v>
      </c>
      <c r="F685" s="5">
        <f t="shared" ca="1" si="69"/>
        <v>17.502133967643832</v>
      </c>
      <c r="G685">
        <f t="shared" ca="1" si="70"/>
        <v>0.88200000000000001</v>
      </c>
    </row>
    <row r="686" spans="1:7" x14ac:dyDescent="0.3">
      <c r="A686">
        <v>630</v>
      </c>
      <c r="B686" s="5">
        <f t="shared" ca="1" si="66"/>
        <v>71.023007137435414</v>
      </c>
      <c r="C686" s="5">
        <f t="shared" ca="1" si="67"/>
        <v>36.212231896117373</v>
      </c>
      <c r="D686" s="5">
        <f t="shared" ca="1" si="68"/>
        <v>160.38458910814549</v>
      </c>
      <c r="E686" s="5">
        <f t="shared" ca="1" si="71"/>
        <v>-34.054296893893437</v>
      </c>
      <c r="F686" s="5">
        <f t="shared" ca="1" si="69"/>
        <v>-16.934186336749953</v>
      </c>
      <c r="G686">
        <f t="shared" ca="1" si="70"/>
        <v>4.1000000000000002E-2</v>
      </c>
    </row>
    <row r="687" spans="1:7" x14ac:dyDescent="0.3">
      <c r="A687">
        <v>631</v>
      </c>
      <c r="B687" s="5">
        <f t="shared" ca="1" si="66"/>
        <v>69.829222658019077</v>
      </c>
      <c r="C687" s="5">
        <f t="shared" ca="1" si="67"/>
        <v>32.202044500984357</v>
      </c>
      <c r="D687" s="5">
        <f t="shared" ca="1" si="68"/>
        <v>148.50650003195443</v>
      </c>
      <c r="E687" s="5">
        <f t="shared" ca="1" si="71"/>
        <v>-19.787378703618966</v>
      </c>
      <c r="F687" s="5">
        <f t="shared" ca="1" si="69"/>
        <v>-2.6672681464754824</v>
      </c>
      <c r="G687">
        <f t="shared" ca="1" si="70"/>
        <v>0.31</v>
      </c>
    </row>
    <row r="688" spans="1:7" x14ac:dyDescent="0.3">
      <c r="A688">
        <v>632</v>
      </c>
      <c r="B688" s="5">
        <f t="shared" ca="1" si="66"/>
        <v>73.449533750669445</v>
      </c>
      <c r="C688" s="5">
        <f t="shared" ca="1" si="67"/>
        <v>34.850435004377999</v>
      </c>
      <c r="D688" s="5">
        <f t="shared" ca="1" si="68"/>
        <v>159.43095097979821</v>
      </c>
      <c r="E688" s="5">
        <f t="shared" ca="1" si="71"/>
        <v>-22.959678921046702</v>
      </c>
      <c r="F688" s="5">
        <f t="shared" ca="1" si="69"/>
        <v>-5.8395683639032185</v>
      </c>
      <c r="G688">
        <f t="shared" ca="1" si="70"/>
        <v>0.23200000000000001</v>
      </c>
    </row>
    <row r="689" spans="1:7" x14ac:dyDescent="0.3">
      <c r="A689">
        <v>633</v>
      </c>
      <c r="B689" s="5">
        <f t="shared" ca="1" si="66"/>
        <v>68.311714499047426</v>
      </c>
      <c r="C689" s="5">
        <f t="shared" ca="1" si="67"/>
        <v>33.729147255246183</v>
      </c>
      <c r="D689" s="5">
        <f t="shared" ca="1" si="68"/>
        <v>152.69173270793891</v>
      </c>
      <c r="E689" s="5">
        <f t="shared" ca="1" si="71"/>
        <v>-30.546228180006633</v>
      </c>
      <c r="F689" s="5">
        <f t="shared" ca="1" si="69"/>
        <v>-13.426117622863149</v>
      </c>
      <c r="G689">
        <f t="shared" ca="1" si="70"/>
        <v>7.9000000000000001E-2</v>
      </c>
    </row>
    <row r="690" spans="1:7" x14ac:dyDescent="0.3">
      <c r="A690">
        <v>634</v>
      </c>
      <c r="B690" s="5">
        <f t="shared" ca="1" si="66"/>
        <v>69.118395603824922</v>
      </c>
      <c r="C690" s="5">
        <f t="shared" ca="1" si="67"/>
        <v>28.378245692967326</v>
      </c>
      <c r="D690" s="5">
        <f t="shared" ca="1" si="68"/>
        <v>154.94402391114471</v>
      </c>
      <c r="E690" s="5">
        <f t="shared" ca="1" si="71"/>
        <v>-14.561884227466674</v>
      </c>
      <c r="F690" s="5">
        <f t="shared" ca="1" si="69"/>
        <v>2.5582263296768097</v>
      </c>
      <c r="G690">
        <f t="shared" ca="1" si="70"/>
        <v>0.48799999999999999</v>
      </c>
    </row>
    <row r="691" spans="1:7" x14ac:dyDescent="0.3">
      <c r="A691">
        <v>635</v>
      </c>
      <c r="B691" s="5">
        <f t="shared" ca="1" si="66"/>
        <v>72.394450740883414</v>
      </c>
      <c r="C691" s="5">
        <f t="shared" ca="1" si="67"/>
        <v>35.146051072709454</v>
      </c>
      <c r="D691" s="5">
        <f t="shared" ca="1" si="68"/>
        <v>156.0407414996603</v>
      </c>
      <c r="E691" s="5">
        <f t="shared" ca="1" si="71"/>
        <v>-24.90527875500084</v>
      </c>
      <c r="F691" s="5">
        <f t="shared" ca="1" si="69"/>
        <v>-7.7851681978573559</v>
      </c>
      <c r="G691">
        <f t="shared" ca="1" si="70"/>
        <v>0.188</v>
      </c>
    </row>
    <row r="692" spans="1:7" x14ac:dyDescent="0.3">
      <c r="A692">
        <v>636</v>
      </c>
      <c r="B692" s="5">
        <f t="shared" ca="1" si="66"/>
        <v>75.539974502848864</v>
      </c>
      <c r="C692" s="5">
        <f t="shared" ca="1" si="67"/>
        <v>33.751410437851263</v>
      </c>
      <c r="D692" s="5">
        <f t="shared" ca="1" si="68"/>
        <v>142.79450719261132</v>
      </c>
      <c r="E692" s="5">
        <f t="shared" ca="1" si="71"/>
        <v>-5.0866679746965797</v>
      </c>
      <c r="F692" s="5">
        <f t="shared" ca="1" si="69"/>
        <v>12.033442582446904</v>
      </c>
      <c r="G692">
        <f t="shared" ca="1" si="70"/>
        <v>0.78300000000000003</v>
      </c>
    </row>
    <row r="693" spans="1:7" x14ac:dyDescent="0.3">
      <c r="A693">
        <v>637</v>
      </c>
      <c r="B693" s="5">
        <f t="shared" ca="1" si="66"/>
        <v>65.847589004141781</v>
      </c>
      <c r="C693" s="5">
        <f t="shared" ca="1" si="67"/>
        <v>27.256126385325548</v>
      </c>
      <c r="D693" s="5">
        <f t="shared" ca="1" si="68"/>
        <v>159.44059988721619</v>
      </c>
      <c r="E693" s="5">
        <f t="shared" ca="1" si="71"/>
        <v>-22.98620601854201</v>
      </c>
      <c r="F693" s="5">
        <f t="shared" ca="1" si="69"/>
        <v>-5.8660954613985261</v>
      </c>
      <c r="G693">
        <f t="shared" ca="1" si="70"/>
        <v>0.23100000000000001</v>
      </c>
    </row>
    <row r="694" spans="1:7" x14ac:dyDescent="0.3">
      <c r="A694">
        <v>638</v>
      </c>
      <c r="B694" s="5">
        <f t="shared" ca="1" si="66"/>
        <v>69.086740829234486</v>
      </c>
      <c r="C694" s="5">
        <f t="shared" ca="1" si="67"/>
        <v>29.51153902368463</v>
      </c>
      <c r="D694" s="5">
        <f t="shared" ca="1" si="68"/>
        <v>147.24882053886591</v>
      </c>
      <c r="E694" s="5">
        <f t="shared" ca="1" si="71"/>
        <v>-13.668851915488901</v>
      </c>
      <c r="F694" s="5">
        <f t="shared" ca="1" si="69"/>
        <v>3.451258641654583</v>
      </c>
      <c r="G694">
        <f t="shared" ca="1" si="70"/>
        <v>0.52500000000000002</v>
      </c>
    </row>
    <row r="695" spans="1:7" x14ac:dyDescent="0.3">
      <c r="A695">
        <v>639</v>
      </c>
      <c r="B695" s="5">
        <f t="shared" ca="1" si="66"/>
        <v>68.208028077564222</v>
      </c>
      <c r="C695" s="5">
        <f t="shared" ca="1" si="67"/>
        <v>30.673748773020105</v>
      </c>
      <c r="D695" s="5">
        <f t="shared" ca="1" si="68"/>
        <v>149.51258401939114</v>
      </c>
      <c r="E695" s="5">
        <f t="shared" ca="1" si="71"/>
        <v>-20.588992380825619</v>
      </c>
      <c r="F695" s="5">
        <f t="shared" ca="1" si="69"/>
        <v>-3.4688818236821355</v>
      </c>
      <c r="G695">
        <f t="shared" ca="1" si="70"/>
        <v>0.28999999999999998</v>
      </c>
    </row>
    <row r="696" spans="1:7" x14ac:dyDescent="0.3">
      <c r="A696">
        <v>640</v>
      </c>
      <c r="B696" s="5">
        <f t="shared" ca="1" si="66"/>
        <v>67.113953235228436</v>
      </c>
      <c r="C696" s="5">
        <f t="shared" ca="1" si="67"/>
        <v>29.848098010329426</v>
      </c>
      <c r="D696" s="5">
        <f t="shared" ca="1" si="68"/>
        <v>146.7557630117939</v>
      </c>
      <c r="E696" s="5">
        <f t="shared" ca="1" si="71"/>
        <v>-19.853128430860632</v>
      </c>
      <c r="F696" s="5">
        <f t="shared" ca="1" si="69"/>
        <v>-2.7330178737171487</v>
      </c>
      <c r="G696">
        <f t="shared" ca="1" si="70"/>
        <v>0.307</v>
      </c>
    </row>
    <row r="697" spans="1:7" x14ac:dyDescent="0.3">
      <c r="A697">
        <v>641</v>
      </c>
      <c r="B697" s="5">
        <f t="shared" ca="1" si="66"/>
        <v>68.431230920933587</v>
      </c>
      <c r="C697" s="5">
        <f t="shared" ca="1" si="67"/>
        <v>24.94560340172276</v>
      </c>
      <c r="D697" s="5">
        <f t="shared" ca="1" si="68"/>
        <v>151.41294030603339</v>
      </c>
      <c r="E697" s="5">
        <f t="shared" ca="1" si="71"/>
        <v>-4.9910109692133044</v>
      </c>
      <c r="F697" s="5">
        <f t="shared" ca="1" si="69"/>
        <v>12.129099587930179</v>
      </c>
      <c r="G697">
        <f t="shared" ca="1" si="70"/>
        <v>0.78500000000000003</v>
      </c>
    </row>
    <row r="698" spans="1:7" x14ac:dyDescent="0.3">
      <c r="A698">
        <v>642</v>
      </c>
      <c r="B698" s="5">
        <f t="shared" ref="B698:B761" ca="1" si="72">_xlfn.NORM.INV(RAND(),$B$52,$C$52)</f>
        <v>66.912741372441374</v>
      </c>
      <c r="C698" s="5">
        <f t="shared" ref="C698:C761" ca="1" si="73">_xlfn.NORM.INV(RAND(),$B$53,$C$53)</f>
        <v>33.143496276943722</v>
      </c>
      <c r="D698" s="5">
        <f t="shared" ref="D698:D761" ca="1" si="74">_xlfn.NORM.INV(RAND(),$B$54,$C$54)</f>
        <v>156.30621949670112</v>
      </c>
      <c r="E698" s="5">
        <f t="shared" ca="1" si="71"/>
        <v>-34.765563609114153</v>
      </c>
      <c r="F698" s="5">
        <f t="shared" ref="F698:F761" ca="1" si="75">E698+$C$46</f>
        <v>-17.645453051970669</v>
      </c>
      <c r="G698">
        <f t="shared" ref="G698:G761" ca="1" si="76">COUNTIF($F$57:$F$1056,"&lt;"&amp;F698)/COUNT($F$57:$F$1056)</f>
        <v>3.4000000000000002E-2</v>
      </c>
    </row>
    <row r="699" spans="1:7" x14ac:dyDescent="0.3">
      <c r="A699">
        <v>643</v>
      </c>
      <c r="B699" s="5">
        <f t="shared" ca="1" si="72"/>
        <v>71.120274684986043</v>
      </c>
      <c r="C699" s="5">
        <f t="shared" ca="1" si="73"/>
        <v>26.686719656620774</v>
      </c>
      <c r="D699" s="5">
        <f t="shared" ca="1" si="74"/>
        <v>134.48085953094844</v>
      </c>
      <c r="E699" s="5">
        <f t="shared" ca="1" si="71"/>
        <v>6.7807283213956886</v>
      </c>
      <c r="F699" s="5">
        <f t="shared" ca="1" si="75"/>
        <v>23.900838878539172</v>
      </c>
      <c r="G699">
        <f t="shared" ca="1" si="76"/>
        <v>0.95399999999999996</v>
      </c>
    </row>
    <row r="700" spans="1:7" x14ac:dyDescent="0.3">
      <c r="A700">
        <v>644</v>
      </c>
      <c r="B700" s="5">
        <f t="shared" ca="1" si="72"/>
        <v>74.947804943764979</v>
      </c>
      <c r="C700" s="5">
        <f t="shared" ca="1" si="73"/>
        <v>30.36008541824982</v>
      </c>
      <c r="D700" s="5">
        <f t="shared" ca="1" si="74"/>
        <v>144.21685731667239</v>
      </c>
      <c r="E700" s="5">
        <f t="shared" ca="1" si="71"/>
        <v>1.9648694309861139</v>
      </c>
      <c r="F700" s="5">
        <f t="shared" ca="1" si="75"/>
        <v>19.084979988129597</v>
      </c>
      <c r="G700">
        <f t="shared" ca="1" si="76"/>
        <v>0.90800000000000003</v>
      </c>
    </row>
    <row r="701" spans="1:7" x14ac:dyDescent="0.3">
      <c r="A701">
        <v>645</v>
      </c>
      <c r="B701" s="5">
        <f t="shared" ca="1" si="72"/>
        <v>60.437044220373366</v>
      </c>
      <c r="C701" s="5">
        <f t="shared" ca="1" si="73"/>
        <v>28.156377442105715</v>
      </c>
      <c r="D701" s="5">
        <f t="shared" ca="1" si="74"/>
        <v>143.73937083175579</v>
      </c>
      <c r="E701" s="5">
        <f t="shared" ca="1" si="71"/>
        <v>-32.151241691388201</v>
      </c>
      <c r="F701" s="5">
        <f t="shared" ca="1" si="75"/>
        <v>-15.031131134244717</v>
      </c>
      <c r="G701">
        <f t="shared" ca="1" si="76"/>
        <v>5.8000000000000003E-2</v>
      </c>
    </row>
    <row r="702" spans="1:7" x14ac:dyDescent="0.3">
      <c r="A702">
        <v>646</v>
      </c>
      <c r="B702" s="5">
        <f t="shared" ca="1" si="72"/>
        <v>67.794476828445283</v>
      </c>
      <c r="C702" s="5">
        <f t="shared" ca="1" si="73"/>
        <v>27.588892414882178</v>
      </c>
      <c r="D702" s="5">
        <f t="shared" ca="1" si="74"/>
        <v>150.00014086514577</v>
      </c>
      <c r="E702" s="5">
        <f t="shared" ca="1" si="71"/>
        <v>-13.390806955059105</v>
      </c>
      <c r="F702" s="5">
        <f t="shared" ca="1" si="75"/>
        <v>3.7293036020843786</v>
      </c>
      <c r="G702">
        <f t="shared" ca="1" si="76"/>
        <v>0.53500000000000003</v>
      </c>
    </row>
    <row r="703" spans="1:7" x14ac:dyDescent="0.3">
      <c r="A703">
        <v>647</v>
      </c>
      <c r="B703" s="5">
        <f t="shared" ca="1" si="72"/>
        <v>62.731650906558059</v>
      </c>
      <c r="C703" s="5">
        <f t="shared" ca="1" si="73"/>
        <v>32.888102004263814</v>
      </c>
      <c r="D703" s="5">
        <f t="shared" ca="1" si="74"/>
        <v>148.91426204426514</v>
      </c>
      <c r="E703" s="5">
        <f t="shared" ca="1" si="71"/>
        <v>-41.746669584884941</v>
      </c>
      <c r="F703" s="5">
        <f t="shared" ca="1" si="75"/>
        <v>-24.626559027741457</v>
      </c>
      <c r="G703">
        <f t="shared" ca="1" si="76"/>
        <v>7.0000000000000001E-3</v>
      </c>
    </row>
    <row r="704" spans="1:7" x14ac:dyDescent="0.3">
      <c r="A704">
        <v>648</v>
      </c>
      <c r="B704" s="5">
        <f t="shared" ca="1" si="72"/>
        <v>67.769401363067303</v>
      </c>
      <c r="C704" s="5">
        <f t="shared" ca="1" si="73"/>
        <v>30.28283616382986</v>
      </c>
      <c r="D704" s="5">
        <f t="shared" ca="1" si="74"/>
        <v>152.50362646436929</v>
      </c>
      <c r="E704" s="5">
        <f t="shared" ca="1" si="71"/>
        <v>-22.334040482069202</v>
      </c>
      <c r="F704" s="5">
        <f t="shared" ca="1" si="75"/>
        <v>-5.2139299249257185</v>
      </c>
      <c r="G704">
        <f t="shared" ca="1" si="76"/>
        <v>0.24199999999999999</v>
      </c>
    </row>
    <row r="705" spans="1:7" x14ac:dyDescent="0.3">
      <c r="A705">
        <v>649</v>
      </c>
      <c r="B705" s="5">
        <f t="shared" ca="1" si="72"/>
        <v>71.931342829774039</v>
      </c>
      <c r="C705" s="5">
        <f t="shared" ca="1" si="73"/>
        <v>28.799131060377782</v>
      </c>
      <c r="D705" s="5">
        <f t="shared" ca="1" si="74"/>
        <v>158.49983272679944</v>
      </c>
      <c r="E705" s="5">
        <f t="shared" ca="1" si="71"/>
        <v>-9.7970102474254723</v>
      </c>
      <c r="F705" s="5">
        <f t="shared" ca="1" si="75"/>
        <v>7.3231003097180114</v>
      </c>
      <c r="G705">
        <f t="shared" ca="1" si="76"/>
        <v>0.64700000000000002</v>
      </c>
    </row>
    <row r="706" spans="1:7" x14ac:dyDescent="0.3">
      <c r="A706">
        <v>650</v>
      </c>
      <c r="B706" s="5">
        <f t="shared" ca="1" si="72"/>
        <v>69.709375464214276</v>
      </c>
      <c r="C706" s="5">
        <f t="shared" ca="1" si="73"/>
        <v>28.273751120882718</v>
      </c>
      <c r="D706" s="5">
        <f t="shared" ca="1" si="74"/>
        <v>151.13669726063378</v>
      </c>
      <c r="E706" s="5">
        <f t="shared" ca="1" si="71"/>
        <v>-10.567780072509102</v>
      </c>
      <c r="F706" s="5">
        <f t="shared" ca="1" si="75"/>
        <v>6.5523304846343819</v>
      </c>
      <c r="G706">
        <f t="shared" ca="1" si="76"/>
        <v>0.61899999999999999</v>
      </c>
    </row>
    <row r="707" spans="1:7" x14ac:dyDescent="0.3">
      <c r="A707">
        <v>651</v>
      </c>
      <c r="B707" s="5">
        <f t="shared" ca="1" si="72"/>
        <v>69.599268178068712</v>
      </c>
      <c r="C707" s="5">
        <f t="shared" ca="1" si="73"/>
        <v>31.858384585569912</v>
      </c>
      <c r="D707" s="5">
        <f t="shared" ca="1" si="74"/>
        <v>163.54551751159431</v>
      </c>
      <c r="E707" s="5">
        <f t="shared" ca="1" si="71"/>
        <v>-27.573877860557129</v>
      </c>
      <c r="F707" s="5">
        <f t="shared" ca="1" si="75"/>
        <v>-10.453767303413645</v>
      </c>
      <c r="G707">
        <f t="shared" ca="1" si="76"/>
        <v>0.13500000000000001</v>
      </c>
    </row>
    <row r="708" spans="1:7" x14ac:dyDescent="0.3">
      <c r="A708">
        <v>652</v>
      </c>
      <c r="B708" s="5">
        <f t="shared" ca="1" si="72"/>
        <v>66.052427440117697</v>
      </c>
      <c r="C708" s="5">
        <f t="shared" ca="1" si="73"/>
        <v>27.164668095437833</v>
      </c>
      <c r="D708" s="5">
        <f t="shared" ca="1" si="74"/>
        <v>150.69868575803986</v>
      </c>
      <c r="E708" s="5">
        <f t="shared" ca="1" si="71"/>
        <v>-17.44789761933518</v>
      </c>
      <c r="F708" s="5">
        <f t="shared" ca="1" si="75"/>
        <v>-0.32778706219169607</v>
      </c>
      <c r="G708">
        <f t="shared" ca="1" si="76"/>
        <v>0.39400000000000002</v>
      </c>
    </row>
    <row r="709" spans="1:7" x14ac:dyDescent="0.3">
      <c r="A709">
        <v>653</v>
      </c>
      <c r="B709" s="5">
        <f t="shared" ca="1" si="72"/>
        <v>66.80339418641492</v>
      </c>
      <c r="C709" s="5">
        <f t="shared" ca="1" si="73"/>
        <v>25.489942885620088</v>
      </c>
      <c r="D709" s="5">
        <f t="shared" ca="1" si="74"/>
        <v>147.53858265891492</v>
      </c>
      <c r="E709" s="5">
        <f t="shared" ca="1" si="71"/>
        <v>-8.9700912058833389</v>
      </c>
      <c r="F709" s="5">
        <f t="shared" ca="1" si="75"/>
        <v>8.1500193512601449</v>
      </c>
      <c r="G709">
        <f t="shared" ca="1" si="76"/>
        <v>0.67200000000000004</v>
      </c>
    </row>
    <row r="710" spans="1:7" x14ac:dyDescent="0.3">
      <c r="A710">
        <v>654</v>
      </c>
      <c r="B710" s="5">
        <f t="shared" ca="1" si="72"/>
        <v>67.220957548376845</v>
      </c>
      <c r="C710" s="5">
        <f t="shared" ca="1" si="73"/>
        <v>29.271192323453885</v>
      </c>
      <c r="D710" s="5">
        <f t="shared" ca="1" si="74"/>
        <v>137.65269106699762</v>
      </c>
      <c r="E710" s="5">
        <f t="shared" ref="E710:E773" ca="1" si="77">$J$46*(B710-$B$46)+$J$47*(C710-$B$47)+$J$48*(D710-$B$48)</f>
        <v>-13.037604807044104</v>
      </c>
      <c r="F710" s="5">
        <f t="shared" ca="1" si="75"/>
        <v>4.0825057500993793</v>
      </c>
      <c r="G710">
        <f t="shared" ca="1" si="76"/>
        <v>0.55100000000000005</v>
      </c>
    </row>
    <row r="711" spans="1:7" x14ac:dyDescent="0.3">
      <c r="A711">
        <v>655</v>
      </c>
      <c r="B711" s="5">
        <f t="shared" ca="1" si="72"/>
        <v>66.153997079936474</v>
      </c>
      <c r="C711" s="5">
        <f t="shared" ca="1" si="73"/>
        <v>31.428026885742465</v>
      </c>
      <c r="D711" s="5">
        <f t="shared" ca="1" si="74"/>
        <v>147.85664899595162</v>
      </c>
      <c r="E711" s="5">
        <f t="shared" ca="1" si="77"/>
        <v>-27.540223877326845</v>
      </c>
      <c r="F711" s="5">
        <f t="shared" ca="1" si="75"/>
        <v>-10.420113320183361</v>
      </c>
      <c r="G711">
        <f t="shared" ca="1" si="76"/>
        <v>0.13700000000000001</v>
      </c>
    </row>
    <row r="712" spans="1:7" x14ac:dyDescent="0.3">
      <c r="A712">
        <v>656</v>
      </c>
      <c r="B712" s="5">
        <f t="shared" ca="1" si="72"/>
        <v>65.948986548194682</v>
      </c>
      <c r="C712" s="5">
        <f t="shared" ca="1" si="73"/>
        <v>30.949674016560714</v>
      </c>
      <c r="D712" s="5">
        <f t="shared" ca="1" si="74"/>
        <v>137.54014563088589</v>
      </c>
      <c r="E712" s="5">
        <f t="shared" ca="1" si="77"/>
        <v>-21.217527694821158</v>
      </c>
      <c r="F712" s="5">
        <f t="shared" ca="1" si="75"/>
        <v>-4.0974171376776738</v>
      </c>
      <c r="G712">
        <f t="shared" ca="1" si="76"/>
        <v>0.27500000000000002</v>
      </c>
    </row>
    <row r="713" spans="1:7" x14ac:dyDescent="0.3">
      <c r="A713">
        <v>657</v>
      </c>
      <c r="B713" s="5">
        <f t="shared" ca="1" si="72"/>
        <v>74.852686415409494</v>
      </c>
      <c r="C713" s="5">
        <f t="shared" ca="1" si="73"/>
        <v>31.500268624891852</v>
      </c>
      <c r="D713" s="5">
        <f t="shared" ca="1" si="74"/>
        <v>143.46752552745704</v>
      </c>
      <c r="E713" s="5">
        <f t="shared" ca="1" si="77"/>
        <v>-1.0815173542356709</v>
      </c>
      <c r="F713" s="5">
        <f t="shared" ca="1" si="75"/>
        <v>16.038593202907812</v>
      </c>
      <c r="G713">
        <f t="shared" ca="1" si="76"/>
        <v>0.85499999999999998</v>
      </c>
    </row>
    <row r="714" spans="1:7" x14ac:dyDescent="0.3">
      <c r="A714">
        <v>658</v>
      </c>
      <c r="B714" s="5">
        <f t="shared" ca="1" si="72"/>
        <v>73.643196524408268</v>
      </c>
      <c r="C714" s="5">
        <f t="shared" ca="1" si="73"/>
        <v>30.246609135747956</v>
      </c>
      <c r="D714" s="5">
        <f t="shared" ca="1" si="74"/>
        <v>150.72406840867205</v>
      </c>
      <c r="E714" s="5">
        <f t="shared" ca="1" si="77"/>
        <v>-4.8684862595698508</v>
      </c>
      <c r="F714" s="5">
        <f t="shared" ca="1" si="75"/>
        <v>12.251624297573633</v>
      </c>
      <c r="G714">
        <f t="shared" ca="1" si="76"/>
        <v>0.78900000000000003</v>
      </c>
    </row>
    <row r="715" spans="1:7" x14ac:dyDescent="0.3">
      <c r="A715">
        <v>659</v>
      </c>
      <c r="B715" s="5">
        <f t="shared" ca="1" si="72"/>
        <v>67.851076934870591</v>
      </c>
      <c r="C715" s="5">
        <f t="shared" ca="1" si="73"/>
        <v>26.109233199250617</v>
      </c>
      <c r="D715" s="5">
        <f t="shared" ca="1" si="74"/>
        <v>149.74823241893168</v>
      </c>
      <c r="E715" s="5">
        <f t="shared" ca="1" si="77"/>
        <v>-8.964311710956073</v>
      </c>
      <c r="F715" s="5">
        <f t="shared" ca="1" si="75"/>
        <v>8.1557988461874107</v>
      </c>
      <c r="G715">
        <f t="shared" ca="1" si="76"/>
        <v>0.67300000000000004</v>
      </c>
    </row>
    <row r="716" spans="1:7" x14ac:dyDescent="0.3">
      <c r="A716">
        <v>660</v>
      </c>
      <c r="B716" s="5">
        <f t="shared" ca="1" si="72"/>
        <v>69.304491133128138</v>
      </c>
      <c r="C716" s="5">
        <f t="shared" ca="1" si="73"/>
        <v>29.760172079169081</v>
      </c>
      <c r="D716" s="5">
        <f t="shared" ca="1" si="74"/>
        <v>137.10853695645517</v>
      </c>
      <c r="E716" s="5">
        <f t="shared" ca="1" si="77"/>
        <v>-8.2908114284397847</v>
      </c>
      <c r="F716" s="5">
        <f t="shared" ca="1" si="75"/>
        <v>8.829299128703699</v>
      </c>
      <c r="G716">
        <f t="shared" ca="1" si="76"/>
        <v>0.69199999999999995</v>
      </c>
    </row>
    <row r="717" spans="1:7" x14ac:dyDescent="0.3">
      <c r="A717">
        <v>661</v>
      </c>
      <c r="B717" s="5">
        <f t="shared" ca="1" si="72"/>
        <v>70.591372241512033</v>
      </c>
      <c r="C717" s="5">
        <f t="shared" ca="1" si="73"/>
        <v>26.992787780775078</v>
      </c>
      <c r="D717" s="5">
        <f t="shared" ca="1" si="74"/>
        <v>149.80981820465155</v>
      </c>
      <c r="E717" s="5">
        <f t="shared" ca="1" si="77"/>
        <v>-3.8116493656413093</v>
      </c>
      <c r="F717" s="5">
        <f t="shared" ca="1" si="75"/>
        <v>13.308461191502175</v>
      </c>
      <c r="G717">
        <f t="shared" ca="1" si="76"/>
        <v>0.80800000000000005</v>
      </c>
    </row>
    <row r="718" spans="1:7" x14ac:dyDescent="0.3">
      <c r="A718">
        <v>662</v>
      </c>
      <c r="B718" s="5">
        <f t="shared" ca="1" si="72"/>
        <v>74.60685635972375</v>
      </c>
      <c r="C718" s="5">
        <f t="shared" ca="1" si="73"/>
        <v>25.328483461730762</v>
      </c>
      <c r="D718" s="5">
        <f t="shared" ca="1" si="74"/>
        <v>159.8841926466221</v>
      </c>
      <c r="E718" s="5">
        <f t="shared" ca="1" si="77"/>
        <v>6.6231357297992934</v>
      </c>
      <c r="F718" s="5">
        <f t="shared" ca="1" si="75"/>
        <v>23.743246286942778</v>
      </c>
      <c r="G718">
        <f t="shared" ca="1" si="76"/>
        <v>0.95199999999999996</v>
      </c>
    </row>
    <row r="719" spans="1:7" x14ac:dyDescent="0.3">
      <c r="A719">
        <v>663</v>
      </c>
      <c r="B719" s="5">
        <f t="shared" ca="1" si="72"/>
        <v>74.811365612652068</v>
      </c>
      <c r="C719" s="5">
        <f t="shared" ca="1" si="73"/>
        <v>29.807188053963507</v>
      </c>
      <c r="D719" s="5">
        <f t="shared" ca="1" si="74"/>
        <v>154.88895712063172</v>
      </c>
      <c r="E719" s="5">
        <f t="shared" ca="1" si="77"/>
        <v>-2.6228449161239071</v>
      </c>
      <c r="F719" s="5">
        <f t="shared" ca="1" si="75"/>
        <v>14.497265641019577</v>
      </c>
      <c r="G719">
        <f t="shared" ca="1" si="76"/>
        <v>0.82899999999999996</v>
      </c>
    </row>
    <row r="720" spans="1:7" x14ac:dyDescent="0.3">
      <c r="A720">
        <v>664</v>
      </c>
      <c r="B720" s="5">
        <f t="shared" ca="1" si="72"/>
        <v>69.774797178058563</v>
      </c>
      <c r="C720" s="5">
        <f t="shared" ca="1" si="73"/>
        <v>29.283901670469959</v>
      </c>
      <c r="D720" s="5">
        <f t="shared" ca="1" si="74"/>
        <v>152.94931450513016</v>
      </c>
      <c r="E720" s="5">
        <f t="shared" ca="1" si="77"/>
        <v>-14.183158807131193</v>
      </c>
      <c r="F720" s="5">
        <f t="shared" ca="1" si="75"/>
        <v>2.936951750012291</v>
      </c>
      <c r="G720">
        <f t="shared" ca="1" si="76"/>
        <v>0.501</v>
      </c>
    </row>
    <row r="721" spans="1:7" x14ac:dyDescent="0.3">
      <c r="A721">
        <v>665</v>
      </c>
      <c r="B721" s="5">
        <f t="shared" ca="1" si="72"/>
        <v>73.416166119231079</v>
      </c>
      <c r="C721" s="5">
        <f t="shared" ca="1" si="73"/>
        <v>27.201483245706342</v>
      </c>
      <c r="D721" s="5">
        <f t="shared" ca="1" si="74"/>
        <v>154.08112473520418</v>
      </c>
      <c r="E721" s="5">
        <f t="shared" ca="1" si="77"/>
        <v>1.1933950409322351</v>
      </c>
      <c r="F721" s="5">
        <f t="shared" ca="1" si="75"/>
        <v>18.313505598075718</v>
      </c>
      <c r="G721">
        <f t="shared" ca="1" si="76"/>
        <v>0.89700000000000002</v>
      </c>
    </row>
    <row r="722" spans="1:7" x14ac:dyDescent="0.3">
      <c r="A722">
        <v>666</v>
      </c>
      <c r="B722" s="5">
        <f t="shared" ca="1" si="72"/>
        <v>68.069494199389993</v>
      </c>
      <c r="C722" s="5">
        <f t="shared" ca="1" si="73"/>
        <v>29.894211812124734</v>
      </c>
      <c r="D722" s="5">
        <f t="shared" ca="1" si="74"/>
        <v>142.74236650096913</v>
      </c>
      <c r="E722" s="5">
        <f t="shared" ca="1" si="77"/>
        <v>-15.150412615667531</v>
      </c>
      <c r="F722" s="5">
        <f t="shared" ca="1" si="75"/>
        <v>1.9696979414759532</v>
      </c>
      <c r="G722">
        <f t="shared" ca="1" si="76"/>
        <v>0.46800000000000003</v>
      </c>
    </row>
    <row r="723" spans="1:7" x14ac:dyDescent="0.3">
      <c r="A723">
        <v>667</v>
      </c>
      <c r="B723" s="5">
        <f t="shared" ca="1" si="72"/>
        <v>66.051624100877277</v>
      </c>
      <c r="C723" s="5">
        <f t="shared" ca="1" si="73"/>
        <v>27.203582919885161</v>
      </c>
      <c r="D723" s="5">
        <f t="shared" ca="1" si="74"/>
        <v>149.55067131410269</v>
      </c>
      <c r="E723" s="5">
        <f t="shared" ca="1" si="77"/>
        <v>-16.940199207230144</v>
      </c>
      <c r="F723" s="5">
        <f t="shared" ca="1" si="75"/>
        <v>0.17991134991333979</v>
      </c>
      <c r="G723">
        <f t="shared" ca="1" si="76"/>
        <v>0.41</v>
      </c>
    </row>
    <row r="724" spans="1:7" x14ac:dyDescent="0.3">
      <c r="A724">
        <v>668</v>
      </c>
      <c r="B724" s="5">
        <f t="shared" ca="1" si="72"/>
        <v>66.576986850514544</v>
      </c>
      <c r="C724" s="5">
        <f t="shared" ca="1" si="73"/>
        <v>31.52460918000596</v>
      </c>
      <c r="D724" s="5">
        <f t="shared" ca="1" si="74"/>
        <v>141.44699289474823</v>
      </c>
      <c r="E724" s="5">
        <f t="shared" ca="1" si="77"/>
        <v>-23.174600701237292</v>
      </c>
      <c r="F724" s="5">
        <f t="shared" ca="1" si="75"/>
        <v>-6.0544901440938084</v>
      </c>
      <c r="G724">
        <f t="shared" ca="1" si="76"/>
        <v>0.22600000000000001</v>
      </c>
    </row>
    <row r="725" spans="1:7" x14ac:dyDescent="0.3">
      <c r="A725">
        <v>669</v>
      </c>
      <c r="B725" s="5">
        <f t="shared" ca="1" si="72"/>
        <v>70.640615476780354</v>
      </c>
      <c r="C725" s="5">
        <f t="shared" ca="1" si="73"/>
        <v>28.32167306715673</v>
      </c>
      <c r="D725" s="5">
        <f t="shared" ca="1" si="74"/>
        <v>142.23053645628221</v>
      </c>
      <c r="E725" s="5">
        <f t="shared" ca="1" si="77"/>
        <v>-3.3014222255812955</v>
      </c>
      <c r="F725" s="5">
        <f t="shared" ca="1" si="75"/>
        <v>13.818688331562189</v>
      </c>
      <c r="G725">
        <f t="shared" ca="1" si="76"/>
        <v>0.81699999999999995</v>
      </c>
    </row>
    <row r="726" spans="1:7" x14ac:dyDescent="0.3">
      <c r="A726">
        <v>670</v>
      </c>
      <c r="B726" s="5">
        <f t="shared" ca="1" si="72"/>
        <v>72.268344291537531</v>
      </c>
      <c r="C726" s="5">
        <f t="shared" ca="1" si="73"/>
        <v>32.302154126046013</v>
      </c>
      <c r="D726" s="5">
        <f t="shared" ca="1" si="74"/>
        <v>142.82834491390182</v>
      </c>
      <c r="E726" s="5">
        <f t="shared" ca="1" si="77"/>
        <v>-10.194765163966107</v>
      </c>
      <c r="F726" s="5">
        <f t="shared" ca="1" si="75"/>
        <v>6.925345393177377</v>
      </c>
      <c r="G726">
        <f t="shared" ca="1" si="76"/>
        <v>0.63100000000000001</v>
      </c>
    </row>
    <row r="727" spans="1:7" x14ac:dyDescent="0.3">
      <c r="A727">
        <v>671</v>
      </c>
      <c r="B727" s="5">
        <f t="shared" ca="1" si="72"/>
        <v>71.228157414934586</v>
      </c>
      <c r="C727" s="5">
        <f t="shared" ca="1" si="73"/>
        <v>26.930242691100087</v>
      </c>
      <c r="D727" s="5">
        <f t="shared" ca="1" si="74"/>
        <v>147.01132241311791</v>
      </c>
      <c r="E727" s="5">
        <f t="shared" ca="1" si="77"/>
        <v>-0.35040471154448749</v>
      </c>
      <c r="F727" s="5">
        <f t="shared" ca="1" si="75"/>
        <v>16.769705845598995</v>
      </c>
      <c r="G727">
        <f t="shared" ca="1" si="76"/>
        <v>0.86699999999999999</v>
      </c>
    </row>
    <row r="728" spans="1:7" x14ac:dyDescent="0.3">
      <c r="A728">
        <v>672</v>
      </c>
      <c r="B728" s="5">
        <f t="shared" ca="1" si="72"/>
        <v>68.889578244812412</v>
      </c>
      <c r="C728" s="5">
        <f t="shared" ca="1" si="73"/>
        <v>30.60131360030309</v>
      </c>
      <c r="D728" s="5">
        <f t="shared" ca="1" si="74"/>
        <v>151.60629579937137</v>
      </c>
      <c r="E728" s="5">
        <f t="shared" ca="1" si="77"/>
        <v>-19.611361260082944</v>
      </c>
      <c r="F728" s="5">
        <f t="shared" ca="1" si="75"/>
        <v>-2.4912507029394604</v>
      </c>
      <c r="G728">
        <f t="shared" ca="1" si="76"/>
        <v>0.317</v>
      </c>
    </row>
    <row r="729" spans="1:7" x14ac:dyDescent="0.3">
      <c r="A729">
        <v>673</v>
      </c>
      <c r="B729" s="5">
        <f t="shared" ca="1" si="72"/>
        <v>69.141326849671216</v>
      </c>
      <c r="C729" s="5">
        <f t="shared" ca="1" si="73"/>
        <v>27.97244876085179</v>
      </c>
      <c r="D729" s="5">
        <f t="shared" ca="1" si="74"/>
        <v>148.23306238254145</v>
      </c>
      <c r="E729" s="5">
        <f t="shared" ca="1" si="77"/>
        <v>-9.7481163780828251</v>
      </c>
      <c r="F729" s="5">
        <f t="shared" ca="1" si="75"/>
        <v>7.3719941790606587</v>
      </c>
      <c r="G729">
        <f t="shared" ca="1" si="76"/>
        <v>0.65100000000000002</v>
      </c>
    </row>
    <row r="730" spans="1:7" x14ac:dyDescent="0.3">
      <c r="A730">
        <v>674</v>
      </c>
      <c r="B730" s="5">
        <f t="shared" ca="1" si="72"/>
        <v>79.028569828641523</v>
      </c>
      <c r="C730" s="5">
        <f t="shared" ca="1" si="73"/>
        <v>27.331825479251194</v>
      </c>
      <c r="D730" s="5">
        <f t="shared" ca="1" si="74"/>
        <v>146.30081296338113</v>
      </c>
      <c r="E730" s="5">
        <f t="shared" ca="1" si="77"/>
        <v>20.697288098478388</v>
      </c>
      <c r="F730" s="5">
        <f t="shared" ca="1" si="75"/>
        <v>37.817398655621872</v>
      </c>
      <c r="G730">
        <f t="shared" ca="1" si="76"/>
        <v>0.997</v>
      </c>
    </row>
    <row r="731" spans="1:7" x14ac:dyDescent="0.3">
      <c r="A731">
        <v>675</v>
      </c>
      <c r="B731" s="5">
        <f t="shared" ca="1" si="72"/>
        <v>69.951539757629334</v>
      </c>
      <c r="C731" s="5">
        <f t="shared" ca="1" si="73"/>
        <v>31.863061482063113</v>
      </c>
      <c r="D731" s="5">
        <f t="shared" ca="1" si="74"/>
        <v>149.58501666076072</v>
      </c>
      <c r="E731" s="5">
        <f t="shared" ca="1" si="77"/>
        <v>-19.080154725261199</v>
      </c>
      <c r="F731" s="5">
        <f t="shared" ca="1" si="75"/>
        <v>-1.9600441681177152</v>
      </c>
      <c r="G731">
        <f t="shared" ca="1" si="76"/>
        <v>0.34</v>
      </c>
    </row>
    <row r="732" spans="1:7" x14ac:dyDescent="0.3">
      <c r="A732">
        <v>676</v>
      </c>
      <c r="B732" s="5">
        <f t="shared" ca="1" si="72"/>
        <v>70.208856802344172</v>
      </c>
      <c r="C732" s="5">
        <f t="shared" ca="1" si="73"/>
        <v>32.992443306836684</v>
      </c>
      <c r="D732" s="5">
        <f t="shared" ca="1" si="74"/>
        <v>144.4633176649991</v>
      </c>
      <c r="E732" s="5">
        <f t="shared" ca="1" si="77"/>
        <v>-18.755888206071297</v>
      </c>
      <c r="F732" s="5">
        <f t="shared" ca="1" si="75"/>
        <v>-1.6357776489278137</v>
      </c>
      <c r="G732">
        <f t="shared" ca="1" si="76"/>
        <v>0.35399999999999998</v>
      </c>
    </row>
    <row r="733" spans="1:7" x14ac:dyDescent="0.3">
      <c r="A733">
        <v>677</v>
      </c>
      <c r="B733" s="5">
        <f t="shared" ca="1" si="72"/>
        <v>68.121321161663261</v>
      </c>
      <c r="C733" s="5">
        <f t="shared" ca="1" si="73"/>
        <v>31.904199783436678</v>
      </c>
      <c r="D733" s="5">
        <f t="shared" ca="1" si="74"/>
        <v>139.66347148125897</v>
      </c>
      <c r="E733" s="5">
        <f t="shared" ca="1" si="77"/>
        <v>-18.960402591982398</v>
      </c>
      <c r="F733" s="5">
        <f t="shared" ca="1" si="75"/>
        <v>-1.8402920348389138</v>
      </c>
      <c r="G733">
        <f t="shared" ca="1" si="76"/>
        <v>0.34599999999999997</v>
      </c>
    </row>
    <row r="734" spans="1:7" x14ac:dyDescent="0.3">
      <c r="A734">
        <v>678</v>
      </c>
      <c r="B734" s="5">
        <f t="shared" ca="1" si="72"/>
        <v>67.683849781319353</v>
      </c>
      <c r="C734" s="5">
        <f t="shared" ca="1" si="73"/>
        <v>32.583814555759403</v>
      </c>
      <c r="D734" s="5">
        <f t="shared" ca="1" si="74"/>
        <v>156.32949193771566</v>
      </c>
      <c r="E734" s="5">
        <f t="shared" ca="1" si="77"/>
        <v>-31.061227496199493</v>
      </c>
      <c r="F734" s="5">
        <f t="shared" ca="1" si="75"/>
        <v>-13.941116939056009</v>
      </c>
      <c r="G734">
        <f t="shared" ca="1" si="76"/>
        <v>7.0000000000000007E-2</v>
      </c>
    </row>
    <row r="735" spans="1:7" x14ac:dyDescent="0.3">
      <c r="A735">
        <v>679</v>
      </c>
      <c r="B735" s="5">
        <f t="shared" ca="1" si="72"/>
        <v>70.809462024834332</v>
      </c>
      <c r="C735" s="5">
        <f t="shared" ca="1" si="73"/>
        <v>27.714723922446222</v>
      </c>
      <c r="D735" s="5">
        <f t="shared" ca="1" si="74"/>
        <v>153.54582799875499</v>
      </c>
      <c r="E735" s="5">
        <f t="shared" ca="1" si="77"/>
        <v>-7.2321086537829631</v>
      </c>
      <c r="F735" s="5">
        <f t="shared" ca="1" si="75"/>
        <v>9.8880019033605215</v>
      </c>
      <c r="G735">
        <f t="shared" ca="1" si="76"/>
        <v>0.72699999999999998</v>
      </c>
    </row>
    <row r="736" spans="1:7" x14ac:dyDescent="0.3">
      <c r="A736">
        <v>680</v>
      </c>
      <c r="B736" s="5">
        <f t="shared" ca="1" si="72"/>
        <v>67.294805822507385</v>
      </c>
      <c r="C736" s="5">
        <f t="shared" ca="1" si="73"/>
        <v>28.721934696798677</v>
      </c>
      <c r="D736" s="5">
        <f t="shared" ca="1" si="74"/>
        <v>153.03257860574982</v>
      </c>
      <c r="E736" s="5">
        <f t="shared" ca="1" si="77"/>
        <v>-19.585040761102757</v>
      </c>
      <c r="F736" s="5">
        <f t="shared" ca="1" si="75"/>
        <v>-2.4649302039592733</v>
      </c>
      <c r="G736">
        <f t="shared" ca="1" si="76"/>
        <v>0.318</v>
      </c>
    </row>
    <row r="737" spans="1:7" x14ac:dyDescent="0.3">
      <c r="A737">
        <v>681</v>
      </c>
      <c r="B737" s="5">
        <f t="shared" ca="1" si="72"/>
        <v>69.467161766797318</v>
      </c>
      <c r="C737" s="5">
        <f t="shared" ca="1" si="73"/>
        <v>35.903767781570259</v>
      </c>
      <c r="D737" s="5">
        <f t="shared" ca="1" si="74"/>
        <v>145.84666081904558</v>
      </c>
      <c r="E737" s="5">
        <f t="shared" ca="1" si="77"/>
        <v>-29.704159331680067</v>
      </c>
      <c r="F737" s="5">
        <f t="shared" ca="1" si="75"/>
        <v>-12.584048774536583</v>
      </c>
      <c r="G737">
        <f t="shared" ca="1" si="76"/>
        <v>9.2999999999999999E-2</v>
      </c>
    </row>
    <row r="738" spans="1:7" x14ac:dyDescent="0.3">
      <c r="A738">
        <v>682</v>
      </c>
      <c r="B738" s="5">
        <f t="shared" ca="1" si="72"/>
        <v>71.671248008340811</v>
      </c>
      <c r="C738" s="5">
        <f t="shared" ca="1" si="73"/>
        <v>25.904211454202354</v>
      </c>
      <c r="D738" s="5">
        <f t="shared" ca="1" si="74"/>
        <v>148.87188733279561</v>
      </c>
      <c r="E738" s="5">
        <f t="shared" ca="1" si="77"/>
        <v>2.7502278041692847</v>
      </c>
      <c r="F738" s="5">
        <f t="shared" ca="1" si="75"/>
        <v>19.870338361312768</v>
      </c>
      <c r="G738">
        <f t="shared" ca="1" si="76"/>
        <v>0.91800000000000004</v>
      </c>
    </row>
    <row r="739" spans="1:7" x14ac:dyDescent="0.3">
      <c r="A739">
        <v>683</v>
      </c>
      <c r="B739" s="5">
        <f t="shared" ca="1" si="72"/>
        <v>71.720700593917783</v>
      </c>
      <c r="C739" s="5">
        <f t="shared" ca="1" si="73"/>
        <v>32.116326334489727</v>
      </c>
      <c r="D739" s="5">
        <f t="shared" ca="1" si="74"/>
        <v>156.57878813584219</v>
      </c>
      <c r="E739" s="5">
        <f t="shared" ca="1" si="77"/>
        <v>-18.615014188574936</v>
      </c>
      <c r="F739" s="5">
        <f t="shared" ca="1" si="75"/>
        <v>-1.4949036314314519</v>
      </c>
      <c r="G739">
        <f t="shared" ca="1" si="76"/>
        <v>0.35799999999999998</v>
      </c>
    </row>
    <row r="740" spans="1:7" x14ac:dyDescent="0.3">
      <c r="A740">
        <v>684</v>
      </c>
      <c r="B740" s="5">
        <f t="shared" ca="1" si="72"/>
        <v>69.274417708774294</v>
      </c>
      <c r="C740" s="5">
        <f t="shared" ca="1" si="73"/>
        <v>28.356559293048306</v>
      </c>
      <c r="D740" s="5">
        <f t="shared" ca="1" si="74"/>
        <v>152.23267843061294</v>
      </c>
      <c r="E740" s="5">
        <f t="shared" ca="1" si="77"/>
        <v>-12.604484040977891</v>
      </c>
      <c r="F740" s="5">
        <f t="shared" ca="1" si="75"/>
        <v>4.5156265161655931</v>
      </c>
      <c r="G740">
        <f t="shared" ca="1" si="76"/>
        <v>0.56899999999999995</v>
      </c>
    </row>
    <row r="741" spans="1:7" x14ac:dyDescent="0.3">
      <c r="A741">
        <v>685</v>
      </c>
      <c r="B741" s="5">
        <f t="shared" ca="1" si="72"/>
        <v>69.292096944429431</v>
      </c>
      <c r="C741" s="5">
        <f t="shared" ca="1" si="73"/>
        <v>34.069908711604789</v>
      </c>
      <c r="D741" s="5">
        <f t="shared" ca="1" si="74"/>
        <v>145.21369146128305</v>
      </c>
      <c r="E741" s="5">
        <f t="shared" ca="1" si="77"/>
        <v>-24.730083544082035</v>
      </c>
      <c r="F741" s="5">
        <f t="shared" ca="1" si="75"/>
        <v>-7.6099729869385513</v>
      </c>
      <c r="G741">
        <f t="shared" ca="1" si="76"/>
        <v>0.192</v>
      </c>
    </row>
    <row r="742" spans="1:7" x14ac:dyDescent="0.3">
      <c r="A742">
        <v>686</v>
      </c>
      <c r="B742" s="5">
        <f t="shared" ca="1" si="72"/>
        <v>68.863592999321938</v>
      </c>
      <c r="C742" s="5">
        <f t="shared" ca="1" si="73"/>
        <v>31.415261925791121</v>
      </c>
      <c r="D742" s="5">
        <f t="shared" ca="1" si="74"/>
        <v>147.68759755657535</v>
      </c>
      <c r="E742" s="5">
        <f t="shared" ca="1" si="77"/>
        <v>-19.845613881201142</v>
      </c>
      <c r="F742" s="5">
        <f t="shared" ca="1" si="75"/>
        <v>-2.7255033240576587</v>
      </c>
      <c r="G742">
        <f t="shared" ca="1" si="76"/>
        <v>0.308</v>
      </c>
    </row>
    <row r="743" spans="1:7" x14ac:dyDescent="0.3">
      <c r="A743">
        <v>687</v>
      </c>
      <c r="B743" s="5">
        <f t="shared" ca="1" si="72"/>
        <v>72.905477553577455</v>
      </c>
      <c r="C743" s="5">
        <f t="shared" ca="1" si="73"/>
        <v>25.667207317302417</v>
      </c>
      <c r="D743" s="5">
        <f t="shared" ca="1" si="74"/>
        <v>159.57341742314466</v>
      </c>
      <c r="E743" s="5">
        <f t="shared" ca="1" si="77"/>
        <v>1.0926269725135453</v>
      </c>
      <c r="F743" s="5">
        <f t="shared" ca="1" si="75"/>
        <v>18.21273752965703</v>
      </c>
      <c r="G743">
        <f t="shared" ca="1" si="76"/>
        <v>0.89400000000000002</v>
      </c>
    </row>
    <row r="744" spans="1:7" x14ac:dyDescent="0.3">
      <c r="A744">
        <v>688</v>
      </c>
      <c r="B744" s="5">
        <f t="shared" ca="1" si="72"/>
        <v>69.269564988336484</v>
      </c>
      <c r="C744" s="5">
        <f t="shared" ca="1" si="73"/>
        <v>35.573739119506932</v>
      </c>
      <c r="D744" s="5">
        <f t="shared" ca="1" si="74"/>
        <v>149.32466094376946</v>
      </c>
      <c r="E744" s="5">
        <f t="shared" ca="1" si="77"/>
        <v>-31.208469309288546</v>
      </c>
      <c r="F744" s="5">
        <f t="shared" ca="1" si="75"/>
        <v>-14.088358752145062</v>
      </c>
      <c r="G744">
        <f t="shared" ca="1" si="76"/>
        <v>6.6000000000000003E-2</v>
      </c>
    </row>
    <row r="745" spans="1:7" x14ac:dyDescent="0.3">
      <c r="A745">
        <v>689</v>
      </c>
      <c r="B745" s="5">
        <f t="shared" ca="1" si="72"/>
        <v>74.696618785386264</v>
      </c>
      <c r="C745" s="5">
        <f t="shared" ca="1" si="73"/>
        <v>28.428614176774104</v>
      </c>
      <c r="D745" s="5">
        <f t="shared" ca="1" si="74"/>
        <v>153.56080573021603</v>
      </c>
      <c r="E745" s="5">
        <f t="shared" ca="1" si="77"/>
        <v>1.6227062000356598</v>
      </c>
      <c r="F745" s="5">
        <f t="shared" ca="1" si="75"/>
        <v>18.742816757179142</v>
      </c>
      <c r="G745">
        <f t="shared" ca="1" si="76"/>
        <v>0.90400000000000003</v>
      </c>
    </row>
    <row r="746" spans="1:7" x14ac:dyDescent="0.3">
      <c r="A746">
        <v>690</v>
      </c>
      <c r="B746" s="5">
        <f t="shared" ca="1" si="72"/>
        <v>68.648925115134986</v>
      </c>
      <c r="C746" s="5">
        <f t="shared" ca="1" si="73"/>
        <v>25.843615794306231</v>
      </c>
      <c r="D746" s="5">
        <f t="shared" ca="1" si="74"/>
        <v>155.38880439628795</v>
      </c>
      <c r="E746" s="5">
        <f t="shared" ca="1" si="77"/>
        <v>-9.0336037746861297</v>
      </c>
      <c r="F746" s="5">
        <f t="shared" ca="1" si="75"/>
        <v>8.086506782457354</v>
      </c>
      <c r="G746">
        <f t="shared" ca="1" si="76"/>
        <v>0.66900000000000004</v>
      </c>
    </row>
    <row r="747" spans="1:7" x14ac:dyDescent="0.3">
      <c r="A747">
        <v>691</v>
      </c>
      <c r="B747" s="5">
        <f t="shared" ca="1" si="72"/>
        <v>70.864473476437865</v>
      </c>
      <c r="C747" s="5">
        <f t="shared" ca="1" si="73"/>
        <v>29.855196458284059</v>
      </c>
      <c r="D747" s="5">
        <f t="shared" ca="1" si="74"/>
        <v>144.20223324178369</v>
      </c>
      <c r="E747" s="5">
        <f t="shared" ca="1" si="77"/>
        <v>-8.0217865107865087</v>
      </c>
      <c r="F747" s="5">
        <f t="shared" ca="1" si="75"/>
        <v>9.098324046356975</v>
      </c>
      <c r="G747">
        <f t="shared" ca="1" si="76"/>
        <v>0.70099999999999996</v>
      </c>
    </row>
    <row r="748" spans="1:7" x14ac:dyDescent="0.3">
      <c r="A748">
        <v>692</v>
      </c>
      <c r="B748" s="5">
        <f t="shared" ca="1" si="72"/>
        <v>68.571236690994937</v>
      </c>
      <c r="C748" s="5">
        <f t="shared" ca="1" si="73"/>
        <v>27.857142525305164</v>
      </c>
      <c r="D748" s="5">
        <f t="shared" ca="1" si="74"/>
        <v>151.17505232822828</v>
      </c>
      <c r="E748" s="5">
        <f t="shared" ca="1" si="77"/>
        <v>-12.603671469194445</v>
      </c>
      <c r="F748" s="5">
        <f t="shared" ca="1" si="75"/>
        <v>4.5164390879490384</v>
      </c>
      <c r="G748">
        <f t="shared" ca="1" si="76"/>
        <v>0.56999999999999995</v>
      </c>
    </row>
    <row r="749" spans="1:7" x14ac:dyDescent="0.3">
      <c r="A749">
        <v>693</v>
      </c>
      <c r="B749" s="5">
        <f t="shared" ca="1" si="72"/>
        <v>72.69136415029466</v>
      </c>
      <c r="C749" s="5">
        <f t="shared" ca="1" si="73"/>
        <v>25.303136927734784</v>
      </c>
      <c r="D749" s="5">
        <f t="shared" ca="1" si="74"/>
        <v>148.59515179183273</v>
      </c>
      <c r="E749" s="5">
        <f t="shared" ca="1" si="77"/>
        <v>7.4273136076191451</v>
      </c>
      <c r="F749" s="5">
        <f t="shared" ca="1" si="75"/>
        <v>24.547424164762628</v>
      </c>
      <c r="G749">
        <f t="shared" ca="1" si="76"/>
        <v>0.96</v>
      </c>
    </row>
    <row r="750" spans="1:7" x14ac:dyDescent="0.3">
      <c r="A750">
        <v>694</v>
      </c>
      <c r="B750" s="5">
        <f t="shared" ca="1" si="72"/>
        <v>68.379216565095959</v>
      </c>
      <c r="C750" s="5">
        <f t="shared" ca="1" si="73"/>
        <v>33.290805471335915</v>
      </c>
      <c r="D750" s="5">
        <f t="shared" ca="1" si="74"/>
        <v>160.24208261947129</v>
      </c>
      <c r="E750" s="5">
        <f t="shared" ca="1" si="77"/>
        <v>-33.202071624509216</v>
      </c>
      <c r="F750" s="5">
        <f t="shared" ca="1" si="75"/>
        <v>-16.081961067365732</v>
      </c>
      <c r="G750">
        <f t="shared" ca="1" si="76"/>
        <v>5.3999999999999999E-2</v>
      </c>
    </row>
    <row r="751" spans="1:7" x14ac:dyDescent="0.3">
      <c r="A751">
        <v>695</v>
      </c>
      <c r="B751" s="5">
        <f t="shared" ca="1" si="72"/>
        <v>69.958814715858509</v>
      </c>
      <c r="C751" s="5">
        <f t="shared" ca="1" si="73"/>
        <v>26.208030032303604</v>
      </c>
      <c r="D751" s="5">
        <f t="shared" ca="1" si="74"/>
        <v>146.3642129230825</v>
      </c>
      <c r="E751" s="5">
        <f t="shared" ca="1" si="77"/>
        <v>-1.5298227827287576</v>
      </c>
      <c r="F751" s="5">
        <f t="shared" ca="1" si="75"/>
        <v>15.590287774414726</v>
      </c>
      <c r="G751">
        <f t="shared" ca="1" si="76"/>
        <v>0.84799999999999998</v>
      </c>
    </row>
    <row r="752" spans="1:7" x14ac:dyDescent="0.3">
      <c r="A752">
        <v>696</v>
      </c>
      <c r="B752" s="5">
        <f t="shared" ca="1" si="72"/>
        <v>69.521456817644761</v>
      </c>
      <c r="C752" s="5">
        <f t="shared" ca="1" si="73"/>
        <v>33.951092473732594</v>
      </c>
      <c r="D752" s="5">
        <f t="shared" ca="1" si="74"/>
        <v>153.0485214437588</v>
      </c>
      <c r="E752" s="5">
        <f t="shared" ca="1" si="77"/>
        <v>-27.979588427911846</v>
      </c>
      <c r="F752" s="5">
        <f t="shared" ca="1" si="75"/>
        <v>-10.859477870768362</v>
      </c>
      <c r="G752">
        <f t="shared" ca="1" si="76"/>
        <v>0.12</v>
      </c>
    </row>
    <row r="753" spans="1:7" x14ac:dyDescent="0.3">
      <c r="A753">
        <v>697</v>
      </c>
      <c r="B753" s="5">
        <f t="shared" ca="1" si="72"/>
        <v>74.074809759285543</v>
      </c>
      <c r="C753" s="5">
        <f t="shared" ca="1" si="73"/>
        <v>27.780584018493041</v>
      </c>
      <c r="D753" s="5">
        <f t="shared" ca="1" si="74"/>
        <v>140.43222175322978</v>
      </c>
      <c r="E753" s="5">
        <f t="shared" ca="1" si="77"/>
        <v>8.7705426902302825</v>
      </c>
      <c r="F753" s="5">
        <f t="shared" ca="1" si="75"/>
        <v>25.890653247373766</v>
      </c>
      <c r="G753">
        <f t="shared" ca="1" si="76"/>
        <v>0.96899999999999997</v>
      </c>
    </row>
    <row r="754" spans="1:7" x14ac:dyDescent="0.3">
      <c r="A754">
        <v>698</v>
      </c>
      <c r="B754" s="5">
        <f t="shared" ca="1" si="72"/>
        <v>71.620595303558659</v>
      </c>
      <c r="C754" s="5">
        <f t="shared" ca="1" si="73"/>
        <v>34.079191384886037</v>
      </c>
      <c r="D754" s="5">
        <f t="shared" ca="1" si="74"/>
        <v>137.47036686538749</v>
      </c>
      <c r="E754" s="5">
        <f t="shared" ca="1" si="77"/>
        <v>-14.079902770243223</v>
      </c>
      <c r="F754" s="5">
        <f t="shared" ca="1" si="75"/>
        <v>3.0402077869002611</v>
      </c>
      <c r="G754">
        <f t="shared" ca="1" si="76"/>
        <v>0.505</v>
      </c>
    </row>
    <row r="755" spans="1:7" x14ac:dyDescent="0.3">
      <c r="A755">
        <v>699</v>
      </c>
      <c r="B755" s="5">
        <f t="shared" ca="1" si="72"/>
        <v>72.526370666473198</v>
      </c>
      <c r="C755" s="5">
        <f t="shared" ca="1" si="73"/>
        <v>31.806823728519063</v>
      </c>
      <c r="D755" s="5">
        <f t="shared" ca="1" si="74"/>
        <v>149.1962584157589</v>
      </c>
      <c r="E755" s="5">
        <f t="shared" ca="1" si="77"/>
        <v>-11.52212909944004</v>
      </c>
      <c r="F755" s="5">
        <f t="shared" ca="1" si="75"/>
        <v>5.5979814577034439</v>
      </c>
      <c r="G755">
        <f t="shared" ca="1" si="76"/>
        <v>0.59199999999999997</v>
      </c>
    </row>
    <row r="756" spans="1:7" x14ac:dyDescent="0.3">
      <c r="A756">
        <v>700</v>
      </c>
      <c r="B756" s="5">
        <f t="shared" ca="1" si="72"/>
        <v>65.421064343410706</v>
      </c>
      <c r="C756" s="5">
        <f t="shared" ca="1" si="73"/>
        <v>28.495290169818908</v>
      </c>
      <c r="D756" s="5">
        <f t="shared" ca="1" si="74"/>
        <v>159.46393501758158</v>
      </c>
      <c r="E756" s="5">
        <f t="shared" ca="1" si="77"/>
        <v>-27.6510235446144</v>
      </c>
      <c r="F756" s="5">
        <f t="shared" ca="1" si="75"/>
        <v>-10.530912987470916</v>
      </c>
      <c r="G756">
        <f t="shared" ca="1" si="76"/>
        <v>0.13200000000000001</v>
      </c>
    </row>
    <row r="757" spans="1:7" x14ac:dyDescent="0.3">
      <c r="A757">
        <v>701</v>
      </c>
      <c r="B757" s="5">
        <f t="shared" ca="1" si="72"/>
        <v>72.889796798740562</v>
      </c>
      <c r="C757" s="5">
        <f t="shared" ca="1" si="73"/>
        <v>24.640175101626902</v>
      </c>
      <c r="D757" s="5">
        <f t="shared" ca="1" si="74"/>
        <v>153.2032263939987</v>
      </c>
      <c r="E757" s="5">
        <f t="shared" ca="1" si="77"/>
        <v>7.3500219091047416</v>
      </c>
      <c r="F757" s="5">
        <f t="shared" ca="1" si="75"/>
        <v>24.470132466248224</v>
      </c>
      <c r="G757">
        <f t="shared" ca="1" si="76"/>
        <v>0.95899999999999996</v>
      </c>
    </row>
    <row r="758" spans="1:7" x14ac:dyDescent="0.3">
      <c r="A758">
        <v>702</v>
      </c>
      <c r="B758" s="5">
        <f t="shared" ca="1" si="72"/>
        <v>69.842605318675822</v>
      </c>
      <c r="C758" s="5">
        <f t="shared" ca="1" si="73"/>
        <v>28.373776312898116</v>
      </c>
      <c r="D758" s="5">
        <f t="shared" ca="1" si="74"/>
        <v>152.99300149390726</v>
      </c>
      <c r="E758" s="5">
        <f t="shared" ca="1" si="77"/>
        <v>-11.475346780380891</v>
      </c>
      <c r="F758" s="5">
        <f t="shared" ca="1" si="75"/>
        <v>5.6447637767625931</v>
      </c>
      <c r="G758">
        <f t="shared" ca="1" si="76"/>
        <v>0.59599999999999997</v>
      </c>
    </row>
    <row r="759" spans="1:7" x14ac:dyDescent="0.3">
      <c r="A759">
        <v>703</v>
      </c>
      <c r="B759" s="5">
        <f t="shared" ca="1" si="72"/>
        <v>72.653533253711103</v>
      </c>
      <c r="C759" s="5">
        <f t="shared" ca="1" si="73"/>
        <v>31.105905722453993</v>
      </c>
      <c r="D759" s="5">
        <f t="shared" ca="1" si="74"/>
        <v>144.6805454584445</v>
      </c>
      <c r="E759" s="5">
        <f t="shared" ca="1" si="77"/>
        <v>-6.775929725443107</v>
      </c>
      <c r="F759" s="5">
        <f t="shared" ca="1" si="75"/>
        <v>10.344180831700378</v>
      </c>
      <c r="G759">
        <f t="shared" ca="1" si="76"/>
        <v>0.749</v>
      </c>
    </row>
    <row r="760" spans="1:7" x14ac:dyDescent="0.3">
      <c r="A760">
        <v>704</v>
      </c>
      <c r="B760" s="5">
        <f t="shared" ca="1" si="72"/>
        <v>63.846686352920955</v>
      </c>
      <c r="C760" s="5">
        <f t="shared" ca="1" si="73"/>
        <v>29.340195350445445</v>
      </c>
      <c r="D760" s="5">
        <f t="shared" ca="1" si="74"/>
        <v>157.24454067697729</v>
      </c>
      <c r="E760" s="5">
        <f t="shared" ca="1" si="77"/>
        <v>-33.212080035258168</v>
      </c>
      <c r="F760" s="5">
        <f t="shared" ca="1" si="75"/>
        <v>-16.091969478114684</v>
      </c>
      <c r="G760">
        <f t="shared" ca="1" si="76"/>
        <v>5.2999999999999999E-2</v>
      </c>
    </row>
    <row r="761" spans="1:7" x14ac:dyDescent="0.3">
      <c r="A761">
        <v>705</v>
      </c>
      <c r="B761" s="5">
        <f t="shared" ca="1" si="72"/>
        <v>68.163886047264782</v>
      </c>
      <c r="C761" s="5">
        <f t="shared" ca="1" si="73"/>
        <v>21.252177057260251</v>
      </c>
      <c r="D761" s="5">
        <f t="shared" ca="1" si="74"/>
        <v>139.75672272228354</v>
      </c>
      <c r="E761" s="5">
        <f t="shared" ca="1" si="77"/>
        <v>10.85917039788551</v>
      </c>
      <c r="F761" s="5">
        <f t="shared" ca="1" si="75"/>
        <v>27.979280955028994</v>
      </c>
      <c r="G761">
        <f t="shared" ca="1" si="76"/>
        <v>0.97599999999999998</v>
      </c>
    </row>
    <row r="762" spans="1:7" x14ac:dyDescent="0.3">
      <c r="A762">
        <v>706</v>
      </c>
      <c r="B762" s="5">
        <f t="shared" ref="B762:B825" ca="1" si="78">_xlfn.NORM.INV(RAND(),$B$52,$C$52)</f>
        <v>67.998975732647068</v>
      </c>
      <c r="C762" s="5">
        <f t="shared" ref="C762:C825" ca="1" si="79">_xlfn.NORM.INV(RAND(),$B$53,$C$53)</f>
        <v>31.822412726869732</v>
      </c>
      <c r="D762" s="5">
        <f t="shared" ref="D762:D825" ca="1" si="80">_xlfn.NORM.INV(RAND(),$B$54,$C$54)</f>
        <v>155.63374802944142</v>
      </c>
      <c r="E762" s="5">
        <f t="shared" ca="1" si="77"/>
        <v>-27.679585918142458</v>
      </c>
      <c r="F762" s="5">
        <f t="shared" ref="F762:F825" ca="1" si="81">E762+$C$46</f>
        <v>-10.559475360998974</v>
      </c>
      <c r="G762">
        <f t="shared" ref="G762:G825" ca="1" si="82">COUNTIF($F$57:$F$1056,"&lt;"&amp;F762)/COUNT($F$57:$F$1056)</f>
        <v>0.129</v>
      </c>
    </row>
    <row r="763" spans="1:7" x14ac:dyDescent="0.3">
      <c r="A763">
        <v>707</v>
      </c>
      <c r="B763" s="5">
        <f t="shared" ca="1" si="78"/>
        <v>71.218931697341532</v>
      </c>
      <c r="C763" s="5">
        <f t="shared" ca="1" si="79"/>
        <v>27.932428778888443</v>
      </c>
      <c r="D763" s="5">
        <f t="shared" ca="1" si="80"/>
        <v>141.91124395499102</v>
      </c>
      <c r="E763" s="5">
        <f t="shared" ca="1" si="77"/>
        <v>-0.42698301168258634</v>
      </c>
      <c r="F763" s="5">
        <f t="shared" ca="1" si="81"/>
        <v>16.693127545460896</v>
      </c>
      <c r="G763">
        <f t="shared" ca="1" si="82"/>
        <v>0.86399999999999999</v>
      </c>
    </row>
    <row r="764" spans="1:7" x14ac:dyDescent="0.3">
      <c r="A764">
        <v>708</v>
      </c>
      <c r="B764" s="5">
        <f t="shared" ca="1" si="78"/>
        <v>73.770316421139043</v>
      </c>
      <c r="C764" s="5">
        <f t="shared" ca="1" si="79"/>
        <v>25.211826077557156</v>
      </c>
      <c r="D764" s="5">
        <f t="shared" ca="1" si="80"/>
        <v>148.71017284276482</v>
      </c>
      <c r="E764" s="5">
        <f t="shared" ca="1" si="77"/>
        <v>10.633859602577481</v>
      </c>
      <c r="F764" s="5">
        <f t="shared" ca="1" si="81"/>
        <v>27.753970159720964</v>
      </c>
      <c r="G764">
        <f t="shared" ca="1" si="82"/>
        <v>0.97399999999999998</v>
      </c>
    </row>
    <row r="765" spans="1:7" x14ac:dyDescent="0.3">
      <c r="A765">
        <v>709</v>
      </c>
      <c r="B765" s="5">
        <f t="shared" ca="1" si="78"/>
        <v>66.536403186135217</v>
      </c>
      <c r="C765" s="5">
        <f t="shared" ca="1" si="79"/>
        <v>31.732086228502446</v>
      </c>
      <c r="D765" s="5">
        <f t="shared" ca="1" si="80"/>
        <v>152.06597851477559</v>
      </c>
      <c r="E765" s="5">
        <f t="shared" ca="1" si="77"/>
        <v>-29.589684325009681</v>
      </c>
      <c r="F765" s="5">
        <f t="shared" ca="1" si="81"/>
        <v>-12.469573767866198</v>
      </c>
      <c r="G765">
        <f t="shared" ca="1" si="82"/>
        <v>9.6000000000000002E-2</v>
      </c>
    </row>
    <row r="766" spans="1:7" x14ac:dyDescent="0.3">
      <c r="A766">
        <v>710</v>
      </c>
      <c r="B766" s="5">
        <f t="shared" ca="1" si="78"/>
        <v>74.741106304749707</v>
      </c>
      <c r="C766" s="5">
        <f t="shared" ca="1" si="79"/>
        <v>23.8795512946744</v>
      </c>
      <c r="D766" s="5">
        <f t="shared" ca="1" si="80"/>
        <v>146.86185819575869</v>
      </c>
      <c r="E766" s="5">
        <f t="shared" ca="1" si="77"/>
        <v>18.06228626529996</v>
      </c>
      <c r="F766" s="5">
        <f t="shared" ca="1" si="81"/>
        <v>35.182396822443444</v>
      </c>
      <c r="G766">
        <f t="shared" ca="1" si="82"/>
        <v>0.995</v>
      </c>
    </row>
    <row r="767" spans="1:7" x14ac:dyDescent="0.3">
      <c r="A767">
        <v>711</v>
      </c>
      <c r="B767" s="5">
        <f t="shared" ca="1" si="78"/>
        <v>72.3164271388722</v>
      </c>
      <c r="C767" s="5">
        <f t="shared" ca="1" si="79"/>
        <v>30.335753617732486</v>
      </c>
      <c r="D767" s="5">
        <f t="shared" ca="1" si="80"/>
        <v>143.32085414734723</v>
      </c>
      <c r="E767" s="5">
        <f t="shared" ca="1" si="77"/>
        <v>-4.8337417682088279</v>
      </c>
      <c r="F767" s="5">
        <f t="shared" ca="1" si="81"/>
        <v>12.286368788934656</v>
      </c>
      <c r="G767">
        <f t="shared" ca="1" si="82"/>
        <v>0.79</v>
      </c>
    </row>
    <row r="768" spans="1:7" x14ac:dyDescent="0.3">
      <c r="A768">
        <v>712</v>
      </c>
      <c r="B768" s="5">
        <f t="shared" ca="1" si="78"/>
        <v>72.19680869128652</v>
      </c>
      <c r="C768" s="5">
        <f t="shared" ca="1" si="79"/>
        <v>31.203052373774646</v>
      </c>
      <c r="D768" s="5">
        <f t="shared" ca="1" si="80"/>
        <v>157.28156493060101</v>
      </c>
      <c r="E768" s="5">
        <f t="shared" ca="1" si="77"/>
        <v>-15.113196270612709</v>
      </c>
      <c r="F768" s="5">
        <f t="shared" ca="1" si="81"/>
        <v>2.0069142865307743</v>
      </c>
      <c r="G768">
        <f t="shared" ca="1" si="82"/>
        <v>0.47099999999999997</v>
      </c>
    </row>
    <row r="769" spans="1:7" x14ac:dyDescent="0.3">
      <c r="A769">
        <v>713</v>
      </c>
      <c r="B769" s="5">
        <f t="shared" ca="1" si="78"/>
        <v>69.559490409311593</v>
      </c>
      <c r="C769" s="5">
        <f t="shared" ca="1" si="79"/>
        <v>29.601826621946806</v>
      </c>
      <c r="D769" s="5">
        <f t="shared" ca="1" si="80"/>
        <v>149.19883321497653</v>
      </c>
      <c r="E769" s="5">
        <f t="shared" ca="1" si="77"/>
        <v>-13.65144482968789</v>
      </c>
      <c r="F769" s="5">
        <f t="shared" ca="1" si="81"/>
        <v>3.4686657274555941</v>
      </c>
      <c r="G769">
        <f t="shared" ca="1" si="82"/>
        <v>0.52700000000000002</v>
      </c>
    </row>
    <row r="770" spans="1:7" x14ac:dyDescent="0.3">
      <c r="A770">
        <v>714</v>
      </c>
      <c r="B770" s="5">
        <f t="shared" ca="1" si="78"/>
        <v>77.550963609824194</v>
      </c>
      <c r="C770" s="5">
        <f t="shared" ca="1" si="79"/>
        <v>28.777961173837983</v>
      </c>
      <c r="D770" s="5">
        <f t="shared" ca="1" si="80"/>
        <v>139.93216548620512</v>
      </c>
      <c r="E770" s="5">
        <f t="shared" ca="1" si="77"/>
        <v>15.963194304145919</v>
      </c>
      <c r="F770" s="5">
        <f t="shared" ca="1" si="81"/>
        <v>33.083304861289406</v>
      </c>
      <c r="G770">
        <f t="shared" ca="1" si="82"/>
        <v>0.99299999999999999</v>
      </c>
    </row>
    <row r="771" spans="1:7" x14ac:dyDescent="0.3">
      <c r="A771">
        <v>715</v>
      </c>
      <c r="B771" s="5">
        <f t="shared" ca="1" si="78"/>
        <v>69.892043569780668</v>
      </c>
      <c r="C771" s="5">
        <f t="shared" ca="1" si="79"/>
        <v>29.667819683777864</v>
      </c>
      <c r="D771" s="5">
        <f t="shared" ca="1" si="80"/>
        <v>153.66358096762988</v>
      </c>
      <c r="E771" s="5">
        <f t="shared" ca="1" si="77"/>
        <v>-15.312865493566949</v>
      </c>
      <c r="F771" s="5">
        <f t="shared" ca="1" si="81"/>
        <v>1.8072450635765342</v>
      </c>
      <c r="G771">
        <f t="shared" ca="1" si="82"/>
        <v>0.46300000000000002</v>
      </c>
    </row>
    <row r="772" spans="1:7" x14ac:dyDescent="0.3">
      <c r="A772">
        <v>716</v>
      </c>
      <c r="B772" s="5">
        <f t="shared" ca="1" si="78"/>
        <v>63.929286111301309</v>
      </c>
      <c r="C772" s="5">
        <f t="shared" ca="1" si="79"/>
        <v>27.04068690924252</v>
      </c>
      <c r="D772" s="5">
        <f t="shared" ca="1" si="80"/>
        <v>148.24534509579175</v>
      </c>
      <c r="E772" s="5">
        <f t="shared" ca="1" si="77"/>
        <v>-21.709490097102815</v>
      </c>
      <c r="F772" s="5">
        <f t="shared" ca="1" si="81"/>
        <v>-4.5893795399593316</v>
      </c>
      <c r="G772">
        <f t="shared" ca="1" si="82"/>
        <v>0.26100000000000001</v>
      </c>
    </row>
    <row r="773" spans="1:7" x14ac:dyDescent="0.3">
      <c r="A773">
        <v>717</v>
      </c>
      <c r="B773" s="5">
        <f t="shared" ca="1" si="78"/>
        <v>71.91668371827123</v>
      </c>
      <c r="C773" s="5">
        <f t="shared" ca="1" si="79"/>
        <v>30.878288204636792</v>
      </c>
      <c r="D773" s="5">
        <f t="shared" ca="1" si="80"/>
        <v>142.2126458055734</v>
      </c>
      <c r="E773" s="5">
        <f t="shared" ca="1" si="77"/>
        <v>-6.868329822803064</v>
      </c>
      <c r="F773" s="5">
        <f t="shared" ca="1" si="81"/>
        <v>10.25178073434042</v>
      </c>
      <c r="G773">
        <f t="shared" ca="1" si="82"/>
        <v>0.74299999999999999</v>
      </c>
    </row>
    <row r="774" spans="1:7" x14ac:dyDescent="0.3">
      <c r="A774">
        <v>718</v>
      </c>
      <c r="B774" s="5">
        <f t="shared" ca="1" si="78"/>
        <v>72.254236560674627</v>
      </c>
      <c r="C774" s="5">
        <f t="shared" ca="1" si="79"/>
        <v>25.928166772340347</v>
      </c>
      <c r="D774" s="5">
        <f t="shared" ca="1" si="80"/>
        <v>151.10186809994246</v>
      </c>
      <c r="E774" s="5">
        <f t="shared" ref="E774:E837" ca="1" si="83">$J$46*(B774-$B$46)+$J$47*(C774-$B$47)+$J$48*(D774-$B$48)</f>
        <v>3.1099293267140835</v>
      </c>
      <c r="F774" s="5">
        <f t="shared" ca="1" si="81"/>
        <v>20.230039883857568</v>
      </c>
      <c r="G774">
        <f t="shared" ca="1" si="82"/>
        <v>0.92500000000000004</v>
      </c>
    </row>
    <row r="775" spans="1:7" x14ac:dyDescent="0.3">
      <c r="A775">
        <v>719</v>
      </c>
      <c r="B775" s="5">
        <f t="shared" ca="1" si="78"/>
        <v>67.093116286573476</v>
      </c>
      <c r="C775" s="5">
        <f t="shared" ca="1" si="79"/>
        <v>27.0972127309442</v>
      </c>
      <c r="D775" s="5">
        <f t="shared" ca="1" si="80"/>
        <v>149.31022686527058</v>
      </c>
      <c r="E775" s="5">
        <f t="shared" ca="1" si="83"/>
        <v>-13.604668435305475</v>
      </c>
      <c r="F775" s="5">
        <f t="shared" ca="1" si="81"/>
        <v>3.5154421218380083</v>
      </c>
      <c r="G775">
        <f t="shared" ca="1" si="82"/>
        <v>0.52900000000000003</v>
      </c>
    </row>
    <row r="776" spans="1:7" x14ac:dyDescent="0.3">
      <c r="A776">
        <v>720</v>
      </c>
      <c r="B776" s="5">
        <f t="shared" ca="1" si="78"/>
        <v>79.031625996993768</v>
      </c>
      <c r="C776" s="5">
        <f t="shared" ca="1" si="79"/>
        <v>28.849735446805884</v>
      </c>
      <c r="D776" s="5">
        <f t="shared" ca="1" si="80"/>
        <v>156.80075656644905</v>
      </c>
      <c r="E776" s="5">
        <f t="shared" ca="1" si="83"/>
        <v>10.808218508297895</v>
      </c>
      <c r="F776" s="5">
        <f t="shared" ca="1" si="81"/>
        <v>27.928329065441378</v>
      </c>
      <c r="G776">
        <f t="shared" ca="1" si="82"/>
        <v>0.97499999999999998</v>
      </c>
    </row>
    <row r="777" spans="1:7" x14ac:dyDescent="0.3">
      <c r="A777">
        <v>721</v>
      </c>
      <c r="B777" s="5">
        <f t="shared" ca="1" si="78"/>
        <v>70.385664448105942</v>
      </c>
      <c r="C777" s="5">
        <f t="shared" ca="1" si="79"/>
        <v>30.486423635162193</v>
      </c>
      <c r="D777" s="5">
        <f t="shared" ca="1" si="80"/>
        <v>151.53971074453318</v>
      </c>
      <c r="E777" s="5">
        <f t="shared" ca="1" si="83"/>
        <v>-15.076048214234907</v>
      </c>
      <c r="F777" s="5">
        <f t="shared" ca="1" si="81"/>
        <v>2.0440623429085765</v>
      </c>
      <c r="G777">
        <f t="shared" ca="1" si="82"/>
        <v>0.47199999999999998</v>
      </c>
    </row>
    <row r="778" spans="1:7" x14ac:dyDescent="0.3">
      <c r="A778">
        <v>722</v>
      </c>
      <c r="B778" s="5">
        <f t="shared" ca="1" si="78"/>
        <v>73.201724181295731</v>
      </c>
      <c r="C778" s="5">
        <f t="shared" ca="1" si="79"/>
        <v>35.507568201114431</v>
      </c>
      <c r="D778" s="5">
        <f t="shared" ca="1" si="80"/>
        <v>151.81681654391534</v>
      </c>
      <c r="E778" s="5">
        <f t="shared" ca="1" si="83"/>
        <v>-21.384141209519733</v>
      </c>
      <c r="F778" s="5">
        <f t="shared" ca="1" si="81"/>
        <v>-4.264030652376249</v>
      </c>
      <c r="G778">
        <f t="shared" ca="1" si="82"/>
        <v>0.26900000000000002</v>
      </c>
    </row>
    <row r="779" spans="1:7" x14ac:dyDescent="0.3">
      <c r="A779">
        <v>723</v>
      </c>
      <c r="B779" s="5">
        <f t="shared" ca="1" si="78"/>
        <v>72.628110173844178</v>
      </c>
      <c r="C779" s="5">
        <f t="shared" ca="1" si="79"/>
        <v>28.045527716408571</v>
      </c>
      <c r="D779" s="5">
        <f t="shared" ca="1" si="80"/>
        <v>146.71404822748528</v>
      </c>
      <c r="E779" s="5">
        <f t="shared" ca="1" si="83"/>
        <v>0.60486017992953167</v>
      </c>
      <c r="F779" s="5">
        <f t="shared" ca="1" si="81"/>
        <v>17.724970737073015</v>
      </c>
      <c r="G779">
        <f t="shared" ca="1" si="82"/>
        <v>0.88600000000000001</v>
      </c>
    </row>
    <row r="780" spans="1:7" x14ac:dyDescent="0.3">
      <c r="A780">
        <v>724</v>
      </c>
      <c r="B780" s="5">
        <f t="shared" ca="1" si="78"/>
        <v>70.536509851836627</v>
      </c>
      <c r="C780" s="5">
        <f t="shared" ca="1" si="79"/>
        <v>22.02490843416113</v>
      </c>
      <c r="D780" s="5">
        <f t="shared" ca="1" si="80"/>
        <v>159.65404286327853</v>
      </c>
      <c r="E780" s="5">
        <f t="shared" ca="1" si="83"/>
        <v>4.6055752850070286</v>
      </c>
      <c r="F780" s="5">
        <f t="shared" ca="1" si="81"/>
        <v>21.725685842150511</v>
      </c>
      <c r="G780">
        <f t="shared" ca="1" si="82"/>
        <v>0.94199999999999995</v>
      </c>
    </row>
    <row r="781" spans="1:7" x14ac:dyDescent="0.3">
      <c r="A781">
        <v>725</v>
      </c>
      <c r="B781" s="5">
        <f t="shared" ca="1" si="78"/>
        <v>68.689729981477242</v>
      </c>
      <c r="C781" s="5">
        <f t="shared" ca="1" si="79"/>
        <v>28.462080696133519</v>
      </c>
      <c r="D781" s="5">
        <f t="shared" ca="1" si="80"/>
        <v>150.05065950897358</v>
      </c>
      <c r="E781" s="5">
        <f t="shared" ca="1" si="83"/>
        <v>-13.356403084353445</v>
      </c>
      <c r="F781" s="5">
        <f t="shared" ca="1" si="81"/>
        <v>3.7637074727900384</v>
      </c>
      <c r="G781">
        <f t="shared" ca="1" si="82"/>
        <v>0.53700000000000003</v>
      </c>
    </row>
    <row r="782" spans="1:7" x14ac:dyDescent="0.3">
      <c r="A782">
        <v>726</v>
      </c>
      <c r="B782" s="5">
        <f t="shared" ca="1" si="78"/>
        <v>70.688950211895246</v>
      </c>
      <c r="C782" s="5">
        <f t="shared" ca="1" si="79"/>
        <v>27.814524893395284</v>
      </c>
      <c r="D782" s="5">
        <f t="shared" ca="1" si="80"/>
        <v>141.55473789003454</v>
      </c>
      <c r="E782" s="5">
        <f t="shared" ca="1" si="83"/>
        <v>-1.3857991308414475</v>
      </c>
      <c r="F782" s="5">
        <f t="shared" ca="1" si="81"/>
        <v>15.734311426302035</v>
      </c>
      <c r="G782">
        <f t="shared" ca="1" si="82"/>
        <v>0.85099999999999998</v>
      </c>
    </row>
    <row r="783" spans="1:7" x14ac:dyDescent="0.3">
      <c r="A783">
        <v>727</v>
      </c>
      <c r="B783" s="5">
        <f t="shared" ca="1" si="78"/>
        <v>67.922811139390376</v>
      </c>
      <c r="C783" s="5">
        <f t="shared" ca="1" si="79"/>
        <v>31.93996410776677</v>
      </c>
      <c r="D783" s="5">
        <f t="shared" ca="1" si="80"/>
        <v>156.54957245986853</v>
      </c>
      <c r="E783" s="5">
        <f t="shared" ca="1" si="83"/>
        <v>-28.714142132920259</v>
      </c>
      <c r="F783" s="5">
        <f t="shared" ca="1" si="81"/>
        <v>-11.594031575776775</v>
      </c>
      <c r="G783">
        <f t="shared" ca="1" si="82"/>
        <v>0.109</v>
      </c>
    </row>
    <row r="784" spans="1:7" x14ac:dyDescent="0.3">
      <c r="A784">
        <v>728</v>
      </c>
      <c r="B784" s="5">
        <f t="shared" ca="1" si="78"/>
        <v>67.31682451047169</v>
      </c>
      <c r="C784" s="5">
        <f t="shared" ca="1" si="79"/>
        <v>22.925712895415472</v>
      </c>
      <c r="D784" s="5">
        <f t="shared" ca="1" si="80"/>
        <v>150.29550626739314</v>
      </c>
      <c r="E784" s="5">
        <f t="shared" ca="1" si="83"/>
        <v>-1.8598556446779191</v>
      </c>
      <c r="F784" s="5">
        <f t="shared" ca="1" si="81"/>
        <v>15.260254912465564</v>
      </c>
      <c r="G784">
        <f t="shared" ca="1" si="82"/>
        <v>0.83899999999999997</v>
      </c>
    </row>
    <row r="785" spans="1:7" x14ac:dyDescent="0.3">
      <c r="A785">
        <v>729</v>
      </c>
      <c r="B785" s="5">
        <f t="shared" ca="1" si="78"/>
        <v>69.269832706917953</v>
      </c>
      <c r="C785" s="5">
        <f t="shared" ca="1" si="79"/>
        <v>30.402673360283512</v>
      </c>
      <c r="D785" s="5">
        <f t="shared" ca="1" si="80"/>
        <v>142.14831815625897</v>
      </c>
      <c r="E785" s="5">
        <f t="shared" ca="1" si="83"/>
        <v>-12.897895726687782</v>
      </c>
      <c r="F785" s="5">
        <f t="shared" ca="1" si="81"/>
        <v>4.2222148304557017</v>
      </c>
      <c r="G785">
        <f t="shared" ca="1" si="82"/>
        <v>0.55700000000000005</v>
      </c>
    </row>
    <row r="786" spans="1:7" x14ac:dyDescent="0.3">
      <c r="A786">
        <v>730</v>
      </c>
      <c r="B786" s="5">
        <f t="shared" ca="1" si="78"/>
        <v>70.642379297598097</v>
      </c>
      <c r="C786" s="5">
        <f t="shared" ca="1" si="79"/>
        <v>33.265058817063881</v>
      </c>
      <c r="D786" s="5">
        <f t="shared" ca="1" si="80"/>
        <v>163.53262729291728</v>
      </c>
      <c r="E786" s="5">
        <f t="shared" ca="1" si="83"/>
        <v>-28.582358042966888</v>
      </c>
      <c r="F786" s="5">
        <f t="shared" ca="1" si="81"/>
        <v>-11.462247485823404</v>
      </c>
      <c r="G786">
        <f t="shared" ca="1" si="82"/>
        <v>0.111</v>
      </c>
    </row>
    <row r="787" spans="1:7" x14ac:dyDescent="0.3">
      <c r="A787">
        <v>731</v>
      </c>
      <c r="B787" s="5">
        <f t="shared" ca="1" si="78"/>
        <v>74.101534164984997</v>
      </c>
      <c r="C787" s="5">
        <f t="shared" ca="1" si="79"/>
        <v>30.68287881239414</v>
      </c>
      <c r="D787" s="5">
        <f t="shared" ca="1" si="80"/>
        <v>150.74743177982913</v>
      </c>
      <c r="E787" s="5">
        <f t="shared" ca="1" si="83"/>
        <v>-4.8194405882439071</v>
      </c>
      <c r="F787" s="5">
        <f t="shared" ca="1" si="81"/>
        <v>12.300669968899577</v>
      </c>
      <c r="G787">
        <f t="shared" ca="1" si="82"/>
        <v>0.79100000000000004</v>
      </c>
    </row>
    <row r="788" spans="1:7" x14ac:dyDescent="0.3">
      <c r="A788">
        <v>732</v>
      </c>
      <c r="B788" s="5">
        <f t="shared" ca="1" si="78"/>
        <v>64.870846176035485</v>
      </c>
      <c r="C788" s="5">
        <f t="shared" ca="1" si="79"/>
        <v>27.371579616655062</v>
      </c>
      <c r="D788" s="5">
        <f t="shared" ca="1" si="80"/>
        <v>152.96182551838481</v>
      </c>
      <c r="E788" s="5">
        <f t="shared" ca="1" si="83"/>
        <v>-22.545475539651182</v>
      </c>
      <c r="F788" s="5">
        <f t="shared" ca="1" si="81"/>
        <v>-5.4253649825076984</v>
      </c>
      <c r="G788">
        <f t="shared" ca="1" si="82"/>
        <v>0.24</v>
      </c>
    </row>
    <row r="789" spans="1:7" x14ac:dyDescent="0.3">
      <c r="A789">
        <v>733</v>
      </c>
      <c r="B789" s="5">
        <f t="shared" ca="1" si="78"/>
        <v>67.794413987851755</v>
      </c>
      <c r="C789" s="5">
        <f t="shared" ca="1" si="79"/>
        <v>32.017151828080905</v>
      </c>
      <c r="D789" s="5">
        <f t="shared" ca="1" si="80"/>
        <v>145.93485878937315</v>
      </c>
      <c r="E789" s="5">
        <f t="shared" ca="1" si="83"/>
        <v>-23.568385870246374</v>
      </c>
      <c r="F789" s="5">
        <f t="shared" ca="1" si="81"/>
        <v>-6.44827531310289</v>
      </c>
      <c r="G789">
        <f t="shared" ca="1" si="82"/>
        <v>0.217</v>
      </c>
    </row>
    <row r="790" spans="1:7" x14ac:dyDescent="0.3">
      <c r="A790">
        <v>734</v>
      </c>
      <c r="B790" s="5">
        <f t="shared" ca="1" si="78"/>
        <v>72.742815509219298</v>
      </c>
      <c r="C790" s="5">
        <f t="shared" ca="1" si="79"/>
        <v>38.046129328539891</v>
      </c>
      <c r="D790" s="5">
        <f t="shared" ca="1" si="80"/>
        <v>142.26298178470628</v>
      </c>
      <c r="E790" s="5">
        <f t="shared" ca="1" si="83"/>
        <v>-24.60775372253373</v>
      </c>
      <c r="F790" s="5">
        <f t="shared" ca="1" si="81"/>
        <v>-7.4876431653902458</v>
      </c>
      <c r="G790">
        <f t="shared" ca="1" si="82"/>
        <v>0.19500000000000001</v>
      </c>
    </row>
    <row r="791" spans="1:7" x14ac:dyDescent="0.3">
      <c r="A791">
        <v>735</v>
      </c>
      <c r="B791" s="5">
        <f t="shared" ca="1" si="78"/>
        <v>70.63037288020638</v>
      </c>
      <c r="C791" s="5">
        <f t="shared" ca="1" si="79"/>
        <v>33.588707624461186</v>
      </c>
      <c r="D791" s="5">
        <f t="shared" ca="1" si="80"/>
        <v>156.73381278354938</v>
      </c>
      <c r="E791" s="5">
        <f t="shared" ca="1" si="83"/>
        <v>-25.856160264584226</v>
      </c>
      <c r="F791" s="5">
        <f t="shared" ca="1" si="81"/>
        <v>-8.7360497074407419</v>
      </c>
      <c r="G791">
        <f t="shared" ca="1" si="82"/>
        <v>0.16500000000000001</v>
      </c>
    </row>
    <row r="792" spans="1:7" x14ac:dyDescent="0.3">
      <c r="A792">
        <v>736</v>
      </c>
      <c r="B792" s="5">
        <f t="shared" ca="1" si="78"/>
        <v>71.718510606792321</v>
      </c>
      <c r="C792" s="5">
        <f t="shared" ca="1" si="79"/>
        <v>29.974980409480661</v>
      </c>
      <c r="D792" s="5">
        <f t="shared" ca="1" si="80"/>
        <v>149.66146439153584</v>
      </c>
      <c r="E792" s="5">
        <f t="shared" ca="1" si="83"/>
        <v>-8.9128447537311342</v>
      </c>
      <c r="F792" s="5">
        <f t="shared" ca="1" si="81"/>
        <v>8.2072658034123496</v>
      </c>
      <c r="G792">
        <f t="shared" ca="1" si="82"/>
        <v>0.67400000000000004</v>
      </c>
    </row>
    <row r="793" spans="1:7" x14ac:dyDescent="0.3">
      <c r="A793">
        <v>737</v>
      </c>
      <c r="B793" s="5">
        <f t="shared" ca="1" si="78"/>
        <v>68.788409640658003</v>
      </c>
      <c r="C793" s="5">
        <f t="shared" ca="1" si="79"/>
        <v>31.54833868266541</v>
      </c>
      <c r="D793" s="5">
        <f t="shared" ca="1" si="80"/>
        <v>149.71027333842756</v>
      </c>
      <c r="E793" s="5">
        <f t="shared" ca="1" si="83"/>
        <v>-21.51724075536006</v>
      </c>
      <c r="F793" s="5">
        <f t="shared" ca="1" si="81"/>
        <v>-4.3971301982165762</v>
      </c>
      <c r="G793">
        <f t="shared" ca="1" si="82"/>
        <v>0.26500000000000001</v>
      </c>
    </row>
    <row r="794" spans="1:7" x14ac:dyDescent="0.3">
      <c r="A794">
        <v>738</v>
      </c>
      <c r="B794" s="5">
        <f t="shared" ca="1" si="78"/>
        <v>74.753417272933945</v>
      </c>
      <c r="C794" s="5">
        <f t="shared" ca="1" si="79"/>
        <v>33.874062974350991</v>
      </c>
      <c r="D794" s="5">
        <f t="shared" ca="1" si="80"/>
        <v>154.80126133095078</v>
      </c>
      <c r="E794" s="5">
        <f t="shared" ca="1" si="83"/>
        <v>-14.096157969153754</v>
      </c>
      <c r="F794" s="5">
        <f t="shared" ca="1" si="81"/>
        <v>3.0239525879897293</v>
      </c>
      <c r="G794">
        <f t="shared" ca="1" si="82"/>
        <v>0.504</v>
      </c>
    </row>
    <row r="795" spans="1:7" x14ac:dyDescent="0.3">
      <c r="A795">
        <v>739</v>
      </c>
      <c r="B795" s="5">
        <f t="shared" ca="1" si="78"/>
        <v>67.977394890391622</v>
      </c>
      <c r="C795" s="5">
        <f t="shared" ca="1" si="79"/>
        <v>31.027716619023895</v>
      </c>
      <c r="D795" s="5">
        <f t="shared" ca="1" si="80"/>
        <v>148.72451409978714</v>
      </c>
      <c r="E795" s="5">
        <f t="shared" ca="1" si="83"/>
        <v>-21.797107015207057</v>
      </c>
      <c r="F795" s="5">
        <f t="shared" ca="1" si="81"/>
        <v>-4.6769964580635737</v>
      </c>
      <c r="G795">
        <f t="shared" ca="1" si="82"/>
        <v>0.25800000000000001</v>
      </c>
    </row>
    <row r="796" spans="1:7" x14ac:dyDescent="0.3">
      <c r="A796">
        <v>740</v>
      </c>
      <c r="B796" s="5">
        <f t="shared" ca="1" si="78"/>
        <v>62.792027420058716</v>
      </c>
      <c r="C796" s="5">
        <f t="shared" ca="1" si="79"/>
        <v>28.900927151384575</v>
      </c>
      <c r="D796" s="5">
        <f t="shared" ca="1" si="80"/>
        <v>147.11990180858405</v>
      </c>
      <c r="E796" s="5">
        <f t="shared" ca="1" si="83"/>
        <v>-29.474992071475089</v>
      </c>
      <c r="F796" s="5">
        <f t="shared" ca="1" si="81"/>
        <v>-12.354881514331606</v>
      </c>
      <c r="G796">
        <f t="shared" ca="1" si="82"/>
        <v>9.8000000000000004E-2</v>
      </c>
    </row>
    <row r="797" spans="1:7" x14ac:dyDescent="0.3">
      <c r="A797">
        <v>741</v>
      </c>
      <c r="B797" s="5">
        <f t="shared" ca="1" si="78"/>
        <v>76.329538903488711</v>
      </c>
      <c r="C797" s="5">
        <f t="shared" ca="1" si="79"/>
        <v>30.833163469630897</v>
      </c>
      <c r="D797" s="5">
        <f t="shared" ca="1" si="80"/>
        <v>149.68001494975428</v>
      </c>
      <c r="E797" s="5">
        <f t="shared" ca="1" si="83"/>
        <v>1.5587995385588762</v>
      </c>
      <c r="F797" s="5">
        <f t="shared" ca="1" si="81"/>
        <v>18.67891009570236</v>
      </c>
      <c r="G797">
        <f t="shared" ca="1" si="82"/>
        <v>0.90300000000000002</v>
      </c>
    </row>
    <row r="798" spans="1:7" x14ac:dyDescent="0.3">
      <c r="A798">
        <v>742</v>
      </c>
      <c r="B798" s="5">
        <f t="shared" ca="1" si="78"/>
        <v>73.489133036694128</v>
      </c>
      <c r="C798" s="5">
        <f t="shared" ca="1" si="79"/>
        <v>34.165422732175941</v>
      </c>
      <c r="D798" s="5">
        <f t="shared" ca="1" si="80"/>
        <v>148.73934599817295</v>
      </c>
      <c r="E798" s="5">
        <f t="shared" ca="1" si="83"/>
        <v>-15.174463509484267</v>
      </c>
      <c r="F798" s="5">
        <f t="shared" ca="1" si="81"/>
        <v>1.9456470476592163</v>
      </c>
      <c r="G798">
        <f t="shared" ca="1" si="82"/>
        <v>0.46700000000000003</v>
      </c>
    </row>
    <row r="799" spans="1:7" x14ac:dyDescent="0.3">
      <c r="A799">
        <v>743</v>
      </c>
      <c r="B799" s="5">
        <f t="shared" ca="1" si="78"/>
        <v>73.698539962717874</v>
      </c>
      <c r="C799" s="5">
        <f t="shared" ca="1" si="79"/>
        <v>30.614473976344911</v>
      </c>
      <c r="D799" s="5">
        <f t="shared" ca="1" si="80"/>
        <v>153.55728443740128</v>
      </c>
      <c r="E799" s="5">
        <f t="shared" ca="1" si="83"/>
        <v>-7.2680892463953466</v>
      </c>
      <c r="F799" s="5">
        <f t="shared" ca="1" si="81"/>
        <v>9.8520213107481371</v>
      </c>
      <c r="G799">
        <f t="shared" ca="1" si="82"/>
        <v>0.72599999999999998</v>
      </c>
    </row>
    <row r="800" spans="1:7" x14ac:dyDescent="0.3">
      <c r="A800">
        <v>744</v>
      </c>
      <c r="B800" s="5">
        <f t="shared" ca="1" si="78"/>
        <v>71.443292449805028</v>
      </c>
      <c r="C800" s="5">
        <f t="shared" ca="1" si="79"/>
        <v>26.712520666881485</v>
      </c>
      <c r="D800" s="5">
        <f t="shared" ca="1" si="80"/>
        <v>148.77858735279904</v>
      </c>
      <c r="E800" s="5">
        <f t="shared" ca="1" si="83"/>
        <v>-9.3767638815616783E-2</v>
      </c>
      <c r="F800" s="5">
        <f t="shared" ca="1" si="81"/>
        <v>17.026342918327867</v>
      </c>
      <c r="G800">
        <f t="shared" ca="1" si="82"/>
        <v>0.872</v>
      </c>
    </row>
    <row r="801" spans="1:7" x14ac:dyDescent="0.3">
      <c r="A801">
        <v>745</v>
      </c>
      <c r="B801" s="5">
        <f t="shared" ca="1" si="78"/>
        <v>69.233607764312694</v>
      </c>
      <c r="C801" s="5">
        <f t="shared" ca="1" si="79"/>
        <v>33.043214720638311</v>
      </c>
      <c r="D801" s="5">
        <f t="shared" ca="1" si="80"/>
        <v>149.98596788692336</v>
      </c>
      <c r="E801" s="5">
        <f t="shared" ca="1" si="83"/>
        <v>-24.597539022124185</v>
      </c>
      <c r="F801" s="5">
        <f t="shared" ca="1" si="81"/>
        <v>-7.4774284649807008</v>
      </c>
      <c r="G801">
        <f t="shared" ca="1" si="82"/>
        <v>0.19600000000000001</v>
      </c>
    </row>
    <row r="802" spans="1:7" x14ac:dyDescent="0.3">
      <c r="A802">
        <v>746</v>
      </c>
      <c r="B802" s="5">
        <f t="shared" ca="1" si="78"/>
        <v>67.61963904211963</v>
      </c>
      <c r="C802" s="5">
        <f t="shared" ca="1" si="79"/>
        <v>28.042417894371454</v>
      </c>
      <c r="D802" s="5">
        <f t="shared" ca="1" si="80"/>
        <v>141.48696536851028</v>
      </c>
      <c r="E802" s="5">
        <f t="shared" ca="1" si="83"/>
        <v>-10.558320495179064</v>
      </c>
      <c r="F802" s="5">
        <f t="shared" ca="1" si="81"/>
        <v>6.5617900619644196</v>
      </c>
      <c r="G802">
        <f t="shared" ca="1" si="82"/>
        <v>0.62</v>
      </c>
    </row>
    <row r="803" spans="1:7" x14ac:dyDescent="0.3">
      <c r="A803">
        <v>747</v>
      </c>
      <c r="B803" s="5">
        <f t="shared" ca="1" si="78"/>
        <v>70.321298742738918</v>
      </c>
      <c r="C803" s="5">
        <f t="shared" ca="1" si="79"/>
        <v>30.591629391229404</v>
      </c>
      <c r="D803" s="5">
        <f t="shared" ca="1" si="80"/>
        <v>153.15426459779883</v>
      </c>
      <c r="E803" s="5">
        <f t="shared" ca="1" si="83"/>
        <v>-16.419693554605768</v>
      </c>
      <c r="F803" s="5">
        <f t="shared" ca="1" si="81"/>
        <v>0.70041700253771566</v>
      </c>
      <c r="G803">
        <f t="shared" ca="1" si="82"/>
        <v>0.43099999999999999</v>
      </c>
    </row>
    <row r="804" spans="1:7" x14ac:dyDescent="0.3">
      <c r="A804">
        <v>748</v>
      </c>
      <c r="B804" s="5">
        <f t="shared" ca="1" si="78"/>
        <v>70.614299631228747</v>
      </c>
      <c r="C804" s="5">
        <f t="shared" ca="1" si="79"/>
        <v>26.078054759809763</v>
      </c>
      <c r="D804" s="5">
        <f t="shared" ca="1" si="80"/>
        <v>151.81397110484633</v>
      </c>
      <c r="E804" s="5">
        <f t="shared" ca="1" si="83"/>
        <v>-2.2727559168669962</v>
      </c>
      <c r="F804" s="5">
        <f t="shared" ca="1" si="81"/>
        <v>14.847354640276487</v>
      </c>
      <c r="G804">
        <f t="shared" ca="1" si="82"/>
        <v>0.83099999999999996</v>
      </c>
    </row>
    <row r="805" spans="1:7" x14ac:dyDescent="0.3">
      <c r="A805">
        <v>749</v>
      </c>
      <c r="B805" s="5">
        <f t="shared" ca="1" si="78"/>
        <v>67.769259635685131</v>
      </c>
      <c r="C805" s="5">
        <f t="shared" ca="1" si="79"/>
        <v>33.150428622335468</v>
      </c>
      <c r="D805" s="5">
        <f t="shared" ca="1" si="80"/>
        <v>148.27158540620414</v>
      </c>
      <c r="E805" s="5">
        <f t="shared" ca="1" si="83"/>
        <v>-28.063058829196191</v>
      </c>
      <c r="F805" s="5">
        <f t="shared" ca="1" si="81"/>
        <v>-10.942948272052707</v>
      </c>
      <c r="G805">
        <f t="shared" ca="1" si="82"/>
        <v>0.11700000000000001</v>
      </c>
    </row>
    <row r="806" spans="1:7" x14ac:dyDescent="0.3">
      <c r="A806">
        <v>750</v>
      </c>
      <c r="B806" s="5">
        <f t="shared" ca="1" si="78"/>
        <v>66.408045609037543</v>
      </c>
      <c r="C806" s="5">
        <f t="shared" ca="1" si="79"/>
        <v>30.208972317678324</v>
      </c>
      <c r="D806" s="5">
        <f t="shared" ca="1" si="80"/>
        <v>149.91433886979607</v>
      </c>
      <c r="E806" s="5">
        <f t="shared" ca="1" si="83"/>
        <v>-24.534696485053185</v>
      </c>
      <c r="F806" s="5">
        <f t="shared" ca="1" si="81"/>
        <v>-7.4145859279097017</v>
      </c>
      <c r="G806">
        <f t="shared" ca="1" si="82"/>
        <v>0.19800000000000001</v>
      </c>
    </row>
    <row r="807" spans="1:7" x14ac:dyDescent="0.3">
      <c r="A807">
        <v>751</v>
      </c>
      <c r="B807" s="5">
        <f t="shared" ca="1" si="78"/>
        <v>66.738410682416259</v>
      </c>
      <c r="C807" s="5">
        <f t="shared" ca="1" si="79"/>
        <v>26.08928941474916</v>
      </c>
      <c r="D807" s="5">
        <f t="shared" ca="1" si="80"/>
        <v>157.92600568929657</v>
      </c>
      <c r="E807" s="5">
        <f t="shared" ca="1" si="83"/>
        <v>-16.423026663013623</v>
      </c>
      <c r="F807" s="5">
        <f t="shared" ca="1" si="81"/>
        <v>0.69708389412986094</v>
      </c>
      <c r="G807">
        <f t="shared" ca="1" si="82"/>
        <v>0.42899999999999999</v>
      </c>
    </row>
    <row r="808" spans="1:7" x14ac:dyDescent="0.3">
      <c r="A808">
        <v>752</v>
      </c>
      <c r="B808" s="5">
        <f t="shared" ca="1" si="78"/>
        <v>68.927690562006873</v>
      </c>
      <c r="C808" s="5">
        <f t="shared" ca="1" si="79"/>
        <v>28.994373872648296</v>
      </c>
      <c r="D808" s="5">
        <f t="shared" ca="1" si="80"/>
        <v>151.83973405458539</v>
      </c>
      <c r="E808" s="5">
        <f t="shared" ca="1" si="83"/>
        <v>-15.142548389703579</v>
      </c>
      <c r="F808" s="5">
        <f t="shared" ca="1" si="81"/>
        <v>1.9775621674399044</v>
      </c>
      <c r="G808">
        <f t="shared" ca="1" si="82"/>
        <v>0.46899999999999997</v>
      </c>
    </row>
    <row r="809" spans="1:7" x14ac:dyDescent="0.3">
      <c r="A809">
        <v>753</v>
      </c>
      <c r="B809" s="5">
        <f t="shared" ca="1" si="78"/>
        <v>71.780831582811999</v>
      </c>
      <c r="C809" s="5">
        <f t="shared" ca="1" si="79"/>
        <v>25.936901455635265</v>
      </c>
      <c r="D809" s="5">
        <f t="shared" ca="1" si="80"/>
        <v>146.27360162837149</v>
      </c>
      <c r="E809" s="5">
        <f t="shared" ca="1" si="83"/>
        <v>4.3651288614446848</v>
      </c>
      <c r="F809" s="5">
        <f t="shared" ca="1" si="81"/>
        <v>21.485239418588169</v>
      </c>
      <c r="G809">
        <f t="shared" ca="1" si="82"/>
        <v>0.93799999999999994</v>
      </c>
    </row>
    <row r="810" spans="1:7" x14ac:dyDescent="0.3">
      <c r="A810">
        <v>754</v>
      </c>
      <c r="B810" s="5">
        <f t="shared" ca="1" si="78"/>
        <v>72.358708643690136</v>
      </c>
      <c r="C810" s="5">
        <f t="shared" ca="1" si="79"/>
        <v>30.644114535671818</v>
      </c>
      <c r="D810" s="5">
        <f t="shared" ca="1" si="80"/>
        <v>157.62488475018509</v>
      </c>
      <c r="E810" s="5">
        <f t="shared" ca="1" si="83"/>
        <v>-13.284911882544609</v>
      </c>
      <c r="F810" s="5">
        <f t="shared" ca="1" si="81"/>
        <v>3.8351986745988746</v>
      </c>
      <c r="G810">
        <f t="shared" ca="1" si="82"/>
        <v>0.54400000000000004</v>
      </c>
    </row>
    <row r="811" spans="1:7" x14ac:dyDescent="0.3">
      <c r="A811">
        <v>755</v>
      </c>
      <c r="B811" s="5">
        <f t="shared" ca="1" si="78"/>
        <v>64.336932550865043</v>
      </c>
      <c r="C811" s="5">
        <f t="shared" ca="1" si="79"/>
        <v>29.67803786599827</v>
      </c>
      <c r="D811" s="5">
        <f t="shared" ca="1" si="80"/>
        <v>151.94663023573466</v>
      </c>
      <c r="E811" s="5">
        <f t="shared" ca="1" si="83"/>
        <v>-29.931533340350082</v>
      </c>
      <c r="F811" s="5">
        <f t="shared" ca="1" si="81"/>
        <v>-12.811422783206599</v>
      </c>
      <c r="G811">
        <f t="shared" ca="1" si="82"/>
        <v>9.0999999999999998E-2</v>
      </c>
    </row>
    <row r="812" spans="1:7" x14ac:dyDescent="0.3">
      <c r="A812">
        <v>756</v>
      </c>
      <c r="B812" s="5">
        <f t="shared" ca="1" si="78"/>
        <v>71.895239423003474</v>
      </c>
      <c r="C812" s="5">
        <f t="shared" ca="1" si="79"/>
        <v>34.826582991769655</v>
      </c>
      <c r="D812" s="5">
        <f t="shared" ca="1" si="80"/>
        <v>149.1364191019756</v>
      </c>
      <c r="E812" s="5">
        <f t="shared" ca="1" si="83"/>
        <v>-21.686766080224253</v>
      </c>
      <c r="F812" s="5">
        <f t="shared" ca="1" si="81"/>
        <v>-4.5666555230807688</v>
      </c>
      <c r="G812">
        <f t="shared" ca="1" si="82"/>
        <v>0.26200000000000001</v>
      </c>
    </row>
    <row r="813" spans="1:7" x14ac:dyDescent="0.3">
      <c r="A813">
        <v>757</v>
      </c>
      <c r="B813" s="5">
        <f t="shared" ca="1" si="78"/>
        <v>70.690289214420204</v>
      </c>
      <c r="C813" s="5">
        <f t="shared" ca="1" si="79"/>
        <v>31.635862298056498</v>
      </c>
      <c r="D813" s="5">
        <f t="shared" ca="1" si="80"/>
        <v>144.30496892686955</v>
      </c>
      <c r="E813" s="5">
        <f t="shared" ca="1" si="83"/>
        <v>-13.537014804370116</v>
      </c>
      <c r="F813" s="5">
        <f t="shared" ca="1" si="81"/>
        <v>3.5830957527733673</v>
      </c>
      <c r="G813">
        <f t="shared" ca="1" si="82"/>
        <v>0.53100000000000003</v>
      </c>
    </row>
    <row r="814" spans="1:7" x14ac:dyDescent="0.3">
      <c r="A814">
        <v>758</v>
      </c>
      <c r="B814" s="5">
        <f t="shared" ca="1" si="78"/>
        <v>64.573816526255726</v>
      </c>
      <c r="C814" s="5">
        <f t="shared" ca="1" si="79"/>
        <v>33.963135435981826</v>
      </c>
      <c r="D814" s="5">
        <f t="shared" ca="1" si="80"/>
        <v>139.36750247884288</v>
      </c>
      <c r="E814" s="5">
        <f t="shared" ca="1" si="83"/>
        <v>-34.459617645341964</v>
      </c>
      <c r="F814" s="5">
        <f t="shared" ca="1" si="81"/>
        <v>-17.339507088198481</v>
      </c>
      <c r="G814">
        <f t="shared" ca="1" si="82"/>
        <v>3.5999999999999997E-2</v>
      </c>
    </row>
    <row r="815" spans="1:7" x14ac:dyDescent="0.3">
      <c r="A815">
        <v>759</v>
      </c>
      <c r="B815" s="5">
        <f t="shared" ca="1" si="78"/>
        <v>67.2671790277913</v>
      </c>
      <c r="C815" s="5">
        <f t="shared" ca="1" si="79"/>
        <v>23.751025595776547</v>
      </c>
      <c r="D815" s="5">
        <f t="shared" ca="1" si="80"/>
        <v>146.51897295963289</v>
      </c>
      <c r="E815" s="5">
        <f t="shared" ca="1" si="83"/>
        <v>-2.2685399152729451</v>
      </c>
      <c r="F815" s="5">
        <f t="shared" ca="1" si="81"/>
        <v>14.851570641870538</v>
      </c>
      <c r="G815">
        <f t="shared" ca="1" si="82"/>
        <v>0.83199999999999996</v>
      </c>
    </row>
    <row r="816" spans="1:7" x14ac:dyDescent="0.3">
      <c r="A816">
        <v>760</v>
      </c>
      <c r="B816" s="5">
        <f t="shared" ca="1" si="78"/>
        <v>71.853968596775729</v>
      </c>
      <c r="C816" s="5">
        <f t="shared" ca="1" si="79"/>
        <v>33.03433176737348</v>
      </c>
      <c r="D816" s="5">
        <f t="shared" ca="1" si="80"/>
        <v>155.6436104634958</v>
      </c>
      <c r="E816" s="5">
        <f t="shared" ca="1" si="83"/>
        <v>-20.30283481862153</v>
      </c>
      <c r="F816" s="5">
        <f t="shared" ca="1" si="81"/>
        <v>-3.1827242614780467</v>
      </c>
      <c r="G816">
        <f t="shared" ca="1" si="82"/>
        <v>0.3</v>
      </c>
    </row>
    <row r="817" spans="1:7" x14ac:dyDescent="0.3">
      <c r="A817">
        <v>761</v>
      </c>
      <c r="B817" s="5">
        <f t="shared" ca="1" si="78"/>
        <v>64.466477720526683</v>
      </c>
      <c r="C817" s="5">
        <f t="shared" ca="1" si="79"/>
        <v>28.112859055209007</v>
      </c>
      <c r="D817" s="5">
        <f t="shared" ca="1" si="80"/>
        <v>156.41988547118419</v>
      </c>
      <c r="E817" s="5">
        <f t="shared" ca="1" si="83"/>
        <v>-27.608698064204251</v>
      </c>
      <c r="F817" s="5">
        <f t="shared" ca="1" si="81"/>
        <v>-10.488587507060767</v>
      </c>
      <c r="G817">
        <f t="shared" ca="1" si="82"/>
        <v>0.13300000000000001</v>
      </c>
    </row>
    <row r="818" spans="1:7" x14ac:dyDescent="0.3">
      <c r="A818">
        <v>762</v>
      </c>
      <c r="B818" s="5">
        <f t="shared" ca="1" si="78"/>
        <v>65.387481486211314</v>
      </c>
      <c r="C818" s="5">
        <f t="shared" ca="1" si="79"/>
        <v>28.352998709162673</v>
      </c>
      <c r="D818" s="5">
        <f t="shared" ca="1" si="80"/>
        <v>143.18468858268653</v>
      </c>
      <c r="E818" s="5">
        <f t="shared" ca="1" si="83"/>
        <v>-18.575003010843702</v>
      </c>
      <c r="F818" s="5">
        <f t="shared" ca="1" si="81"/>
        <v>-1.4548924537002179</v>
      </c>
      <c r="G818">
        <f t="shared" ca="1" si="82"/>
        <v>0.35899999999999999</v>
      </c>
    </row>
    <row r="819" spans="1:7" x14ac:dyDescent="0.3">
      <c r="A819">
        <v>763</v>
      </c>
      <c r="B819" s="5">
        <f t="shared" ca="1" si="78"/>
        <v>70.043944506028538</v>
      </c>
      <c r="C819" s="5">
        <f t="shared" ca="1" si="79"/>
        <v>28.468248979732827</v>
      </c>
      <c r="D819" s="5">
        <f t="shared" ca="1" si="80"/>
        <v>144.88418035180374</v>
      </c>
      <c r="E819" s="5">
        <f t="shared" ca="1" si="83"/>
        <v>-6.8072689887615407</v>
      </c>
      <c r="F819" s="5">
        <f t="shared" ca="1" si="81"/>
        <v>10.312841568381943</v>
      </c>
      <c r="G819">
        <f t="shared" ca="1" si="82"/>
        <v>0.748</v>
      </c>
    </row>
    <row r="820" spans="1:7" x14ac:dyDescent="0.3">
      <c r="A820">
        <v>764</v>
      </c>
      <c r="B820" s="5">
        <f t="shared" ca="1" si="78"/>
        <v>69.641691054685069</v>
      </c>
      <c r="C820" s="5">
        <f t="shared" ca="1" si="79"/>
        <v>29.854892230980752</v>
      </c>
      <c r="D820" s="5">
        <f t="shared" ca="1" si="80"/>
        <v>156.43039394749053</v>
      </c>
      <c r="E820" s="5">
        <f t="shared" ca="1" si="83"/>
        <v>-18.025539918174026</v>
      </c>
      <c r="F820" s="5">
        <f t="shared" ca="1" si="81"/>
        <v>-0.90542936103054217</v>
      </c>
      <c r="G820">
        <f t="shared" ca="1" si="82"/>
        <v>0.377</v>
      </c>
    </row>
    <row r="821" spans="1:7" x14ac:dyDescent="0.3">
      <c r="A821">
        <v>765</v>
      </c>
      <c r="B821" s="5">
        <f t="shared" ca="1" si="78"/>
        <v>65.564295915258768</v>
      </c>
      <c r="C821" s="5">
        <f t="shared" ca="1" si="79"/>
        <v>30.578934251454719</v>
      </c>
      <c r="D821" s="5">
        <f t="shared" ca="1" si="80"/>
        <v>155.31185444785632</v>
      </c>
      <c r="E821" s="5">
        <f t="shared" ca="1" si="83"/>
        <v>-30.833134631453365</v>
      </c>
      <c r="F821" s="5">
        <f t="shared" ca="1" si="81"/>
        <v>-13.713024074309882</v>
      </c>
      <c r="G821">
        <f t="shared" ca="1" si="82"/>
        <v>7.2999999999999995E-2</v>
      </c>
    </row>
    <row r="822" spans="1:7" x14ac:dyDescent="0.3">
      <c r="A822">
        <v>766</v>
      </c>
      <c r="B822" s="5">
        <f t="shared" ca="1" si="78"/>
        <v>73.52468828494392</v>
      </c>
      <c r="C822" s="5">
        <f t="shared" ca="1" si="79"/>
        <v>32.340886638151012</v>
      </c>
      <c r="D822" s="5">
        <f t="shared" ca="1" si="80"/>
        <v>143.31552122764117</v>
      </c>
      <c r="E822" s="5">
        <f t="shared" ca="1" si="83"/>
        <v>-7.0565192475344869</v>
      </c>
      <c r="F822" s="5">
        <f t="shared" ca="1" si="81"/>
        <v>10.063591309608997</v>
      </c>
      <c r="G822">
        <f t="shared" ca="1" si="82"/>
        <v>0.73699999999999999</v>
      </c>
    </row>
    <row r="823" spans="1:7" x14ac:dyDescent="0.3">
      <c r="A823">
        <v>767</v>
      </c>
      <c r="B823" s="5">
        <f t="shared" ca="1" si="78"/>
        <v>72.624907022259109</v>
      </c>
      <c r="C823" s="5">
        <f t="shared" ca="1" si="79"/>
        <v>29.808185521285935</v>
      </c>
      <c r="D823" s="5">
        <f t="shared" ca="1" si="80"/>
        <v>152.30770491807084</v>
      </c>
      <c r="E823" s="5">
        <f t="shared" ca="1" si="83"/>
        <v>-7.3414173658177262</v>
      </c>
      <c r="F823" s="5">
        <f t="shared" ca="1" si="81"/>
        <v>9.7786931913257575</v>
      </c>
      <c r="G823">
        <f t="shared" ca="1" si="82"/>
        <v>0.72399999999999998</v>
      </c>
    </row>
    <row r="824" spans="1:7" x14ac:dyDescent="0.3">
      <c r="A824">
        <v>768</v>
      </c>
      <c r="B824" s="5">
        <f t="shared" ca="1" si="78"/>
        <v>71.928477722229701</v>
      </c>
      <c r="C824" s="5">
        <f t="shared" ca="1" si="79"/>
        <v>28.602646034146989</v>
      </c>
      <c r="D824" s="5">
        <f t="shared" ca="1" si="80"/>
        <v>152.25896188409203</v>
      </c>
      <c r="E824" s="5">
        <f t="shared" ca="1" si="83"/>
        <v>-5.8932140621906948</v>
      </c>
      <c r="F824" s="5">
        <f t="shared" ca="1" si="81"/>
        <v>11.22689649495279</v>
      </c>
      <c r="G824">
        <f t="shared" ca="1" si="82"/>
        <v>0.76800000000000002</v>
      </c>
    </row>
    <row r="825" spans="1:7" x14ac:dyDescent="0.3">
      <c r="A825">
        <v>769</v>
      </c>
      <c r="B825" s="5">
        <f t="shared" ca="1" si="78"/>
        <v>70.251675640397536</v>
      </c>
      <c r="C825" s="5">
        <f t="shared" ca="1" si="79"/>
        <v>33.155508161876533</v>
      </c>
      <c r="D825" s="5">
        <f t="shared" ca="1" si="80"/>
        <v>158.67703268958056</v>
      </c>
      <c r="E825" s="5">
        <f t="shared" ca="1" si="83"/>
        <v>-26.751079461500826</v>
      </c>
      <c r="F825" s="5">
        <f t="shared" ca="1" si="81"/>
        <v>-9.6309689043573421</v>
      </c>
      <c r="G825">
        <f t="shared" ca="1" si="82"/>
        <v>0.151</v>
      </c>
    </row>
    <row r="826" spans="1:7" x14ac:dyDescent="0.3">
      <c r="A826">
        <v>770</v>
      </c>
      <c r="B826" s="5">
        <f t="shared" ref="B826:B889" ca="1" si="84">_xlfn.NORM.INV(RAND(),$B$52,$C$52)</f>
        <v>68.803308836134931</v>
      </c>
      <c r="C826" s="5">
        <f t="shared" ref="C826:C889" ca="1" si="85">_xlfn.NORM.INV(RAND(),$B$53,$C$53)</f>
        <v>32.436099325469904</v>
      </c>
      <c r="D826" s="5">
        <f t="shared" ref="D826:D889" ca="1" si="86">_xlfn.NORM.INV(RAND(),$B$54,$C$54)</f>
        <v>156.09546826760052</v>
      </c>
      <c r="E826" s="5">
        <f t="shared" ca="1" si="83"/>
        <v>-27.395920307904102</v>
      </c>
      <c r="F826" s="5">
        <f t="shared" ref="F826:F889" ca="1" si="87">E826+$C$46</f>
        <v>-10.275809750760619</v>
      </c>
      <c r="G826">
        <f t="shared" ref="G826:G889" ca="1" si="88">COUNTIF($F$57:$F$1056,"&lt;"&amp;F826)/COUNT($F$57:$F$1056)</f>
        <v>0.13900000000000001</v>
      </c>
    </row>
    <row r="827" spans="1:7" x14ac:dyDescent="0.3">
      <c r="A827">
        <v>771</v>
      </c>
      <c r="B827" s="5">
        <f t="shared" ca="1" si="84"/>
        <v>68.358884420027437</v>
      </c>
      <c r="C827" s="5">
        <f t="shared" ca="1" si="85"/>
        <v>34.151011747515739</v>
      </c>
      <c r="D827" s="5">
        <f t="shared" ca="1" si="86"/>
        <v>150.7452830221649</v>
      </c>
      <c r="E827" s="5">
        <f t="shared" ca="1" si="83"/>
        <v>-30.543860993279878</v>
      </c>
      <c r="F827" s="5">
        <f t="shared" ca="1" si="87"/>
        <v>-13.423750436136395</v>
      </c>
      <c r="G827">
        <f t="shared" ca="1" si="88"/>
        <v>0.08</v>
      </c>
    </row>
    <row r="828" spans="1:7" x14ac:dyDescent="0.3">
      <c r="A828">
        <v>772</v>
      </c>
      <c r="B828" s="5">
        <f t="shared" ca="1" si="84"/>
        <v>76.627429830896205</v>
      </c>
      <c r="C828" s="5">
        <f t="shared" ca="1" si="85"/>
        <v>30.786845804736757</v>
      </c>
      <c r="D828" s="5">
        <f t="shared" ca="1" si="86"/>
        <v>150.89317179025826</v>
      </c>
      <c r="E828" s="5">
        <f t="shared" ca="1" si="83"/>
        <v>1.8664350515923265</v>
      </c>
      <c r="F828" s="5">
        <f t="shared" ca="1" si="87"/>
        <v>18.98654560873581</v>
      </c>
      <c r="G828">
        <f t="shared" ca="1" si="88"/>
        <v>0.90600000000000003</v>
      </c>
    </row>
    <row r="829" spans="1:7" x14ac:dyDescent="0.3">
      <c r="A829">
        <v>773</v>
      </c>
      <c r="B829" s="5">
        <f t="shared" ca="1" si="84"/>
        <v>72.253390169775656</v>
      </c>
      <c r="C829" s="5">
        <f t="shared" ca="1" si="85"/>
        <v>26.061094575667887</v>
      </c>
      <c r="D829" s="5">
        <f t="shared" ca="1" si="86"/>
        <v>146.28815679836433</v>
      </c>
      <c r="E829" s="5">
        <f t="shared" ca="1" si="83"/>
        <v>5.3302650560410383</v>
      </c>
      <c r="F829" s="5">
        <f t="shared" ca="1" si="87"/>
        <v>22.450375613184523</v>
      </c>
      <c r="G829">
        <f t="shared" ca="1" si="88"/>
        <v>0.94699999999999995</v>
      </c>
    </row>
    <row r="830" spans="1:7" x14ac:dyDescent="0.3">
      <c r="A830">
        <v>774</v>
      </c>
      <c r="B830" s="5">
        <f t="shared" ca="1" si="84"/>
        <v>72.615518792594003</v>
      </c>
      <c r="C830" s="5">
        <f t="shared" ca="1" si="85"/>
        <v>33.578320592929849</v>
      </c>
      <c r="D830" s="5">
        <f t="shared" ca="1" si="86"/>
        <v>146.66388655238154</v>
      </c>
      <c r="E830" s="5">
        <f t="shared" ca="1" si="83"/>
        <v>-14.856284511208928</v>
      </c>
      <c r="F830" s="5">
        <f t="shared" ca="1" si="87"/>
        <v>2.2638260459345556</v>
      </c>
      <c r="G830">
        <f t="shared" ca="1" si="88"/>
        <v>0.47799999999999998</v>
      </c>
    </row>
    <row r="831" spans="1:7" x14ac:dyDescent="0.3">
      <c r="A831">
        <v>775</v>
      </c>
      <c r="B831" s="5">
        <f t="shared" ca="1" si="84"/>
        <v>64.345400381279305</v>
      </c>
      <c r="C831" s="5">
        <f t="shared" ca="1" si="85"/>
        <v>29.018371172381649</v>
      </c>
      <c r="D831" s="5">
        <f t="shared" ca="1" si="86"/>
        <v>154.38878794564533</v>
      </c>
      <c r="E831" s="5">
        <f t="shared" ca="1" si="83"/>
        <v>-29.381449355314484</v>
      </c>
      <c r="F831" s="5">
        <f t="shared" ca="1" si="87"/>
        <v>-12.261338798171</v>
      </c>
      <c r="G831">
        <f t="shared" ca="1" si="88"/>
        <v>9.9000000000000005E-2</v>
      </c>
    </row>
    <row r="832" spans="1:7" x14ac:dyDescent="0.3">
      <c r="A832">
        <v>776</v>
      </c>
      <c r="B832" s="5">
        <f t="shared" ca="1" si="84"/>
        <v>71.014692729417547</v>
      </c>
      <c r="C832" s="5">
        <f t="shared" ca="1" si="85"/>
        <v>34.718744934537099</v>
      </c>
      <c r="D832" s="5">
        <f t="shared" ca="1" si="86"/>
        <v>144.70531595423179</v>
      </c>
      <c r="E832" s="5">
        <f t="shared" ca="1" si="83"/>
        <v>-21.457140785629957</v>
      </c>
      <c r="F832" s="5">
        <f t="shared" ca="1" si="87"/>
        <v>-4.3370302284864728</v>
      </c>
      <c r="G832">
        <f t="shared" ca="1" si="88"/>
        <v>0.26800000000000002</v>
      </c>
    </row>
    <row r="833" spans="1:7" x14ac:dyDescent="0.3">
      <c r="A833">
        <v>777</v>
      </c>
      <c r="B833" s="5">
        <f t="shared" ca="1" si="84"/>
        <v>71.840297622361831</v>
      </c>
      <c r="C833" s="5">
        <f t="shared" ca="1" si="85"/>
        <v>31.238117834562793</v>
      </c>
      <c r="D833" s="5">
        <f t="shared" ca="1" si="86"/>
        <v>146.70249676250819</v>
      </c>
      <c r="E833" s="5">
        <f t="shared" ca="1" si="83"/>
        <v>-10.506120222575063</v>
      </c>
      <c r="F833" s="5">
        <f t="shared" ca="1" si="87"/>
        <v>6.6139903345684203</v>
      </c>
      <c r="G833">
        <f t="shared" ca="1" si="88"/>
        <v>0.622</v>
      </c>
    </row>
    <row r="834" spans="1:7" x14ac:dyDescent="0.3">
      <c r="A834">
        <v>778</v>
      </c>
      <c r="B834" s="5">
        <f t="shared" ca="1" si="84"/>
        <v>71.960394859736425</v>
      </c>
      <c r="C834" s="5">
        <f t="shared" ca="1" si="85"/>
        <v>32.574768900021105</v>
      </c>
      <c r="D834" s="5">
        <f t="shared" ca="1" si="86"/>
        <v>156.42513360036796</v>
      </c>
      <c r="E834" s="5">
        <f t="shared" ca="1" si="83"/>
        <v>-19.143175085237779</v>
      </c>
      <c r="F834" s="5">
        <f t="shared" ca="1" si="87"/>
        <v>-2.0230645280942952</v>
      </c>
      <c r="G834">
        <f t="shared" ca="1" si="88"/>
        <v>0.33600000000000002</v>
      </c>
    </row>
    <row r="835" spans="1:7" x14ac:dyDescent="0.3">
      <c r="A835">
        <v>779</v>
      </c>
      <c r="B835" s="5">
        <f t="shared" ca="1" si="84"/>
        <v>71.972948500583115</v>
      </c>
      <c r="C835" s="5">
        <f t="shared" ca="1" si="85"/>
        <v>29.119495481047352</v>
      </c>
      <c r="D835" s="5">
        <f t="shared" ca="1" si="86"/>
        <v>154.73764509484781</v>
      </c>
      <c r="E835" s="5">
        <f t="shared" ca="1" si="83"/>
        <v>-8.5482488711393927</v>
      </c>
      <c r="F835" s="5">
        <f t="shared" ca="1" si="87"/>
        <v>8.571861686004091</v>
      </c>
      <c r="G835">
        <f t="shared" ca="1" si="88"/>
        <v>0.68400000000000005</v>
      </c>
    </row>
    <row r="836" spans="1:7" x14ac:dyDescent="0.3">
      <c r="A836">
        <v>780</v>
      </c>
      <c r="B836" s="5">
        <f t="shared" ca="1" si="84"/>
        <v>62.36344964886203</v>
      </c>
      <c r="C836" s="5">
        <f t="shared" ca="1" si="85"/>
        <v>30.82174599803696</v>
      </c>
      <c r="D836" s="5">
        <f t="shared" ca="1" si="86"/>
        <v>149.83603038208261</v>
      </c>
      <c r="E836" s="5">
        <f t="shared" ca="1" si="83"/>
        <v>-37.500462152290247</v>
      </c>
      <c r="F836" s="5">
        <f t="shared" ca="1" si="87"/>
        <v>-20.380351595146763</v>
      </c>
      <c r="G836">
        <f t="shared" ca="1" si="88"/>
        <v>0.02</v>
      </c>
    </row>
    <row r="837" spans="1:7" x14ac:dyDescent="0.3">
      <c r="A837">
        <v>781</v>
      </c>
      <c r="B837" s="5">
        <f t="shared" ca="1" si="84"/>
        <v>71.890371868140008</v>
      </c>
      <c r="C837" s="5">
        <f t="shared" ca="1" si="85"/>
        <v>29.28206013817708</v>
      </c>
      <c r="D837" s="5">
        <f t="shared" ca="1" si="86"/>
        <v>143.08945551080677</v>
      </c>
      <c r="E837" s="5">
        <f t="shared" ca="1" si="83"/>
        <v>-2.9560638307406113</v>
      </c>
      <c r="F837" s="5">
        <f t="shared" ca="1" si="87"/>
        <v>14.164046726402873</v>
      </c>
      <c r="G837">
        <f t="shared" ca="1" si="88"/>
        <v>0.82</v>
      </c>
    </row>
    <row r="838" spans="1:7" x14ac:dyDescent="0.3">
      <c r="A838">
        <v>782</v>
      </c>
      <c r="B838" s="5">
        <f t="shared" ca="1" si="84"/>
        <v>69.462447149989231</v>
      </c>
      <c r="C838" s="5">
        <f t="shared" ca="1" si="85"/>
        <v>28.228992077965518</v>
      </c>
      <c r="D838" s="5">
        <f t="shared" ca="1" si="86"/>
        <v>147.81896811473192</v>
      </c>
      <c r="E838" s="5">
        <f t="shared" ref="E838:E901" ca="1" si="89">$J$46*(B838-$B$46)+$J$47*(C838-$B$47)+$J$48*(D838-$B$48)</f>
        <v>-9.344610813210064</v>
      </c>
      <c r="F838" s="5">
        <f t="shared" ca="1" si="87"/>
        <v>7.7754997439334197</v>
      </c>
      <c r="G838">
        <f t="shared" ca="1" si="88"/>
        <v>0.66300000000000003</v>
      </c>
    </row>
    <row r="839" spans="1:7" x14ac:dyDescent="0.3">
      <c r="A839">
        <v>783</v>
      </c>
      <c r="B839" s="5">
        <f t="shared" ca="1" si="84"/>
        <v>74.104710323834894</v>
      </c>
      <c r="C839" s="5">
        <f t="shared" ca="1" si="85"/>
        <v>25.96083280566846</v>
      </c>
      <c r="D839" s="5">
        <f t="shared" ca="1" si="86"/>
        <v>150.75633460976763</v>
      </c>
      <c r="E839" s="5">
        <f t="shared" ca="1" si="89"/>
        <v>8.3732368001204183</v>
      </c>
      <c r="F839" s="5">
        <f t="shared" ca="1" si="87"/>
        <v>25.4933473572639</v>
      </c>
      <c r="G839">
        <f t="shared" ca="1" si="88"/>
        <v>0.96299999999999997</v>
      </c>
    </row>
    <row r="840" spans="1:7" x14ac:dyDescent="0.3">
      <c r="A840">
        <v>784</v>
      </c>
      <c r="B840" s="5">
        <f t="shared" ca="1" si="84"/>
        <v>70.365152735279821</v>
      </c>
      <c r="C840" s="5">
        <f t="shared" ca="1" si="85"/>
        <v>30.099673001138378</v>
      </c>
      <c r="D840" s="5">
        <f t="shared" ca="1" si="86"/>
        <v>148.47208847097102</v>
      </c>
      <c r="E840" s="5">
        <f t="shared" ca="1" si="89"/>
        <v>-12.400098485474613</v>
      </c>
      <c r="F840" s="5">
        <f t="shared" ca="1" si="87"/>
        <v>4.7200120716688705</v>
      </c>
      <c r="G840">
        <f t="shared" ca="1" si="88"/>
        <v>0.57499999999999996</v>
      </c>
    </row>
    <row r="841" spans="1:7" x14ac:dyDescent="0.3">
      <c r="A841">
        <v>785</v>
      </c>
      <c r="B841" s="5">
        <f t="shared" ca="1" si="84"/>
        <v>70.819040344034377</v>
      </c>
      <c r="C841" s="5">
        <f t="shared" ca="1" si="85"/>
        <v>28.862509893192183</v>
      </c>
      <c r="D841" s="5">
        <f t="shared" ca="1" si="86"/>
        <v>148.44571939952047</v>
      </c>
      <c r="E841" s="5">
        <f t="shared" ca="1" si="89"/>
        <v>-7.6628096142716089</v>
      </c>
      <c r="F841" s="5">
        <f t="shared" ca="1" si="87"/>
        <v>9.4573009428718748</v>
      </c>
      <c r="G841">
        <f t="shared" ca="1" si="88"/>
        <v>0.71299999999999997</v>
      </c>
    </row>
    <row r="842" spans="1:7" x14ac:dyDescent="0.3">
      <c r="A842">
        <v>786</v>
      </c>
      <c r="B842" s="5">
        <f t="shared" ca="1" si="84"/>
        <v>74.493184646229295</v>
      </c>
      <c r="C842" s="5">
        <f t="shared" ca="1" si="85"/>
        <v>32.155279261833712</v>
      </c>
      <c r="D842" s="5">
        <f t="shared" ca="1" si="86"/>
        <v>148.27760235151621</v>
      </c>
      <c r="E842" s="5">
        <f t="shared" ca="1" si="89"/>
        <v>-6.5070418779732773</v>
      </c>
      <c r="F842" s="5">
        <f t="shared" ca="1" si="87"/>
        <v>10.613068679170206</v>
      </c>
      <c r="G842">
        <f t="shared" ca="1" si="88"/>
        <v>0.75600000000000001</v>
      </c>
    </row>
    <row r="843" spans="1:7" x14ac:dyDescent="0.3">
      <c r="A843">
        <v>787</v>
      </c>
      <c r="B843" s="5">
        <f t="shared" ca="1" si="84"/>
        <v>67.638121522123555</v>
      </c>
      <c r="C843" s="5">
        <f t="shared" ca="1" si="85"/>
        <v>32.922106936611861</v>
      </c>
      <c r="D843" s="5">
        <f t="shared" ca="1" si="86"/>
        <v>160.64304175937713</v>
      </c>
      <c r="E843" s="5">
        <f t="shared" ca="1" si="89"/>
        <v>-34.458234392740721</v>
      </c>
      <c r="F843" s="5">
        <f t="shared" ca="1" si="87"/>
        <v>-17.338123835597237</v>
      </c>
      <c r="G843">
        <f t="shared" ca="1" si="88"/>
        <v>3.7999999999999999E-2</v>
      </c>
    </row>
    <row r="844" spans="1:7" x14ac:dyDescent="0.3">
      <c r="A844">
        <v>788</v>
      </c>
      <c r="B844" s="5">
        <f t="shared" ca="1" si="84"/>
        <v>66.038451624952089</v>
      </c>
      <c r="C844" s="5">
        <f t="shared" ca="1" si="85"/>
        <v>29.261592901495305</v>
      </c>
      <c r="D844" s="5">
        <f t="shared" ca="1" si="86"/>
        <v>148.04863466725041</v>
      </c>
      <c r="E844" s="5">
        <f t="shared" ca="1" si="89"/>
        <v>-21.915578216305903</v>
      </c>
      <c r="F844" s="5">
        <f t="shared" ca="1" si="87"/>
        <v>-4.7954676591624192</v>
      </c>
      <c r="G844">
        <f t="shared" ca="1" si="88"/>
        <v>0.252</v>
      </c>
    </row>
    <row r="845" spans="1:7" x14ac:dyDescent="0.3">
      <c r="A845">
        <v>789</v>
      </c>
      <c r="B845" s="5">
        <f t="shared" ca="1" si="84"/>
        <v>73.945106374355944</v>
      </c>
      <c r="C845" s="5">
        <f t="shared" ca="1" si="85"/>
        <v>28.330942746797998</v>
      </c>
      <c r="D845" s="5">
        <f t="shared" ca="1" si="86"/>
        <v>149.50362943231403</v>
      </c>
      <c r="E845" s="5">
        <f t="shared" ca="1" si="89"/>
        <v>1.9828290824714772</v>
      </c>
      <c r="F845" s="5">
        <f t="shared" ca="1" si="87"/>
        <v>19.102939639614959</v>
      </c>
      <c r="G845">
        <f t="shared" ca="1" si="88"/>
        <v>0.90900000000000003</v>
      </c>
    </row>
    <row r="846" spans="1:7" x14ac:dyDescent="0.3">
      <c r="A846">
        <v>790</v>
      </c>
      <c r="B846" s="5">
        <f t="shared" ca="1" si="84"/>
        <v>67.178943845398308</v>
      </c>
      <c r="C846" s="5">
        <f t="shared" ca="1" si="85"/>
        <v>25.959204598934566</v>
      </c>
      <c r="D846" s="5">
        <f t="shared" ca="1" si="86"/>
        <v>153.62225157848195</v>
      </c>
      <c r="E846" s="5">
        <f t="shared" ca="1" si="89"/>
        <v>-12.510134804951306</v>
      </c>
      <c r="F846" s="5">
        <f t="shared" ca="1" si="87"/>
        <v>4.6099757521921774</v>
      </c>
      <c r="G846">
        <f t="shared" ca="1" si="88"/>
        <v>0.57099999999999995</v>
      </c>
    </row>
    <row r="847" spans="1:7" x14ac:dyDescent="0.3">
      <c r="A847">
        <v>791</v>
      </c>
      <c r="B847" s="5">
        <f t="shared" ca="1" si="84"/>
        <v>65.631872350073934</v>
      </c>
      <c r="C847" s="5">
        <f t="shared" ca="1" si="85"/>
        <v>33.552613901916757</v>
      </c>
      <c r="D847" s="5">
        <f t="shared" ca="1" si="86"/>
        <v>146.97700200633298</v>
      </c>
      <c r="E847" s="5">
        <f t="shared" ca="1" si="89"/>
        <v>-34.45843475597048</v>
      </c>
      <c r="F847" s="5">
        <f t="shared" ca="1" si="87"/>
        <v>-17.338324198826996</v>
      </c>
      <c r="G847">
        <f t="shared" ca="1" si="88"/>
        <v>3.6999999999999998E-2</v>
      </c>
    </row>
    <row r="848" spans="1:7" x14ac:dyDescent="0.3">
      <c r="A848">
        <v>792</v>
      </c>
      <c r="B848" s="5">
        <f t="shared" ca="1" si="84"/>
        <v>62.631393788729241</v>
      </c>
      <c r="C848" s="5">
        <f t="shared" ca="1" si="85"/>
        <v>28.698450979537647</v>
      </c>
      <c r="D848" s="5">
        <f t="shared" ca="1" si="86"/>
        <v>150.61865689680698</v>
      </c>
      <c r="E848" s="5">
        <f t="shared" ca="1" si="89"/>
        <v>-31.243500958929939</v>
      </c>
      <c r="F848" s="5">
        <f t="shared" ca="1" si="87"/>
        <v>-14.123390401786455</v>
      </c>
      <c r="G848">
        <f t="shared" ca="1" si="88"/>
        <v>6.5000000000000002E-2</v>
      </c>
    </row>
    <row r="849" spans="1:7" x14ac:dyDescent="0.3">
      <c r="A849">
        <v>793</v>
      </c>
      <c r="B849" s="5">
        <f t="shared" ca="1" si="84"/>
        <v>72.907574582666243</v>
      </c>
      <c r="C849" s="5">
        <f t="shared" ca="1" si="85"/>
        <v>31.452966109265418</v>
      </c>
      <c r="D849" s="5">
        <f t="shared" ca="1" si="86"/>
        <v>155.11319314031783</v>
      </c>
      <c r="E849" s="5">
        <f t="shared" ca="1" si="89"/>
        <v>-12.657572382980456</v>
      </c>
      <c r="F849" s="5">
        <f t="shared" ca="1" si="87"/>
        <v>4.4625381741630274</v>
      </c>
      <c r="G849">
        <f t="shared" ca="1" si="88"/>
        <v>0.56599999999999995</v>
      </c>
    </row>
    <row r="850" spans="1:7" x14ac:dyDescent="0.3">
      <c r="A850">
        <v>794</v>
      </c>
      <c r="B850" s="5">
        <f t="shared" ca="1" si="84"/>
        <v>64.681795640676583</v>
      </c>
      <c r="C850" s="5">
        <f t="shared" ca="1" si="85"/>
        <v>25.537724364234254</v>
      </c>
      <c r="D850" s="5">
        <f t="shared" ca="1" si="86"/>
        <v>145.87810877486251</v>
      </c>
      <c r="E850" s="5">
        <f t="shared" ca="1" si="89"/>
        <v>-14.134357462192956</v>
      </c>
      <c r="F850" s="5">
        <f t="shared" ca="1" si="87"/>
        <v>2.9857530949505282</v>
      </c>
      <c r="G850">
        <f t="shared" ca="1" si="88"/>
        <v>0.503</v>
      </c>
    </row>
    <row r="851" spans="1:7" x14ac:dyDescent="0.3">
      <c r="A851">
        <v>795</v>
      </c>
      <c r="B851" s="5">
        <f t="shared" ca="1" si="84"/>
        <v>67.61983978474791</v>
      </c>
      <c r="C851" s="5">
        <f t="shared" ca="1" si="85"/>
        <v>31.171428666521621</v>
      </c>
      <c r="D851" s="5">
        <f t="shared" ca="1" si="86"/>
        <v>146.68486318998981</v>
      </c>
      <c r="E851" s="5">
        <f t="shared" ca="1" si="89"/>
        <v>-22.098031804889086</v>
      </c>
      <c r="F851" s="5">
        <f t="shared" ca="1" si="87"/>
        <v>-4.9779212477456021</v>
      </c>
      <c r="G851">
        <f t="shared" ca="1" si="88"/>
        <v>0.245</v>
      </c>
    </row>
    <row r="852" spans="1:7" x14ac:dyDescent="0.3">
      <c r="A852">
        <v>796</v>
      </c>
      <c r="B852" s="5">
        <f t="shared" ca="1" si="84"/>
        <v>67.715530868732898</v>
      </c>
      <c r="C852" s="5">
        <f t="shared" ca="1" si="85"/>
        <v>34.75277305391927</v>
      </c>
      <c r="D852" s="5">
        <f t="shared" ca="1" si="86"/>
        <v>149.21059823239486</v>
      </c>
      <c r="E852" s="5">
        <f t="shared" ca="1" si="89"/>
        <v>-33.194452439544619</v>
      </c>
      <c r="F852" s="5">
        <f t="shared" ca="1" si="87"/>
        <v>-16.074341882401136</v>
      </c>
      <c r="G852">
        <f t="shared" ca="1" si="88"/>
        <v>5.5E-2</v>
      </c>
    </row>
    <row r="853" spans="1:7" x14ac:dyDescent="0.3">
      <c r="A853">
        <v>797</v>
      </c>
      <c r="B853" s="5">
        <f t="shared" ca="1" si="84"/>
        <v>70.15571493592536</v>
      </c>
      <c r="C853" s="5">
        <f t="shared" ca="1" si="85"/>
        <v>29.338935046009315</v>
      </c>
      <c r="D853" s="5">
        <f t="shared" ca="1" si="86"/>
        <v>144.22488225918858</v>
      </c>
      <c r="E853" s="5">
        <f t="shared" ca="1" si="89"/>
        <v>-8.5716329898472843</v>
      </c>
      <c r="F853" s="5">
        <f t="shared" ca="1" si="87"/>
        <v>8.5484775672961995</v>
      </c>
      <c r="G853">
        <f t="shared" ca="1" si="88"/>
        <v>0.68200000000000005</v>
      </c>
    </row>
    <row r="854" spans="1:7" x14ac:dyDescent="0.3">
      <c r="A854">
        <v>798</v>
      </c>
      <c r="B854" s="5">
        <f t="shared" ca="1" si="84"/>
        <v>71.454223817785902</v>
      </c>
      <c r="C854" s="5">
        <f t="shared" ca="1" si="85"/>
        <v>34.588072020569157</v>
      </c>
      <c r="D854" s="5">
        <f t="shared" ca="1" si="86"/>
        <v>138.40103325584522</v>
      </c>
      <c r="E854" s="5">
        <f t="shared" ca="1" si="89"/>
        <v>-16.467380132902676</v>
      </c>
      <c r="F854" s="5">
        <f t="shared" ca="1" si="87"/>
        <v>0.65273042424080785</v>
      </c>
      <c r="G854">
        <f t="shared" ca="1" si="88"/>
        <v>0.42699999999999999</v>
      </c>
    </row>
    <row r="855" spans="1:7" x14ac:dyDescent="0.3">
      <c r="A855">
        <v>799</v>
      </c>
      <c r="B855" s="5">
        <f t="shared" ca="1" si="84"/>
        <v>65.090725980725324</v>
      </c>
      <c r="C855" s="5">
        <f t="shared" ca="1" si="85"/>
        <v>29.259935174978423</v>
      </c>
      <c r="D855" s="5">
        <f t="shared" ca="1" si="86"/>
        <v>152.50751118721158</v>
      </c>
      <c r="E855" s="5">
        <f t="shared" ca="1" si="89"/>
        <v>-26.960686966985286</v>
      </c>
      <c r="F855" s="5">
        <f t="shared" ca="1" si="87"/>
        <v>-9.8405764098418018</v>
      </c>
      <c r="G855">
        <f t="shared" ca="1" si="88"/>
        <v>0.14899999999999999</v>
      </c>
    </row>
    <row r="856" spans="1:7" x14ac:dyDescent="0.3">
      <c r="A856">
        <v>800</v>
      </c>
      <c r="B856" s="5">
        <f t="shared" ca="1" si="84"/>
        <v>66.778910678899692</v>
      </c>
      <c r="C856" s="5">
        <f t="shared" ca="1" si="85"/>
        <v>32.435891246644573</v>
      </c>
      <c r="D856" s="5">
        <f t="shared" ca="1" si="86"/>
        <v>146.12600918697561</v>
      </c>
      <c r="E856" s="5">
        <f t="shared" ca="1" si="89"/>
        <v>-27.677209595877155</v>
      </c>
      <c r="F856" s="5">
        <f t="shared" ca="1" si="87"/>
        <v>-10.557099038733671</v>
      </c>
      <c r="G856">
        <f t="shared" ca="1" si="88"/>
        <v>0.13</v>
      </c>
    </row>
    <row r="857" spans="1:7" x14ac:dyDescent="0.3">
      <c r="A857">
        <v>801</v>
      </c>
      <c r="B857" s="5">
        <f t="shared" ca="1" si="84"/>
        <v>75.294477266829105</v>
      </c>
      <c r="C857" s="5">
        <f t="shared" ca="1" si="85"/>
        <v>33.415931285547174</v>
      </c>
      <c r="D857" s="5">
        <f t="shared" ca="1" si="86"/>
        <v>153.4586109942536</v>
      </c>
      <c r="E857" s="5">
        <f t="shared" ca="1" si="89"/>
        <v>-10.581916428315417</v>
      </c>
      <c r="F857" s="5">
        <f t="shared" ca="1" si="87"/>
        <v>6.5381941288280672</v>
      </c>
      <c r="G857">
        <f t="shared" ca="1" si="88"/>
        <v>0.61799999999999999</v>
      </c>
    </row>
    <row r="858" spans="1:7" x14ac:dyDescent="0.3">
      <c r="A858">
        <v>802</v>
      </c>
      <c r="B858" s="5">
        <f t="shared" ca="1" si="84"/>
        <v>68.108505494762269</v>
      </c>
      <c r="C858" s="5">
        <f t="shared" ca="1" si="85"/>
        <v>29.042473192877797</v>
      </c>
      <c r="D858" s="5">
        <f t="shared" ca="1" si="86"/>
        <v>145.50904060373352</v>
      </c>
      <c r="E858" s="5">
        <f t="shared" ca="1" si="89"/>
        <v>-14.153439351838861</v>
      </c>
      <c r="F858" s="5">
        <f t="shared" ca="1" si="87"/>
        <v>2.9666712053046229</v>
      </c>
      <c r="G858">
        <f t="shared" ca="1" si="88"/>
        <v>0.502</v>
      </c>
    </row>
    <row r="859" spans="1:7" x14ac:dyDescent="0.3">
      <c r="A859">
        <v>803</v>
      </c>
      <c r="B859" s="5">
        <f t="shared" ca="1" si="84"/>
        <v>71.524983845817246</v>
      </c>
      <c r="C859" s="5">
        <f t="shared" ca="1" si="85"/>
        <v>27.914565085948855</v>
      </c>
      <c r="D859" s="5">
        <f t="shared" ca="1" si="86"/>
        <v>144.35511206162568</v>
      </c>
      <c r="E859" s="5">
        <f t="shared" ca="1" si="89"/>
        <v>-0.83921834209150381</v>
      </c>
      <c r="F859" s="5">
        <f t="shared" ca="1" si="87"/>
        <v>16.280892215051981</v>
      </c>
      <c r="G859">
        <f t="shared" ca="1" si="88"/>
        <v>0.85699999999999998</v>
      </c>
    </row>
    <row r="860" spans="1:7" x14ac:dyDescent="0.3">
      <c r="A860">
        <v>804</v>
      </c>
      <c r="B860" s="5">
        <f t="shared" ca="1" si="84"/>
        <v>71.401497271238043</v>
      </c>
      <c r="C860" s="5">
        <f t="shared" ca="1" si="85"/>
        <v>32.135561423472332</v>
      </c>
      <c r="D860" s="5">
        <f t="shared" ca="1" si="86"/>
        <v>152.45895010250393</v>
      </c>
      <c r="E860" s="5">
        <f t="shared" ca="1" si="89"/>
        <v>-17.340210110550618</v>
      </c>
      <c r="F860" s="5">
        <f t="shared" ca="1" si="87"/>
        <v>-0.22009955340713461</v>
      </c>
      <c r="G860">
        <f t="shared" ca="1" si="88"/>
        <v>0.39700000000000002</v>
      </c>
    </row>
    <row r="861" spans="1:7" x14ac:dyDescent="0.3">
      <c r="A861">
        <v>805</v>
      </c>
      <c r="B861" s="5">
        <f t="shared" ca="1" si="84"/>
        <v>71.98279182383537</v>
      </c>
      <c r="C861" s="5">
        <f t="shared" ca="1" si="85"/>
        <v>35.401016788688381</v>
      </c>
      <c r="D861" s="5">
        <f t="shared" ca="1" si="86"/>
        <v>152.71447556666226</v>
      </c>
      <c r="E861" s="5">
        <f t="shared" ca="1" si="89"/>
        <v>-24.974726157217976</v>
      </c>
      <c r="F861" s="5">
        <f t="shared" ca="1" si="87"/>
        <v>-7.8546156000744922</v>
      </c>
      <c r="G861">
        <f t="shared" ca="1" si="88"/>
        <v>0.186</v>
      </c>
    </row>
    <row r="862" spans="1:7" x14ac:dyDescent="0.3">
      <c r="A862">
        <v>806</v>
      </c>
      <c r="B862" s="5">
        <f t="shared" ca="1" si="84"/>
        <v>73.031183855122038</v>
      </c>
      <c r="C862" s="5">
        <f t="shared" ca="1" si="85"/>
        <v>30.023714260748314</v>
      </c>
      <c r="D862" s="5">
        <f t="shared" ca="1" si="86"/>
        <v>151.08287633432343</v>
      </c>
      <c r="E862" s="5">
        <f t="shared" ca="1" si="89"/>
        <v>-6.1486373009724007</v>
      </c>
      <c r="F862" s="5">
        <f t="shared" ca="1" si="87"/>
        <v>10.971473256171084</v>
      </c>
      <c r="G862">
        <f t="shared" ca="1" si="88"/>
        <v>0.76500000000000001</v>
      </c>
    </row>
    <row r="863" spans="1:7" x14ac:dyDescent="0.3">
      <c r="A863">
        <v>807</v>
      </c>
      <c r="B863" s="5">
        <f t="shared" ca="1" si="84"/>
        <v>71.71048459188161</v>
      </c>
      <c r="C863" s="5">
        <f t="shared" ca="1" si="85"/>
        <v>25.525622905067234</v>
      </c>
      <c r="D863" s="5">
        <f t="shared" ca="1" si="86"/>
        <v>148.28918771535231</v>
      </c>
      <c r="E863" s="5">
        <f t="shared" ca="1" si="89"/>
        <v>4.2312065490942068</v>
      </c>
      <c r="F863" s="5">
        <f t="shared" ca="1" si="87"/>
        <v>21.351317106237691</v>
      </c>
      <c r="G863">
        <f t="shared" ca="1" si="88"/>
        <v>0.93700000000000006</v>
      </c>
    </row>
    <row r="864" spans="1:7" x14ac:dyDescent="0.3">
      <c r="A864">
        <v>808</v>
      </c>
      <c r="B864" s="5">
        <f t="shared" ca="1" si="84"/>
        <v>67.723892253745831</v>
      </c>
      <c r="C864" s="5">
        <f t="shared" ca="1" si="85"/>
        <v>31.266378068004578</v>
      </c>
      <c r="D864" s="5">
        <f t="shared" ca="1" si="86"/>
        <v>154.38130138853828</v>
      </c>
      <c r="E864" s="5">
        <f t="shared" ca="1" si="89"/>
        <v>-26.219987436227996</v>
      </c>
      <c r="F864" s="5">
        <f t="shared" ca="1" si="87"/>
        <v>-9.0998768790845119</v>
      </c>
      <c r="G864">
        <f t="shared" ca="1" si="88"/>
        <v>0.156</v>
      </c>
    </row>
    <row r="865" spans="1:7" x14ac:dyDescent="0.3">
      <c r="A865">
        <v>809</v>
      </c>
      <c r="B865" s="5">
        <f t="shared" ca="1" si="84"/>
        <v>70.156831954803025</v>
      </c>
      <c r="C865" s="5">
        <f t="shared" ca="1" si="85"/>
        <v>32.221128124398696</v>
      </c>
      <c r="D865" s="5">
        <f t="shared" ca="1" si="86"/>
        <v>148.638256275809</v>
      </c>
      <c r="E865" s="5">
        <f t="shared" ca="1" si="89"/>
        <v>-18.996670610252103</v>
      </c>
      <c r="F865" s="5">
        <f t="shared" ca="1" si="87"/>
        <v>-1.8765600531086193</v>
      </c>
      <c r="G865">
        <f t="shared" ca="1" si="88"/>
        <v>0.34300000000000003</v>
      </c>
    </row>
    <row r="866" spans="1:7" x14ac:dyDescent="0.3">
      <c r="A866">
        <v>810</v>
      </c>
      <c r="B866" s="5">
        <f t="shared" ca="1" si="84"/>
        <v>70.638426702111389</v>
      </c>
      <c r="C866" s="5">
        <f t="shared" ca="1" si="85"/>
        <v>29.395907176239415</v>
      </c>
      <c r="D866" s="5">
        <f t="shared" ca="1" si="86"/>
        <v>159.81016531941572</v>
      </c>
      <c r="E866" s="5">
        <f t="shared" ca="1" si="89"/>
        <v>-15.78099147418957</v>
      </c>
      <c r="F866" s="5">
        <f t="shared" ca="1" si="87"/>
        <v>1.3391190829539141</v>
      </c>
      <c r="G866">
        <f t="shared" ca="1" si="88"/>
        <v>0.44900000000000001</v>
      </c>
    </row>
    <row r="867" spans="1:7" x14ac:dyDescent="0.3">
      <c r="A867">
        <v>811</v>
      </c>
      <c r="B867" s="5">
        <f t="shared" ca="1" si="84"/>
        <v>70.910830839156787</v>
      </c>
      <c r="C867" s="5">
        <f t="shared" ca="1" si="85"/>
        <v>26.272502333030467</v>
      </c>
      <c r="D867" s="5">
        <f t="shared" ca="1" si="86"/>
        <v>139.18696353690123</v>
      </c>
      <c r="E867" s="5">
        <f t="shared" ca="1" si="89"/>
        <v>4.8166788827336831</v>
      </c>
      <c r="F867" s="5">
        <f t="shared" ca="1" si="87"/>
        <v>21.936789439877167</v>
      </c>
      <c r="G867">
        <f t="shared" ca="1" si="88"/>
        <v>0.94399999999999995</v>
      </c>
    </row>
    <row r="868" spans="1:7" x14ac:dyDescent="0.3">
      <c r="A868">
        <v>812</v>
      </c>
      <c r="B868" s="5">
        <f t="shared" ca="1" si="84"/>
        <v>68.655121764312611</v>
      </c>
      <c r="C868" s="5">
        <f t="shared" ca="1" si="85"/>
        <v>28.43072358206004</v>
      </c>
      <c r="D868" s="5">
        <f t="shared" ca="1" si="86"/>
        <v>148.29755202414611</v>
      </c>
      <c r="E868" s="5">
        <f t="shared" ca="1" si="89"/>
        <v>-12.420786174432413</v>
      </c>
      <c r="F868" s="5">
        <f t="shared" ca="1" si="87"/>
        <v>4.6993243827110707</v>
      </c>
      <c r="G868">
        <f t="shared" ca="1" si="88"/>
        <v>0.57299999999999995</v>
      </c>
    </row>
    <row r="869" spans="1:7" x14ac:dyDescent="0.3">
      <c r="A869">
        <v>813</v>
      </c>
      <c r="B869" s="5">
        <f t="shared" ca="1" si="84"/>
        <v>70.399119253901901</v>
      </c>
      <c r="C869" s="5">
        <f t="shared" ca="1" si="85"/>
        <v>26.961431191703713</v>
      </c>
      <c r="D869" s="5">
        <f t="shared" ca="1" si="86"/>
        <v>144.91635322220364</v>
      </c>
      <c r="E869" s="5">
        <f t="shared" ca="1" si="89"/>
        <v>-1.6240886740532381</v>
      </c>
      <c r="F869" s="5">
        <f t="shared" ca="1" si="87"/>
        <v>15.496021883090245</v>
      </c>
      <c r="G869">
        <f t="shared" ca="1" si="88"/>
        <v>0.84399999999999997</v>
      </c>
    </row>
    <row r="870" spans="1:7" x14ac:dyDescent="0.3">
      <c r="A870">
        <v>814</v>
      </c>
      <c r="B870" s="5">
        <f t="shared" ca="1" si="84"/>
        <v>68.997562149459938</v>
      </c>
      <c r="C870" s="5">
        <f t="shared" ca="1" si="85"/>
        <v>31.69098967479848</v>
      </c>
      <c r="D870" s="5">
        <f t="shared" ca="1" si="86"/>
        <v>149.29452216416584</v>
      </c>
      <c r="E870" s="5">
        <f t="shared" ca="1" si="89"/>
        <v>-21.107467139963376</v>
      </c>
      <c r="F870" s="5">
        <f t="shared" ca="1" si="87"/>
        <v>-3.987356582819892</v>
      </c>
      <c r="G870">
        <f t="shared" ca="1" si="88"/>
        <v>0.28000000000000003</v>
      </c>
    </row>
    <row r="871" spans="1:7" x14ac:dyDescent="0.3">
      <c r="A871">
        <v>815</v>
      </c>
      <c r="B871" s="5">
        <f t="shared" ca="1" si="84"/>
        <v>71.348453724391675</v>
      </c>
      <c r="C871" s="5">
        <f t="shared" ca="1" si="85"/>
        <v>29.658635514655199</v>
      </c>
      <c r="D871" s="5">
        <f t="shared" ca="1" si="86"/>
        <v>161.71171248017785</v>
      </c>
      <c r="E871" s="5">
        <f t="shared" ca="1" si="89"/>
        <v>-15.556379832267858</v>
      </c>
      <c r="F871" s="5">
        <f t="shared" ca="1" si="87"/>
        <v>1.5637307248756258</v>
      </c>
      <c r="G871">
        <f t="shared" ca="1" si="88"/>
        <v>0.45600000000000002</v>
      </c>
    </row>
    <row r="872" spans="1:7" x14ac:dyDescent="0.3">
      <c r="A872">
        <v>816</v>
      </c>
      <c r="B872" s="5">
        <f t="shared" ca="1" si="84"/>
        <v>69.238944570280367</v>
      </c>
      <c r="C872" s="5">
        <f t="shared" ca="1" si="85"/>
        <v>26.853501512713862</v>
      </c>
      <c r="D872" s="5">
        <f t="shared" ca="1" si="86"/>
        <v>149.82391406354409</v>
      </c>
      <c r="E872" s="5">
        <f t="shared" ca="1" si="89"/>
        <v>-7.2075310026470625</v>
      </c>
      <c r="F872" s="5">
        <f t="shared" ca="1" si="87"/>
        <v>9.9125795544964213</v>
      </c>
      <c r="G872">
        <f t="shared" ca="1" si="88"/>
        <v>0.72799999999999998</v>
      </c>
    </row>
    <row r="873" spans="1:7" x14ac:dyDescent="0.3">
      <c r="A873">
        <v>817</v>
      </c>
      <c r="B873" s="5">
        <f t="shared" ca="1" si="84"/>
        <v>69.375276853004209</v>
      </c>
      <c r="C873" s="5">
        <f t="shared" ca="1" si="85"/>
        <v>31.748705185324294</v>
      </c>
      <c r="D873" s="5">
        <f t="shared" ca="1" si="86"/>
        <v>151.63470766236526</v>
      </c>
      <c r="E873" s="5">
        <f t="shared" ca="1" si="89"/>
        <v>-21.474770154000797</v>
      </c>
      <c r="F873" s="5">
        <f t="shared" ca="1" si="87"/>
        <v>-4.3546595968573136</v>
      </c>
      <c r="G873">
        <f t="shared" ca="1" si="88"/>
        <v>0.26700000000000002</v>
      </c>
    </row>
    <row r="874" spans="1:7" x14ac:dyDescent="0.3">
      <c r="A874">
        <v>818</v>
      </c>
      <c r="B874" s="5">
        <f t="shared" ca="1" si="84"/>
        <v>73.840687654053824</v>
      </c>
      <c r="C874" s="5">
        <f t="shared" ca="1" si="85"/>
        <v>28.566379684525852</v>
      </c>
      <c r="D874" s="5">
        <f t="shared" ca="1" si="86"/>
        <v>151.98996710452923</v>
      </c>
      <c r="E874" s="5">
        <f t="shared" ca="1" si="89"/>
        <v>-0.3061956999345925</v>
      </c>
      <c r="F874" s="5">
        <f t="shared" ca="1" si="87"/>
        <v>16.813914857208893</v>
      </c>
      <c r="G874">
        <f t="shared" ca="1" si="88"/>
        <v>0.87</v>
      </c>
    </row>
    <row r="875" spans="1:7" x14ac:dyDescent="0.3">
      <c r="A875">
        <v>819</v>
      </c>
      <c r="B875" s="5">
        <f t="shared" ca="1" si="84"/>
        <v>71.886981871575685</v>
      </c>
      <c r="C875" s="5">
        <f t="shared" ca="1" si="85"/>
        <v>30.769136086813543</v>
      </c>
      <c r="D875" s="5">
        <f t="shared" ca="1" si="86"/>
        <v>170.28893237295404</v>
      </c>
      <c r="E875" s="5">
        <f t="shared" ca="1" si="89"/>
        <v>-21.77589753882279</v>
      </c>
      <c r="F875" s="5">
        <f t="shared" ca="1" si="87"/>
        <v>-4.6557869816793058</v>
      </c>
      <c r="G875">
        <f t="shared" ca="1" si="88"/>
        <v>0.26</v>
      </c>
    </row>
    <row r="876" spans="1:7" x14ac:dyDescent="0.3">
      <c r="A876">
        <v>820</v>
      </c>
      <c r="B876" s="5">
        <f t="shared" ca="1" si="84"/>
        <v>75.287846216252362</v>
      </c>
      <c r="C876" s="5">
        <f t="shared" ca="1" si="85"/>
        <v>33.344927225607563</v>
      </c>
      <c r="D876" s="5">
        <f t="shared" ca="1" si="86"/>
        <v>147.08832564141142</v>
      </c>
      <c r="E876" s="5">
        <f t="shared" ca="1" si="89"/>
        <v>-6.969367319300324</v>
      </c>
      <c r="F876" s="5">
        <f t="shared" ca="1" si="87"/>
        <v>10.150743237843159</v>
      </c>
      <c r="G876">
        <f t="shared" ca="1" si="88"/>
        <v>0.74</v>
      </c>
    </row>
    <row r="877" spans="1:7" x14ac:dyDescent="0.3">
      <c r="A877">
        <v>821</v>
      </c>
      <c r="B877" s="5">
        <f t="shared" ca="1" si="84"/>
        <v>67.947190512224097</v>
      </c>
      <c r="C877" s="5">
        <f t="shared" ca="1" si="85"/>
        <v>25.658503946278476</v>
      </c>
      <c r="D877" s="5">
        <f t="shared" ca="1" si="86"/>
        <v>143.15620229804148</v>
      </c>
      <c r="E877" s="5">
        <f t="shared" ca="1" si="89"/>
        <v>-3.8847399822221154</v>
      </c>
      <c r="F877" s="5">
        <f t="shared" ca="1" si="87"/>
        <v>13.235370574921369</v>
      </c>
      <c r="G877">
        <f t="shared" ca="1" si="88"/>
        <v>0.80400000000000005</v>
      </c>
    </row>
    <row r="878" spans="1:7" x14ac:dyDescent="0.3">
      <c r="A878">
        <v>822</v>
      </c>
      <c r="B878" s="5">
        <f t="shared" ca="1" si="84"/>
        <v>72.971440335991062</v>
      </c>
      <c r="C878" s="5">
        <f t="shared" ca="1" si="85"/>
        <v>30.83618489066826</v>
      </c>
      <c r="D878" s="5">
        <f t="shared" ca="1" si="86"/>
        <v>143.89124869342444</v>
      </c>
      <c r="E878" s="5">
        <f t="shared" ca="1" si="89"/>
        <v>-4.7093653269861946</v>
      </c>
      <c r="F878" s="5">
        <f t="shared" ca="1" si="87"/>
        <v>12.410745230157289</v>
      </c>
      <c r="G878">
        <f t="shared" ca="1" si="88"/>
        <v>0.79200000000000004</v>
      </c>
    </row>
    <row r="879" spans="1:7" x14ac:dyDescent="0.3">
      <c r="A879">
        <v>823</v>
      </c>
      <c r="B879" s="5">
        <f t="shared" ca="1" si="84"/>
        <v>70.146916756638419</v>
      </c>
      <c r="C879" s="5">
        <f t="shared" ca="1" si="85"/>
        <v>30.36173109068713</v>
      </c>
      <c r="D879" s="5">
        <f t="shared" ca="1" si="86"/>
        <v>147.03221723279555</v>
      </c>
      <c r="E879" s="5">
        <f t="shared" ca="1" si="89"/>
        <v>-12.965649089511361</v>
      </c>
      <c r="F879" s="5">
        <f t="shared" ca="1" si="87"/>
        <v>4.1544614676321228</v>
      </c>
      <c r="G879">
        <f t="shared" ca="1" si="88"/>
        <v>0.55500000000000005</v>
      </c>
    </row>
    <row r="880" spans="1:7" x14ac:dyDescent="0.3">
      <c r="A880">
        <v>824</v>
      </c>
      <c r="B880" s="5">
        <f t="shared" ca="1" si="84"/>
        <v>69.84078749422369</v>
      </c>
      <c r="C880" s="5">
        <f t="shared" ca="1" si="85"/>
        <v>29.086795160807746</v>
      </c>
      <c r="D880" s="5">
        <f t="shared" ca="1" si="86"/>
        <v>158.26707324209937</v>
      </c>
      <c r="E880" s="5">
        <f t="shared" ca="1" si="89"/>
        <v>-16.313914448079633</v>
      </c>
      <c r="F880" s="5">
        <f t="shared" ca="1" si="87"/>
        <v>0.8061961090638512</v>
      </c>
      <c r="G880">
        <f t="shared" ca="1" si="88"/>
        <v>0.436</v>
      </c>
    </row>
    <row r="881" spans="1:7" x14ac:dyDescent="0.3">
      <c r="A881">
        <v>825</v>
      </c>
      <c r="B881" s="5">
        <f t="shared" ca="1" si="84"/>
        <v>68.275562720153331</v>
      </c>
      <c r="C881" s="5">
        <f t="shared" ca="1" si="85"/>
        <v>27.202789488932968</v>
      </c>
      <c r="D881" s="5">
        <f t="shared" ca="1" si="86"/>
        <v>146.03224726301841</v>
      </c>
      <c r="E881" s="5">
        <f t="shared" ca="1" si="89"/>
        <v>-8.8305823617043995</v>
      </c>
      <c r="F881" s="5">
        <f t="shared" ca="1" si="87"/>
        <v>8.2895281954390843</v>
      </c>
      <c r="G881">
        <f t="shared" ca="1" si="88"/>
        <v>0.67600000000000005</v>
      </c>
    </row>
    <row r="882" spans="1:7" x14ac:dyDescent="0.3">
      <c r="A882">
        <v>826</v>
      </c>
      <c r="B882" s="5">
        <f t="shared" ca="1" si="84"/>
        <v>68.230067832842266</v>
      </c>
      <c r="C882" s="5">
        <f t="shared" ca="1" si="85"/>
        <v>29.561959624518913</v>
      </c>
      <c r="D882" s="5">
        <f t="shared" ca="1" si="86"/>
        <v>156.43752445981835</v>
      </c>
      <c r="E882" s="5">
        <f t="shared" ca="1" si="89"/>
        <v>-21.153868500160868</v>
      </c>
      <c r="F882" s="5">
        <f t="shared" ca="1" si="87"/>
        <v>-4.0337579430173847</v>
      </c>
      <c r="G882">
        <f t="shared" ca="1" si="88"/>
        <v>0.27900000000000003</v>
      </c>
    </row>
    <row r="883" spans="1:7" x14ac:dyDescent="0.3">
      <c r="A883">
        <v>827</v>
      </c>
      <c r="B883" s="5">
        <f t="shared" ca="1" si="84"/>
        <v>68.281791712371003</v>
      </c>
      <c r="C883" s="5">
        <f t="shared" ca="1" si="85"/>
        <v>34.031566819131633</v>
      </c>
      <c r="D883" s="5">
        <f t="shared" ca="1" si="86"/>
        <v>142.55837138886019</v>
      </c>
      <c r="E883" s="5">
        <f t="shared" ca="1" si="89"/>
        <v>-26.013890046155151</v>
      </c>
      <c r="F883" s="5">
        <f t="shared" ca="1" si="87"/>
        <v>-8.893779489011667</v>
      </c>
      <c r="G883">
        <f t="shared" ca="1" si="88"/>
        <v>0.16200000000000001</v>
      </c>
    </row>
    <row r="884" spans="1:7" x14ac:dyDescent="0.3">
      <c r="A884">
        <v>828</v>
      </c>
      <c r="B884" s="5">
        <f t="shared" ca="1" si="84"/>
        <v>67.82966437553884</v>
      </c>
      <c r="C884" s="5">
        <f t="shared" ca="1" si="85"/>
        <v>31.060107125878439</v>
      </c>
      <c r="D884" s="5">
        <f t="shared" ca="1" si="86"/>
        <v>151.73149014630692</v>
      </c>
      <c r="E884" s="5">
        <f t="shared" ca="1" si="89"/>
        <v>-23.920551795549883</v>
      </c>
      <c r="F884" s="5">
        <f t="shared" ca="1" si="87"/>
        <v>-6.8004412384063997</v>
      </c>
      <c r="G884">
        <f t="shared" ca="1" si="88"/>
        <v>0.21099999999999999</v>
      </c>
    </row>
    <row r="885" spans="1:7" x14ac:dyDescent="0.3">
      <c r="A885">
        <v>829</v>
      </c>
      <c r="B885" s="5">
        <f t="shared" ca="1" si="84"/>
        <v>66.099768051200556</v>
      </c>
      <c r="C885" s="5">
        <f t="shared" ca="1" si="85"/>
        <v>29.515269412531747</v>
      </c>
      <c r="D885" s="5">
        <f t="shared" ca="1" si="86"/>
        <v>151.83615999238236</v>
      </c>
      <c r="E885" s="5">
        <f t="shared" ca="1" si="89"/>
        <v>-24.493821178682683</v>
      </c>
      <c r="F885" s="5">
        <f t="shared" ca="1" si="87"/>
        <v>-7.3737106215391996</v>
      </c>
      <c r="G885">
        <f t="shared" ca="1" si="88"/>
        <v>0.19900000000000001</v>
      </c>
    </row>
    <row r="886" spans="1:7" x14ac:dyDescent="0.3">
      <c r="A886">
        <v>830</v>
      </c>
      <c r="B886" s="5">
        <f t="shared" ca="1" si="84"/>
        <v>64.716806617978961</v>
      </c>
      <c r="C886" s="5">
        <f t="shared" ca="1" si="85"/>
        <v>29.072968800077035</v>
      </c>
      <c r="D886" s="5">
        <f t="shared" ca="1" si="86"/>
        <v>154.41940635087187</v>
      </c>
      <c r="E886" s="5">
        <f t="shared" ca="1" si="89"/>
        <v>-28.513106990124747</v>
      </c>
      <c r="F886" s="5">
        <f t="shared" ca="1" si="87"/>
        <v>-11.392996432981263</v>
      </c>
      <c r="G886">
        <f t="shared" ca="1" si="88"/>
        <v>0.113</v>
      </c>
    </row>
    <row r="887" spans="1:7" x14ac:dyDescent="0.3">
      <c r="A887">
        <v>831</v>
      </c>
      <c r="B887" s="5">
        <f t="shared" ca="1" si="84"/>
        <v>69.179088309913581</v>
      </c>
      <c r="C887" s="5">
        <f t="shared" ca="1" si="85"/>
        <v>29.486954871445725</v>
      </c>
      <c r="D887" s="5">
        <f t="shared" ca="1" si="86"/>
        <v>156.2039654406924</v>
      </c>
      <c r="E887" s="5">
        <f t="shared" ca="1" si="89"/>
        <v>-18.167923373338716</v>
      </c>
      <c r="F887" s="5">
        <f t="shared" ca="1" si="87"/>
        <v>-1.0478128161952327</v>
      </c>
      <c r="G887">
        <f t="shared" ca="1" si="88"/>
        <v>0.371</v>
      </c>
    </row>
    <row r="888" spans="1:7" x14ac:dyDescent="0.3">
      <c r="A888">
        <v>832</v>
      </c>
      <c r="B888" s="5">
        <f t="shared" ca="1" si="84"/>
        <v>68.496575186523927</v>
      </c>
      <c r="C888" s="5">
        <f t="shared" ca="1" si="85"/>
        <v>31.170531184089121</v>
      </c>
      <c r="D888" s="5">
        <f t="shared" ca="1" si="86"/>
        <v>142.83355127452467</v>
      </c>
      <c r="E888" s="5">
        <f t="shared" ca="1" si="89"/>
        <v>-17.571459474073571</v>
      </c>
      <c r="F888" s="5">
        <f t="shared" ca="1" si="87"/>
        <v>-0.45134891693008683</v>
      </c>
      <c r="G888">
        <f t="shared" ca="1" si="88"/>
        <v>0.38900000000000001</v>
      </c>
    </row>
    <row r="889" spans="1:7" x14ac:dyDescent="0.3">
      <c r="A889">
        <v>833</v>
      </c>
      <c r="B889" s="5">
        <f t="shared" ca="1" si="84"/>
        <v>74.260585423007626</v>
      </c>
      <c r="C889" s="5">
        <f t="shared" ca="1" si="85"/>
        <v>32.121303470918313</v>
      </c>
      <c r="D889" s="5">
        <f t="shared" ca="1" si="86"/>
        <v>149.82177158331311</v>
      </c>
      <c r="E889" s="5">
        <f t="shared" ca="1" si="89"/>
        <v>-7.8939007711353497</v>
      </c>
      <c r="F889" s="5">
        <f t="shared" ca="1" si="87"/>
        <v>9.226209786008134</v>
      </c>
      <c r="G889">
        <f t="shared" ca="1" si="88"/>
        <v>0.70599999999999996</v>
      </c>
    </row>
    <row r="890" spans="1:7" x14ac:dyDescent="0.3">
      <c r="A890">
        <v>834</v>
      </c>
      <c r="B890" s="5">
        <f t="shared" ref="B890:B953" ca="1" si="90">_xlfn.NORM.INV(RAND(),$B$52,$C$52)</f>
        <v>70.456003834685418</v>
      </c>
      <c r="C890" s="5">
        <f t="shared" ref="C890:C953" ca="1" si="91">_xlfn.NORM.INV(RAND(),$B$53,$C$53)</f>
        <v>35.205220098935285</v>
      </c>
      <c r="D890" s="5">
        <f t="shared" ref="D890:D953" ca="1" si="92">_xlfn.NORM.INV(RAND(),$B$54,$C$54)</f>
        <v>157.28843555649715</v>
      </c>
      <c r="E890" s="5">
        <f t="shared" ca="1" si="89"/>
        <v>-31.156935197631572</v>
      </c>
      <c r="F890" s="5">
        <f t="shared" ref="F890:F953" ca="1" si="93">E890+$C$46</f>
        <v>-14.036824640488089</v>
      </c>
      <c r="G890">
        <f t="shared" ref="G890:G953" ca="1" si="94">COUNTIF($F$57:$F$1056,"&lt;"&amp;F890)/COUNT($F$57:$F$1056)</f>
        <v>6.8000000000000005E-2</v>
      </c>
    </row>
    <row r="891" spans="1:7" x14ac:dyDescent="0.3">
      <c r="A891">
        <v>835</v>
      </c>
      <c r="B891" s="5">
        <f t="shared" ca="1" si="90"/>
        <v>69.974694135693539</v>
      </c>
      <c r="C891" s="5">
        <f t="shared" ca="1" si="91"/>
        <v>33.926651959812943</v>
      </c>
      <c r="D891" s="5">
        <f t="shared" ca="1" si="92"/>
        <v>146.49478252751598</v>
      </c>
      <c r="E891" s="5">
        <f t="shared" ca="1" si="89"/>
        <v>-23.113827490422235</v>
      </c>
      <c r="F891" s="5">
        <f t="shared" ca="1" si="93"/>
        <v>-5.9937169332787512</v>
      </c>
      <c r="G891">
        <f t="shared" ca="1" si="94"/>
        <v>0.22900000000000001</v>
      </c>
    </row>
    <row r="892" spans="1:7" x14ac:dyDescent="0.3">
      <c r="A892">
        <v>836</v>
      </c>
      <c r="B892" s="5">
        <f t="shared" ca="1" si="90"/>
        <v>70.663787316496638</v>
      </c>
      <c r="C892" s="5">
        <f t="shared" ca="1" si="91"/>
        <v>28.558988213318653</v>
      </c>
      <c r="D892" s="5">
        <f t="shared" ca="1" si="92"/>
        <v>159.28204126398595</v>
      </c>
      <c r="E892" s="5">
        <f t="shared" ca="1" si="89"/>
        <v>-13.088067249016675</v>
      </c>
      <c r="F892" s="5">
        <f t="shared" ca="1" si="93"/>
        <v>4.0320433081268092</v>
      </c>
      <c r="G892">
        <f t="shared" ca="1" si="94"/>
        <v>0.54900000000000004</v>
      </c>
    </row>
    <row r="893" spans="1:7" x14ac:dyDescent="0.3">
      <c r="A893">
        <v>837</v>
      </c>
      <c r="B893" s="5">
        <f t="shared" ca="1" si="90"/>
        <v>66.524610885726588</v>
      </c>
      <c r="C893" s="5">
        <f t="shared" ca="1" si="91"/>
        <v>25.069089357045467</v>
      </c>
      <c r="D893" s="5">
        <f t="shared" ca="1" si="92"/>
        <v>150.21978669421847</v>
      </c>
      <c r="E893" s="5">
        <f t="shared" ca="1" si="89"/>
        <v>-10.018111849731092</v>
      </c>
      <c r="F893" s="5">
        <f t="shared" ca="1" si="93"/>
        <v>7.1019987074123918</v>
      </c>
      <c r="G893">
        <f t="shared" ca="1" si="94"/>
        <v>0.64</v>
      </c>
    </row>
    <row r="894" spans="1:7" x14ac:dyDescent="0.3">
      <c r="A894">
        <v>838</v>
      </c>
      <c r="B894" s="5">
        <f t="shared" ca="1" si="90"/>
        <v>65.149298637566886</v>
      </c>
      <c r="C894" s="5">
        <f t="shared" ca="1" si="91"/>
        <v>32.785877919842413</v>
      </c>
      <c r="D894" s="5">
        <f t="shared" ca="1" si="92"/>
        <v>156.73654470514771</v>
      </c>
      <c r="E894" s="5">
        <f t="shared" ca="1" si="89"/>
        <v>-38.923899461230668</v>
      </c>
      <c r="F894" s="5">
        <f t="shared" ca="1" si="93"/>
        <v>-21.803788904087185</v>
      </c>
      <c r="G894">
        <f t="shared" ca="1" si="94"/>
        <v>1.6E-2</v>
      </c>
    </row>
    <row r="895" spans="1:7" x14ac:dyDescent="0.3">
      <c r="A895">
        <v>839</v>
      </c>
      <c r="B895" s="5">
        <f t="shared" ca="1" si="90"/>
        <v>63.342216066239757</v>
      </c>
      <c r="C895" s="5">
        <f t="shared" ca="1" si="91"/>
        <v>33.119524663048253</v>
      </c>
      <c r="D895" s="5">
        <f t="shared" ca="1" si="92"/>
        <v>154.25913880121351</v>
      </c>
      <c r="E895" s="5">
        <f t="shared" ca="1" si="89"/>
        <v>-43.567924480402922</v>
      </c>
      <c r="F895" s="5">
        <f t="shared" ca="1" si="93"/>
        <v>-26.447813923259439</v>
      </c>
      <c r="G895">
        <f t="shared" ca="1" si="94"/>
        <v>3.0000000000000001E-3</v>
      </c>
    </row>
    <row r="896" spans="1:7" x14ac:dyDescent="0.3">
      <c r="A896">
        <v>840</v>
      </c>
      <c r="B896" s="5">
        <f t="shared" ca="1" si="90"/>
        <v>67.190699620877837</v>
      </c>
      <c r="C896" s="5">
        <f t="shared" ca="1" si="91"/>
        <v>31.940849524891867</v>
      </c>
      <c r="D896" s="5">
        <f t="shared" ca="1" si="92"/>
        <v>147.8390439706736</v>
      </c>
      <c r="E896" s="5">
        <f t="shared" ca="1" si="89"/>
        <v>-26.067548323051842</v>
      </c>
      <c r="F896" s="5">
        <f t="shared" ca="1" si="93"/>
        <v>-8.9474377659083579</v>
      </c>
      <c r="G896">
        <f t="shared" ca="1" si="94"/>
        <v>0.159</v>
      </c>
    </row>
    <row r="897" spans="1:7" x14ac:dyDescent="0.3">
      <c r="A897">
        <v>841</v>
      </c>
      <c r="B897" s="5">
        <f t="shared" ca="1" si="90"/>
        <v>69.776367950840111</v>
      </c>
      <c r="C897" s="5">
        <f t="shared" ca="1" si="91"/>
        <v>31.684781061329073</v>
      </c>
      <c r="D897" s="5">
        <f t="shared" ca="1" si="92"/>
        <v>150.66461931675781</v>
      </c>
      <c r="E897" s="5">
        <f t="shared" ca="1" si="89"/>
        <v>-19.653237995929079</v>
      </c>
      <c r="F897" s="5">
        <f t="shared" ca="1" si="93"/>
        <v>-2.5331274387855949</v>
      </c>
      <c r="G897">
        <f t="shared" ca="1" si="94"/>
        <v>0.315</v>
      </c>
    </row>
    <row r="898" spans="1:7" x14ac:dyDescent="0.3">
      <c r="A898">
        <v>842</v>
      </c>
      <c r="B898" s="5">
        <f t="shared" ca="1" si="90"/>
        <v>68.436270909414887</v>
      </c>
      <c r="C898" s="5">
        <f t="shared" ca="1" si="91"/>
        <v>30.122367713233697</v>
      </c>
      <c r="D898" s="5">
        <f t="shared" ca="1" si="92"/>
        <v>150.39729847272733</v>
      </c>
      <c r="E898" s="5">
        <f t="shared" ca="1" si="89"/>
        <v>-18.888260667553158</v>
      </c>
      <c r="F898" s="5">
        <f t="shared" ca="1" si="93"/>
        <v>-1.7681501104096746</v>
      </c>
      <c r="G898">
        <f t="shared" ca="1" si="94"/>
        <v>0.34699999999999998</v>
      </c>
    </row>
    <row r="899" spans="1:7" x14ac:dyDescent="0.3">
      <c r="A899">
        <v>843</v>
      </c>
      <c r="B899" s="5">
        <f t="shared" ca="1" si="90"/>
        <v>70.984164177413092</v>
      </c>
      <c r="C899" s="5">
        <f t="shared" ca="1" si="91"/>
        <v>31.957665434923772</v>
      </c>
      <c r="D899" s="5">
        <f t="shared" ca="1" si="92"/>
        <v>158.18575338892998</v>
      </c>
      <c r="E899" s="5">
        <f t="shared" ca="1" si="89"/>
        <v>-21.094957381348479</v>
      </c>
      <c r="F899" s="5">
        <f t="shared" ca="1" si="93"/>
        <v>-3.9748468242049952</v>
      </c>
      <c r="G899">
        <f t="shared" ca="1" si="94"/>
        <v>0.28100000000000003</v>
      </c>
    </row>
    <row r="900" spans="1:7" x14ac:dyDescent="0.3">
      <c r="A900">
        <v>844</v>
      </c>
      <c r="B900" s="5">
        <f t="shared" ca="1" si="90"/>
        <v>72.610908275081684</v>
      </c>
      <c r="C900" s="5">
        <f t="shared" ca="1" si="91"/>
        <v>31.124021954672081</v>
      </c>
      <c r="D900" s="5">
        <f t="shared" ca="1" si="92"/>
        <v>143.83115900740637</v>
      </c>
      <c r="E900" s="5">
        <f t="shared" ca="1" si="89"/>
        <v>-6.4878700638307638</v>
      </c>
      <c r="F900" s="5">
        <f t="shared" ca="1" si="93"/>
        <v>10.63224049331272</v>
      </c>
      <c r="G900">
        <f t="shared" ca="1" si="94"/>
        <v>0.75800000000000001</v>
      </c>
    </row>
    <row r="901" spans="1:7" x14ac:dyDescent="0.3">
      <c r="A901">
        <v>845</v>
      </c>
      <c r="B901" s="5">
        <f t="shared" ca="1" si="90"/>
        <v>73.668502011233585</v>
      </c>
      <c r="C901" s="5">
        <f t="shared" ca="1" si="91"/>
        <v>24.408329322584873</v>
      </c>
      <c r="D901" s="5">
        <f t="shared" ca="1" si="92"/>
        <v>144.41685412692109</v>
      </c>
      <c r="E901" s="5">
        <f t="shared" ca="1" si="89"/>
        <v>14.90718895371254</v>
      </c>
      <c r="F901" s="5">
        <f t="shared" ca="1" si="93"/>
        <v>32.027299510856025</v>
      </c>
      <c r="G901">
        <f t="shared" ca="1" si="94"/>
        <v>0.98899999999999999</v>
      </c>
    </row>
    <row r="902" spans="1:7" x14ac:dyDescent="0.3">
      <c r="A902">
        <v>846</v>
      </c>
      <c r="B902" s="5">
        <f t="shared" ca="1" si="90"/>
        <v>70.495609611700388</v>
      </c>
      <c r="C902" s="5">
        <f t="shared" ca="1" si="91"/>
        <v>30.86201653966355</v>
      </c>
      <c r="D902" s="5">
        <f t="shared" ca="1" si="92"/>
        <v>155.65260883727916</v>
      </c>
      <c r="E902" s="5">
        <f t="shared" ref="E902:E965" ca="1" si="95">$J$46*(B902-$B$46)+$J$47*(C902-$B$47)+$J$48*(D902-$B$48)</f>
        <v>-18.034316157689897</v>
      </c>
      <c r="F902" s="5">
        <f t="shared" ca="1" si="93"/>
        <v>-0.91420560054641342</v>
      </c>
      <c r="G902">
        <f t="shared" ca="1" si="94"/>
        <v>0.376</v>
      </c>
    </row>
    <row r="903" spans="1:7" x14ac:dyDescent="0.3">
      <c r="A903">
        <v>847</v>
      </c>
      <c r="B903" s="5">
        <f t="shared" ca="1" si="90"/>
        <v>71.933790363793605</v>
      </c>
      <c r="C903" s="5">
        <f t="shared" ca="1" si="91"/>
        <v>33.137809618173122</v>
      </c>
      <c r="D903" s="5">
        <f t="shared" ca="1" si="92"/>
        <v>149.37117828837239</v>
      </c>
      <c r="E903" s="5">
        <f t="shared" ca="1" si="95"/>
        <v>-16.9888798014664</v>
      </c>
      <c r="F903" s="5">
        <f t="shared" ca="1" si="93"/>
        <v>0.13123075567708398</v>
      </c>
      <c r="G903">
        <f t="shared" ca="1" si="94"/>
        <v>0.40600000000000003</v>
      </c>
    </row>
    <row r="904" spans="1:7" x14ac:dyDescent="0.3">
      <c r="A904">
        <v>848</v>
      </c>
      <c r="B904" s="5">
        <f t="shared" ca="1" si="90"/>
        <v>65.919516092894582</v>
      </c>
      <c r="C904" s="5">
        <f t="shared" ca="1" si="91"/>
        <v>25.956234366150312</v>
      </c>
      <c r="D904" s="5">
        <f t="shared" ca="1" si="92"/>
        <v>155.05331973467497</v>
      </c>
      <c r="E904" s="5">
        <f t="shared" ca="1" si="95"/>
        <v>-16.790561700518282</v>
      </c>
      <c r="F904" s="5">
        <f t="shared" ca="1" si="93"/>
        <v>0.32954885662520184</v>
      </c>
      <c r="G904">
        <f t="shared" ca="1" si="94"/>
        <v>0.41599999999999998</v>
      </c>
    </row>
    <row r="905" spans="1:7" x14ac:dyDescent="0.3">
      <c r="A905">
        <v>849</v>
      </c>
      <c r="B905" s="5">
        <f t="shared" ca="1" si="90"/>
        <v>72.106805123105914</v>
      </c>
      <c r="C905" s="5">
        <f t="shared" ca="1" si="91"/>
        <v>28.079010473672597</v>
      </c>
      <c r="D905" s="5">
        <f t="shared" ca="1" si="92"/>
        <v>154.00991591646138</v>
      </c>
      <c r="E905" s="5">
        <f t="shared" ca="1" si="95"/>
        <v>-4.8761787679745696</v>
      </c>
      <c r="F905" s="5">
        <f t="shared" ca="1" si="93"/>
        <v>12.243931789168915</v>
      </c>
      <c r="G905">
        <f t="shared" ca="1" si="94"/>
        <v>0.78800000000000003</v>
      </c>
    </row>
    <row r="906" spans="1:7" x14ac:dyDescent="0.3">
      <c r="A906">
        <v>850</v>
      </c>
      <c r="B906" s="5">
        <f t="shared" ca="1" si="90"/>
        <v>65.311030493527738</v>
      </c>
      <c r="C906" s="5">
        <f t="shared" ca="1" si="91"/>
        <v>28.22993197320509</v>
      </c>
      <c r="D906" s="5">
        <f t="shared" ca="1" si="92"/>
        <v>142.99185368852773</v>
      </c>
      <c r="E906" s="5">
        <f t="shared" ca="1" si="95"/>
        <v>-18.340892979652587</v>
      </c>
      <c r="F906" s="5">
        <f t="shared" ca="1" si="93"/>
        <v>-1.2207824225091031</v>
      </c>
      <c r="G906">
        <f t="shared" ca="1" si="94"/>
        <v>0.36699999999999999</v>
      </c>
    </row>
    <row r="907" spans="1:7" x14ac:dyDescent="0.3">
      <c r="A907">
        <v>851</v>
      </c>
      <c r="B907" s="5">
        <f t="shared" ca="1" si="90"/>
        <v>64.752462588309243</v>
      </c>
      <c r="C907" s="5">
        <f t="shared" ca="1" si="91"/>
        <v>26.584527240963411</v>
      </c>
      <c r="D907" s="5">
        <f t="shared" ca="1" si="92"/>
        <v>145.49449194459061</v>
      </c>
      <c r="E907" s="5">
        <f t="shared" ca="1" si="95"/>
        <v>-16.653970880266741</v>
      </c>
      <c r="F907" s="5">
        <f t="shared" ca="1" si="93"/>
        <v>0.46613967687674318</v>
      </c>
      <c r="G907">
        <f t="shared" ca="1" si="94"/>
        <v>0.42</v>
      </c>
    </row>
    <row r="908" spans="1:7" x14ac:dyDescent="0.3">
      <c r="A908">
        <v>852</v>
      </c>
      <c r="B908" s="5">
        <f t="shared" ca="1" si="90"/>
        <v>68.971757174378993</v>
      </c>
      <c r="C908" s="5">
        <f t="shared" ca="1" si="91"/>
        <v>32.380476194405482</v>
      </c>
      <c r="D908" s="5">
        <f t="shared" ca="1" si="92"/>
        <v>143.18548684545863</v>
      </c>
      <c r="E908" s="5">
        <f t="shared" ca="1" si="95"/>
        <v>-19.813289163275744</v>
      </c>
      <c r="F908" s="5">
        <f t="shared" ca="1" si="93"/>
        <v>-2.6931786061322605</v>
      </c>
      <c r="G908">
        <f t="shared" ca="1" si="94"/>
        <v>0.309</v>
      </c>
    </row>
    <row r="909" spans="1:7" x14ac:dyDescent="0.3">
      <c r="A909">
        <v>853</v>
      </c>
      <c r="B909" s="5">
        <f t="shared" ca="1" si="90"/>
        <v>66.342140760175738</v>
      </c>
      <c r="C909" s="5">
        <f t="shared" ca="1" si="91"/>
        <v>30.411468211826485</v>
      </c>
      <c r="D909" s="5">
        <f t="shared" ca="1" si="92"/>
        <v>147.19029191309704</v>
      </c>
      <c r="E909" s="5">
        <f t="shared" ca="1" si="95"/>
        <v>-23.816428312049212</v>
      </c>
      <c r="F909" s="5">
        <f t="shared" ca="1" si="93"/>
        <v>-6.6963177549057278</v>
      </c>
      <c r="G909">
        <f t="shared" ca="1" si="94"/>
        <v>0.21199999999999999</v>
      </c>
    </row>
    <row r="910" spans="1:7" x14ac:dyDescent="0.3">
      <c r="A910">
        <v>854</v>
      </c>
      <c r="B910" s="5">
        <f t="shared" ca="1" si="90"/>
        <v>68.656366030331782</v>
      </c>
      <c r="C910" s="5">
        <f t="shared" ca="1" si="91"/>
        <v>32.289942798059748</v>
      </c>
      <c r="D910" s="5">
        <f t="shared" ca="1" si="92"/>
        <v>156.88734570401027</v>
      </c>
      <c r="E910" s="5">
        <f t="shared" ca="1" si="95"/>
        <v>-27.82483543898547</v>
      </c>
      <c r="F910" s="5">
        <f t="shared" ca="1" si="93"/>
        <v>-10.704724881841987</v>
      </c>
      <c r="G910">
        <f t="shared" ca="1" si="94"/>
        <v>0.125</v>
      </c>
    </row>
    <row r="911" spans="1:7" x14ac:dyDescent="0.3">
      <c r="A911">
        <v>855</v>
      </c>
      <c r="B911" s="5">
        <f t="shared" ca="1" si="90"/>
        <v>71.19664641618877</v>
      </c>
      <c r="C911" s="5">
        <f t="shared" ca="1" si="91"/>
        <v>29.545766581826165</v>
      </c>
      <c r="D911" s="5">
        <f t="shared" ca="1" si="92"/>
        <v>140.69989823575506</v>
      </c>
      <c r="E911" s="5">
        <f t="shared" ca="1" si="95"/>
        <v>-4.3424958501991417</v>
      </c>
      <c r="F911" s="5">
        <f t="shared" ca="1" si="93"/>
        <v>12.777614706944341</v>
      </c>
      <c r="G911">
        <f t="shared" ca="1" si="94"/>
        <v>0.79700000000000004</v>
      </c>
    </row>
    <row r="912" spans="1:7" x14ac:dyDescent="0.3">
      <c r="A912">
        <v>856</v>
      </c>
      <c r="B912" s="5">
        <f t="shared" ca="1" si="90"/>
        <v>69.432900858685713</v>
      </c>
      <c r="C912" s="5">
        <f t="shared" ca="1" si="91"/>
        <v>31.922704530941679</v>
      </c>
      <c r="D912" s="5">
        <f t="shared" ca="1" si="92"/>
        <v>156.50168171062404</v>
      </c>
      <c r="E912" s="5">
        <f t="shared" ca="1" si="95"/>
        <v>-24.422471493241854</v>
      </c>
      <c r="F912" s="5">
        <f t="shared" ca="1" si="93"/>
        <v>-7.3023609360983706</v>
      </c>
      <c r="G912">
        <f t="shared" ca="1" si="94"/>
        <v>0.20200000000000001</v>
      </c>
    </row>
    <row r="913" spans="1:7" x14ac:dyDescent="0.3">
      <c r="A913">
        <v>857</v>
      </c>
      <c r="B913" s="5">
        <f t="shared" ca="1" si="90"/>
        <v>70.585519945832672</v>
      </c>
      <c r="C913" s="5">
        <f t="shared" ca="1" si="91"/>
        <v>31.189686480554307</v>
      </c>
      <c r="D913" s="5">
        <f t="shared" ca="1" si="92"/>
        <v>152.48255651896673</v>
      </c>
      <c r="E913" s="5">
        <f t="shared" ca="1" si="95"/>
        <v>-16.990128798880153</v>
      </c>
      <c r="F913" s="5">
        <f t="shared" ca="1" si="93"/>
        <v>0.12998175826333025</v>
      </c>
      <c r="G913">
        <f t="shared" ca="1" si="94"/>
        <v>0.40500000000000003</v>
      </c>
    </row>
    <row r="914" spans="1:7" x14ac:dyDescent="0.3">
      <c r="A914">
        <v>858</v>
      </c>
      <c r="B914" s="5">
        <f t="shared" ca="1" si="90"/>
        <v>72.170956935894296</v>
      </c>
      <c r="C914" s="5">
        <f t="shared" ca="1" si="91"/>
        <v>29.944106446265408</v>
      </c>
      <c r="D914" s="5">
        <f t="shared" ca="1" si="92"/>
        <v>150.13842286806866</v>
      </c>
      <c r="E914" s="5">
        <f t="shared" ca="1" si="95"/>
        <v>-7.8199570621663268</v>
      </c>
      <c r="F914" s="5">
        <f t="shared" ca="1" si="93"/>
        <v>9.300153494977156</v>
      </c>
      <c r="G914">
        <f t="shared" ca="1" si="94"/>
        <v>0.71</v>
      </c>
    </row>
    <row r="915" spans="1:7" x14ac:dyDescent="0.3">
      <c r="A915">
        <v>859</v>
      </c>
      <c r="B915" s="5">
        <f t="shared" ca="1" si="90"/>
        <v>74.373421921520347</v>
      </c>
      <c r="C915" s="5">
        <f t="shared" ca="1" si="91"/>
        <v>23.657689741888817</v>
      </c>
      <c r="D915" s="5">
        <f t="shared" ca="1" si="92"/>
        <v>150.6154359685018</v>
      </c>
      <c r="E915" s="5">
        <f t="shared" ca="1" si="95"/>
        <v>15.632314479174422</v>
      </c>
      <c r="F915" s="5">
        <f t="shared" ca="1" si="93"/>
        <v>32.752425036317902</v>
      </c>
      <c r="G915">
        <f t="shared" ca="1" si="94"/>
        <v>0.99099999999999999</v>
      </c>
    </row>
    <row r="916" spans="1:7" x14ac:dyDescent="0.3">
      <c r="A916">
        <v>860</v>
      </c>
      <c r="B916" s="5">
        <f t="shared" ca="1" si="90"/>
        <v>64.359248985374435</v>
      </c>
      <c r="C916" s="5">
        <f t="shared" ca="1" si="91"/>
        <v>26.008655675333799</v>
      </c>
      <c r="D916" s="5">
        <f t="shared" ca="1" si="92"/>
        <v>157.72337421531708</v>
      </c>
      <c r="E916" s="5">
        <f t="shared" ca="1" si="95"/>
        <v>-22.733588840087943</v>
      </c>
      <c r="F916" s="5">
        <f t="shared" ca="1" si="93"/>
        <v>-5.6134782829444596</v>
      </c>
      <c r="G916">
        <f t="shared" ca="1" si="94"/>
        <v>0.23699999999999999</v>
      </c>
    </row>
    <row r="917" spans="1:7" x14ac:dyDescent="0.3">
      <c r="A917">
        <v>861</v>
      </c>
      <c r="B917" s="5">
        <f t="shared" ca="1" si="90"/>
        <v>72.210915159816665</v>
      </c>
      <c r="C917" s="5">
        <f t="shared" ca="1" si="91"/>
        <v>29.638174981519807</v>
      </c>
      <c r="D917" s="5">
        <f t="shared" ca="1" si="92"/>
        <v>145.60101065032234</v>
      </c>
      <c r="E917" s="5">
        <f t="shared" ca="1" si="95"/>
        <v>-4.4088165926466676</v>
      </c>
      <c r="F917" s="5">
        <f t="shared" ca="1" si="93"/>
        <v>12.711293964496816</v>
      </c>
      <c r="G917">
        <f t="shared" ca="1" si="94"/>
        <v>0.79600000000000004</v>
      </c>
    </row>
    <row r="918" spans="1:7" x14ac:dyDescent="0.3">
      <c r="A918">
        <v>862</v>
      </c>
      <c r="B918" s="5">
        <f t="shared" ca="1" si="90"/>
        <v>72.617170975709854</v>
      </c>
      <c r="C918" s="5">
        <f t="shared" ca="1" si="91"/>
        <v>30.828038315718015</v>
      </c>
      <c r="D918" s="5">
        <f t="shared" ca="1" si="92"/>
        <v>148.77627032029508</v>
      </c>
      <c r="E918" s="5">
        <f t="shared" ca="1" si="95"/>
        <v>-8.308473146396091</v>
      </c>
      <c r="F918" s="5">
        <f t="shared" ca="1" si="93"/>
        <v>8.8116374107473927</v>
      </c>
      <c r="G918">
        <f t="shared" ca="1" si="94"/>
        <v>0.69099999999999995</v>
      </c>
    </row>
    <row r="919" spans="1:7" x14ac:dyDescent="0.3">
      <c r="A919">
        <v>863</v>
      </c>
      <c r="B919" s="5">
        <f t="shared" ca="1" si="90"/>
        <v>68.020688733504002</v>
      </c>
      <c r="C919" s="5">
        <f t="shared" ca="1" si="91"/>
        <v>34.733665349717647</v>
      </c>
      <c r="D919" s="5">
        <f t="shared" ca="1" si="92"/>
        <v>160.7834780296713</v>
      </c>
      <c r="E919" s="5">
        <f t="shared" ca="1" si="95"/>
        <v>-38.525062358893429</v>
      </c>
      <c r="F919" s="5">
        <f t="shared" ca="1" si="93"/>
        <v>-21.404951801749945</v>
      </c>
      <c r="G919">
        <f t="shared" ca="1" si="94"/>
        <v>1.7000000000000001E-2</v>
      </c>
    </row>
    <row r="920" spans="1:7" x14ac:dyDescent="0.3">
      <c r="A920">
        <v>864</v>
      </c>
      <c r="B920" s="5">
        <f t="shared" ca="1" si="90"/>
        <v>68.032689801660155</v>
      </c>
      <c r="C920" s="5">
        <f t="shared" ca="1" si="91"/>
        <v>27.622867267867246</v>
      </c>
      <c r="D920" s="5">
        <f t="shared" ca="1" si="92"/>
        <v>153.80246503608689</v>
      </c>
      <c r="E920" s="5">
        <f t="shared" ca="1" si="95"/>
        <v>-14.869331716146547</v>
      </c>
      <c r="F920" s="5">
        <f t="shared" ca="1" si="93"/>
        <v>2.2507788409969365</v>
      </c>
      <c r="G920">
        <f t="shared" ca="1" si="94"/>
        <v>0.47699999999999998</v>
      </c>
    </row>
    <row r="921" spans="1:7" x14ac:dyDescent="0.3">
      <c r="A921">
        <v>865</v>
      </c>
      <c r="B921" s="5">
        <f t="shared" ca="1" si="90"/>
        <v>68.575866217229105</v>
      </c>
      <c r="C921" s="5">
        <f t="shared" ca="1" si="91"/>
        <v>28.51266087034907</v>
      </c>
      <c r="D921" s="5">
        <f t="shared" ca="1" si="92"/>
        <v>155.63948412854052</v>
      </c>
      <c r="E921" s="5">
        <f t="shared" ca="1" si="95"/>
        <v>-16.82734298458529</v>
      </c>
      <c r="F921" s="5">
        <f t="shared" ca="1" si="93"/>
        <v>0.29276757255819419</v>
      </c>
      <c r="G921">
        <f t="shared" ca="1" si="94"/>
        <v>0.41399999999999998</v>
      </c>
    </row>
    <row r="922" spans="1:7" x14ac:dyDescent="0.3">
      <c r="A922">
        <v>866</v>
      </c>
      <c r="B922" s="5">
        <f t="shared" ca="1" si="90"/>
        <v>73.755560573748539</v>
      </c>
      <c r="C922" s="5">
        <f t="shared" ca="1" si="91"/>
        <v>29.740013538867441</v>
      </c>
      <c r="D922" s="5">
        <f t="shared" ca="1" si="92"/>
        <v>146.97265337109906</v>
      </c>
      <c r="E922" s="5">
        <f t="shared" ca="1" si="95"/>
        <v>-1.1182158545991592</v>
      </c>
      <c r="F922" s="5">
        <f t="shared" ca="1" si="93"/>
        <v>16.001894702544323</v>
      </c>
      <c r="G922">
        <f t="shared" ca="1" si="94"/>
        <v>0.85399999999999998</v>
      </c>
    </row>
    <row r="923" spans="1:7" x14ac:dyDescent="0.3">
      <c r="A923">
        <v>867</v>
      </c>
      <c r="B923" s="5">
        <f t="shared" ca="1" si="90"/>
        <v>67.644791430769885</v>
      </c>
      <c r="C923" s="5">
        <f t="shared" ca="1" si="91"/>
        <v>28.333232232528243</v>
      </c>
      <c r="D923" s="5">
        <f t="shared" ca="1" si="92"/>
        <v>154.70826530485562</v>
      </c>
      <c r="E923" s="5">
        <f t="shared" ca="1" si="95"/>
        <v>-18.424873465640001</v>
      </c>
      <c r="F923" s="5">
        <f t="shared" ca="1" si="93"/>
        <v>-1.3047629084965173</v>
      </c>
      <c r="G923">
        <f t="shared" ca="1" si="94"/>
        <v>0.36099999999999999</v>
      </c>
    </row>
    <row r="924" spans="1:7" x14ac:dyDescent="0.3">
      <c r="A924">
        <v>868</v>
      </c>
      <c r="B924" s="5">
        <f t="shared" ca="1" si="90"/>
        <v>72.800135377243322</v>
      </c>
      <c r="C924" s="5">
        <f t="shared" ca="1" si="91"/>
        <v>35.638973929013886</v>
      </c>
      <c r="D924" s="5">
        <f t="shared" ca="1" si="92"/>
        <v>159.529735573349</v>
      </c>
      <c r="E924" s="5">
        <f t="shared" ca="1" si="95"/>
        <v>-27.029048357613078</v>
      </c>
      <c r="F924" s="5">
        <f t="shared" ca="1" si="93"/>
        <v>-9.9089378004695945</v>
      </c>
      <c r="G924">
        <f t="shared" ca="1" si="94"/>
        <v>0.14699999999999999</v>
      </c>
    </row>
    <row r="925" spans="1:7" x14ac:dyDescent="0.3">
      <c r="A925">
        <v>869</v>
      </c>
      <c r="B925" s="5">
        <f t="shared" ca="1" si="90"/>
        <v>69.777277882782968</v>
      </c>
      <c r="C925" s="5">
        <f t="shared" ca="1" si="91"/>
        <v>31.720440078514986</v>
      </c>
      <c r="D925" s="5">
        <f t="shared" ca="1" si="92"/>
        <v>152.15143378907746</v>
      </c>
      <c r="E925" s="5">
        <f t="shared" ca="1" si="95"/>
        <v>-20.551491523448938</v>
      </c>
      <c r="F925" s="5">
        <f t="shared" ca="1" si="93"/>
        <v>-3.4313809663054542</v>
      </c>
      <c r="G925">
        <f t="shared" ca="1" si="94"/>
        <v>0.29299999999999998</v>
      </c>
    </row>
    <row r="926" spans="1:7" x14ac:dyDescent="0.3">
      <c r="A926">
        <v>870</v>
      </c>
      <c r="B926" s="5">
        <f t="shared" ca="1" si="90"/>
        <v>69.689932651627174</v>
      </c>
      <c r="C926" s="5">
        <f t="shared" ca="1" si="91"/>
        <v>33.66852757099501</v>
      </c>
      <c r="D926" s="5">
        <f t="shared" ca="1" si="92"/>
        <v>154.13439392758477</v>
      </c>
      <c r="E926" s="5">
        <f t="shared" ca="1" si="95"/>
        <v>-27.304982599829575</v>
      </c>
      <c r="F926" s="5">
        <f t="shared" ca="1" si="93"/>
        <v>-10.184872042686091</v>
      </c>
      <c r="G926">
        <f t="shared" ca="1" si="94"/>
        <v>0.14000000000000001</v>
      </c>
    </row>
    <row r="927" spans="1:7" x14ac:dyDescent="0.3">
      <c r="A927">
        <v>871</v>
      </c>
      <c r="B927" s="5">
        <f t="shared" ca="1" si="90"/>
        <v>70.871034887626948</v>
      </c>
      <c r="C927" s="5">
        <f t="shared" ca="1" si="91"/>
        <v>27.314259840255588</v>
      </c>
      <c r="D927" s="5">
        <f t="shared" ca="1" si="92"/>
        <v>143.16134796600608</v>
      </c>
      <c r="E927" s="5">
        <f t="shared" ca="1" si="95"/>
        <v>-0.34576066056971921</v>
      </c>
      <c r="F927" s="5">
        <f t="shared" ca="1" si="93"/>
        <v>16.774349896573764</v>
      </c>
      <c r="G927">
        <f t="shared" ca="1" si="94"/>
        <v>0.86799999999999999</v>
      </c>
    </row>
    <row r="928" spans="1:7" x14ac:dyDescent="0.3">
      <c r="A928">
        <v>872</v>
      </c>
      <c r="B928" s="5">
        <f t="shared" ca="1" si="90"/>
        <v>67.381254995926724</v>
      </c>
      <c r="C928" s="5">
        <f t="shared" ca="1" si="91"/>
        <v>26.798518664782286</v>
      </c>
      <c r="D928" s="5">
        <f t="shared" ca="1" si="92"/>
        <v>142.15228760460394</v>
      </c>
      <c r="E928" s="5">
        <f t="shared" ca="1" si="95"/>
        <v>-8.1084538771732504</v>
      </c>
      <c r="F928" s="5">
        <f t="shared" ca="1" si="93"/>
        <v>9.0116566799702333</v>
      </c>
      <c r="G928">
        <f t="shared" ca="1" si="94"/>
        <v>0.69599999999999995</v>
      </c>
    </row>
    <row r="929" spans="1:7" x14ac:dyDescent="0.3">
      <c r="A929">
        <v>873</v>
      </c>
      <c r="B929" s="5">
        <f t="shared" ca="1" si="90"/>
        <v>69.723498686758973</v>
      </c>
      <c r="C929" s="5">
        <f t="shared" ca="1" si="91"/>
        <v>30.80005322171877</v>
      </c>
      <c r="D929" s="5">
        <f t="shared" ca="1" si="92"/>
        <v>142.27422392946335</v>
      </c>
      <c r="E929" s="5">
        <f t="shared" ca="1" si="95"/>
        <v>-12.808536295201558</v>
      </c>
      <c r="F929" s="5">
        <f t="shared" ca="1" si="93"/>
        <v>4.3115742619419262</v>
      </c>
      <c r="G929">
        <f t="shared" ca="1" si="94"/>
        <v>0.56299999999999994</v>
      </c>
    </row>
    <row r="930" spans="1:7" x14ac:dyDescent="0.3">
      <c r="A930">
        <v>874</v>
      </c>
      <c r="B930" s="5">
        <f t="shared" ca="1" si="90"/>
        <v>74.512720160660407</v>
      </c>
      <c r="C930" s="5">
        <f t="shared" ca="1" si="91"/>
        <v>30.648423455128629</v>
      </c>
      <c r="D930" s="5">
        <f t="shared" ca="1" si="92"/>
        <v>145.05133127598199</v>
      </c>
      <c r="E930" s="5">
        <f t="shared" ca="1" si="95"/>
        <v>-0.50531274815875227</v>
      </c>
      <c r="F930" s="5">
        <f t="shared" ca="1" si="93"/>
        <v>16.614797808984733</v>
      </c>
      <c r="G930">
        <f t="shared" ca="1" si="94"/>
        <v>0.86299999999999999</v>
      </c>
    </row>
    <row r="931" spans="1:7" x14ac:dyDescent="0.3">
      <c r="A931">
        <v>875</v>
      </c>
      <c r="B931" s="5">
        <f t="shared" ca="1" si="90"/>
        <v>68.444313149999189</v>
      </c>
      <c r="C931" s="5">
        <f t="shared" ca="1" si="91"/>
        <v>33.409143342239489</v>
      </c>
      <c r="D931" s="5">
        <f t="shared" ca="1" si="92"/>
        <v>146.29024072513374</v>
      </c>
      <c r="E931" s="5">
        <f t="shared" ca="1" si="95"/>
        <v>-25.832543410225881</v>
      </c>
      <c r="F931" s="5">
        <f t="shared" ca="1" si="93"/>
        <v>-8.7124328530823973</v>
      </c>
      <c r="G931">
        <f t="shared" ca="1" si="94"/>
        <v>0.16700000000000001</v>
      </c>
    </row>
    <row r="932" spans="1:7" x14ac:dyDescent="0.3">
      <c r="A932">
        <v>876</v>
      </c>
      <c r="B932" s="5">
        <f t="shared" ca="1" si="90"/>
        <v>71.614988615816074</v>
      </c>
      <c r="C932" s="5">
        <f t="shared" ca="1" si="91"/>
        <v>23.402549399469329</v>
      </c>
      <c r="D932" s="5">
        <f t="shared" ca="1" si="92"/>
        <v>159.68503274745646</v>
      </c>
      <c r="E932" s="5">
        <f t="shared" ca="1" si="95"/>
        <v>3.7533202080061274</v>
      </c>
      <c r="F932" s="5">
        <f t="shared" ca="1" si="93"/>
        <v>20.87343076514961</v>
      </c>
      <c r="G932">
        <f t="shared" ca="1" si="94"/>
        <v>0.93</v>
      </c>
    </row>
    <row r="933" spans="1:7" x14ac:dyDescent="0.3">
      <c r="A933">
        <v>877</v>
      </c>
      <c r="B933" s="5">
        <f t="shared" ca="1" si="90"/>
        <v>67.921496519515756</v>
      </c>
      <c r="C933" s="5">
        <f t="shared" ca="1" si="91"/>
        <v>31.951788293456893</v>
      </c>
      <c r="D933" s="5">
        <f t="shared" ca="1" si="92"/>
        <v>158.90237362994958</v>
      </c>
      <c r="E933" s="5">
        <f t="shared" ca="1" si="95"/>
        <v>-30.018692804208964</v>
      </c>
      <c r="F933" s="5">
        <f t="shared" ca="1" si="93"/>
        <v>-12.89858224706548</v>
      </c>
      <c r="G933">
        <f t="shared" ca="1" si="94"/>
        <v>8.8999999999999996E-2</v>
      </c>
    </row>
    <row r="934" spans="1:7" x14ac:dyDescent="0.3">
      <c r="A934">
        <v>878</v>
      </c>
      <c r="B934" s="5">
        <f t="shared" ca="1" si="90"/>
        <v>68.167765241603107</v>
      </c>
      <c r="C934" s="5">
        <f t="shared" ca="1" si="91"/>
        <v>31.56675989338855</v>
      </c>
      <c r="D934" s="5">
        <f t="shared" ca="1" si="92"/>
        <v>142.36536054137963</v>
      </c>
      <c r="E934" s="5">
        <f t="shared" ca="1" si="95"/>
        <v>-19.344187610961104</v>
      </c>
      <c r="F934" s="5">
        <f t="shared" ca="1" si="93"/>
        <v>-2.22407705381762</v>
      </c>
      <c r="G934">
        <f t="shared" ca="1" si="94"/>
        <v>0.32900000000000001</v>
      </c>
    </row>
    <row r="935" spans="1:7" x14ac:dyDescent="0.3">
      <c r="A935">
        <v>879</v>
      </c>
      <c r="B935" s="5">
        <f t="shared" ca="1" si="90"/>
        <v>68.488429522472956</v>
      </c>
      <c r="C935" s="5">
        <f t="shared" ca="1" si="91"/>
        <v>32.124129866827325</v>
      </c>
      <c r="D935" s="5">
        <f t="shared" ca="1" si="92"/>
        <v>152.88373610324771</v>
      </c>
      <c r="E935" s="5">
        <f t="shared" ca="1" si="95"/>
        <v>-25.67334108146466</v>
      </c>
      <c r="F935" s="5">
        <f t="shared" ca="1" si="93"/>
        <v>-8.5532305243211759</v>
      </c>
      <c r="G935">
        <f t="shared" ca="1" si="94"/>
        <v>0.17199999999999999</v>
      </c>
    </row>
    <row r="936" spans="1:7" x14ac:dyDescent="0.3">
      <c r="A936">
        <v>880</v>
      </c>
      <c r="B936" s="5">
        <f t="shared" ca="1" si="90"/>
        <v>70.960053456086882</v>
      </c>
      <c r="C936" s="5">
        <f t="shared" ca="1" si="91"/>
        <v>27.205606184476885</v>
      </c>
      <c r="D936" s="5">
        <f t="shared" ca="1" si="92"/>
        <v>147.66652436878474</v>
      </c>
      <c r="E936" s="5">
        <f t="shared" ca="1" si="95"/>
        <v>-2.2213699180645641</v>
      </c>
      <c r="F936" s="5">
        <f t="shared" ca="1" si="93"/>
        <v>14.89874063907892</v>
      </c>
      <c r="G936">
        <f t="shared" ca="1" si="94"/>
        <v>0.83399999999999996</v>
      </c>
    </row>
    <row r="937" spans="1:7" x14ac:dyDescent="0.3">
      <c r="A937">
        <v>881</v>
      </c>
      <c r="B937" s="5">
        <f t="shared" ca="1" si="90"/>
        <v>68.960374829803939</v>
      </c>
      <c r="C937" s="5">
        <f t="shared" ca="1" si="91"/>
        <v>39.093420895365739</v>
      </c>
      <c r="D937" s="5">
        <f t="shared" ca="1" si="92"/>
        <v>152.78248046058937</v>
      </c>
      <c r="E937" s="5">
        <f t="shared" ca="1" si="95"/>
        <v>-43.765766895282674</v>
      </c>
      <c r="F937" s="5">
        <f t="shared" ca="1" si="93"/>
        <v>-26.64565633813919</v>
      </c>
      <c r="G937">
        <f t="shared" ca="1" si="94"/>
        <v>1E-3</v>
      </c>
    </row>
    <row r="938" spans="1:7" x14ac:dyDescent="0.3">
      <c r="A938">
        <v>882</v>
      </c>
      <c r="B938" s="5">
        <f t="shared" ca="1" si="90"/>
        <v>68.296972661142675</v>
      </c>
      <c r="C938" s="5">
        <f t="shared" ca="1" si="91"/>
        <v>32.644616121496632</v>
      </c>
      <c r="D938" s="5">
        <f t="shared" ca="1" si="92"/>
        <v>157.64079049168549</v>
      </c>
      <c r="E938" s="5">
        <f t="shared" ca="1" si="95"/>
        <v>-30.225221897112043</v>
      </c>
      <c r="F938" s="5">
        <f t="shared" ca="1" si="93"/>
        <v>-13.105111339968559</v>
      </c>
      <c r="G938">
        <f t="shared" ca="1" si="94"/>
        <v>8.4000000000000005E-2</v>
      </c>
    </row>
    <row r="939" spans="1:7" x14ac:dyDescent="0.3">
      <c r="A939">
        <v>883</v>
      </c>
      <c r="B939" s="5">
        <f t="shared" ca="1" si="90"/>
        <v>67.908576448502146</v>
      </c>
      <c r="C939" s="5">
        <f t="shared" ca="1" si="91"/>
        <v>30.97934941062806</v>
      </c>
      <c r="D939" s="5">
        <f t="shared" ca="1" si="92"/>
        <v>152.06773451731178</v>
      </c>
      <c r="E939" s="5">
        <f t="shared" ca="1" si="95"/>
        <v>-23.65578849969889</v>
      </c>
      <c r="F939" s="5">
        <f t="shared" ca="1" si="93"/>
        <v>-6.5356779425554059</v>
      </c>
      <c r="G939">
        <f t="shared" ca="1" si="94"/>
        <v>0.216</v>
      </c>
    </row>
    <row r="940" spans="1:7" x14ac:dyDescent="0.3">
      <c r="A940">
        <v>884</v>
      </c>
      <c r="B940" s="5">
        <f t="shared" ca="1" si="90"/>
        <v>67.281089687873475</v>
      </c>
      <c r="C940" s="5">
        <f t="shared" ca="1" si="91"/>
        <v>27.750791967387674</v>
      </c>
      <c r="D940" s="5">
        <f t="shared" ca="1" si="92"/>
        <v>155.08202184519703</v>
      </c>
      <c r="E940" s="5">
        <f t="shared" ca="1" si="95"/>
        <v>-18.01534626498939</v>
      </c>
      <c r="F940" s="5">
        <f t="shared" ca="1" si="93"/>
        <v>-0.89523570784590589</v>
      </c>
      <c r="G940">
        <f t="shared" ca="1" si="94"/>
        <v>0.378</v>
      </c>
    </row>
    <row r="941" spans="1:7" x14ac:dyDescent="0.3">
      <c r="A941">
        <v>885</v>
      </c>
      <c r="B941" s="5">
        <f t="shared" ca="1" si="90"/>
        <v>67.567935655512173</v>
      </c>
      <c r="C941" s="5">
        <f t="shared" ca="1" si="91"/>
        <v>30.838920840832415</v>
      </c>
      <c r="D941" s="5">
        <f t="shared" ca="1" si="92"/>
        <v>150.40424998381258</v>
      </c>
      <c r="E941" s="5">
        <f t="shared" ca="1" si="95"/>
        <v>-23.31857618133148</v>
      </c>
      <c r="F941" s="5">
        <f t="shared" ca="1" si="93"/>
        <v>-6.1984656241879961</v>
      </c>
      <c r="G941">
        <f t="shared" ca="1" si="94"/>
        <v>0.222</v>
      </c>
    </row>
    <row r="942" spans="1:7" x14ac:dyDescent="0.3">
      <c r="A942">
        <v>886</v>
      </c>
      <c r="B942" s="5">
        <f t="shared" ca="1" si="90"/>
        <v>70.152821837630384</v>
      </c>
      <c r="C942" s="5">
        <f t="shared" ca="1" si="91"/>
        <v>32.927101639068091</v>
      </c>
      <c r="D942" s="5">
        <f t="shared" ca="1" si="92"/>
        <v>155.60083622834583</v>
      </c>
      <c r="E942" s="5">
        <f t="shared" ca="1" si="95"/>
        <v>-24.731570380346636</v>
      </c>
      <c r="F942" s="5">
        <f t="shared" ca="1" si="93"/>
        <v>-7.6114598232031518</v>
      </c>
      <c r="G942">
        <f t="shared" ca="1" si="94"/>
        <v>0.191</v>
      </c>
    </row>
    <row r="943" spans="1:7" x14ac:dyDescent="0.3">
      <c r="A943">
        <v>887</v>
      </c>
      <c r="B943" s="5">
        <f t="shared" ca="1" si="90"/>
        <v>66.289221984606186</v>
      </c>
      <c r="C943" s="5">
        <f t="shared" ca="1" si="91"/>
        <v>30.835358072693658</v>
      </c>
      <c r="D943" s="5">
        <f t="shared" ca="1" si="92"/>
        <v>141.86831005793252</v>
      </c>
      <c r="E943" s="5">
        <f t="shared" ca="1" si="95"/>
        <v>-22.280290850632049</v>
      </c>
      <c r="F943" s="5">
        <f t="shared" ca="1" si="93"/>
        <v>-5.1601802934885654</v>
      </c>
      <c r="G943">
        <f t="shared" ca="1" si="94"/>
        <v>0.24299999999999999</v>
      </c>
    </row>
    <row r="944" spans="1:7" x14ac:dyDescent="0.3">
      <c r="A944">
        <v>888</v>
      </c>
      <c r="B944" s="5">
        <f t="shared" ca="1" si="90"/>
        <v>70.938101021361504</v>
      </c>
      <c r="C944" s="5">
        <f t="shared" ca="1" si="91"/>
        <v>30.866352083541454</v>
      </c>
      <c r="D944" s="5">
        <f t="shared" ca="1" si="92"/>
        <v>140.19245650206466</v>
      </c>
      <c r="E944" s="5">
        <f t="shared" ca="1" si="95"/>
        <v>-8.4795396592576591</v>
      </c>
      <c r="F944" s="5">
        <f t="shared" ca="1" si="93"/>
        <v>8.6405708978858247</v>
      </c>
      <c r="G944">
        <f t="shared" ca="1" si="94"/>
        <v>0.68700000000000006</v>
      </c>
    </row>
    <row r="945" spans="1:7" x14ac:dyDescent="0.3">
      <c r="A945">
        <v>889</v>
      </c>
      <c r="B945" s="5">
        <f t="shared" ca="1" si="90"/>
        <v>68.773010031071024</v>
      </c>
      <c r="C945" s="5">
        <f t="shared" ca="1" si="91"/>
        <v>26.077339531324078</v>
      </c>
      <c r="D945" s="5">
        <f t="shared" ca="1" si="92"/>
        <v>161.52607927843758</v>
      </c>
      <c r="E945" s="5">
        <f t="shared" ca="1" si="95"/>
        <v>-12.647017245159887</v>
      </c>
      <c r="F945" s="5">
        <f t="shared" ca="1" si="93"/>
        <v>4.4730933119835967</v>
      </c>
      <c r="G945">
        <f t="shared" ca="1" si="94"/>
        <v>0.56699999999999995</v>
      </c>
    </row>
    <row r="946" spans="1:7" x14ac:dyDescent="0.3">
      <c r="A946">
        <v>890</v>
      </c>
      <c r="B946" s="5">
        <f t="shared" ca="1" si="90"/>
        <v>72.922553670068311</v>
      </c>
      <c r="C946" s="5">
        <f t="shared" ca="1" si="91"/>
        <v>26.064765747079125</v>
      </c>
      <c r="D946" s="5">
        <f t="shared" ca="1" si="92"/>
        <v>159.30984179576802</v>
      </c>
      <c r="E946" s="5">
        <f t="shared" ca="1" si="95"/>
        <v>0.17197858312464831</v>
      </c>
      <c r="F946" s="5">
        <f t="shared" ca="1" si="93"/>
        <v>17.292089140268132</v>
      </c>
      <c r="G946">
        <f t="shared" ca="1" si="94"/>
        <v>0.877</v>
      </c>
    </row>
    <row r="947" spans="1:7" x14ac:dyDescent="0.3">
      <c r="A947">
        <v>891</v>
      </c>
      <c r="B947" s="5">
        <f t="shared" ca="1" si="90"/>
        <v>71.906854800992079</v>
      </c>
      <c r="C947" s="5">
        <f t="shared" ca="1" si="91"/>
        <v>34.240124219126827</v>
      </c>
      <c r="D947" s="5">
        <f t="shared" ca="1" si="92"/>
        <v>146.0448058354367</v>
      </c>
      <c r="E947" s="5">
        <f t="shared" ca="1" si="95"/>
        <v>-18.350375993443961</v>
      </c>
      <c r="F947" s="5">
        <f t="shared" ca="1" si="93"/>
        <v>-1.2302654363004777</v>
      </c>
      <c r="G947">
        <f t="shared" ca="1" si="94"/>
        <v>0.36599999999999999</v>
      </c>
    </row>
    <row r="948" spans="1:7" x14ac:dyDescent="0.3">
      <c r="A948">
        <v>892</v>
      </c>
      <c r="B948" s="5">
        <f t="shared" ca="1" si="90"/>
        <v>68.486592459308127</v>
      </c>
      <c r="C948" s="5">
        <f t="shared" ca="1" si="91"/>
        <v>27.628957353221463</v>
      </c>
      <c r="D948" s="5">
        <f t="shared" ca="1" si="92"/>
        <v>153.28352114359396</v>
      </c>
      <c r="E948" s="5">
        <f t="shared" ca="1" si="95"/>
        <v>-13.338954554131437</v>
      </c>
      <c r="F948" s="5">
        <f t="shared" ca="1" si="93"/>
        <v>3.7811560030120468</v>
      </c>
      <c r="G948">
        <f t="shared" ca="1" si="94"/>
        <v>0.53900000000000003</v>
      </c>
    </row>
    <row r="949" spans="1:7" x14ac:dyDescent="0.3">
      <c r="A949">
        <v>893</v>
      </c>
      <c r="B949" s="5">
        <f t="shared" ca="1" si="90"/>
        <v>74.100819951128216</v>
      </c>
      <c r="C949" s="5">
        <f t="shared" ca="1" si="91"/>
        <v>32.239205261950048</v>
      </c>
      <c r="D949" s="5">
        <f t="shared" ca="1" si="92"/>
        <v>152.1270252152666</v>
      </c>
      <c r="E949" s="5">
        <f t="shared" ca="1" si="95"/>
        <v>-9.9116535223139479</v>
      </c>
      <c r="F949" s="5">
        <f t="shared" ca="1" si="93"/>
        <v>7.2084570348295358</v>
      </c>
      <c r="G949">
        <f t="shared" ca="1" si="94"/>
        <v>0.64500000000000002</v>
      </c>
    </row>
    <row r="950" spans="1:7" x14ac:dyDescent="0.3">
      <c r="A950">
        <v>894</v>
      </c>
      <c r="B950" s="5">
        <f t="shared" ca="1" si="90"/>
        <v>72.893656471272507</v>
      </c>
      <c r="C950" s="5">
        <f t="shared" ca="1" si="91"/>
        <v>27.953955058681188</v>
      </c>
      <c r="D950" s="5">
        <f t="shared" ca="1" si="92"/>
        <v>150.34816232374848</v>
      </c>
      <c r="E950" s="5">
        <f t="shared" ca="1" si="95"/>
        <v>-0.35602731660132753</v>
      </c>
      <c r="F950" s="5">
        <f t="shared" ca="1" si="93"/>
        <v>16.764083240542156</v>
      </c>
      <c r="G950">
        <f t="shared" ca="1" si="94"/>
        <v>0.86599999999999999</v>
      </c>
    </row>
    <row r="951" spans="1:7" x14ac:dyDescent="0.3">
      <c r="A951">
        <v>895</v>
      </c>
      <c r="B951" s="5">
        <f t="shared" ca="1" si="90"/>
        <v>69.665751027621312</v>
      </c>
      <c r="C951" s="5">
        <f t="shared" ca="1" si="91"/>
        <v>31.872192406840039</v>
      </c>
      <c r="D951" s="5">
        <f t="shared" ca="1" si="92"/>
        <v>148.18145185262688</v>
      </c>
      <c r="E951" s="5">
        <f t="shared" ca="1" si="95"/>
        <v>-19.147521813675972</v>
      </c>
      <c r="F951" s="5">
        <f t="shared" ca="1" si="93"/>
        <v>-2.0274112565324884</v>
      </c>
      <c r="G951">
        <f t="shared" ca="1" si="94"/>
        <v>0.33500000000000002</v>
      </c>
    </row>
    <row r="952" spans="1:7" x14ac:dyDescent="0.3">
      <c r="A952">
        <v>896</v>
      </c>
      <c r="B952" s="5">
        <f t="shared" ca="1" si="90"/>
        <v>71.09820904752516</v>
      </c>
      <c r="C952" s="5">
        <f t="shared" ca="1" si="91"/>
        <v>27.739328118952724</v>
      </c>
      <c r="D952" s="5">
        <f t="shared" ca="1" si="92"/>
        <v>147.99728500376398</v>
      </c>
      <c r="E952" s="5">
        <f t="shared" ca="1" si="95"/>
        <v>-3.5044178135955319</v>
      </c>
      <c r="F952" s="5">
        <f t="shared" ca="1" si="93"/>
        <v>13.615692743547951</v>
      </c>
      <c r="G952">
        <f t="shared" ca="1" si="94"/>
        <v>0.81499999999999995</v>
      </c>
    </row>
    <row r="953" spans="1:7" x14ac:dyDescent="0.3">
      <c r="A953">
        <v>897</v>
      </c>
      <c r="B953" s="5">
        <f t="shared" ca="1" si="90"/>
        <v>72.655220989088065</v>
      </c>
      <c r="C953" s="5">
        <f t="shared" ca="1" si="91"/>
        <v>30.563779257706987</v>
      </c>
      <c r="D953" s="5">
        <f t="shared" ca="1" si="92"/>
        <v>135.54373266274609</v>
      </c>
      <c r="E953" s="5">
        <f t="shared" ca="1" si="95"/>
        <v>-0.33350964059998223</v>
      </c>
      <c r="F953" s="5">
        <f t="shared" ca="1" si="93"/>
        <v>16.786600916543502</v>
      </c>
      <c r="G953">
        <f t="shared" ca="1" si="94"/>
        <v>0.86899999999999999</v>
      </c>
    </row>
    <row r="954" spans="1:7" x14ac:dyDescent="0.3">
      <c r="A954">
        <v>898</v>
      </c>
      <c r="B954" s="5">
        <f t="shared" ref="B954:B1017" ca="1" si="96">_xlfn.NORM.INV(RAND(),$B$52,$C$52)</f>
        <v>67.92255723248978</v>
      </c>
      <c r="C954" s="5">
        <f t="shared" ref="C954:C1017" ca="1" si="97">_xlfn.NORM.INV(RAND(),$B$53,$C$53)</f>
        <v>29.177563445868756</v>
      </c>
      <c r="D954" s="5">
        <f t="shared" ref="D954:D1017" ca="1" si="98">_xlfn.NORM.INV(RAND(),$B$54,$C$54)</f>
        <v>146.93666180306784</v>
      </c>
      <c r="E954" s="5">
        <f t="shared" ca="1" si="95"/>
        <v>-15.819397492339778</v>
      </c>
      <c r="F954" s="5">
        <f t="shared" ref="F954:F1017" ca="1" si="99">E954+$C$46</f>
        <v>1.3007130648037055</v>
      </c>
      <c r="G954">
        <f t="shared" ref="G954:G1017" ca="1" si="100">COUNTIF($F$57:$F$1056,"&lt;"&amp;F954)/COUNT($F$57:$F$1056)</f>
        <v>0.44700000000000001</v>
      </c>
    </row>
    <row r="955" spans="1:7" x14ac:dyDescent="0.3">
      <c r="A955">
        <v>899</v>
      </c>
      <c r="B955" s="5">
        <f t="shared" ca="1" si="96"/>
        <v>70.714364559916092</v>
      </c>
      <c r="C955" s="5">
        <f t="shared" ca="1" si="97"/>
        <v>33.536257728616839</v>
      </c>
      <c r="D955" s="5">
        <f t="shared" ca="1" si="98"/>
        <v>147.47770459272766</v>
      </c>
      <c r="E955" s="5">
        <f t="shared" ca="1" si="95"/>
        <v>-20.487241108561996</v>
      </c>
      <c r="F955" s="5">
        <f t="shared" ca="1" si="99"/>
        <v>-3.3671305514185121</v>
      </c>
      <c r="G955">
        <f t="shared" ca="1" si="100"/>
        <v>0.29599999999999999</v>
      </c>
    </row>
    <row r="956" spans="1:7" x14ac:dyDescent="0.3">
      <c r="A956">
        <v>900</v>
      </c>
      <c r="B956" s="5">
        <f t="shared" ca="1" si="96"/>
        <v>70.286814475143089</v>
      </c>
      <c r="C956" s="5">
        <f t="shared" ca="1" si="97"/>
        <v>28.950271688702173</v>
      </c>
      <c r="D956" s="5">
        <f t="shared" ca="1" si="98"/>
        <v>154.78380357274457</v>
      </c>
      <c r="E956" s="5">
        <f t="shared" ca="1" si="95"/>
        <v>-12.80982989465063</v>
      </c>
      <c r="F956" s="5">
        <f t="shared" ca="1" si="99"/>
        <v>4.310280662492854</v>
      </c>
      <c r="G956">
        <f t="shared" ca="1" si="100"/>
        <v>0.56200000000000006</v>
      </c>
    </row>
    <row r="957" spans="1:7" x14ac:dyDescent="0.3">
      <c r="A957">
        <v>901</v>
      </c>
      <c r="B957" s="5">
        <f t="shared" ca="1" si="96"/>
        <v>64.346575850005067</v>
      </c>
      <c r="C957" s="5">
        <f t="shared" ca="1" si="97"/>
        <v>29.837314726140573</v>
      </c>
      <c r="D957" s="5">
        <f t="shared" ca="1" si="98"/>
        <v>151.67968532690006</v>
      </c>
      <c r="E957" s="5">
        <f t="shared" ca="1" si="95"/>
        <v>-30.205609011240131</v>
      </c>
      <c r="F957" s="5">
        <f t="shared" ca="1" si="99"/>
        <v>-13.085498454096648</v>
      </c>
      <c r="G957">
        <f t="shared" ca="1" si="100"/>
        <v>8.5000000000000006E-2</v>
      </c>
    </row>
    <row r="958" spans="1:7" x14ac:dyDescent="0.3">
      <c r="A958">
        <v>902</v>
      </c>
      <c r="B958" s="5">
        <f t="shared" ca="1" si="96"/>
        <v>74.709263724622048</v>
      </c>
      <c r="C958" s="5">
        <f t="shared" ca="1" si="97"/>
        <v>33.033732858014375</v>
      </c>
      <c r="D958" s="5">
        <f t="shared" ca="1" si="98"/>
        <v>155.95107890627159</v>
      </c>
      <c r="E958" s="5">
        <f t="shared" ca="1" si="95"/>
        <v>-12.492051022050948</v>
      </c>
      <c r="F958" s="5">
        <f t="shared" ca="1" si="99"/>
        <v>4.628059535092536</v>
      </c>
      <c r="G958">
        <f t="shared" ca="1" si="100"/>
        <v>0.57199999999999995</v>
      </c>
    </row>
    <row r="959" spans="1:7" x14ac:dyDescent="0.3">
      <c r="A959">
        <v>903</v>
      </c>
      <c r="B959" s="5">
        <f t="shared" ca="1" si="96"/>
        <v>67.021125721726477</v>
      </c>
      <c r="C959" s="5">
        <f t="shared" ca="1" si="97"/>
        <v>27.379663191615382</v>
      </c>
      <c r="D959" s="5">
        <f t="shared" ca="1" si="98"/>
        <v>144.03897330110712</v>
      </c>
      <c r="E959" s="5">
        <f t="shared" ca="1" si="95"/>
        <v>-11.7540960250839</v>
      </c>
      <c r="F959" s="5">
        <f t="shared" ca="1" si="99"/>
        <v>5.3660145320595838</v>
      </c>
      <c r="G959">
        <f t="shared" ca="1" si="100"/>
        <v>0.59099999999999997</v>
      </c>
    </row>
    <row r="960" spans="1:7" x14ac:dyDescent="0.3">
      <c r="A960">
        <v>904</v>
      </c>
      <c r="B960" s="5">
        <f t="shared" ca="1" si="96"/>
        <v>73.111935811703887</v>
      </c>
      <c r="C960" s="5">
        <f t="shared" ca="1" si="97"/>
        <v>27.144908609735907</v>
      </c>
      <c r="D960" s="5">
        <f t="shared" ca="1" si="98"/>
        <v>143.09616578631304</v>
      </c>
      <c r="E960" s="5">
        <f t="shared" ca="1" si="95"/>
        <v>6.4211622964338311</v>
      </c>
      <c r="F960" s="5">
        <f t="shared" ca="1" si="99"/>
        <v>23.541272853577315</v>
      </c>
      <c r="G960">
        <f t="shared" ca="1" si="100"/>
        <v>0.95</v>
      </c>
    </row>
    <row r="961" spans="1:7" x14ac:dyDescent="0.3">
      <c r="A961">
        <v>905</v>
      </c>
      <c r="B961" s="5">
        <f t="shared" ca="1" si="96"/>
        <v>66.525203211600171</v>
      </c>
      <c r="C961" s="5">
        <f t="shared" ca="1" si="97"/>
        <v>27.150324001874125</v>
      </c>
      <c r="D961" s="5">
        <f t="shared" ca="1" si="98"/>
        <v>148.03444310505338</v>
      </c>
      <c r="E961" s="5">
        <f t="shared" ca="1" si="95"/>
        <v>-14.651698435202919</v>
      </c>
      <c r="F961" s="5">
        <f t="shared" ca="1" si="99"/>
        <v>2.468412121940565</v>
      </c>
      <c r="G961">
        <f t="shared" ca="1" si="100"/>
        <v>0.48499999999999999</v>
      </c>
    </row>
    <row r="962" spans="1:7" x14ac:dyDescent="0.3">
      <c r="A962">
        <v>906</v>
      </c>
      <c r="B962" s="5">
        <f t="shared" ca="1" si="96"/>
        <v>67.47188725462297</v>
      </c>
      <c r="C962" s="5">
        <f t="shared" ca="1" si="97"/>
        <v>28.344026864527688</v>
      </c>
      <c r="D962" s="5">
        <f t="shared" ca="1" si="98"/>
        <v>145.50749946757631</v>
      </c>
      <c r="E962" s="5">
        <f t="shared" ca="1" si="95"/>
        <v>-13.979923953733405</v>
      </c>
      <c r="F962" s="5">
        <f t="shared" ca="1" si="99"/>
        <v>3.1401866034100792</v>
      </c>
      <c r="G962">
        <f t="shared" ca="1" si="100"/>
        <v>0.51100000000000001</v>
      </c>
    </row>
    <row r="963" spans="1:7" x14ac:dyDescent="0.3">
      <c r="A963">
        <v>907</v>
      </c>
      <c r="B963" s="5">
        <f t="shared" ca="1" si="96"/>
        <v>67.816405292865653</v>
      </c>
      <c r="C963" s="5">
        <f t="shared" ca="1" si="97"/>
        <v>29.277183794210121</v>
      </c>
      <c r="D963" s="5">
        <f t="shared" ca="1" si="98"/>
        <v>154.60263323438943</v>
      </c>
      <c r="E963" s="5">
        <f t="shared" ca="1" si="95"/>
        <v>-20.525079149060446</v>
      </c>
      <c r="F963" s="5">
        <f t="shared" ca="1" si="99"/>
        <v>-3.4049685919169619</v>
      </c>
      <c r="G963">
        <f t="shared" ca="1" si="100"/>
        <v>0.29499999999999998</v>
      </c>
    </row>
    <row r="964" spans="1:7" x14ac:dyDescent="0.3">
      <c r="A964">
        <v>908</v>
      </c>
      <c r="B964" s="5">
        <f t="shared" ca="1" si="96"/>
        <v>70.64323125253938</v>
      </c>
      <c r="C964" s="5">
        <f t="shared" ca="1" si="97"/>
        <v>30.001548819464315</v>
      </c>
      <c r="D964" s="5">
        <f t="shared" ca="1" si="98"/>
        <v>145.58279244132015</v>
      </c>
      <c r="E964" s="5">
        <f t="shared" ca="1" si="95"/>
        <v>-9.7924147540002675</v>
      </c>
      <c r="F964" s="5">
        <f t="shared" ca="1" si="99"/>
        <v>7.3276958031432162</v>
      </c>
      <c r="G964">
        <f t="shared" ca="1" si="100"/>
        <v>0.64800000000000002</v>
      </c>
    </row>
    <row r="965" spans="1:7" x14ac:dyDescent="0.3">
      <c r="A965">
        <v>909</v>
      </c>
      <c r="B965" s="5">
        <f t="shared" ca="1" si="96"/>
        <v>72.894178772339842</v>
      </c>
      <c r="C965" s="5">
        <f t="shared" ca="1" si="97"/>
        <v>35.47013417474259</v>
      </c>
      <c r="D965" s="5">
        <f t="shared" ca="1" si="98"/>
        <v>155.7149006753319</v>
      </c>
      <c r="E965" s="5">
        <f t="shared" ca="1" si="95"/>
        <v>-24.239119218259706</v>
      </c>
      <c r="F965" s="5">
        <f t="shared" ca="1" si="99"/>
        <v>-7.1190086611162222</v>
      </c>
      <c r="G965">
        <f t="shared" ca="1" si="100"/>
        <v>0.20499999999999999</v>
      </c>
    </row>
    <row r="966" spans="1:7" x14ac:dyDescent="0.3">
      <c r="A966">
        <v>910</v>
      </c>
      <c r="B966" s="5">
        <f t="shared" ca="1" si="96"/>
        <v>73.333198667153638</v>
      </c>
      <c r="C966" s="5">
        <f t="shared" ca="1" si="97"/>
        <v>27.869009633181374</v>
      </c>
      <c r="D966" s="5">
        <f t="shared" ca="1" si="98"/>
        <v>143.83122427602436</v>
      </c>
      <c r="E966" s="5">
        <f t="shared" ref="E966:E1029" ca="1" si="101">$J$46*(B966-$B$46)+$J$47*(C966-$B$47)+$J$48*(D966-$B$48)</f>
        <v>4.6206417754025528</v>
      </c>
      <c r="F966" s="5">
        <f t="shared" ca="1" si="99"/>
        <v>21.740752332546037</v>
      </c>
      <c r="G966">
        <f t="shared" ca="1" si="100"/>
        <v>0.94299999999999995</v>
      </c>
    </row>
    <row r="967" spans="1:7" x14ac:dyDescent="0.3">
      <c r="A967">
        <v>911</v>
      </c>
      <c r="B967" s="5">
        <f t="shared" ca="1" si="96"/>
        <v>65.777077005634524</v>
      </c>
      <c r="C967" s="5">
        <f t="shared" ca="1" si="97"/>
        <v>31.216864186722088</v>
      </c>
      <c r="D967" s="5">
        <f t="shared" ca="1" si="98"/>
        <v>147.05178883419117</v>
      </c>
      <c r="E967" s="5">
        <f t="shared" ca="1" si="101"/>
        <v>-27.569466678397145</v>
      </c>
      <c r="F967" s="5">
        <f t="shared" ca="1" si="99"/>
        <v>-10.449356121253661</v>
      </c>
      <c r="G967">
        <f t="shared" ca="1" si="100"/>
        <v>0.13600000000000001</v>
      </c>
    </row>
    <row r="968" spans="1:7" x14ac:dyDescent="0.3">
      <c r="A968">
        <v>912</v>
      </c>
      <c r="B968" s="5">
        <f t="shared" ca="1" si="96"/>
        <v>72.991066385568985</v>
      </c>
      <c r="C968" s="5">
        <f t="shared" ca="1" si="97"/>
        <v>34.402254650535987</v>
      </c>
      <c r="D968" s="5">
        <f t="shared" ca="1" si="98"/>
        <v>150.46706078765587</v>
      </c>
      <c r="E968" s="5">
        <f t="shared" ca="1" si="101"/>
        <v>-18.15803805404699</v>
      </c>
      <c r="F968" s="5">
        <f t="shared" ca="1" si="99"/>
        <v>-1.0379274969035066</v>
      </c>
      <c r="G968">
        <f t="shared" ca="1" si="100"/>
        <v>0.373</v>
      </c>
    </row>
    <row r="969" spans="1:7" x14ac:dyDescent="0.3">
      <c r="A969">
        <v>913</v>
      </c>
      <c r="B969" s="5">
        <f t="shared" ca="1" si="96"/>
        <v>69.606176276787352</v>
      </c>
      <c r="C969" s="5">
        <f t="shared" ca="1" si="97"/>
        <v>32.252436797978312</v>
      </c>
      <c r="D969" s="5">
        <f t="shared" ca="1" si="98"/>
        <v>148.07600394300806</v>
      </c>
      <c r="E969" s="5">
        <f t="shared" ca="1" si="101"/>
        <v>-20.319107376255374</v>
      </c>
      <c r="F969" s="5">
        <f t="shared" ca="1" si="99"/>
        <v>-3.1989968191118905</v>
      </c>
      <c r="G969">
        <f t="shared" ca="1" si="100"/>
        <v>0.29799999999999999</v>
      </c>
    </row>
    <row r="970" spans="1:7" x14ac:dyDescent="0.3">
      <c r="A970">
        <v>914</v>
      </c>
      <c r="B970" s="5">
        <f t="shared" ca="1" si="96"/>
        <v>64.652295568203996</v>
      </c>
      <c r="C970" s="5">
        <f t="shared" ca="1" si="97"/>
        <v>30.749163851132884</v>
      </c>
      <c r="D970" s="5">
        <f t="shared" ca="1" si="98"/>
        <v>148.47327065672542</v>
      </c>
      <c r="E970" s="5">
        <f t="shared" ca="1" si="101"/>
        <v>-30.170678412174169</v>
      </c>
      <c r="F970" s="5">
        <f t="shared" ca="1" si="99"/>
        <v>-13.050567855030685</v>
      </c>
      <c r="G970">
        <f t="shared" ca="1" si="100"/>
        <v>8.7999999999999995E-2</v>
      </c>
    </row>
    <row r="971" spans="1:7" x14ac:dyDescent="0.3">
      <c r="A971">
        <v>915</v>
      </c>
      <c r="B971" s="5">
        <f t="shared" ca="1" si="96"/>
        <v>69.478924777486938</v>
      </c>
      <c r="C971" s="5">
        <f t="shared" ca="1" si="97"/>
        <v>28.067820834783696</v>
      </c>
      <c r="D971" s="5">
        <f t="shared" ca="1" si="98"/>
        <v>152.26415736432949</v>
      </c>
      <c r="E971" s="5">
        <f t="shared" ca="1" si="101"/>
        <v>-11.243819715032911</v>
      </c>
      <c r="F971" s="5">
        <f t="shared" ca="1" si="99"/>
        <v>5.8762908421105724</v>
      </c>
      <c r="G971">
        <f t="shared" ca="1" si="100"/>
        <v>0.60499999999999998</v>
      </c>
    </row>
    <row r="972" spans="1:7" x14ac:dyDescent="0.3">
      <c r="A972">
        <v>916</v>
      </c>
      <c r="B972" s="5">
        <f t="shared" ca="1" si="96"/>
        <v>71.171219714232691</v>
      </c>
      <c r="C972" s="5">
        <f t="shared" ca="1" si="97"/>
        <v>32.640045798968572</v>
      </c>
      <c r="D972" s="5">
        <f t="shared" ca="1" si="98"/>
        <v>155.05388206586457</v>
      </c>
      <c r="E972" s="5">
        <f t="shared" ca="1" si="101"/>
        <v>-20.790720428634049</v>
      </c>
      <c r="F972" s="5">
        <f t="shared" ca="1" si="99"/>
        <v>-3.6706098714905657</v>
      </c>
      <c r="G972">
        <f t="shared" ca="1" si="100"/>
        <v>0.28599999999999998</v>
      </c>
    </row>
    <row r="973" spans="1:7" x14ac:dyDescent="0.3">
      <c r="A973">
        <v>917</v>
      </c>
      <c r="B973" s="5">
        <f t="shared" ca="1" si="96"/>
        <v>68.580731400795784</v>
      </c>
      <c r="C973" s="5">
        <f t="shared" ca="1" si="97"/>
        <v>27.636183144944535</v>
      </c>
      <c r="D973" s="5">
        <f t="shared" ca="1" si="98"/>
        <v>151.02229019085786</v>
      </c>
      <c r="E973" s="5">
        <f t="shared" ca="1" si="101"/>
        <v>-11.877697694040021</v>
      </c>
      <c r="F973" s="5">
        <f t="shared" ca="1" si="99"/>
        <v>5.2424128631034623</v>
      </c>
      <c r="G973">
        <f t="shared" ca="1" si="100"/>
        <v>0.58899999999999997</v>
      </c>
    </row>
    <row r="974" spans="1:7" x14ac:dyDescent="0.3">
      <c r="A974">
        <v>918</v>
      </c>
      <c r="B974" s="5">
        <f t="shared" ca="1" si="96"/>
        <v>60.696843628007215</v>
      </c>
      <c r="C974" s="5">
        <f t="shared" ca="1" si="97"/>
        <v>28.312735088869214</v>
      </c>
      <c r="D974" s="5">
        <f t="shared" ca="1" si="98"/>
        <v>147.59424675482765</v>
      </c>
      <c r="E974" s="5">
        <f t="shared" ca="1" si="101"/>
        <v>-33.939607744587946</v>
      </c>
      <c r="F974" s="5">
        <f t="shared" ca="1" si="99"/>
        <v>-16.819497187444462</v>
      </c>
      <c r="G974">
        <f t="shared" ca="1" si="100"/>
        <v>4.3999999999999997E-2</v>
      </c>
    </row>
    <row r="975" spans="1:7" x14ac:dyDescent="0.3">
      <c r="A975">
        <v>919</v>
      </c>
      <c r="B975" s="5">
        <f t="shared" ca="1" si="96"/>
        <v>76.525662321983958</v>
      </c>
      <c r="C975" s="5">
        <f t="shared" ca="1" si="97"/>
        <v>31.445606217539488</v>
      </c>
      <c r="D975" s="5">
        <f t="shared" ca="1" si="98"/>
        <v>149.39703617222563</v>
      </c>
      <c r="E975" s="5">
        <f t="shared" ca="1" si="101"/>
        <v>0.54851467627352501</v>
      </c>
      <c r="F975" s="5">
        <f t="shared" ca="1" si="99"/>
        <v>17.668625233417007</v>
      </c>
      <c r="G975">
        <f t="shared" ca="1" si="100"/>
        <v>0.88500000000000001</v>
      </c>
    </row>
    <row r="976" spans="1:7" x14ac:dyDescent="0.3">
      <c r="A976">
        <v>920</v>
      </c>
      <c r="B976" s="5">
        <f t="shared" ca="1" si="96"/>
        <v>67.838664473109631</v>
      </c>
      <c r="C976" s="5">
        <f t="shared" ca="1" si="97"/>
        <v>32.191649525294658</v>
      </c>
      <c r="D976" s="5">
        <f t="shared" ca="1" si="98"/>
        <v>143.51545842594177</v>
      </c>
      <c r="E976" s="5">
        <f t="shared" ca="1" si="101"/>
        <v>-22.628421888520872</v>
      </c>
      <c r="F976" s="5">
        <f t="shared" ca="1" si="99"/>
        <v>-5.5083113313773886</v>
      </c>
      <c r="G976">
        <f t="shared" ca="1" si="100"/>
        <v>0.23799999999999999</v>
      </c>
    </row>
    <row r="977" spans="1:7" x14ac:dyDescent="0.3">
      <c r="A977">
        <v>921</v>
      </c>
      <c r="B977" s="5">
        <f t="shared" ca="1" si="96"/>
        <v>74.54135242226495</v>
      </c>
      <c r="C977" s="5">
        <f t="shared" ca="1" si="97"/>
        <v>34.070904668026436</v>
      </c>
      <c r="D977" s="5">
        <f t="shared" ca="1" si="98"/>
        <v>150.70082543939739</v>
      </c>
      <c r="E977" s="5">
        <f t="shared" ca="1" si="101"/>
        <v>-13.028625566009703</v>
      </c>
      <c r="F977" s="5">
        <f t="shared" ca="1" si="99"/>
        <v>4.0914849911337807</v>
      </c>
      <c r="G977">
        <f t="shared" ca="1" si="100"/>
        <v>0.55200000000000005</v>
      </c>
    </row>
    <row r="978" spans="1:7" x14ac:dyDescent="0.3">
      <c r="A978">
        <v>922</v>
      </c>
      <c r="B978" s="5">
        <f t="shared" ca="1" si="96"/>
        <v>70.444423222852933</v>
      </c>
      <c r="C978" s="5">
        <f t="shared" ca="1" si="97"/>
        <v>33.255534383662628</v>
      </c>
      <c r="D978" s="5">
        <f t="shared" ca="1" si="98"/>
        <v>153.58753920888492</v>
      </c>
      <c r="E978" s="5">
        <f t="shared" ca="1" si="101"/>
        <v>-23.749534265571743</v>
      </c>
      <c r="F978" s="5">
        <f t="shared" ca="1" si="99"/>
        <v>-6.6294237084282592</v>
      </c>
      <c r="G978">
        <f t="shared" ca="1" si="100"/>
        <v>0.214</v>
      </c>
    </row>
    <row r="979" spans="1:7" x14ac:dyDescent="0.3">
      <c r="A979">
        <v>923</v>
      </c>
      <c r="B979" s="5">
        <f t="shared" ca="1" si="96"/>
        <v>73.292725707039438</v>
      </c>
      <c r="C979" s="5">
        <f t="shared" ca="1" si="97"/>
        <v>30.64428976830791</v>
      </c>
      <c r="D979" s="5">
        <f t="shared" ca="1" si="98"/>
        <v>152.19064381592099</v>
      </c>
      <c r="E979" s="5">
        <f t="shared" ca="1" si="101"/>
        <v>-7.7483556980350574</v>
      </c>
      <c r="F979" s="5">
        <f t="shared" ca="1" si="99"/>
        <v>9.3717548591084263</v>
      </c>
      <c r="G979">
        <f t="shared" ca="1" si="100"/>
        <v>0.71099999999999997</v>
      </c>
    </row>
    <row r="980" spans="1:7" x14ac:dyDescent="0.3">
      <c r="A980">
        <v>924</v>
      </c>
      <c r="B980" s="5">
        <f t="shared" ca="1" si="96"/>
        <v>71.236153889599905</v>
      </c>
      <c r="C980" s="5">
        <f t="shared" ca="1" si="97"/>
        <v>31.386859250378606</v>
      </c>
      <c r="D980" s="5">
        <f t="shared" ca="1" si="98"/>
        <v>148.74983277991083</v>
      </c>
      <c r="E980" s="5">
        <f t="shared" ca="1" si="101"/>
        <v>-13.712165334214177</v>
      </c>
      <c r="F980" s="5">
        <f t="shared" ca="1" si="99"/>
        <v>3.4079452229293068</v>
      </c>
      <c r="G980">
        <f t="shared" ca="1" si="100"/>
        <v>0.52100000000000002</v>
      </c>
    </row>
    <row r="981" spans="1:7" x14ac:dyDescent="0.3">
      <c r="A981">
        <v>925</v>
      </c>
      <c r="B981" s="5">
        <f t="shared" ca="1" si="96"/>
        <v>68.626142760777583</v>
      </c>
      <c r="C981" s="5">
        <f t="shared" ca="1" si="97"/>
        <v>31.157106078779133</v>
      </c>
      <c r="D981" s="5">
        <f t="shared" ca="1" si="98"/>
        <v>147.44793307160757</v>
      </c>
      <c r="E981" s="5">
        <f t="shared" ca="1" si="101"/>
        <v>-19.658635403193298</v>
      </c>
      <c r="F981" s="5">
        <f t="shared" ca="1" si="99"/>
        <v>-2.538524846049814</v>
      </c>
      <c r="G981">
        <f t="shared" ca="1" si="100"/>
        <v>0.314</v>
      </c>
    </row>
    <row r="982" spans="1:7" x14ac:dyDescent="0.3">
      <c r="A982">
        <v>926</v>
      </c>
      <c r="B982" s="5">
        <f t="shared" ca="1" si="96"/>
        <v>68.445455233954178</v>
      </c>
      <c r="C982" s="5">
        <f t="shared" ca="1" si="97"/>
        <v>31.6902714067202</v>
      </c>
      <c r="D982" s="5">
        <f t="shared" ca="1" si="98"/>
        <v>154.81140733912682</v>
      </c>
      <c r="E982" s="5">
        <f t="shared" ca="1" si="101"/>
        <v>-25.620371811593987</v>
      </c>
      <c r="F982" s="5">
        <f t="shared" ca="1" si="99"/>
        <v>-8.5002612544505034</v>
      </c>
      <c r="G982">
        <f t="shared" ca="1" si="100"/>
        <v>0.17499999999999999</v>
      </c>
    </row>
    <row r="983" spans="1:7" x14ac:dyDescent="0.3">
      <c r="A983">
        <v>927</v>
      </c>
      <c r="B983" s="5">
        <f t="shared" ca="1" si="96"/>
        <v>70.482148860132284</v>
      </c>
      <c r="C983" s="5">
        <f t="shared" ca="1" si="97"/>
        <v>30.983054593834918</v>
      </c>
      <c r="D983" s="5">
        <f t="shared" ca="1" si="98"/>
        <v>154.84908550412803</v>
      </c>
      <c r="E983" s="5">
        <f t="shared" ca="1" si="101"/>
        <v>-17.976974618361876</v>
      </c>
      <c r="F983" s="5">
        <f t="shared" ca="1" si="99"/>
        <v>-0.85686406121839198</v>
      </c>
      <c r="G983">
        <f t="shared" ca="1" si="100"/>
        <v>0.38</v>
      </c>
    </row>
    <row r="984" spans="1:7" x14ac:dyDescent="0.3">
      <c r="A984">
        <v>928</v>
      </c>
      <c r="B984" s="5">
        <f t="shared" ca="1" si="96"/>
        <v>69.819847879776248</v>
      </c>
      <c r="C984" s="5">
        <f t="shared" ca="1" si="97"/>
        <v>27.017228883265055</v>
      </c>
      <c r="D984" s="5">
        <f t="shared" ca="1" si="98"/>
        <v>145.38169109264146</v>
      </c>
      <c r="E984" s="5">
        <f t="shared" ca="1" si="101"/>
        <v>-3.6485837402102663</v>
      </c>
      <c r="F984" s="5">
        <f t="shared" ca="1" si="99"/>
        <v>13.471526816933217</v>
      </c>
      <c r="G984">
        <f t="shared" ca="1" si="100"/>
        <v>0.80900000000000005</v>
      </c>
    </row>
    <row r="985" spans="1:7" x14ac:dyDescent="0.3">
      <c r="A985">
        <v>929</v>
      </c>
      <c r="B985" s="5">
        <f t="shared" ca="1" si="96"/>
        <v>71.453764359569988</v>
      </c>
      <c r="C985" s="5">
        <f t="shared" ca="1" si="97"/>
        <v>25.274484276607765</v>
      </c>
      <c r="D985" s="5">
        <f t="shared" ca="1" si="98"/>
        <v>150.82667152797401</v>
      </c>
      <c r="E985" s="5">
        <f t="shared" ca="1" si="101"/>
        <v>2.848243076552941</v>
      </c>
      <c r="F985" s="5">
        <f t="shared" ca="1" si="99"/>
        <v>19.968353633696424</v>
      </c>
      <c r="G985">
        <f t="shared" ca="1" si="100"/>
        <v>0.91900000000000004</v>
      </c>
    </row>
    <row r="986" spans="1:7" x14ac:dyDescent="0.3">
      <c r="A986">
        <v>930</v>
      </c>
      <c r="B986" s="5">
        <f t="shared" ca="1" si="96"/>
        <v>70.270604989456217</v>
      </c>
      <c r="C986" s="5">
        <f t="shared" ca="1" si="97"/>
        <v>27.413671174422543</v>
      </c>
      <c r="D986" s="5">
        <f t="shared" ca="1" si="98"/>
        <v>148.36456791196093</v>
      </c>
      <c r="E986" s="5">
        <f t="shared" ca="1" si="101"/>
        <v>-5.104266371277788</v>
      </c>
      <c r="F986" s="5">
        <f t="shared" ca="1" si="99"/>
        <v>12.015844185865696</v>
      </c>
      <c r="G986">
        <f t="shared" ca="1" si="100"/>
        <v>0.78200000000000003</v>
      </c>
    </row>
    <row r="987" spans="1:7" x14ac:dyDescent="0.3">
      <c r="A987">
        <v>931</v>
      </c>
      <c r="B987" s="5">
        <f t="shared" ca="1" si="96"/>
        <v>69.81226098348553</v>
      </c>
      <c r="C987" s="5">
        <f t="shared" ca="1" si="97"/>
        <v>31.97343683744614</v>
      </c>
      <c r="D987" s="5">
        <f t="shared" ca="1" si="98"/>
        <v>148.24023935334196</v>
      </c>
      <c r="E987" s="5">
        <f t="shared" ca="1" si="101"/>
        <v>-19.052774704377246</v>
      </c>
      <c r="F987" s="5">
        <f t="shared" ca="1" si="99"/>
        <v>-1.932664147233762</v>
      </c>
      <c r="G987">
        <f t="shared" ca="1" si="100"/>
        <v>0.34100000000000003</v>
      </c>
    </row>
    <row r="988" spans="1:7" x14ac:dyDescent="0.3">
      <c r="A988">
        <v>932</v>
      </c>
      <c r="B988" s="5">
        <f t="shared" ca="1" si="96"/>
        <v>73.58452459511264</v>
      </c>
      <c r="C988" s="5">
        <f t="shared" ca="1" si="97"/>
        <v>30.476077328688653</v>
      </c>
      <c r="D988" s="5">
        <f t="shared" ca="1" si="98"/>
        <v>143.07388152544988</v>
      </c>
      <c r="E988" s="5">
        <f t="shared" ca="1" si="101"/>
        <v>-1.5508004004799956</v>
      </c>
      <c r="F988" s="5">
        <f t="shared" ca="1" si="99"/>
        <v>15.569310156663487</v>
      </c>
      <c r="G988">
        <f t="shared" ca="1" si="100"/>
        <v>0.84599999999999997</v>
      </c>
    </row>
    <row r="989" spans="1:7" x14ac:dyDescent="0.3">
      <c r="A989">
        <v>933</v>
      </c>
      <c r="B989" s="5">
        <f t="shared" ca="1" si="96"/>
        <v>68.956905285017982</v>
      </c>
      <c r="C989" s="5">
        <f t="shared" ca="1" si="97"/>
        <v>25.984081706489892</v>
      </c>
      <c r="D989" s="5">
        <f t="shared" ca="1" si="98"/>
        <v>155.64680464632653</v>
      </c>
      <c r="E989" s="5">
        <f t="shared" ca="1" si="101"/>
        <v>-8.7047675761610765</v>
      </c>
      <c r="F989" s="5">
        <f t="shared" ca="1" si="99"/>
        <v>8.4153429809824072</v>
      </c>
      <c r="G989">
        <f t="shared" ca="1" si="100"/>
        <v>0.68100000000000005</v>
      </c>
    </row>
    <row r="990" spans="1:7" x14ac:dyDescent="0.3">
      <c r="A990">
        <v>934</v>
      </c>
      <c r="B990" s="5">
        <f t="shared" ca="1" si="96"/>
        <v>68.184392256469536</v>
      </c>
      <c r="C990" s="5">
        <f t="shared" ca="1" si="97"/>
        <v>28.723933283908551</v>
      </c>
      <c r="D990" s="5">
        <f t="shared" ca="1" si="98"/>
        <v>141.94565189024343</v>
      </c>
      <c r="E990" s="5">
        <f t="shared" ca="1" si="101"/>
        <v>-11.131607952979294</v>
      </c>
      <c r="F990" s="5">
        <f t="shared" ca="1" si="99"/>
        <v>5.9885026041641893</v>
      </c>
      <c r="G990">
        <f t="shared" ca="1" si="100"/>
        <v>0.60699999999999998</v>
      </c>
    </row>
    <row r="991" spans="1:7" x14ac:dyDescent="0.3">
      <c r="A991">
        <v>935</v>
      </c>
      <c r="B991" s="5">
        <f t="shared" ca="1" si="96"/>
        <v>70.832349644399301</v>
      </c>
      <c r="C991" s="5">
        <f t="shared" ca="1" si="97"/>
        <v>27.258498479416744</v>
      </c>
      <c r="D991" s="5">
        <f t="shared" ca="1" si="98"/>
        <v>153.00376396313609</v>
      </c>
      <c r="E991" s="5">
        <f t="shared" ca="1" si="101"/>
        <v>-5.6018509367001244</v>
      </c>
      <c r="F991" s="5">
        <f t="shared" ca="1" si="99"/>
        <v>11.518259620443359</v>
      </c>
      <c r="G991">
        <f t="shared" ca="1" si="100"/>
        <v>0.77100000000000002</v>
      </c>
    </row>
    <row r="992" spans="1:7" x14ac:dyDescent="0.3">
      <c r="A992">
        <v>936</v>
      </c>
      <c r="B992" s="5">
        <f t="shared" ca="1" si="96"/>
        <v>73.806617337311778</v>
      </c>
      <c r="C992" s="5">
        <f t="shared" ca="1" si="97"/>
        <v>33.624790656512161</v>
      </c>
      <c r="D992" s="5">
        <f t="shared" ca="1" si="98"/>
        <v>152.15971877140134</v>
      </c>
      <c r="E992" s="5">
        <f t="shared" ca="1" si="101"/>
        <v>-14.620893893218339</v>
      </c>
      <c r="F992" s="5">
        <f t="shared" ca="1" si="99"/>
        <v>2.4992166639251447</v>
      </c>
      <c r="G992">
        <f t="shared" ca="1" si="100"/>
        <v>0.48599999999999999</v>
      </c>
    </row>
    <row r="993" spans="1:7" x14ac:dyDescent="0.3">
      <c r="A993">
        <v>937</v>
      </c>
      <c r="B993" s="5">
        <f t="shared" ca="1" si="96"/>
        <v>72.138643152041922</v>
      </c>
      <c r="C993" s="5">
        <f t="shared" ca="1" si="97"/>
        <v>27.367126003652299</v>
      </c>
      <c r="D993" s="5">
        <f t="shared" ca="1" si="98"/>
        <v>153.61370667537739</v>
      </c>
      <c r="E993" s="5">
        <f t="shared" ca="1" si="101"/>
        <v>-2.5854676381611332</v>
      </c>
      <c r="F993" s="5">
        <f t="shared" ca="1" si="99"/>
        <v>14.53464291898235</v>
      </c>
      <c r="G993">
        <f t="shared" ca="1" si="100"/>
        <v>0.83</v>
      </c>
    </row>
    <row r="994" spans="1:7" x14ac:dyDescent="0.3">
      <c r="A994">
        <v>938</v>
      </c>
      <c r="B994" s="5">
        <f t="shared" ca="1" si="96"/>
        <v>72.41637166318877</v>
      </c>
      <c r="C994" s="5">
        <f t="shared" ca="1" si="97"/>
        <v>29.664420467656132</v>
      </c>
      <c r="D994" s="5">
        <f t="shared" ca="1" si="98"/>
        <v>153.11357492681452</v>
      </c>
      <c r="E994" s="5">
        <f t="shared" ca="1" si="101"/>
        <v>-7.9565791065025229</v>
      </c>
      <c r="F994" s="5">
        <f t="shared" ca="1" si="99"/>
        <v>9.16353145064096</v>
      </c>
      <c r="G994">
        <f t="shared" ca="1" si="100"/>
        <v>0.70499999999999996</v>
      </c>
    </row>
    <row r="995" spans="1:7" x14ac:dyDescent="0.3">
      <c r="A995">
        <v>939</v>
      </c>
      <c r="B995" s="5">
        <f t="shared" ca="1" si="96"/>
        <v>67.294664056523288</v>
      </c>
      <c r="C995" s="5">
        <f t="shared" ca="1" si="97"/>
        <v>31.733348948207592</v>
      </c>
      <c r="D995" s="5">
        <f t="shared" ca="1" si="98"/>
        <v>155.89435557071397</v>
      </c>
      <c r="E995" s="5">
        <f t="shared" ca="1" si="101"/>
        <v>-29.538397706427592</v>
      </c>
      <c r="F995" s="5">
        <f t="shared" ca="1" si="99"/>
        <v>-12.418287149284108</v>
      </c>
      <c r="G995">
        <f t="shared" ca="1" si="100"/>
        <v>9.7000000000000003E-2</v>
      </c>
    </row>
    <row r="996" spans="1:7" x14ac:dyDescent="0.3">
      <c r="A996">
        <v>940</v>
      </c>
      <c r="B996" s="5">
        <f t="shared" ca="1" si="96"/>
        <v>72.775318251371047</v>
      </c>
      <c r="C996" s="5">
        <f t="shared" ca="1" si="97"/>
        <v>32.908476028208689</v>
      </c>
      <c r="D996" s="5">
        <f t="shared" ca="1" si="98"/>
        <v>142.47128477901799</v>
      </c>
      <c r="E996" s="5">
        <f t="shared" ca="1" si="101"/>
        <v>-10.279833453587194</v>
      </c>
      <c r="F996" s="5">
        <f t="shared" ca="1" si="99"/>
        <v>6.8402771035562893</v>
      </c>
      <c r="G996">
        <f t="shared" ca="1" si="100"/>
        <v>0.629</v>
      </c>
    </row>
    <row r="997" spans="1:7" x14ac:dyDescent="0.3">
      <c r="A997">
        <v>941</v>
      </c>
      <c r="B997" s="5">
        <f t="shared" ca="1" si="96"/>
        <v>71.54615969853279</v>
      </c>
      <c r="C997" s="5">
        <f t="shared" ca="1" si="97"/>
        <v>30.510153492315485</v>
      </c>
      <c r="D997" s="5">
        <f t="shared" ca="1" si="98"/>
        <v>151.8477897054687</v>
      </c>
      <c r="E997" s="5">
        <f t="shared" ca="1" si="101"/>
        <v>-12.067094005813555</v>
      </c>
      <c r="F997" s="5">
        <f t="shared" ca="1" si="99"/>
        <v>5.0530165513299288</v>
      </c>
      <c r="G997">
        <f t="shared" ca="1" si="100"/>
        <v>0.58599999999999997</v>
      </c>
    </row>
    <row r="998" spans="1:7" x14ac:dyDescent="0.3">
      <c r="A998">
        <v>942</v>
      </c>
      <c r="B998" s="5">
        <f t="shared" ca="1" si="96"/>
        <v>71.41563548037476</v>
      </c>
      <c r="C998" s="5">
        <f t="shared" ca="1" si="97"/>
        <v>33.361411738959553</v>
      </c>
      <c r="D998" s="5">
        <f t="shared" ca="1" si="98"/>
        <v>158.85694671060142</v>
      </c>
      <c r="E998" s="5">
        <f t="shared" ca="1" si="101"/>
        <v>-24.17219292917105</v>
      </c>
      <c r="F998" s="5">
        <f t="shared" ca="1" si="99"/>
        <v>-7.0520823720275665</v>
      </c>
      <c r="G998">
        <f t="shared" ca="1" si="100"/>
        <v>0.20599999999999999</v>
      </c>
    </row>
    <row r="999" spans="1:7" x14ac:dyDescent="0.3">
      <c r="A999">
        <v>943</v>
      </c>
      <c r="B999" s="5">
        <f t="shared" ca="1" si="96"/>
        <v>73.705019102362428</v>
      </c>
      <c r="C999" s="5">
        <f t="shared" ca="1" si="97"/>
        <v>34.721353658604606</v>
      </c>
      <c r="D999" s="5">
        <f t="shared" ca="1" si="98"/>
        <v>138.11142927653796</v>
      </c>
      <c r="E999" s="5">
        <f t="shared" ca="1" si="101"/>
        <v>-10.397137256003067</v>
      </c>
      <c r="F999" s="5">
        <f t="shared" ca="1" si="99"/>
        <v>6.7229733011404171</v>
      </c>
      <c r="G999">
        <f t="shared" ca="1" si="100"/>
        <v>0.627</v>
      </c>
    </row>
    <row r="1000" spans="1:7" x14ac:dyDescent="0.3">
      <c r="A1000">
        <v>944</v>
      </c>
      <c r="B1000" s="5">
        <f t="shared" ca="1" si="96"/>
        <v>73.247996561774585</v>
      </c>
      <c r="C1000" s="5">
        <f t="shared" ca="1" si="97"/>
        <v>28.526738383874314</v>
      </c>
      <c r="D1000" s="5">
        <f t="shared" ca="1" si="98"/>
        <v>155.27968816510349</v>
      </c>
      <c r="E1000" s="5">
        <f t="shared" ca="1" si="101"/>
        <v>-3.6235877904861988</v>
      </c>
      <c r="F1000" s="5">
        <f t="shared" ca="1" si="99"/>
        <v>13.496522766657286</v>
      </c>
      <c r="G1000">
        <f t="shared" ca="1" si="100"/>
        <v>0.81</v>
      </c>
    </row>
    <row r="1001" spans="1:7" x14ac:dyDescent="0.3">
      <c r="A1001">
        <v>945</v>
      </c>
      <c r="B1001" s="5">
        <f t="shared" ca="1" si="96"/>
        <v>71.517648215385407</v>
      </c>
      <c r="C1001" s="5">
        <f t="shared" ca="1" si="97"/>
        <v>29.567946849705631</v>
      </c>
      <c r="D1001" s="5">
        <f t="shared" ca="1" si="98"/>
        <v>152.36032101999709</v>
      </c>
      <c r="E1001" s="5">
        <f t="shared" ca="1" si="101"/>
        <v>-9.7913448837524157</v>
      </c>
      <c r="F1001" s="5">
        <f t="shared" ca="1" si="99"/>
        <v>7.328765673391068</v>
      </c>
      <c r="G1001">
        <f t="shared" ca="1" si="100"/>
        <v>0.64900000000000002</v>
      </c>
    </row>
    <row r="1002" spans="1:7" x14ac:dyDescent="0.3">
      <c r="A1002">
        <v>946</v>
      </c>
      <c r="B1002" s="5">
        <f t="shared" ca="1" si="96"/>
        <v>73.316763562976135</v>
      </c>
      <c r="C1002" s="5">
        <f t="shared" ca="1" si="97"/>
        <v>28.134790063429829</v>
      </c>
      <c r="D1002" s="5">
        <f t="shared" ca="1" si="98"/>
        <v>152.01058232158246</v>
      </c>
      <c r="E1002" s="5">
        <f t="shared" ca="1" si="101"/>
        <v>-0.57519341793006795</v>
      </c>
      <c r="F1002" s="5">
        <f t="shared" ca="1" si="99"/>
        <v>16.544917139213418</v>
      </c>
      <c r="G1002">
        <f t="shared" ca="1" si="100"/>
        <v>0.86099999999999999</v>
      </c>
    </row>
    <row r="1003" spans="1:7" x14ac:dyDescent="0.3">
      <c r="A1003">
        <v>947</v>
      </c>
      <c r="B1003" s="5">
        <f t="shared" ca="1" si="96"/>
        <v>65.611841971426799</v>
      </c>
      <c r="C1003" s="5">
        <f t="shared" ca="1" si="97"/>
        <v>28.289657689156048</v>
      </c>
      <c r="D1003" s="5">
        <f t="shared" ca="1" si="98"/>
        <v>163.96178706198879</v>
      </c>
      <c r="E1003" s="5">
        <f t="shared" ca="1" si="101"/>
        <v>-28.96761398471482</v>
      </c>
      <c r="F1003" s="5">
        <f t="shared" ca="1" si="99"/>
        <v>-11.847503427571336</v>
      </c>
      <c r="G1003">
        <f t="shared" ca="1" si="100"/>
        <v>0.10299999999999999</v>
      </c>
    </row>
    <row r="1004" spans="1:7" x14ac:dyDescent="0.3">
      <c r="A1004">
        <v>948</v>
      </c>
      <c r="B1004" s="5">
        <f t="shared" ca="1" si="96"/>
        <v>68.947012511818627</v>
      </c>
      <c r="C1004" s="5">
        <f t="shared" ca="1" si="97"/>
        <v>27.58375068998901</v>
      </c>
      <c r="D1004" s="5">
        <f t="shared" ca="1" si="98"/>
        <v>154.06374643065192</v>
      </c>
      <c r="E1004" s="5">
        <f t="shared" ca="1" si="101"/>
        <v>-12.347186769656815</v>
      </c>
      <c r="F1004" s="5">
        <f t="shared" ca="1" si="99"/>
        <v>4.7729237874866683</v>
      </c>
      <c r="G1004">
        <f t="shared" ca="1" si="100"/>
        <v>0.57699999999999996</v>
      </c>
    </row>
    <row r="1005" spans="1:7" x14ac:dyDescent="0.3">
      <c r="A1005">
        <v>949</v>
      </c>
      <c r="B1005" s="5">
        <f t="shared" ca="1" si="96"/>
        <v>65.63517100462613</v>
      </c>
      <c r="C1005" s="5">
        <f t="shared" ca="1" si="97"/>
        <v>30.908833550219214</v>
      </c>
      <c r="D1005" s="5">
        <f t="shared" ca="1" si="98"/>
        <v>154.48157101230638</v>
      </c>
      <c r="E1005" s="5">
        <f t="shared" ca="1" si="101"/>
        <v>-31.109170463792385</v>
      </c>
      <c r="F1005" s="5">
        <f t="shared" ca="1" si="99"/>
        <v>-13.989059906648901</v>
      </c>
      <c r="G1005">
        <f t="shared" ca="1" si="100"/>
        <v>6.9000000000000006E-2</v>
      </c>
    </row>
    <row r="1006" spans="1:7" x14ac:dyDescent="0.3">
      <c r="A1006">
        <v>950</v>
      </c>
      <c r="B1006" s="5">
        <f t="shared" ca="1" si="96"/>
        <v>71.864877192820657</v>
      </c>
      <c r="C1006" s="5">
        <f t="shared" ca="1" si="97"/>
        <v>29.746111946326</v>
      </c>
      <c r="D1006" s="5">
        <f t="shared" ca="1" si="98"/>
        <v>155.81437216627759</v>
      </c>
      <c r="E1006" s="5">
        <f t="shared" ca="1" si="101"/>
        <v>-11.180436852641115</v>
      </c>
      <c r="F1006" s="5">
        <f t="shared" ca="1" si="99"/>
        <v>5.9396737045023684</v>
      </c>
      <c r="G1006">
        <f t="shared" ca="1" si="100"/>
        <v>0.60599999999999998</v>
      </c>
    </row>
    <row r="1007" spans="1:7" x14ac:dyDescent="0.3">
      <c r="A1007">
        <v>951</v>
      </c>
      <c r="B1007" s="5">
        <f t="shared" ca="1" si="96"/>
        <v>67.916182870234195</v>
      </c>
      <c r="C1007" s="5">
        <f t="shared" ca="1" si="97"/>
        <v>32.602133614657426</v>
      </c>
      <c r="D1007" s="5">
        <f t="shared" ca="1" si="98"/>
        <v>148.32717001658335</v>
      </c>
      <c r="E1007" s="5">
        <f t="shared" ca="1" si="101"/>
        <v>-26.151277557654122</v>
      </c>
      <c r="F1007" s="5">
        <f t="shared" ca="1" si="99"/>
        <v>-9.0311670005106386</v>
      </c>
      <c r="G1007">
        <f t="shared" ca="1" si="100"/>
        <v>0.158</v>
      </c>
    </row>
    <row r="1008" spans="1:7" x14ac:dyDescent="0.3">
      <c r="A1008">
        <v>952</v>
      </c>
      <c r="B1008" s="5">
        <f t="shared" ca="1" si="96"/>
        <v>67.782062847483672</v>
      </c>
      <c r="C1008" s="5">
        <f t="shared" ca="1" si="97"/>
        <v>32.967629812482201</v>
      </c>
      <c r="D1008" s="5">
        <f t="shared" ca="1" si="98"/>
        <v>154.40035423631761</v>
      </c>
      <c r="E1008" s="5">
        <f t="shared" ca="1" si="101"/>
        <v>-30.819355532815297</v>
      </c>
      <c r="F1008" s="5">
        <f t="shared" ca="1" si="99"/>
        <v>-13.699244975671814</v>
      </c>
      <c r="G1008">
        <f t="shared" ca="1" si="100"/>
        <v>7.3999999999999996E-2</v>
      </c>
    </row>
    <row r="1009" spans="1:7" x14ac:dyDescent="0.3">
      <c r="A1009">
        <v>953</v>
      </c>
      <c r="B1009" s="5">
        <f t="shared" ca="1" si="96"/>
        <v>68.847888351076961</v>
      </c>
      <c r="C1009" s="5">
        <f t="shared" ca="1" si="97"/>
        <v>29.60957991259788</v>
      </c>
      <c r="D1009" s="5">
        <f t="shared" ca="1" si="98"/>
        <v>155.58982126026163</v>
      </c>
      <c r="E1009" s="5">
        <f t="shared" ca="1" si="101"/>
        <v>-19.104505881514093</v>
      </c>
      <c r="F1009" s="5">
        <f t="shared" ca="1" si="99"/>
        <v>-1.9843953243706096</v>
      </c>
      <c r="G1009">
        <f t="shared" ca="1" si="100"/>
        <v>0.33800000000000002</v>
      </c>
    </row>
    <row r="1010" spans="1:7" x14ac:dyDescent="0.3">
      <c r="A1010">
        <v>954</v>
      </c>
      <c r="B1010" s="5">
        <f t="shared" ca="1" si="96"/>
        <v>64.883841156958056</v>
      </c>
      <c r="C1010" s="5">
        <f t="shared" ca="1" si="97"/>
        <v>31.987905782766635</v>
      </c>
      <c r="D1010" s="5">
        <f t="shared" ca="1" si="98"/>
        <v>144.42949587621678</v>
      </c>
      <c r="E1010" s="5">
        <f t="shared" ca="1" si="101"/>
        <v>-30.804693448879615</v>
      </c>
      <c r="F1010" s="5">
        <f t="shared" ca="1" si="99"/>
        <v>-13.684582891736131</v>
      </c>
      <c r="G1010">
        <f t="shared" ca="1" si="100"/>
        <v>7.4999999999999997E-2</v>
      </c>
    </row>
    <row r="1011" spans="1:7" x14ac:dyDescent="0.3">
      <c r="A1011">
        <v>955</v>
      </c>
      <c r="B1011" s="5">
        <f t="shared" ca="1" si="96"/>
        <v>73.073684151437689</v>
      </c>
      <c r="C1011" s="5">
        <f t="shared" ca="1" si="97"/>
        <v>32.06988540262661</v>
      </c>
      <c r="D1011" s="5">
        <f t="shared" ca="1" si="98"/>
        <v>148.93925222973732</v>
      </c>
      <c r="E1011" s="5">
        <f t="shared" ca="1" si="101"/>
        <v>-10.589725094640746</v>
      </c>
      <c r="F1011" s="5">
        <f t="shared" ca="1" si="99"/>
        <v>6.5303854625027373</v>
      </c>
      <c r="G1011">
        <f t="shared" ca="1" si="100"/>
        <v>0.61699999999999999</v>
      </c>
    </row>
    <row r="1012" spans="1:7" x14ac:dyDescent="0.3">
      <c r="A1012">
        <v>956</v>
      </c>
      <c r="B1012" s="5">
        <f t="shared" ca="1" si="96"/>
        <v>68.411791467513709</v>
      </c>
      <c r="C1012" s="5">
        <f t="shared" ca="1" si="97"/>
        <v>31.47043177893709</v>
      </c>
      <c r="D1012" s="5">
        <f t="shared" ca="1" si="98"/>
        <v>147.73209901038089</v>
      </c>
      <c r="E1012" s="5">
        <f t="shared" ca="1" si="101"/>
        <v>-21.28555788168801</v>
      </c>
      <c r="F1012" s="5">
        <f t="shared" ca="1" si="99"/>
        <v>-4.1654473245445267</v>
      </c>
      <c r="G1012">
        <f t="shared" ca="1" si="100"/>
        <v>0.27200000000000002</v>
      </c>
    </row>
    <row r="1013" spans="1:7" x14ac:dyDescent="0.3">
      <c r="A1013">
        <v>957</v>
      </c>
      <c r="B1013" s="5">
        <f t="shared" ca="1" si="96"/>
        <v>65.555926380320443</v>
      </c>
      <c r="C1013" s="5">
        <f t="shared" ca="1" si="97"/>
        <v>28.53717952560374</v>
      </c>
      <c r="D1013" s="5">
        <f t="shared" ca="1" si="98"/>
        <v>137.26176458525995</v>
      </c>
      <c r="E1013" s="5">
        <f t="shared" ca="1" si="101"/>
        <v>-15.427266605172816</v>
      </c>
      <c r="F1013" s="5">
        <f t="shared" ca="1" si="99"/>
        <v>1.6928439519706675</v>
      </c>
      <c r="G1013">
        <f t="shared" ca="1" si="100"/>
        <v>0.46100000000000002</v>
      </c>
    </row>
    <row r="1014" spans="1:7" x14ac:dyDescent="0.3">
      <c r="A1014">
        <v>958</v>
      </c>
      <c r="B1014" s="5">
        <f t="shared" ca="1" si="96"/>
        <v>67.961696787295367</v>
      </c>
      <c r="C1014" s="5">
        <f t="shared" ca="1" si="97"/>
        <v>34.572478861841624</v>
      </c>
      <c r="D1014" s="5">
        <f t="shared" ca="1" si="98"/>
        <v>160.76794034713555</v>
      </c>
      <c r="E1014" s="5">
        <f t="shared" ca="1" si="101"/>
        <v>-38.231261739601436</v>
      </c>
      <c r="F1014" s="5">
        <f t="shared" ca="1" si="99"/>
        <v>-21.111151182457952</v>
      </c>
      <c r="G1014">
        <f t="shared" ca="1" si="100"/>
        <v>1.7999999999999999E-2</v>
      </c>
    </row>
    <row r="1015" spans="1:7" x14ac:dyDescent="0.3">
      <c r="A1015">
        <v>959</v>
      </c>
      <c r="B1015" s="5">
        <f t="shared" ca="1" si="96"/>
        <v>70.929925243769304</v>
      </c>
      <c r="C1015" s="5">
        <f t="shared" ca="1" si="97"/>
        <v>26.083442998211986</v>
      </c>
      <c r="D1015" s="5">
        <f t="shared" ca="1" si="98"/>
        <v>148.85522921319841</v>
      </c>
      <c r="E1015" s="5">
        <f t="shared" ca="1" si="101"/>
        <v>0.18810994683202897</v>
      </c>
      <c r="F1015" s="5">
        <f t="shared" ca="1" si="99"/>
        <v>17.308220503975512</v>
      </c>
      <c r="G1015">
        <f t="shared" ca="1" si="100"/>
        <v>0.878</v>
      </c>
    </row>
    <row r="1016" spans="1:7" x14ac:dyDescent="0.3">
      <c r="A1016">
        <v>960</v>
      </c>
      <c r="B1016" s="5">
        <f t="shared" ca="1" si="96"/>
        <v>65.965459383078965</v>
      </c>
      <c r="C1016" s="5">
        <f t="shared" ca="1" si="97"/>
        <v>30.187356150149476</v>
      </c>
      <c r="D1016" s="5">
        <f t="shared" ca="1" si="98"/>
        <v>153.623937946447</v>
      </c>
      <c r="E1016" s="5">
        <f t="shared" ca="1" si="101"/>
        <v>-27.709451560930706</v>
      </c>
      <c r="F1016" s="5">
        <f t="shared" ca="1" si="99"/>
        <v>-10.589341003787222</v>
      </c>
      <c r="G1016">
        <f t="shared" ca="1" si="100"/>
        <v>0.127</v>
      </c>
    </row>
    <row r="1017" spans="1:7" x14ac:dyDescent="0.3">
      <c r="A1017">
        <v>961</v>
      </c>
      <c r="B1017" s="5">
        <f t="shared" ca="1" si="96"/>
        <v>72.847473085105364</v>
      </c>
      <c r="C1017" s="5">
        <f t="shared" ca="1" si="97"/>
        <v>28.499656942392999</v>
      </c>
      <c r="D1017" s="5">
        <f t="shared" ca="1" si="98"/>
        <v>139.86550814674911</v>
      </c>
      <c r="E1017" s="5">
        <f t="shared" ca="1" si="101"/>
        <v>3.6396347988750097</v>
      </c>
      <c r="F1017" s="5">
        <f t="shared" ca="1" si="99"/>
        <v>20.759745356018492</v>
      </c>
      <c r="G1017">
        <f t="shared" ca="1" si="100"/>
        <v>0.92900000000000005</v>
      </c>
    </row>
    <row r="1018" spans="1:7" x14ac:dyDescent="0.3">
      <c r="A1018">
        <v>962</v>
      </c>
      <c r="B1018" s="5">
        <f t="shared" ref="B1018:B1056" ca="1" si="102">_xlfn.NORM.INV(RAND(),$B$52,$C$52)</f>
        <v>74.196728579766159</v>
      </c>
      <c r="C1018" s="5">
        <f t="shared" ref="C1018:C1056" ca="1" si="103">_xlfn.NORM.INV(RAND(),$B$53,$C$53)</f>
        <v>23.259861756272816</v>
      </c>
      <c r="D1018" s="5">
        <f t="shared" ref="D1018:D1056" ca="1" si="104">_xlfn.NORM.INV(RAND(),$B$54,$C$54)</f>
        <v>155.38509542431441</v>
      </c>
      <c r="E1018" s="5">
        <f t="shared" ca="1" si="101"/>
        <v>13.679713401665309</v>
      </c>
      <c r="F1018" s="5">
        <f t="shared" ref="F1018:F1056" ca="1" si="105">E1018+$C$46</f>
        <v>30.799823958808794</v>
      </c>
      <c r="G1018">
        <f t="shared" ref="G1018:G1056" ca="1" si="106">COUNTIF($F$57:$F$1056,"&lt;"&amp;F1018)/COUNT($F$57:$F$1056)</f>
        <v>0.98499999999999999</v>
      </c>
    </row>
    <row r="1019" spans="1:7" x14ac:dyDescent="0.3">
      <c r="A1019">
        <v>963</v>
      </c>
      <c r="B1019" s="5">
        <f t="shared" ca="1" si="102"/>
        <v>69.803331782550345</v>
      </c>
      <c r="C1019" s="5">
        <f t="shared" ca="1" si="103"/>
        <v>29.945824000759966</v>
      </c>
      <c r="D1019" s="5">
        <f t="shared" ca="1" si="104"/>
        <v>159.56631000350256</v>
      </c>
      <c r="E1019" s="5">
        <f t="shared" ca="1" si="101"/>
        <v>-19.517902230174219</v>
      </c>
      <c r="F1019" s="5">
        <f t="shared" ca="1" si="105"/>
        <v>-2.3977916730307349</v>
      </c>
      <c r="G1019">
        <f t="shared" ca="1" si="106"/>
        <v>0.32</v>
      </c>
    </row>
    <row r="1020" spans="1:7" x14ac:dyDescent="0.3">
      <c r="A1020">
        <v>964</v>
      </c>
      <c r="B1020" s="5">
        <f t="shared" ca="1" si="102"/>
        <v>69.960159479410748</v>
      </c>
      <c r="C1020" s="5">
        <f t="shared" ca="1" si="103"/>
        <v>24.695544984205998</v>
      </c>
      <c r="D1020" s="5">
        <f t="shared" ca="1" si="104"/>
        <v>140.78726516261847</v>
      </c>
      <c r="E1020" s="5">
        <f t="shared" ca="1" si="101"/>
        <v>5.7035316011970218</v>
      </c>
      <c r="F1020" s="5">
        <f t="shared" ca="1" si="105"/>
        <v>22.823642158340505</v>
      </c>
      <c r="G1020">
        <f t="shared" ca="1" si="106"/>
        <v>0.94899999999999995</v>
      </c>
    </row>
    <row r="1021" spans="1:7" x14ac:dyDescent="0.3">
      <c r="A1021">
        <v>965</v>
      </c>
      <c r="B1021" s="5">
        <f t="shared" ca="1" si="102"/>
        <v>74.189345608032383</v>
      </c>
      <c r="C1021" s="5">
        <f t="shared" ca="1" si="103"/>
        <v>27.612618715096566</v>
      </c>
      <c r="D1021" s="5">
        <f t="shared" ca="1" si="104"/>
        <v>152.88618923681622</v>
      </c>
      <c r="E1021" s="5">
        <f t="shared" ca="1" si="101"/>
        <v>2.8484935762482597</v>
      </c>
      <c r="F1021" s="5">
        <f t="shared" ca="1" si="105"/>
        <v>19.968604133391743</v>
      </c>
      <c r="G1021">
        <f t="shared" ca="1" si="106"/>
        <v>0.92</v>
      </c>
    </row>
    <row r="1022" spans="1:7" x14ac:dyDescent="0.3">
      <c r="A1022">
        <v>966</v>
      </c>
      <c r="B1022" s="5">
        <f t="shared" ca="1" si="102"/>
        <v>70.777590803960749</v>
      </c>
      <c r="C1022" s="5">
        <f t="shared" ca="1" si="103"/>
        <v>23.75642112799968</v>
      </c>
      <c r="D1022" s="5">
        <f t="shared" ca="1" si="104"/>
        <v>136.64949916949135</v>
      </c>
      <c r="E1022" s="5">
        <f t="shared" ca="1" si="101"/>
        <v>12.839282299949216</v>
      </c>
      <c r="F1022" s="5">
        <f t="shared" ca="1" si="105"/>
        <v>29.959392857092702</v>
      </c>
      <c r="G1022">
        <f t="shared" ca="1" si="106"/>
        <v>0.98399999999999999</v>
      </c>
    </row>
    <row r="1023" spans="1:7" x14ac:dyDescent="0.3">
      <c r="A1023">
        <v>967</v>
      </c>
      <c r="B1023" s="5">
        <f t="shared" ca="1" si="102"/>
        <v>71.620893687799551</v>
      </c>
      <c r="C1023" s="5">
        <f t="shared" ca="1" si="103"/>
        <v>28.037041344585557</v>
      </c>
      <c r="D1023" s="5">
        <f t="shared" ca="1" si="104"/>
        <v>157.44779797561688</v>
      </c>
      <c r="E1023" s="5">
        <f t="shared" ca="1" si="101"/>
        <v>-7.9686748141382893</v>
      </c>
      <c r="F1023" s="5">
        <f t="shared" ca="1" si="105"/>
        <v>9.1514357430051945</v>
      </c>
      <c r="G1023">
        <f t="shared" ca="1" si="106"/>
        <v>0.70399999999999996</v>
      </c>
    </row>
    <row r="1024" spans="1:7" x14ac:dyDescent="0.3">
      <c r="A1024">
        <v>968</v>
      </c>
      <c r="B1024" s="5">
        <f t="shared" ca="1" si="102"/>
        <v>69.767347509079571</v>
      </c>
      <c r="C1024" s="5">
        <f t="shared" ca="1" si="103"/>
        <v>22.898719940078582</v>
      </c>
      <c r="D1024" s="5">
        <f t="shared" ca="1" si="104"/>
        <v>149.42707572639793</v>
      </c>
      <c r="E1024" s="5">
        <f t="shared" ca="1" si="101"/>
        <v>5.5277806168128825</v>
      </c>
      <c r="F1024" s="5">
        <f t="shared" ca="1" si="105"/>
        <v>22.647891173956367</v>
      </c>
      <c r="G1024">
        <f t="shared" ca="1" si="106"/>
        <v>0.94799999999999995</v>
      </c>
    </row>
    <row r="1025" spans="1:7" x14ac:dyDescent="0.3">
      <c r="A1025">
        <v>969</v>
      </c>
      <c r="B1025" s="5">
        <f t="shared" ca="1" si="102"/>
        <v>68.030707012229911</v>
      </c>
      <c r="C1025" s="5">
        <f t="shared" ca="1" si="103"/>
        <v>27.254410162287527</v>
      </c>
      <c r="D1025" s="5">
        <f t="shared" ca="1" si="104"/>
        <v>143.22570074912298</v>
      </c>
      <c r="E1025" s="5">
        <f t="shared" ca="1" si="101"/>
        <v>-8.1462724825923338</v>
      </c>
      <c r="F1025" s="5">
        <f t="shared" ca="1" si="105"/>
        <v>8.9738380745511499</v>
      </c>
      <c r="G1025">
        <f t="shared" ca="1" si="106"/>
        <v>0.69399999999999995</v>
      </c>
    </row>
    <row r="1026" spans="1:7" x14ac:dyDescent="0.3">
      <c r="A1026">
        <v>970</v>
      </c>
      <c r="B1026" s="5">
        <f t="shared" ca="1" si="102"/>
        <v>68.610810420697661</v>
      </c>
      <c r="C1026" s="5">
        <f t="shared" ca="1" si="103"/>
        <v>28.997871516578723</v>
      </c>
      <c r="D1026" s="5">
        <f t="shared" ca="1" si="104"/>
        <v>147.92695327465626</v>
      </c>
      <c r="E1026" s="5">
        <f t="shared" ca="1" si="101"/>
        <v>-13.928878213388089</v>
      </c>
      <c r="F1026" s="5">
        <f t="shared" ca="1" si="105"/>
        <v>3.1912323437553951</v>
      </c>
      <c r="G1026">
        <f t="shared" ca="1" si="106"/>
        <v>0.51500000000000001</v>
      </c>
    </row>
    <row r="1027" spans="1:7" x14ac:dyDescent="0.3">
      <c r="A1027">
        <v>971</v>
      </c>
      <c r="B1027" s="5">
        <f t="shared" ca="1" si="102"/>
        <v>70.277739848536257</v>
      </c>
      <c r="C1027" s="5">
        <f t="shared" ca="1" si="103"/>
        <v>30.259436854791844</v>
      </c>
      <c r="D1027" s="5">
        <f t="shared" ca="1" si="104"/>
        <v>160.01592145523233</v>
      </c>
      <c r="E1027" s="5">
        <f t="shared" ca="1" si="101"/>
        <v>-19.311085771903088</v>
      </c>
      <c r="F1027" s="5">
        <f t="shared" ca="1" si="105"/>
        <v>-2.1909752147596038</v>
      </c>
      <c r="G1027">
        <f t="shared" ca="1" si="106"/>
        <v>0.33</v>
      </c>
    </row>
    <row r="1028" spans="1:7" x14ac:dyDescent="0.3">
      <c r="A1028">
        <v>972</v>
      </c>
      <c r="B1028" s="5">
        <f t="shared" ca="1" si="102"/>
        <v>68.405674821607207</v>
      </c>
      <c r="C1028" s="5">
        <f t="shared" ca="1" si="103"/>
        <v>32.355414210241221</v>
      </c>
      <c r="D1028" s="5">
        <f t="shared" ca="1" si="104"/>
        <v>152.84715459292377</v>
      </c>
      <c r="E1028" s="5">
        <f t="shared" ca="1" si="101"/>
        <v>-26.530734754794384</v>
      </c>
      <c r="F1028" s="5">
        <f t="shared" ca="1" si="105"/>
        <v>-9.4106241976509004</v>
      </c>
      <c r="G1028">
        <f t="shared" ca="1" si="106"/>
        <v>0.153</v>
      </c>
    </row>
    <row r="1029" spans="1:7" x14ac:dyDescent="0.3">
      <c r="A1029">
        <v>973</v>
      </c>
      <c r="B1029" s="5">
        <f t="shared" ca="1" si="102"/>
        <v>71.120514302577376</v>
      </c>
      <c r="C1029" s="5">
        <f t="shared" ca="1" si="103"/>
        <v>24.66525520490033</v>
      </c>
      <c r="D1029" s="5">
        <f t="shared" ca="1" si="104"/>
        <v>152.95623852017542</v>
      </c>
      <c r="E1029" s="5">
        <f t="shared" ca="1" si="101"/>
        <v>2.4714883764782911</v>
      </c>
      <c r="F1029" s="5">
        <f t="shared" ca="1" si="105"/>
        <v>19.591598933621775</v>
      </c>
      <c r="G1029">
        <f t="shared" ca="1" si="106"/>
        <v>0.91500000000000004</v>
      </c>
    </row>
    <row r="1030" spans="1:7" x14ac:dyDescent="0.3">
      <c r="A1030">
        <v>974</v>
      </c>
      <c r="B1030" s="5">
        <f t="shared" ca="1" si="102"/>
        <v>66.001809491881204</v>
      </c>
      <c r="C1030" s="5">
        <f t="shared" ca="1" si="103"/>
        <v>29.520275016283559</v>
      </c>
      <c r="D1030" s="5">
        <f t="shared" ca="1" si="104"/>
        <v>145.19969543696575</v>
      </c>
      <c r="E1030" s="5">
        <f t="shared" ref="E1030:E1056" ca="1" si="107">$J$46*(B1030-$B$46)+$J$47*(C1030-$B$47)+$J$48*(D1030-$B$48)</f>
        <v>-21.205206278786108</v>
      </c>
      <c r="F1030" s="5">
        <f t="shared" ca="1" si="105"/>
        <v>-4.0850957216426238</v>
      </c>
      <c r="G1030">
        <f t="shared" ca="1" si="106"/>
        <v>0.27600000000000002</v>
      </c>
    </row>
    <row r="1031" spans="1:7" x14ac:dyDescent="0.3">
      <c r="A1031">
        <v>975</v>
      </c>
      <c r="B1031" s="5">
        <f t="shared" ca="1" si="102"/>
        <v>63.770681464420605</v>
      </c>
      <c r="C1031" s="5">
        <f t="shared" ca="1" si="103"/>
        <v>28.513131137892138</v>
      </c>
      <c r="D1031" s="5">
        <f t="shared" ca="1" si="104"/>
        <v>140.55084514697822</v>
      </c>
      <c r="E1031" s="5">
        <f t="shared" ca="1" si="107"/>
        <v>-22.118649321107863</v>
      </c>
      <c r="F1031" s="5">
        <f t="shared" ca="1" si="105"/>
        <v>-4.9985387639643797</v>
      </c>
      <c r="G1031">
        <f t="shared" ca="1" si="106"/>
        <v>0.24399999999999999</v>
      </c>
    </row>
    <row r="1032" spans="1:7" x14ac:dyDescent="0.3">
      <c r="A1032">
        <v>976</v>
      </c>
      <c r="B1032" s="5">
        <f t="shared" ca="1" si="102"/>
        <v>74.193701933192315</v>
      </c>
      <c r="C1032" s="5">
        <f t="shared" ca="1" si="103"/>
        <v>32.345822801421555</v>
      </c>
      <c r="D1032" s="5">
        <f t="shared" ca="1" si="104"/>
        <v>146.86643064751348</v>
      </c>
      <c r="E1032" s="5">
        <f t="shared" ca="1" si="107"/>
        <v>-7.1152396482509035</v>
      </c>
      <c r="F1032" s="5">
        <f t="shared" ca="1" si="105"/>
        <v>10.004870908892581</v>
      </c>
      <c r="G1032">
        <f t="shared" ca="1" si="106"/>
        <v>0.73099999999999998</v>
      </c>
    </row>
    <row r="1033" spans="1:7" x14ac:dyDescent="0.3">
      <c r="A1033">
        <v>977</v>
      </c>
      <c r="B1033" s="5">
        <f t="shared" ca="1" si="102"/>
        <v>76.120623568550187</v>
      </c>
      <c r="C1033" s="5">
        <f t="shared" ca="1" si="103"/>
        <v>32.277134605157421</v>
      </c>
      <c r="D1033" s="5">
        <f t="shared" ca="1" si="104"/>
        <v>155.94207174520818</v>
      </c>
      <c r="E1033" s="5">
        <f t="shared" ca="1" si="107"/>
        <v>-6.4321227832224128</v>
      </c>
      <c r="F1033" s="5">
        <f t="shared" ca="1" si="105"/>
        <v>10.687987773921071</v>
      </c>
      <c r="G1033">
        <f t="shared" ca="1" si="106"/>
        <v>0.75900000000000001</v>
      </c>
    </row>
    <row r="1034" spans="1:7" x14ac:dyDescent="0.3">
      <c r="A1034">
        <v>978</v>
      </c>
      <c r="B1034" s="5">
        <f t="shared" ca="1" si="102"/>
        <v>71.201588388123866</v>
      </c>
      <c r="C1034" s="5">
        <f t="shared" ca="1" si="103"/>
        <v>28.460316339238393</v>
      </c>
      <c r="D1034" s="5">
        <f t="shared" ca="1" si="104"/>
        <v>149.91444430938199</v>
      </c>
      <c r="E1034" s="5">
        <f t="shared" ca="1" si="107"/>
        <v>-6.2624899921660893</v>
      </c>
      <c r="F1034" s="5">
        <f t="shared" ca="1" si="105"/>
        <v>10.857620564977395</v>
      </c>
      <c r="G1034">
        <f t="shared" ca="1" si="106"/>
        <v>0.76300000000000001</v>
      </c>
    </row>
    <row r="1035" spans="1:7" x14ac:dyDescent="0.3">
      <c r="A1035">
        <v>979</v>
      </c>
      <c r="B1035" s="5">
        <f t="shared" ca="1" si="102"/>
        <v>68.140125976862493</v>
      </c>
      <c r="C1035" s="5">
        <f t="shared" ca="1" si="103"/>
        <v>24.033807182587502</v>
      </c>
      <c r="D1035" s="5">
        <f t="shared" ca="1" si="104"/>
        <v>156.04297144987396</v>
      </c>
      <c r="E1035" s="5">
        <f t="shared" ca="1" si="107"/>
        <v>-5.7524148285592887</v>
      </c>
      <c r="F1035" s="5">
        <f t="shared" ca="1" si="105"/>
        <v>11.367695728584195</v>
      </c>
      <c r="G1035">
        <f t="shared" ca="1" si="106"/>
        <v>0.76900000000000002</v>
      </c>
    </row>
    <row r="1036" spans="1:7" x14ac:dyDescent="0.3">
      <c r="A1036">
        <v>980</v>
      </c>
      <c r="B1036" s="5">
        <f t="shared" ca="1" si="102"/>
        <v>71.594223393126867</v>
      </c>
      <c r="C1036" s="5">
        <f t="shared" ca="1" si="103"/>
        <v>34.560605212275476</v>
      </c>
      <c r="D1036" s="5">
        <f t="shared" ca="1" si="104"/>
        <v>144.38681608673159</v>
      </c>
      <c r="E1036" s="5">
        <f t="shared" ca="1" si="107"/>
        <v>-19.22520837421305</v>
      </c>
      <c r="F1036" s="5">
        <f t="shared" ca="1" si="105"/>
        <v>-2.1050978170695664</v>
      </c>
      <c r="G1036">
        <f t="shared" ca="1" si="106"/>
        <v>0.33200000000000002</v>
      </c>
    </row>
    <row r="1037" spans="1:7" x14ac:dyDescent="0.3">
      <c r="A1037">
        <v>981</v>
      </c>
      <c r="B1037" s="5">
        <f t="shared" ca="1" si="102"/>
        <v>72.552066342417106</v>
      </c>
      <c r="C1037" s="5">
        <f t="shared" ca="1" si="103"/>
        <v>30.159550333499364</v>
      </c>
      <c r="D1037" s="5">
        <f t="shared" ca="1" si="104"/>
        <v>144.17552075195991</v>
      </c>
      <c r="E1037" s="5">
        <f t="shared" ca="1" si="107"/>
        <v>-4.1440261298481325</v>
      </c>
      <c r="F1037" s="5">
        <f t="shared" ca="1" si="105"/>
        <v>12.976084427295351</v>
      </c>
      <c r="G1037">
        <f t="shared" ca="1" si="106"/>
        <v>0.8</v>
      </c>
    </row>
    <row r="1038" spans="1:7" x14ac:dyDescent="0.3">
      <c r="A1038">
        <v>982</v>
      </c>
      <c r="B1038" s="5">
        <f t="shared" ca="1" si="102"/>
        <v>66.736146784694213</v>
      </c>
      <c r="C1038" s="5">
        <f t="shared" ca="1" si="103"/>
        <v>25.307688240071847</v>
      </c>
      <c r="D1038" s="5">
        <f t="shared" ca="1" si="104"/>
        <v>160.07142929974043</v>
      </c>
      <c r="E1038" s="5">
        <f t="shared" ca="1" si="107"/>
        <v>-15.402453920176121</v>
      </c>
      <c r="F1038" s="5">
        <f t="shared" ca="1" si="105"/>
        <v>1.7176566369673623</v>
      </c>
      <c r="G1038">
        <f t="shared" ca="1" si="106"/>
        <v>0.46200000000000002</v>
      </c>
    </row>
    <row r="1039" spans="1:7" x14ac:dyDescent="0.3">
      <c r="A1039">
        <v>983</v>
      </c>
      <c r="B1039" s="5">
        <f t="shared" ca="1" si="102"/>
        <v>69.989305714609188</v>
      </c>
      <c r="C1039" s="5">
        <f t="shared" ca="1" si="103"/>
        <v>25.860876308833333</v>
      </c>
      <c r="D1039" s="5">
        <f t="shared" ca="1" si="104"/>
        <v>142.94949980703589</v>
      </c>
      <c r="E1039" s="5">
        <f t="shared" ca="1" si="107"/>
        <v>1.3650200520931075</v>
      </c>
      <c r="F1039" s="5">
        <f t="shared" ca="1" si="105"/>
        <v>18.485130609236592</v>
      </c>
      <c r="G1039">
        <f t="shared" ca="1" si="106"/>
        <v>0.9</v>
      </c>
    </row>
    <row r="1040" spans="1:7" x14ac:dyDescent="0.3">
      <c r="A1040">
        <v>984</v>
      </c>
      <c r="B1040" s="5">
        <f t="shared" ca="1" si="102"/>
        <v>71.111753985583121</v>
      </c>
      <c r="C1040" s="5">
        <f t="shared" ca="1" si="103"/>
        <v>31.272653243997699</v>
      </c>
      <c r="D1040" s="5">
        <f t="shared" ca="1" si="104"/>
        <v>156.15616490954855</v>
      </c>
      <c r="E1040" s="5">
        <f t="shared" ca="1" si="107"/>
        <v>-17.731687616547561</v>
      </c>
      <c r="F1040" s="5">
        <f t="shared" ca="1" si="105"/>
        <v>-0.61157705940407681</v>
      </c>
      <c r="G1040">
        <f t="shared" ca="1" si="106"/>
        <v>0.38600000000000001</v>
      </c>
    </row>
    <row r="1041" spans="1:7" x14ac:dyDescent="0.3">
      <c r="A1041">
        <v>985</v>
      </c>
      <c r="B1041" s="5">
        <f t="shared" ca="1" si="102"/>
        <v>69.901168853008954</v>
      </c>
      <c r="C1041" s="5">
        <f t="shared" ca="1" si="103"/>
        <v>25.726388282961686</v>
      </c>
      <c r="D1041" s="5">
        <f t="shared" ca="1" si="104"/>
        <v>156.08212723297177</v>
      </c>
      <c r="E1041" s="5">
        <f t="shared" ca="1" si="107"/>
        <v>-5.5823019929182411</v>
      </c>
      <c r="F1041" s="5">
        <f t="shared" ca="1" si="105"/>
        <v>11.537808564225243</v>
      </c>
      <c r="G1041">
        <f t="shared" ca="1" si="106"/>
        <v>0.77200000000000002</v>
      </c>
    </row>
    <row r="1042" spans="1:7" x14ac:dyDescent="0.3">
      <c r="A1042">
        <v>986</v>
      </c>
      <c r="B1042" s="5">
        <f t="shared" ca="1" si="102"/>
        <v>73.491642903374881</v>
      </c>
      <c r="C1042" s="5">
        <f t="shared" ca="1" si="103"/>
        <v>34.250957445671801</v>
      </c>
      <c r="D1042" s="5">
        <f t="shared" ca="1" si="104"/>
        <v>147.15961109184889</v>
      </c>
      <c r="E1042" s="5">
        <f t="shared" ca="1" si="107"/>
        <v>-14.555078770399684</v>
      </c>
      <c r="F1042" s="5">
        <f t="shared" ca="1" si="105"/>
        <v>2.5650317867438002</v>
      </c>
      <c r="G1042">
        <f t="shared" ca="1" si="106"/>
        <v>0.48899999999999999</v>
      </c>
    </row>
    <row r="1043" spans="1:7" x14ac:dyDescent="0.3">
      <c r="A1043">
        <v>987</v>
      </c>
      <c r="B1043" s="5">
        <f t="shared" ca="1" si="102"/>
        <v>68.742895257622749</v>
      </c>
      <c r="C1043" s="5">
        <f t="shared" ca="1" si="103"/>
        <v>28.261213151585814</v>
      </c>
      <c r="D1043" s="5">
        <f t="shared" ca="1" si="104"/>
        <v>158.88676349088263</v>
      </c>
      <c r="E1043" s="5">
        <f t="shared" ca="1" si="107"/>
        <v>-17.408405383168486</v>
      </c>
      <c r="F1043" s="5">
        <f t="shared" ca="1" si="105"/>
        <v>-0.28829482602500178</v>
      </c>
      <c r="G1043">
        <f t="shared" ca="1" si="106"/>
        <v>0.39600000000000002</v>
      </c>
    </row>
    <row r="1044" spans="1:7" x14ac:dyDescent="0.3">
      <c r="A1044">
        <v>988</v>
      </c>
      <c r="B1044" s="5">
        <f t="shared" ca="1" si="102"/>
        <v>73.093448471921604</v>
      </c>
      <c r="C1044" s="5">
        <f t="shared" ca="1" si="103"/>
        <v>27.726234232723566</v>
      </c>
      <c r="D1044" s="5">
        <f t="shared" ca="1" si="104"/>
        <v>154.23050877001492</v>
      </c>
      <c r="E1044" s="5">
        <f t="shared" ca="1" si="107"/>
        <v>-1.2540707720652611</v>
      </c>
      <c r="F1044" s="5">
        <f t="shared" ca="1" si="105"/>
        <v>15.866039785078222</v>
      </c>
      <c r="G1044">
        <f t="shared" ca="1" si="106"/>
        <v>0.85299999999999998</v>
      </c>
    </row>
    <row r="1045" spans="1:7" x14ac:dyDescent="0.3">
      <c r="A1045">
        <v>989</v>
      </c>
      <c r="B1045" s="5">
        <f t="shared" ca="1" si="102"/>
        <v>71.167164257552372</v>
      </c>
      <c r="C1045" s="5">
        <f t="shared" ca="1" si="103"/>
        <v>31.209072150921035</v>
      </c>
      <c r="D1045" s="5">
        <f t="shared" ca="1" si="104"/>
        <v>150.86437432132368</v>
      </c>
      <c r="E1045" s="5">
        <f t="shared" ca="1" si="107"/>
        <v>-14.547758830166531</v>
      </c>
      <c r="F1045" s="5">
        <f t="shared" ca="1" si="105"/>
        <v>2.5723517269769527</v>
      </c>
      <c r="G1045">
        <f t="shared" ca="1" si="106"/>
        <v>0.49</v>
      </c>
    </row>
    <row r="1046" spans="1:7" x14ac:dyDescent="0.3">
      <c r="A1046">
        <v>990</v>
      </c>
      <c r="B1046" s="5">
        <f t="shared" ca="1" si="102"/>
        <v>73.031687361891798</v>
      </c>
      <c r="C1046" s="5">
        <f t="shared" ca="1" si="103"/>
        <v>30.642205325974366</v>
      </c>
      <c r="D1046" s="5">
        <f t="shared" ca="1" si="104"/>
        <v>153.11876300922071</v>
      </c>
      <c r="E1046" s="5">
        <f t="shared" ca="1" si="107"/>
        <v>-8.9717457521314294</v>
      </c>
      <c r="F1046" s="5">
        <f t="shared" ca="1" si="105"/>
        <v>8.1483648050120543</v>
      </c>
      <c r="G1046">
        <f t="shared" ca="1" si="106"/>
        <v>0.67100000000000004</v>
      </c>
    </row>
    <row r="1047" spans="1:7" x14ac:dyDescent="0.3">
      <c r="A1047">
        <v>991</v>
      </c>
      <c r="B1047" s="5">
        <f t="shared" ca="1" si="102"/>
        <v>70.365607438993379</v>
      </c>
      <c r="C1047" s="5">
        <f t="shared" ca="1" si="103"/>
        <v>36.129180480025568</v>
      </c>
      <c r="D1047" s="5">
        <f t="shared" ca="1" si="104"/>
        <v>160.15601788988963</v>
      </c>
      <c r="E1047" s="5">
        <f t="shared" ca="1" si="107"/>
        <v>-35.535272865379923</v>
      </c>
      <c r="F1047" s="5">
        <f t="shared" ca="1" si="105"/>
        <v>-18.41516230823644</v>
      </c>
      <c r="G1047">
        <f t="shared" ca="1" si="106"/>
        <v>0.03</v>
      </c>
    </row>
    <row r="1048" spans="1:7" x14ac:dyDescent="0.3">
      <c r="A1048">
        <v>992</v>
      </c>
      <c r="B1048" s="5">
        <f t="shared" ca="1" si="102"/>
        <v>69.659678493220738</v>
      </c>
      <c r="C1048" s="5">
        <f t="shared" ca="1" si="103"/>
        <v>34.839642641806925</v>
      </c>
      <c r="D1048" s="5">
        <f t="shared" ca="1" si="104"/>
        <v>152.37382951394252</v>
      </c>
      <c r="E1048" s="5">
        <f t="shared" ca="1" si="107"/>
        <v>-29.711673386057502</v>
      </c>
      <c r="F1048" s="5">
        <f t="shared" ca="1" si="105"/>
        <v>-12.591562828914018</v>
      </c>
      <c r="G1048">
        <f t="shared" ca="1" si="106"/>
        <v>9.1999999999999998E-2</v>
      </c>
    </row>
    <row r="1049" spans="1:7" x14ac:dyDescent="0.3">
      <c r="A1049">
        <v>993</v>
      </c>
      <c r="B1049" s="5">
        <f t="shared" ca="1" si="102"/>
        <v>68.087037703608459</v>
      </c>
      <c r="C1049" s="5">
        <f t="shared" ca="1" si="103"/>
        <v>35.688785437672401</v>
      </c>
      <c r="D1049" s="5">
        <f t="shared" ca="1" si="104"/>
        <v>151.50867304841839</v>
      </c>
      <c r="E1049" s="5">
        <f t="shared" ca="1" si="107"/>
        <v>-36.009471785431856</v>
      </c>
      <c r="F1049" s="5">
        <f t="shared" ca="1" si="105"/>
        <v>-18.889361228288372</v>
      </c>
      <c r="G1049">
        <f t="shared" ca="1" si="106"/>
        <v>2.5999999999999999E-2</v>
      </c>
    </row>
    <row r="1050" spans="1:7" x14ac:dyDescent="0.3">
      <c r="A1050">
        <v>994</v>
      </c>
      <c r="B1050" s="5">
        <f t="shared" ca="1" si="102"/>
        <v>67.055071034292851</v>
      </c>
      <c r="C1050" s="5">
        <f t="shared" ca="1" si="103"/>
        <v>28.384227709634931</v>
      </c>
      <c r="D1050" s="5">
        <f t="shared" ca="1" si="104"/>
        <v>153.71530973862082</v>
      </c>
      <c r="E1050" s="5">
        <f t="shared" ca="1" si="107"/>
        <v>-19.679309262932083</v>
      </c>
      <c r="F1050" s="5">
        <f t="shared" ca="1" si="105"/>
        <v>-2.5591987057885994</v>
      </c>
      <c r="G1050">
        <f t="shared" ca="1" si="106"/>
        <v>0.312</v>
      </c>
    </row>
    <row r="1051" spans="1:7" x14ac:dyDescent="0.3">
      <c r="A1051">
        <v>995</v>
      </c>
      <c r="B1051" s="5">
        <f t="shared" ca="1" si="102"/>
        <v>71.276169136815184</v>
      </c>
      <c r="C1051" s="5">
        <f t="shared" ca="1" si="103"/>
        <v>30.662462817158076</v>
      </c>
      <c r="D1051" s="5">
        <f t="shared" ca="1" si="104"/>
        <v>150.20216471598425</v>
      </c>
      <c r="E1051" s="5">
        <f t="shared" ca="1" si="107"/>
        <v>-12.359793184715341</v>
      </c>
      <c r="F1051" s="5">
        <f t="shared" ca="1" si="105"/>
        <v>4.7603173724281422</v>
      </c>
      <c r="G1051">
        <f t="shared" ca="1" si="106"/>
        <v>0.57599999999999996</v>
      </c>
    </row>
    <row r="1052" spans="1:7" x14ac:dyDescent="0.3">
      <c r="A1052">
        <v>996</v>
      </c>
      <c r="B1052" s="5">
        <f t="shared" ca="1" si="102"/>
        <v>69.145431485649326</v>
      </c>
      <c r="C1052" s="5">
        <f t="shared" ca="1" si="103"/>
        <v>30.822159233699971</v>
      </c>
      <c r="D1052" s="5">
        <f t="shared" ca="1" si="104"/>
        <v>139.21967575555024</v>
      </c>
      <c r="E1052" s="5">
        <f t="shared" ca="1" si="107"/>
        <v>-12.838806449046185</v>
      </c>
      <c r="F1052" s="5">
        <f t="shared" ca="1" si="105"/>
        <v>4.2813041080972987</v>
      </c>
      <c r="G1052">
        <f t="shared" ca="1" si="106"/>
        <v>0.56000000000000005</v>
      </c>
    </row>
    <row r="1053" spans="1:7" x14ac:dyDescent="0.3">
      <c r="A1053">
        <v>997</v>
      </c>
      <c r="B1053" s="5">
        <f t="shared" ca="1" si="102"/>
        <v>70.481005046798501</v>
      </c>
      <c r="C1053" s="5">
        <f t="shared" ca="1" si="103"/>
        <v>25.483233109884182</v>
      </c>
      <c r="D1053" s="5">
        <f t="shared" ca="1" si="104"/>
        <v>147.63048688378601</v>
      </c>
      <c r="E1053" s="5">
        <f t="shared" ca="1" si="107"/>
        <v>1.2706368048683274</v>
      </c>
      <c r="F1053" s="5">
        <f t="shared" ca="1" si="105"/>
        <v>18.390747362011812</v>
      </c>
      <c r="G1053">
        <f t="shared" ca="1" si="106"/>
        <v>0.89800000000000002</v>
      </c>
    </row>
    <row r="1054" spans="1:7" x14ac:dyDescent="0.3">
      <c r="A1054">
        <v>998</v>
      </c>
      <c r="B1054" s="5">
        <f t="shared" ca="1" si="102"/>
        <v>65.024912764464815</v>
      </c>
      <c r="C1054" s="5">
        <f t="shared" ca="1" si="103"/>
        <v>30.453816004692985</v>
      </c>
      <c r="D1054" s="5">
        <f t="shared" ca="1" si="104"/>
        <v>153.25516030417282</v>
      </c>
      <c r="E1054" s="5">
        <f t="shared" ca="1" si="107"/>
        <v>-30.881879351208706</v>
      </c>
      <c r="F1054" s="5">
        <f t="shared" ca="1" si="105"/>
        <v>-13.761768794065222</v>
      </c>
      <c r="G1054">
        <f t="shared" ca="1" si="106"/>
        <v>7.1999999999999995E-2</v>
      </c>
    </row>
    <row r="1055" spans="1:7" x14ac:dyDescent="0.3">
      <c r="A1055">
        <v>999</v>
      </c>
      <c r="B1055" s="5">
        <f t="shared" ca="1" si="102"/>
        <v>69.390430407840654</v>
      </c>
      <c r="C1055" s="5">
        <f t="shared" ca="1" si="103"/>
        <v>34.568851211436083</v>
      </c>
      <c r="D1055" s="5">
        <f t="shared" ca="1" si="104"/>
        <v>132.05330271390835</v>
      </c>
      <c r="E1055" s="5">
        <f t="shared" ca="1" si="107"/>
        <v>-18.757238693287601</v>
      </c>
      <c r="F1055" s="5">
        <f t="shared" ca="1" si="105"/>
        <v>-1.637128136144117</v>
      </c>
      <c r="G1055">
        <f t="shared" ca="1" si="106"/>
        <v>0.35299999999999998</v>
      </c>
    </row>
    <row r="1056" spans="1:7" x14ac:dyDescent="0.3">
      <c r="A1056">
        <v>1000</v>
      </c>
      <c r="B1056" s="5">
        <f t="shared" ca="1" si="102"/>
        <v>67.971624818766855</v>
      </c>
      <c r="C1056" s="5">
        <f t="shared" ca="1" si="103"/>
        <v>32.707190602720942</v>
      </c>
      <c r="D1056" s="5">
        <f t="shared" ca="1" si="104"/>
        <v>144.62835686856573</v>
      </c>
      <c r="E1056" s="5">
        <f t="shared" ca="1" si="107"/>
        <v>-24.296671838573232</v>
      </c>
      <c r="F1056" s="5">
        <f t="shared" ca="1" si="105"/>
        <v>-7.1765612814297484</v>
      </c>
      <c r="G1056">
        <f t="shared" ca="1" si="106"/>
        <v>0.20399999999999999</v>
      </c>
    </row>
    <row r="1057" spans="2:6" x14ac:dyDescent="0.3">
      <c r="B1057" s="5"/>
      <c r="C1057" s="5"/>
      <c r="D1057" s="5"/>
      <c r="E1057" s="5"/>
      <c r="F1057" s="5"/>
    </row>
    <row r="1058" spans="2:6" x14ac:dyDescent="0.3">
      <c r="B1058" s="5"/>
      <c r="C1058" s="5"/>
      <c r="D1058" s="5"/>
      <c r="E1058" s="5"/>
      <c r="F1058" s="5"/>
    </row>
    <row r="1059" spans="2:6" x14ac:dyDescent="0.3">
      <c r="B1059" s="5"/>
      <c r="C1059" s="5"/>
      <c r="D1059" s="5"/>
      <c r="E1059" s="5"/>
      <c r="F1059" s="5"/>
    </row>
    <row r="1060" spans="2:6" x14ac:dyDescent="0.3">
      <c r="B1060" s="5"/>
      <c r="C1060" s="5"/>
      <c r="D1060" s="5"/>
      <c r="E1060" s="5"/>
      <c r="F1060" s="5"/>
    </row>
    <row r="1061" spans="2:6" x14ac:dyDescent="0.3">
      <c r="B1061" s="5"/>
      <c r="C1061" s="5"/>
      <c r="D1061" s="5"/>
      <c r="E1061" s="5"/>
      <c r="F1061" s="5"/>
    </row>
    <row r="1062" spans="2:6" x14ac:dyDescent="0.3">
      <c r="B1062" s="5"/>
      <c r="C1062" s="5"/>
      <c r="D1062" s="5"/>
      <c r="E1062" s="5"/>
      <c r="F1062" s="5"/>
    </row>
    <row r="1063" spans="2:6" x14ac:dyDescent="0.3">
      <c r="B1063" s="5"/>
      <c r="C1063" s="5"/>
      <c r="D1063" s="5"/>
      <c r="E1063" s="5"/>
      <c r="F1063" s="5"/>
    </row>
    <row r="1064" spans="2:6" x14ac:dyDescent="0.3">
      <c r="B1064" s="5"/>
      <c r="C1064" s="5"/>
      <c r="D1064" s="5"/>
      <c r="E1064" s="5"/>
      <c r="F1064" s="5"/>
    </row>
    <row r="1065" spans="2:6" x14ac:dyDescent="0.3">
      <c r="B1065" s="5"/>
      <c r="C1065" s="5"/>
      <c r="D1065" s="5"/>
      <c r="E1065" s="5"/>
      <c r="F1065" s="5"/>
    </row>
    <row r="1066" spans="2:6" x14ac:dyDescent="0.3">
      <c r="B1066" s="5"/>
      <c r="C1066" s="5"/>
      <c r="D1066" s="5"/>
      <c r="E1066" s="5"/>
      <c r="F1066" s="5"/>
    </row>
    <row r="1067" spans="2:6" x14ac:dyDescent="0.3">
      <c r="B1067" s="5"/>
      <c r="C1067" s="5"/>
      <c r="D1067" s="5"/>
      <c r="E1067" s="5"/>
      <c r="F1067" s="5"/>
    </row>
    <row r="1068" spans="2:6" x14ac:dyDescent="0.3">
      <c r="B1068" s="5"/>
      <c r="C1068" s="5"/>
      <c r="D1068" s="5"/>
      <c r="E1068" s="5"/>
      <c r="F1068" s="5"/>
    </row>
    <row r="1069" spans="2:6" x14ac:dyDescent="0.3">
      <c r="B1069" s="5"/>
      <c r="C1069" s="5"/>
      <c r="D1069" s="5"/>
      <c r="E1069" s="5"/>
      <c r="F1069" s="5"/>
    </row>
    <row r="1070" spans="2:6" x14ac:dyDescent="0.3">
      <c r="B1070" s="5"/>
      <c r="C1070" s="5"/>
      <c r="D1070" s="5"/>
      <c r="E1070" s="5"/>
      <c r="F10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 Non-discounted Crt</vt:lpstr>
      <vt:lpstr>Ex Discounted Crt</vt:lpstr>
      <vt:lpstr>Comparison of Projects</vt:lpstr>
      <vt:lpstr>Capitalized Cost Method</vt:lpstr>
      <vt:lpstr>Retrofitting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andrew kullman</cp:lastModifiedBy>
  <dcterms:created xsi:type="dcterms:W3CDTF">2019-10-15T19:09:07Z</dcterms:created>
  <dcterms:modified xsi:type="dcterms:W3CDTF">2020-03-17T23:20:05Z</dcterms:modified>
</cp:coreProperties>
</file>