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a97Dr\OneDrive\Documents\College\CHEME_485\TeamA6\"/>
    </mc:Choice>
  </mc:AlternateContent>
  <xr:revisionPtr revIDLastSave="90" documentId="11_9966B606CD35508A196FBBCFB91F160E1F4092B1" xr6:coauthVersionLast="45" xr6:coauthVersionMax="45" xr10:uidLastSave="{7CFC55FC-58C6-412C-9AC3-6EAA64073315}"/>
  <bookViews>
    <workbookView xWindow="1848" yWindow="1848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1" i="1" l="1"/>
  <c r="K20" i="1"/>
  <c r="J21" i="1"/>
  <c r="J2" i="1"/>
  <c r="J4" i="1"/>
  <c r="H20" i="1"/>
  <c r="H21" i="1"/>
  <c r="H22" i="1"/>
  <c r="J20" i="1"/>
  <c r="K17" i="1"/>
  <c r="K16" i="1"/>
  <c r="J17" i="1"/>
  <c r="J16" i="1"/>
  <c r="H15" i="1"/>
  <c r="H16" i="1"/>
  <c r="H17" i="1"/>
  <c r="H18" i="1"/>
  <c r="H19" i="1"/>
  <c r="K14" i="1"/>
  <c r="J14" i="1"/>
  <c r="J8" i="1"/>
  <c r="H14" i="1"/>
  <c r="K13" i="1"/>
  <c r="J13" i="1"/>
  <c r="H13" i="1"/>
  <c r="K12" i="1"/>
  <c r="J12" i="1"/>
  <c r="H12" i="1"/>
  <c r="K11" i="1"/>
  <c r="J7" i="1" l="1"/>
  <c r="H6" i="1"/>
  <c r="H7" i="1"/>
  <c r="K7" i="1" s="1"/>
  <c r="H8" i="1"/>
  <c r="K8" i="1" s="1"/>
  <c r="H9" i="1"/>
  <c r="K9" i="1" s="1"/>
  <c r="H10" i="1"/>
  <c r="H11" i="1"/>
  <c r="J5" i="1"/>
  <c r="H4" i="1"/>
  <c r="K4" i="1" s="1"/>
  <c r="H5" i="1"/>
  <c r="K5" i="1" s="1"/>
  <c r="K3" i="1"/>
  <c r="J3" i="1"/>
  <c r="H3" i="1"/>
  <c r="H2" i="1" l="1"/>
  <c r="K2" i="1" s="1"/>
</calcChain>
</file>

<file path=xl/sharedStrings.xml><?xml version="1.0" encoding="utf-8"?>
<sst xmlns="http://schemas.openxmlformats.org/spreadsheetml/2006/main" count="47" uniqueCount="40">
  <si>
    <t>q [cal / sec]</t>
  </si>
  <si>
    <t>q [watts]</t>
  </si>
  <si>
    <t>E-613</t>
  </si>
  <si>
    <t>Condenser -refr</t>
  </si>
  <si>
    <t>refr in</t>
  </si>
  <si>
    <t>refr out</t>
  </si>
  <si>
    <t>dT_LM</t>
  </si>
  <si>
    <t>T</t>
  </si>
  <si>
    <t>Ucond</t>
  </si>
  <si>
    <t>Ureboil</t>
  </si>
  <si>
    <t>W/m2C</t>
  </si>
  <si>
    <t>C</t>
  </si>
  <si>
    <t>A</t>
  </si>
  <si>
    <t>E-612</t>
  </si>
  <si>
    <t>Reboiler lps</t>
  </si>
  <si>
    <t>lps in</t>
  </si>
  <si>
    <t>E-615</t>
  </si>
  <si>
    <t>Condenser CW</t>
  </si>
  <si>
    <t>Cw in</t>
  </si>
  <si>
    <t>Cw out</t>
  </si>
  <si>
    <t>E-614</t>
  </si>
  <si>
    <t>E-602</t>
  </si>
  <si>
    <t>Waste-Heat Boiler</t>
  </si>
  <si>
    <t>bfw</t>
  </si>
  <si>
    <t>Ugas</t>
  </si>
  <si>
    <t>E-603</t>
  </si>
  <si>
    <t>Cooling Water</t>
  </si>
  <si>
    <t>H-601</t>
  </si>
  <si>
    <t>Dowtherm Cooler</t>
  </si>
  <si>
    <t>Udow</t>
  </si>
  <si>
    <t>E-604</t>
  </si>
  <si>
    <t>heatX refr</t>
  </si>
  <si>
    <t>E-607</t>
  </si>
  <si>
    <t>E-608</t>
  </si>
  <si>
    <t>E-609</t>
  </si>
  <si>
    <t>CW</t>
  </si>
  <si>
    <t>E-606</t>
  </si>
  <si>
    <t>refr</t>
  </si>
  <si>
    <t>E-605</t>
  </si>
  <si>
    <t>lps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</si>
</sst>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zoomScale="70" zoomScaleNormal="70" workbookViewId="0">
      <selection activeCell="K22" sqref="K22"/>
    </sheetView>
  </sheetViews>
  <sheetFormatPr defaultRowHeight="14.4" x14ac:dyDescent="0.3"/>
  <cols>
    <col min="6" max="6" width="15.21875" customWidth="1"/>
    <col min="7" max="7" width="10.33203125" customWidth="1"/>
    <col min="11" max="11" width="12.44140625" customWidth="1"/>
  </cols>
  <sheetData>
    <row r="1" spans="1:11" x14ac:dyDescent="0.3">
      <c r="G1" t="s">
        <v>0</v>
      </c>
      <c r="H1" t="s">
        <v>1</v>
      </c>
      <c r="I1" t="s">
        <v>7</v>
      </c>
      <c r="J1" t="s">
        <v>6</v>
      </c>
      <c r="K1" t="s">
        <v>12</v>
      </c>
    </row>
    <row r="2" spans="1:11" x14ac:dyDescent="0.3">
      <c r="A2" t="s">
        <v>4</v>
      </c>
      <c r="B2">
        <v>-62</v>
      </c>
      <c r="C2" t="s">
        <v>11</v>
      </c>
      <c r="E2" t="s">
        <v>2</v>
      </c>
      <c r="F2" t="s">
        <v>3</v>
      </c>
      <c r="G2">
        <v>-28599.716799999998</v>
      </c>
      <c r="H2">
        <f>ABS(G2)*4.184</f>
        <v>119661.21509119999</v>
      </c>
      <c r="I2">
        <v>33.046700000000001</v>
      </c>
      <c r="J2">
        <f>((I2-B2)-(I2-B3))/LN((I2-B2)/(I2-B3))</f>
        <v>80.796203954584584</v>
      </c>
      <c r="K2">
        <f>H2/(B6*J2)</f>
        <v>18.512815150087583</v>
      </c>
    </row>
    <row r="3" spans="1:11" x14ac:dyDescent="0.3">
      <c r="A3" t="s">
        <v>5</v>
      </c>
      <c r="B3">
        <v>-35</v>
      </c>
      <c r="C3" t="s">
        <v>11</v>
      </c>
      <c r="E3" t="s">
        <v>13</v>
      </c>
      <c r="F3" t="s">
        <v>14</v>
      </c>
      <c r="G3">
        <v>28392.684600000001</v>
      </c>
      <c r="H3">
        <f>ABS(G3)*4.184</f>
        <v>118794.99236640001</v>
      </c>
      <c r="I3">
        <v>58.177211700000001</v>
      </c>
      <c r="J3">
        <f>B4-I3</f>
        <v>101.8227883</v>
      </c>
      <c r="K3">
        <f>H3/(B7*J3)</f>
        <v>14.583546859912499</v>
      </c>
    </row>
    <row r="4" spans="1:11" x14ac:dyDescent="0.3">
      <c r="A4" t="s">
        <v>15</v>
      </c>
      <c r="B4">
        <v>160</v>
      </c>
      <c r="C4" t="s">
        <v>11</v>
      </c>
      <c r="E4" t="s">
        <v>16</v>
      </c>
      <c r="F4" t="s">
        <v>17</v>
      </c>
      <c r="G4">
        <v>-34840.392699999997</v>
      </c>
      <c r="H4">
        <f t="shared" ref="H4:H22" si="0">ABS(G4)*4.184</f>
        <v>145772.2030568</v>
      </c>
      <c r="I4">
        <v>55.012</v>
      </c>
      <c r="J4">
        <f>((I4-B9)-(I4-B10))/LN((I4-B9)/(I4-B10))</f>
        <v>19.588414946621096</v>
      </c>
      <c r="K4">
        <f>H4/(J4*B6)</f>
        <v>93.021949104887227</v>
      </c>
    </row>
    <row r="5" spans="1:11" x14ac:dyDescent="0.3">
      <c r="A5" t="s">
        <v>23</v>
      </c>
      <c r="B5">
        <v>115</v>
      </c>
      <c r="C5" t="s">
        <v>11</v>
      </c>
      <c r="E5" t="s">
        <v>20</v>
      </c>
      <c r="F5" t="s">
        <v>14</v>
      </c>
      <c r="G5">
        <v>35363.925000000003</v>
      </c>
      <c r="H5">
        <f t="shared" si="0"/>
        <v>147962.66220000002</v>
      </c>
      <c r="I5">
        <v>110.849</v>
      </c>
      <c r="J5">
        <f>B4-I5</f>
        <v>49.150999999999996</v>
      </c>
      <c r="K5">
        <f>H5/(B7*J5)</f>
        <v>37.629616437102001</v>
      </c>
    </row>
    <row r="6" spans="1:11" x14ac:dyDescent="0.3">
      <c r="A6" t="s">
        <v>8</v>
      </c>
      <c r="B6">
        <v>80</v>
      </c>
      <c r="C6" t="s">
        <v>10</v>
      </c>
      <c r="H6">
        <f t="shared" si="0"/>
        <v>0</v>
      </c>
    </row>
    <row r="7" spans="1:11" x14ac:dyDescent="0.3">
      <c r="A7" t="s">
        <v>9</v>
      </c>
      <c r="B7">
        <v>80</v>
      </c>
      <c r="C7" t="s">
        <v>10</v>
      </c>
      <c r="E7" t="s">
        <v>21</v>
      </c>
      <c r="F7" t="s">
        <v>22</v>
      </c>
      <c r="G7">
        <v>-190686.266</v>
      </c>
      <c r="H7">
        <f t="shared" si="0"/>
        <v>797831.3369440001</v>
      </c>
      <c r="J7">
        <f>((511-B4)-(200-B5))/LN((511-B4)/(200-B5))</f>
        <v>187.57029915657259</v>
      </c>
      <c r="K7">
        <f>H7/(B8*J7)</f>
        <v>53.16882127204596</v>
      </c>
    </row>
    <row r="8" spans="1:11" x14ac:dyDescent="0.3">
      <c r="A8" t="s">
        <v>24</v>
      </c>
      <c r="B8">
        <v>80</v>
      </c>
      <c r="E8" t="s">
        <v>25</v>
      </c>
      <c r="F8" t="s">
        <v>26</v>
      </c>
      <c r="G8">
        <v>-69041.979500000001</v>
      </c>
      <c r="H8">
        <f t="shared" si="0"/>
        <v>288871.64222800004</v>
      </c>
      <c r="J8">
        <f>((200-B10)-(50-B9))/LN((200-B10)/(50-B9))</f>
        <v>67.325768574818298</v>
      </c>
      <c r="K8">
        <f>H8/(B8*J8)</f>
        <v>53.633186880551634</v>
      </c>
    </row>
    <row r="9" spans="1:11" x14ac:dyDescent="0.3">
      <c r="A9" t="s">
        <v>18</v>
      </c>
      <c r="B9">
        <v>30</v>
      </c>
      <c r="E9" t="s">
        <v>27</v>
      </c>
      <c r="F9" t="s">
        <v>28</v>
      </c>
      <c r="G9">
        <v>269830.97100000002</v>
      </c>
      <c r="H9">
        <f t="shared" si="0"/>
        <v>1128972.7826640001</v>
      </c>
      <c r="J9">
        <v>520</v>
      </c>
      <c r="K9">
        <f>H9/(J9*B11)</f>
        <v>9.5643238111148765</v>
      </c>
    </row>
    <row r="10" spans="1:11" x14ac:dyDescent="0.3">
      <c r="A10" t="s">
        <v>19</v>
      </c>
      <c r="B10">
        <v>40</v>
      </c>
      <c r="H10">
        <f t="shared" si="0"/>
        <v>0</v>
      </c>
    </row>
    <row r="11" spans="1:11" x14ac:dyDescent="0.3">
      <c r="A11" t="s">
        <v>29</v>
      </c>
      <c r="B11">
        <v>227</v>
      </c>
      <c r="E11" t="s">
        <v>30</v>
      </c>
      <c r="F11" t="s">
        <v>31</v>
      </c>
      <c r="G11">
        <v>-163782.1</v>
      </c>
      <c r="H11">
        <f t="shared" si="0"/>
        <v>685264.3064</v>
      </c>
      <c r="J11">
        <v>100</v>
      </c>
      <c r="K11">
        <f>H11/(J11*80)</f>
        <v>85.658038300000001</v>
      </c>
    </row>
    <row r="12" spans="1:11" x14ac:dyDescent="0.3">
      <c r="B12">
        <v>850</v>
      </c>
      <c r="E12" t="s">
        <v>32</v>
      </c>
      <c r="G12">
        <v>105539.962</v>
      </c>
      <c r="H12">
        <f t="shared" si="0"/>
        <v>441579.201008</v>
      </c>
      <c r="J12">
        <f>20--55.9</f>
        <v>75.900000000000006</v>
      </c>
      <c r="K12">
        <f>H12/(J12*B8)</f>
        <v>72.723847333333339</v>
      </c>
    </row>
    <row r="13" spans="1:11" x14ac:dyDescent="0.3">
      <c r="B13">
        <v>1140</v>
      </c>
      <c r="E13" t="s">
        <v>33</v>
      </c>
      <c r="F13" t="s">
        <v>35</v>
      </c>
      <c r="G13">
        <v>44548</v>
      </c>
      <c r="H13">
        <f t="shared" si="0"/>
        <v>186388.83199999999</v>
      </c>
      <c r="J13">
        <f>100-22.7</f>
        <v>77.3</v>
      </c>
      <c r="K13">
        <f>H13/(J13*B8)</f>
        <v>30.140496765847349</v>
      </c>
    </row>
    <row r="14" spans="1:11" x14ac:dyDescent="0.3">
      <c r="E14" t="s">
        <v>34</v>
      </c>
      <c r="F14" t="s">
        <v>35</v>
      </c>
      <c r="G14">
        <v>-144278.114</v>
      </c>
      <c r="H14">
        <f t="shared" si="0"/>
        <v>603659.62897600001</v>
      </c>
      <c r="J14">
        <f>((315-B10)-(45-B9))/LN((315-B10)/(45-B9))</f>
        <v>89.386369213732152</v>
      </c>
      <c r="K14">
        <f>H14/(J14*B8)</f>
        <v>84.417181596864438</v>
      </c>
    </row>
    <row r="15" spans="1:11" x14ac:dyDescent="0.3">
      <c r="H15">
        <f t="shared" si="0"/>
        <v>0</v>
      </c>
    </row>
    <row r="16" spans="1:11" x14ac:dyDescent="0.3">
      <c r="E16" t="s">
        <v>36</v>
      </c>
      <c r="F16" t="s">
        <v>37</v>
      </c>
      <c r="G16">
        <v>-96908.109700000001</v>
      </c>
      <c r="H16">
        <f t="shared" si="0"/>
        <v>405463.53098480002</v>
      </c>
      <c r="I16">
        <v>-55.904029299999998</v>
      </c>
      <c r="J16">
        <f>ABS(B2-I16)</f>
        <v>6.0959707000000023</v>
      </c>
      <c r="K16">
        <f>H16/(J16*B12)</f>
        <v>78.251018956775312</v>
      </c>
    </row>
    <row r="17" spans="5:11" x14ac:dyDescent="0.3">
      <c r="E17" t="s">
        <v>38</v>
      </c>
      <c r="G17">
        <v>109011.31200000001</v>
      </c>
      <c r="H17">
        <f t="shared" si="0"/>
        <v>456103.32940800005</v>
      </c>
      <c r="I17">
        <v>56.737134599999997</v>
      </c>
      <c r="J17">
        <f>B4-I17</f>
        <v>103.26286540000001</v>
      </c>
      <c r="K17">
        <f>G17/(B8*J17)</f>
        <v>13.195851138951641</v>
      </c>
    </row>
    <row r="18" spans="5:11" x14ac:dyDescent="0.3">
      <c r="H18">
        <f t="shared" si="0"/>
        <v>0</v>
      </c>
    </row>
    <row r="19" spans="5:11" x14ac:dyDescent="0.3">
      <c r="H19">
        <f t="shared" si="0"/>
        <v>0</v>
      </c>
    </row>
    <row r="20" spans="5:11" x14ac:dyDescent="0.3">
      <c r="E20">
        <v>610</v>
      </c>
      <c r="F20" t="s">
        <v>39</v>
      </c>
      <c r="G20">
        <v>5947.6336199999996</v>
      </c>
      <c r="H20">
        <f t="shared" si="0"/>
        <v>24884.899066080001</v>
      </c>
      <c r="I20">
        <v>56.850229499999998</v>
      </c>
      <c r="J20">
        <f>B4-I20</f>
        <v>103.1497705</v>
      </c>
      <c r="K20">
        <f>H20/(J20*B8)</f>
        <v>3.0156270519865096</v>
      </c>
    </row>
    <row r="21" spans="5:11" x14ac:dyDescent="0.3">
      <c r="E21">
        <v>611</v>
      </c>
      <c r="F21" t="s">
        <v>37</v>
      </c>
      <c r="G21">
        <v>-5946.9176500000003</v>
      </c>
      <c r="H21">
        <f t="shared" si="0"/>
        <v>24881.903447600002</v>
      </c>
      <c r="I21">
        <v>53.362084000000003</v>
      </c>
      <c r="J21">
        <f>((I21-B2)-(I21-B3))/LN((I21-B2)/(I21-B3))</f>
        <v>101.26286989526692</v>
      </c>
      <c r="K21">
        <f>H21/(J21*B8)</f>
        <v>3.0714495196184188</v>
      </c>
    </row>
    <row r="22" spans="5:11" x14ac:dyDescent="0.3">
      <c r="H2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H. Kullman</dc:creator>
  <cp:lastModifiedBy>andrew kullman</cp:lastModifiedBy>
  <dcterms:created xsi:type="dcterms:W3CDTF">2020-03-04T03:37:22Z</dcterms:created>
  <dcterms:modified xsi:type="dcterms:W3CDTF">2020-03-05T08:21:55Z</dcterms:modified>
</cp:coreProperties>
</file>