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 Logic for ROM" sheetId="1" state="visible" r:id="rId2"/>
    <sheet name="Control Logic for Hardwiring" sheetId="2" state="visible" r:id="rId3"/>
    <sheet name="Hardwiring Part 2" sheetId="3" state="visible" r:id="rId4"/>
    <sheet name="Backend Cod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0"/>
            <color rgb="FF000000"/>
            <rFont val="Noto Sans CJK SC"/>
            <family val="2"/>
            <charset val="1"/>
          </rPr>
          <t xml:space="preserve">This is the value that will be passed into the ROM</t>
        </r>
      </text>
    </comment>
    <comment ref="T1" authorId="0">
      <text>
        <r>
          <rPr>
            <sz val="10"/>
            <color rgb="FF000000"/>
            <rFont val="Noto Sans CJK SC"/>
            <family val="2"/>
            <charset val="1"/>
          </rPr>
          <t xml:space="preserve">This is the value that will be outputted from the ROM. It's all the control signals concatenated together.</t>
        </r>
      </text>
    </comment>
    <comment ref="U1" authorId="0">
      <text>
        <r>
          <rPr>
            <sz val="10"/>
            <color rgb="FF000000"/>
            <rFont val="Noto Sans CJK SC"/>
            <family val="2"/>
            <charset val="1"/>
          </rPr>
          <t xml:space="preserve">This is the value that will be outputted from the ROM. It's all the control signals concatenated together.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1" authorId="0">
      <text>
        <r>
          <rPr>
            <sz val="10"/>
            <color rgb="FF000000"/>
            <rFont val="Noto Sans CJK SC"/>
            <family val="2"/>
            <charset val="1"/>
          </rPr>
          <t xml:space="preserve">This value is provided as an example. Based on your design for the PC MUX, you may need to modify this value to generate the correct immediate value
</t>
        </r>
      </text>
    </comment>
    <comment ref="J21" authorId="0">
      <text>
        <r>
          <rPr>
            <sz val="10"/>
            <color rgb="FF000000"/>
            <rFont val="Noto Sans CJK SC"/>
            <family val="2"/>
            <charset val="1"/>
          </rPr>
          <t xml:space="preserve">This value is provided as an example. Based on your design for the immediate generator, you may need to modify this value to generate the correct immediate value</t>
        </r>
      </text>
    </comment>
    <comment ref="K21" authorId="0">
      <text>
        <r>
          <rPr>
            <sz val="10"/>
            <color rgb="FF000000"/>
            <rFont val="Noto Sans CJK SC"/>
            <family val="2"/>
            <charset val="1"/>
          </rPr>
          <t xml:space="preserve">X can be used for values that don't matter. They are arbitrarily set to 0 in the ROM.</t>
        </r>
      </text>
    </comment>
    <comment ref="L21" authorId="0">
      <text>
        <r>
          <rPr>
            <sz val="10"/>
            <color rgb="FF000000"/>
            <rFont val="Noto Sans CJK SC"/>
            <family val="2"/>
            <charset val="1"/>
          </rPr>
          <t xml:space="preserve">This value is provided as an example. Based on your design for the A MUX, you may need to modify this value to generate the correct immediate value</t>
        </r>
      </text>
    </comment>
    <comment ref="M21" authorId="0">
      <text>
        <r>
          <rPr>
            <sz val="10"/>
            <color rgb="FF000000"/>
            <rFont val="Noto Sans CJK SC"/>
            <family val="2"/>
            <charset val="1"/>
          </rPr>
          <t xml:space="preserve">This value is provided as an example. Based on your design for the B MUX, you may need to modify this value to generate the correct immediate value</t>
        </r>
      </text>
    </comment>
    <comment ref="P21" authorId="0">
      <text>
        <r>
          <rPr>
            <sz val="10"/>
            <color rgb="FF000000"/>
            <rFont val="Noto Sans CJK SC"/>
            <family val="2"/>
            <charset val="1"/>
          </rPr>
          <t xml:space="preserve"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<sst xmlns="http://schemas.openxmlformats.org/spreadsheetml/2006/main" count="624" uniqueCount="198">
  <si>
    <t xml:space="preserve">MAKE A COPY OF THIS SHEET</t>
  </si>
  <si>
    <t xml:space="preserve">Instruction Metadata</t>
  </si>
  <si>
    <t xml:space="preserve">ROM Input</t>
  </si>
  <si>
    <t xml:space="preserve">Control Signals</t>
  </si>
  <si>
    <t xml:space="preserve">ROM Output</t>
  </si>
  <si>
    <t xml:space="preserve">INTERMEDIATE CALCULATIONS (DO NOT MODIFY)</t>
  </si>
  <si>
    <t xml:space="preserve">addi is provided as an example</t>
  </si>
  <si>
    <t xml:space="preserve">Instruction</t>
  </si>
  <si>
    <t xml:space="preserve">Type</t>
  </si>
  <si>
    <t xml:space="preserve">Opcode</t>
  </si>
  <si>
    <t xml:space="preserve">Funct3</t>
  </si>
  <si>
    <t xml:space="preserve">Funct7</t>
  </si>
  <si>
    <t xml:space="preserve">Binary</t>
  </si>
  <si>
    <t xml:space="preserve">Decimal</t>
  </si>
  <si>
    <t xml:space="preserve">RegWEn</t>
  </si>
  <si>
    <t xml:space="preserve">ImmSel</t>
  </si>
  <si>
    <t xml:space="preserve">BrUn</t>
  </si>
  <si>
    <t xml:space="preserve">ASel</t>
  </si>
  <si>
    <t xml:space="preserve">BSel</t>
  </si>
  <si>
    <t xml:space="preserve">ALUSel</t>
  </si>
  <si>
    <t xml:space="preserve">MemRW</t>
  </si>
  <si>
    <t xml:space="preserve">WBSel</t>
  </si>
  <si>
    <t xml:space="preserve">CSRSel</t>
  </si>
  <si>
    <t xml:space="preserve">CSRWen</t>
  </si>
  <si>
    <t xml:space="preserve">Hex</t>
  </si>
  <si>
    <t xml:space="preserve">Bin0:7</t>
  </si>
  <si>
    <t xml:space="preserve">Bin:8:16</t>
  </si>
  <si>
    <t xml:space="preserve">Hex:0:7</t>
  </si>
  <si>
    <t xml:space="preserve">Hex:8:17</t>
  </si>
  <si>
    <t xml:space="preserve">Decimal Index</t>
  </si>
  <si>
    <t xml:space="preserve">Binary Index</t>
  </si>
  <si>
    <t xml:space="preserve">6-0</t>
  </si>
  <si>
    <t xml:space="preserve">14-12</t>
  </si>
  <si>
    <t xml:space="preserve">31-25</t>
  </si>
  <si>
    <t xml:space="preserve">1 binary digit</t>
  </si>
  <si>
    <t xml:space="preserve">3 binary digits</t>
  </si>
  <si>
    <t xml:space="preserve">4 binary digits</t>
  </si>
  <si>
    <t xml:space="preserve">2 binary digits</t>
  </si>
  <si>
    <t xml:space="preserve">0 for rs1
1 for pc</t>
  </si>
  <si>
    <t xml:space="preserve">0 for rs2
1 for imm </t>
  </si>
  <si>
    <r>
      <rPr>
        <sz val="11"/>
        <color rgb="FF000000"/>
        <rFont val="Arial"/>
        <family val="0"/>
        <charset val="1"/>
      </rPr>
      <t xml:space="preserve">0</t>
    </r>
    <r>
      <rPr>
        <sz val="11"/>
        <color rgb="FF000000"/>
        <rFont val="Noto Sans CJK SC"/>
        <family val="2"/>
        <charset val="1"/>
      </rPr>
      <t xml:space="preserve">代表加法</t>
    </r>
  </si>
  <si>
    <t xml:space="preserve">add rd, rs1, rs2</t>
  </si>
  <si>
    <t xml:space="preserve">R</t>
  </si>
  <si>
    <t xml:space="preserve">0b0110011</t>
  </si>
  <si>
    <t xml:space="preserve">0b000</t>
  </si>
  <si>
    <t xml:space="preserve">0b0000000</t>
  </si>
  <si>
    <t xml:space="preserve">0b000001100</t>
  </si>
  <si>
    <t xml:space="preserve">mul rd, rs1, rs2</t>
  </si>
  <si>
    <t xml:space="preserve">0b0000001</t>
  </si>
  <si>
    <t xml:space="preserve">sub rd, rs1, rs2</t>
  </si>
  <si>
    <t xml:space="preserve">0b0100000</t>
  </si>
  <si>
    <t xml:space="preserve">0b100001100</t>
  </si>
  <si>
    <t xml:space="preserve">sll rd, rs1, rs2</t>
  </si>
  <si>
    <t xml:space="preserve">0b001</t>
  </si>
  <si>
    <r>
      <rPr>
        <sz val="11"/>
        <color rgb="FF000000"/>
        <rFont val="Courier New"/>
        <family val="0"/>
        <charset val="1"/>
      </rPr>
      <t xml:space="preserve">0b0001</t>
    </r>
    <r>
      <rPr>
        <sz val="11"/>
        <color rgb="FF000000"/>
        <rFont val="Courier New"/>
        <family val="0"/>
      </rPr>
      <t xml:space="preserve">01100</t>
    </r>
  </si>
  <si>
    <t xml:space="preserve">mulh rd, rs1, rs2</t>
  </si>
  <si>
    <t xml:space="preserve">mulhu rd, rs1, rs2</t>
  </si>
  <si>
    <t xml:space="preserve">0b011</t>
  </si>
  <si>
    <r>
      <rPr>
        <sz val="11"/>
        <color rgb="FF000000"/>
        <rFont val="Courier New"/>
        <family val="0"/>
        <charset val="1"/>
      </rPr>
      <t xml:space="preserve">0b0011</t>
    </r>
    <r>
      <rPr>
        <sz val="11"/>
        <color rgb="FF000000"/>
        <rFont val="Courier New"/>
        <family val="0"/>
      </rPr>
      <t xml:space="preserve">01100</t>
    </r>
  </si>
  <si>
    <t xml:space="preserve">slt rd, rs1, rs2</t>
  </si>
  <si>
    <t xml:space="preserve">0b010</t>
  </si>
  <si>
    <r>
      <rPr>
        <sz val="11"/>
        <color rgb="FF000000"/>
        <rFont val="Courier New"/>
        <family val="0"/>
        <charset val="1"/>
      </rPr>
      <t xml:space="preserve">0b0010</t>
    </r>
    <r>
      <rPr>
        <sz val="11"/>
        <color rgb="FF000000"/>
        <rFont val="Courier New"/>
        <family val="0"/>
      </rPr>
      <t xml:space="preserve">01100</t>
    </r>
  </si>
  <si>
    <t xml:space="preserve">xor rd, rs1, rs2</t>
  </si>
  <si>
    <t xml:space="preserve">0b100</t>
  </si>
  <si>
    <r>
      <rPr>
        <sz val="11"/>
        <color rgb="FF000000"/>
        <rFont val="Courier New"/>
        <family val="0"/>
        <charset val="1"/>
      </rPr>
      <t xml:space="preserve">0b0100</t>
    </r>
    <r>
      <rPr>
        <sz val="11"/>
        <color rgb="FF000000"/>
        <rFont val="Courier New"/>
        <family val="0"/>
      </rPr>
      <t xml:space="preserve">01100</t>
    </r>
  </si>
  <si>
    <t xml:space="preserve">srl rd, rs1, rs2</t>
  </si>
  <si>
    <t xml:space="preserve">0b101</t>
  </si>
  <si>
    <r>
      <rPr>
        <sz val="11"/>
        <color rgb="FF000000"/>
        <rFont val="Courier New"/>
        <family val="0"/>
        <charset val="1"/>
      </rPr>
      <t xml:space="preserve">0b0101</t>
    </r>
    <r>
      <rPr>
        <sz val="11"/>
        <color rgb="FF000000"/>
        <rFont val="Courier New"/>
        <family val="0"/>
      </rPr>
      <t xml:space="preserve">01100</t>
    </r>
  </si>
  <si>
    <t xml:space="preserve">sra rd, rs1, rs2</t>
  </si>
  <si>
    <r>
      <rPr>
        <sz val="11"/>
        <color rgb="FF000000"/>
        <rFont val="Courier New"/>
        <family val="0"/>
        <charset val="1"/>
      </rPr>
      <t xml:space="preserve">0b1101</t>
    </r>
    <r>
      <rPr>
        <sz val="11"/>
        <color rgb="FF000000"/>
        <rFont val="Courier New"/>
        <family val="0"/>
      </rPr>
      <t xml:space="preserve">01100</t>
    </r>
  </si>
  <si>
    <t xml:space="preserve">or rd, rs1, rs2</t>
  </si>
  <si>
    <t xml:space="preserve">0b110</t>
  </si>
  <si>
    <r>
      <rPr>
        <sz val="11"/>
        <color rgb="FF000000"/>
        <rFont val="Courier New"/>
        <family val="0"/>
        <charset val="1"/>
      </rPr>
      <t xml:space="preserve">0b0110</t>
    </r>
    <r>
      <rPr>
        <sz val="11"/>
        <color rgb="FF000000"/>
        <rFont val="Courier New"/>
        <family val="0"/>
      </rPr>
      <t xml:space="preserve">01100</t>
    </r>
  </si>
  <si>
    <t xml:space="preserve">and rd, rs1, rs2</t>
  </si>
  <si>
    <t xml:space="preserve">0b111</t>
  </si>
  <si>
    <r>
      <rPr>
        <sz val="11"/>
        <color rgb="FF000000"/>
        <rFont val="Courier New"/>
        <family val="0"/>
        <charset val="1"/>
      </rPr>
      <t xml:space="preserve">0b0111</t>
    </r>
    <r>
      <rPr>
        <sz val="11"/>
        <color rgb="FF000000"/>
        <rFont val="Courier New"/>
        <family val="0"/>
      </rPr>
      <t xml:space="preserve">01100</t>
    </r>
  </si>
  <si>
    <t xml:space="preserve">lb rd, offset(rs1)</t>
  </si>
  <si>
    <t xml:space="preserve">L</t>
  </si>
  <si>
    <t xml:space="preserve">0b0000011</t>
  </si>
  <si>
    <t xml:space="preserve">0bx00000000</t>
  </si>
  <si>
    <t xml:space="preserve">lh rd, offset(rs1)</t>
  </si>
  <si>
    <r>
      <rPr>
        <sz val="11"/>
        <color rgb="FF000000"/>
        <rFont val="Noto Sans CJK SC"/>
        <family val="2"/>
        <charset val="1"/>
      </rPr>
      <t xml:space="preserve">0bx001</t>
    </r>
    <r>
      <rPr>
        <sz val="11"/>
        <color rgb="FF000000"/>
        <rFont val="Noto Sans CJK SC"/>
        <family val="2"/>
      </rPr>
      <t xml:space="preserve">00000</t>
    </r>
  </si>
  <si>
    <t xml:space="preserve">lw rd, offset(rs1)</t>
  </si>
  <si>
    <r>
      <rPr>
        <sz val="11"/>
        <color rgb="FF000000"/>
        <rFont val="Noto Sans CJK SC"/>
        <family val="2"/>
        <charset val="1"/>
      </rPr>
      <t xml:space="preserve">0bx010</t>
    </r>
    <r>
      <rPr>
        <sz val="11"/>
        <color rgb="FF000000"/>
        <rFont val="Noto Sans CJK SC"/>
        <family val="2"/>
      </rPr>
      <t xml:space="preserve">00000</t>
    </r>
  </si>
  <si>
    <t xml:space="preserve">addi rd, rs1, imm</t>
  </si>
  <si>
    <t xml:space="preserve">I</t>
  </si>
  <si>
    <t xml:space="preserve">0b0010011</t>
  </si>
  <si>
    <t xml:space="preserve">0bx00000100</t>
  </si>
  <si>
    <t xml:space="preserve">1</t>
  </si>
  <si>
    <t xml:space="preserve">001</t>
  </si>
  <si>
    <t xml:space="preserve">0000</t>
  </si>
  <si>
    <t xml:space="preserve">0</t>
  </si>
  <si>
    <t xml:space="preserve">00</t>
  </si>
  <si>
    <t xml:space="preserve">slli rd, rs1, imm</t>
  </si>
  <si>
    <r>
      <rPr>
        <sz val="11"/>
        <color rgb="FF000000"/>
        <rFont val="Courier New"/>
        <family val="0"/>
        <charset val="1"/>
      </rPr>
      <t xml:space="preserve">0b0001</t>
    </r>
    <r>
      <rPr>
        <sz val="11"/>
        <color rgb="FF000000"/>
        <rFont val="Noto Sans CJK SC"/>
        <family val="2"/>
      </rPr>
      <t xml:space="preserve">00100</t>
    </r>
  </si>
  <si>
    <t xml:space="preserve">0001</t>
  </si>
  <si>
    <t xml:space="preserve">slti rd, rs1, imm</t>
  </si>
  <si>
    <r>
      <rPr>
        <sz val="11"/>
        <color rgb="FF000000"/>
        <rFont val="Noto Sans CJK SC"/>
        <family val="2"/>
        <charset val="1"/>
      </rPr>
      <t xml:space="preserve">0bX010</t>
    </r>
    <r>
      <rPr>
        <sz val="11"/>
        <color rgb="FF000000"/>
        <rFont val="Noto Sans CJK SC"/>
        <family val="2"/>
      </rPr>
      <t xml:space="preserve">00100</t>
    </r>
  </si>
  <si>
    <t xml:space="preserve">0010</t>
  </si>
  <si>
    <t xml:space="preserve">xori rd, rs1, imm</t>
  </si>
  <si>
    <r>
      <rPr>
        <sz val="11"/>
        <color rgb="FF000000"/>
        <rFont val="Noto Sans CJK SC"/>
        <family val="2"/>
        <charset val="1"/>
      </rPr>
      <t xml:space="preserve">0bX100</t>
    </r>
    <r>
      <rPr>
        <sz val="11"/>
        <color rgb="FF000000"/>
        <rFont val="Noto Sans CJK SC"/>
        <family val="2"/>
      </rPr>
      <t xml:space="preserve">00100</t>
    </r>
  </si>
  <si>
    <t xml:space="preserve">0100</t>
  </si>
  <si>
    <t xml:space="preserve">srli rd, rs1, imm</t>
  </si>
  <si>
    <r>
      <rPr>
        <sz val="11"/>
        <color rgb="FF000000"/>
        <rFont val="Courier New"/>
        <family val="0"/>
        <charset val="1"/>
      </rPr>
      <t xml:space="preserve">0b0101</t>
    </r>
    <r>
      <rPr>
        <sz val="11"/>
        <color rgb="FF000000"/>
        <rFont val="Noto Sans CJK SC"/>
        <family val="2"/>
      </rPr>
      <t xml:space="preserve">00100</t>
    </r>
  </si>
  <si>
    <t xml:space="preserve">0101</t>
  </si>
  <si>
    <t xml:space="preserve">srai rd, rs1, imm</t>
  </si>
  <si>
    <r>
      <rPr>
        <sz val="11"/>
        <color rgb="FF000000"/>
        <rFont val="Courier New"/>
        <family val="0"/>
        <charset val="1"/>
      </rPr>
      <t xml:space="preserve">0b1101</t>
    </r>
    <r>
      <rPr>
        <sz val="11"/>
        <color rgb="FF000000"/>
        <rFont val="Noto Sans CJK SC"/>
        <family val="2"/>
      </rPr>
      <t xml:space="preserve">00100</t>
    </r>
  </si>
  <si>
    <t xml:space="preserve">1101</t>
  </si>
  <si>
    <t xml:space="preserve">ori rd, rs1, imm</t>
  </si>
  <si>
    <r>
      <rPr>
        <sz val="11"/>
        <color rgb="FF000000"/>
        <rFont val="Noto Sans CJK SC"/>
        <family val="2"/>
        <charset val="1"/>
      </rPr>
      <t xml:space="preserve">0bX110</t>
    </r>
    <r>
      <rPr>
        <sz val="11"/>
        <color rgb="FF000000"/>
        <rFont val="Noto Sans CJK SC"/>
        <family val="2"/>
      </rPr>
      <t xml:space="preserve">00100</t>
    </r>
  </si>
  <si>
    <t xml:space="preserve">0110</t>
  </si>
  <si>
    <t xml:space="preserve">andi rd, rs1, imm</t>
  </si>
  <si>
    <r>
      <rPr>
        <sz val="11"/>
        <color rgb="FF000000"/>
        <rFont val="Noto Sans CJK SC"/>
        <family val="2"/>
        <charset val="1"/>
      </rPr>
      <t xml:space="preserve">0bX111</t>
    </r>
    <r>
      <rPr>
        <sz val="11"/>
        <color rgb="FF000000"/>
        <rFont val="Noto Sans CJK SC"/>
        <family val="2"/>
      </rPr>
      <t xml:space="preserve">00100</t>
    </r>
  </si>
  <si>
    <t xml:space="preserve">0111</t>
  </si>
  <si>
    <t xml:space="preserve">sb rs2, offset(rs1)</t>
  </si>
  <si>
    <t xml:space="preserve">S</t>
  </si>
  <si>
    <t xml:space="preserve">0b0100011</t>
  </si>
  <si>
    <t xml:space="preserve">sh rs2, offset(rs1)</t>
  </si>
  <si>
    <t xml:space="preserve">sw rs2, offset(rs1)</t>
  </si>
  <si>
    <t xml:space="preserve">beq rs1, rs2, offset</t>
  </si>
  <si>
    <t xml:space="preserve">B</t>
  </si>
  <si>
    <t xml:space="preserve">0b1100011</t>
  </si>
  <si>
    <t xml:space="preserve">bne rs1, rs2, offset</t>
  </si>
  <si>
    <t xml:space="preserve">blt rs1, rs2, offset</t>
  </si>
  <si>
    <t xml:space="preserve">bge rs1, rs2, offset</t>
  </si>
  <si>
    <t xml:space="preserve">bltu rs1, rs2, offset</t>
  </si>
  <si>
    <t xml:space="preserve">bgeu rs1, rs2, offset</t>
  </si>
  <si>
    <t xml:space="preserve">auipc rd, offset</t>
  </si>
  <si>
    <t xml:space="preserve">AUI</t>
  </si>
  <si>
    <t xml:space="preserve">0b0010111</t>
  </si>
  <si>
    <t xml:space="preserve">lui rd, offset</t>
  </si>
  <si>
    <t xml:space="preserve">LUI</t>
  </si>
  <si>
    <t xml:space="preserve">0b0110111</t>
  </si>
  <si>
    <t xml:space="preserve">jal rd, imm</t>
  </si>
  <si>
    <t xml:space="preserve">JAL</t>
  </si>
  <si>
    <t xml:space="preserve">0b1101111</t>
  </si>
  <si>
    <t xml:space="preserve">jalr rd, rs1, imm</t>
  </si>
  <si>
    <t xml:space="preserve">JALR</t>
  </si>
  <si>
    <t xml:space="preserve">0b1100111</t>
  </si>
  <si>
    <t xml:space="preserve">csrw rd, csr, rs1</t>
  </si>
  <si>
    <t xml:space="preserve">CSR</t>
  </si>
  <si>
    <t xml:space="preserve">0b1110011</t>
  </si>
  <si>
    <t xml:space="preserve">csrwi rd, csr, uimm</t>
  </si>
  <si>
    <t xml:space="preserve">Branch Inputs</t>
  </si>
  <si>
    <t xml:space="preserve">BrEq</t>
  </si>
  <si>
    <t xml:space="preserve">BrLt</t>
  </si>
  <si>
    <t xml:space="preserve">PCSel</t>
  </si>
  <si>
    <t xml:space="preserve">0 for rs1</t>
  </si>
  <si>
    <t xml:space="preserve">1 for imm</t>
  </si>
  <si>
    <t xml:space="preserve">01</t>
  </si>
  <si>
    <t xml:space="preserve">SB</t>
  </si>
  <si>
    <t xml:space="preserve">U</t>
  </si>
  <si>
    <t xml:space="preserve">UJ</t>
  </si>
  <si>
    <t xml:space="preserve">Target</t>
  </si>
  <si>
    <t xml:space="preserve">Solution</t>
  </si>
  <si>
    <t xml:space="preserve">DON'T MODIFY</t>
  </si>
  <si>
    <t xml:space="preserve">Opcode bits</t>
  </si>
  <si>
    <t xml:space="preserve">func3</t>
  </si>
  <si>
    <t xml:space="preserve">func7</t>
  </si>
  <si>
    <t xml:space="preserve">ON</t>
  </si>
  <si>
    <t xml:space="preserve">OFF</t>
  </si>
  <si>
    <t xml:space="preserve">OR</t>
  </si>
  <si>
    <t xml:space="preserve">AND</t>
  </si>
  <si>
    <t xml:space="preserve">NOT</t>
  </si>
  <si>
    <t xml:space="preserve">XOR</t>
  </si>
  <si>
    <t xml:space="preserve">AG</t>
  </si>
  <si>
    <t xml:space="preserve">N</t>
  </si>
  <si>
    <t xml:space="preserve">Bit</t>
  </si>
  <si>
    <t xml:space="preserve">Correct?</t>
  </si>
  <si>
    <t xml:space="preserve">M</t>
  </si>
  <si>
    <t xml:space="preserve">DONT CHANGE</t>
  </si>
  <si>
    <t xml:space="preserve">op6</t>
  </si>
  <si>
    <t xml:space="preserve">op5</t>
  </si>
  <si>
    <t xml:space="preserve">op4</t>
  </si>
  <si>
    <t xml:space="preserve">op3</t>
  </si>
  <si>
    <t xml:space="preserve">op2</t>
  </si>
  <si>
    <t xml:space="preserve">op1</t>
  </si>
  <si>
    <t xml:space="preserve">op0</t>
  </si>
  <si>
    <t xml:space="preserve">f32</t>
  </si>
  <si>
    <t xml:space="preserve">f31</t>
  </si>
  <si>
    <t xml:space="preserve">f30</t>
  </si>
  <si>
    <t xml:space="preserve">f76</t>
  </si>
  <si>
    <t xml:space="preserve">f75</t>
  </si>
  <si>
    <t xml:space="preserve">f74</t>
  </si>
  <si>
    <t xml:space="preserve">f73</t>
  </si>
  <si>
    <t xml:space="preserve">f72</t>
  </si>
  <si>
    <t xml:space="preserve">f71</t>
  </si>
  <si>
    <t xml:space="preserve">f70</t>
  </si>
  <si>
    <t xml:space="preserve">beq</t>
  </si>
  <si>
    <t xml:space="preserve">blt</t>
  </si>
  <si>
    <t xml:space="preserve">0X</t>
  </si>
  <si>
    <t xml:space="preserve">X</t>
  </si>
  <si>
    <t xml:space="preserve">10</t>
  </si>
  <si>
    <t xml:space="preserve">11</t>
  </si>
  <si>
    <t xml:space="preserve">1X</t>
  </si>
  <si>
    <t xml:space="preserve">X0</t>
  </si>
  <si>
    <t xml:space="preserve">X1</t>
  </si>
  <si>
    <t xml:space="preserve">XX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</si>
</sst>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6">
    <font>
      <sz val="10"/>
      <color rgb="FF00000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4F758C"/>
      <name val="Arial"/>
      <family val="0"/>
      <charset val="1"/>
    </font>
    <font>
      <b val="true"/>
      <sz val="11"/>
      <color rgb="FF4F758C"/>
      <name val="Noto Sans CJK SC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Noto Sans CJK SC"/>
      <family val="2"/>
      <charset val="1"/>
    </font>
    <font>
      <sz val="10"/>
      <color rgb="FF000000"/>
      <name val="Courier New"/>
      <family val="0"/>
      <charset val="1"/>
    </font>
    <font>
      <sz val="11"/>
      <color rgb="FF000000"/>
      <name val="Courier New"/>
      <family val="0"/>
      <charset val="1"/>
    </font>
    <font>
      <sz val="11"/>
      <color rgb="FF000000"/>
      <name val="Courier New"/>
      <family val="0"/>
    </font>
    <font>
      <sz val="11"/>
      <color rgb="FF000000"/>
      <name val="Noto Sans CJK SC"/>
      <family val="2"/>
    </font>
    <font>
      <sz val="11"/>
      <color rgb="FFC9211E"/>
      <name val="Arial"/>
      <family val="0"/>
      <charset val="1"/>
    </font>
    <font>
      <sz val="11"/>
      <color rgb="FF000000"/>
      <name val="Courier New"/>
      <family val="3"/>
      <charset val="1"/>
    </font>
    <font>
      <sz val="10"/>
      <color rgb="FF222222"/>
      <name val="Courier New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D9D9D9"/>
        <bgColor rgb="FFCCCCCC"/>
      </patternFill>
    </fill>
    <fill>
      <patternFill patternType="solid">
        <fgColor rgb="FFD9EAD3"/>
        <bgColor rgb="FFD9D9D9"/>
      </patternFill>
    </fill>
    <fill>
      <patternFill patternType="solid">
        <fgColor rgb="FFFF4000"/>
        <bgColor rgb="FFC9211E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9D9D9"/>
      </patternFill>
    </fill>
    <fill>
      <patternFill patternType="solid">
        <fgColor rgb="FFE6B8AF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222222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ck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B7E1CD"/>
        </patternFill>
      </fill>
    </dxf>
    <dxf>
      <font>
        <color rgb="FF000000"/>
      </font>
      <fill>
        <patternFill>
          <bgColor rgb="FFFFFFFF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000000"/>
      </font>
      <fill>
        <patternFill>
          <bgColor rgb="FFB7B7B7"/>
        </patternFill>
      </fill>
    </dxf>
    <dxf>
      <fill>
        <patternFill>
          <bgColor rgb="FF0000FF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7E1CD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4000"/>
      <rgbColor rgb="FF4F758C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4" topLeftCell="B1048526" activePane="bottomRight" state="frozen"/>
      <selection pane="topLeft" activeCell="A1" activeCellId="0" sqref="A1"/>
      <selection pane="topRight" activeCell="B1" activeCellId="0" sqref="B1"/>
      <selection pane="bottomLeft" activeCell="A1048526" activeCellId="0" sqref="A1048526"/>
      <selection pane="bottomRight" activeCell="F1048532" activeCellId="0" sqref="F1048532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24.03"/>
    <col collapsed="false" customWidth="true" hidden="false" outlineLevel="0" max="2" min="2" style="0" width="7.26"/>
    <col collapsed="false" customWidth="true" hidden="false" outlineLevel="0" max="3" min="3" style="1" width="14.16"/>
    <col collapsed="false" customWidth="true" hidden="false" outlineLevel="0" max="4" min="4" style="0" width="14.03"/>
    <col collapsed="false" customWidth="true" hidden="false" outlineLevel="0" max="5" min="5" style="0" width="17.09"/>
    <col collapsed="false" customWidth="true" hidden="false" outlineLevel="0" max="6" min="6" style="1" width="25.14"/>
    <col collapsed="false" customWidth="true" hidden="false" outlineLevel="0" max="8" min="7" style="0" width="15.56"/>
    <col collapsed="false" customWidth="true" hidden="false" outlineLevel="0" max="11" min="11" style="0" width="14.01"/>
    <col collapsed="false" customWidth="true" hidden="false" outlineLevel="0" max="12" min="12" style="0" width="12.75"/>
    <col collapsed="false" customWidth="true" hidden="true" outlineLevel="0" max="21" min="21" style="0" width="16.75"/>
    <col collapsed="false" customWidth="false" hidden="true" outlineLevel="0" max="27" min="22" style="0" width="12.63"/>
  </cols>
  <sheetData>
    <row r="1" customFormat="false" ht="15.75" hidden="false" customHeight="true" outlineLevel="0" collapsed="false">
      <c r="A1" s="2" t="s">
        <v>0</v>
      </c>
      <c r="B1" s="3" t="s">
        <v>1</v>
      </c>
      <c r="C1" s="3"/>
      <c r="D1" s="3"/>
      <c r="E1" s="3"/>
      <c r="F1" s="4"/>
      <c r="G1" s="5"/>
      <c r="H1" s="3" t="s">
        <v>2</v>
      </c>
      <c r="I1" s="3"/>
      <c r="J1" s="6" t="s">
        <v>3</v>
      </c>
      <c r="K1" s="6"/>
      <c r="L1" s="6"/>
      <c r="M1" s="6"/>
      <c r="N1" s="6"/>
      <c r="O1" s="6"/>
      <c r="P1" s="6"/>
      <c r="Q1" s="6"/>
      <c r="R1" s="6"/>
      <c r="S1" s="6"/>
      <c r="T1" s="7" t="s">
        <v>4</v>
      </c>
      <c r="U1" s="8" t="s">
        <v>5</v>
      </c>
      <c r="V1" s="8"/>
      <c r="W1" s="8"/>
      <c r="X1" s="8"/>
      <c r="Y1" s="8"/>
      <c r="Z1" s="8"/>
      <c r="AA1" s="8"/>
    </row>
    <row r="2" customFormat="false" ht="13.8" hidden="false" customHeight="false" outlineLevel="0" collapsed="false">
      <c r="A2" s="2"/>
      <c r="B2" s="9"/>
      <c r="C2" s="10"/>
      <c r="D2" s="9"/>
      <c r="E2" s="5"/>
      <c r="F2" s="4"/>
      <c r="G2" s="5"/>
      <c r="H2" s="9"/>
      <c r="I2" s="5"/>
      <c r="J2" s="11" t="s">
        <v>6</v>
      </c>
      <c r="K2" s="11"/>
      <c r="L2" s="11"/>
      <c r="M2" s="11"/>
      <c r="N2" s="11"/>
      <c r="O2" s="11"/>
      <c r="P2" s="11"/>
      <c r="Q2" s="11"/>
      <c r="R2" s="11"/>
      <c r="S2" s="11"/>
      <c r="T2" s="7"/>
      <c r="U2" s="12"/>
      <c r="V2" s="12"/>
      <c r="W2" s="12"/>
      <c r="X2" s="12"/>
      <c r="Y2" s="12"/>
      <c r="Z2" s="12"/>
      <c r="AA2" s="12"/>
    </row>
    <row r="3" customFormat="false" ht="13.8" hidden="false" customHeight="false" outlineLevel="0" collapsed="false">
      <c r="A3" s="13" t="s">
        <v>7</v>
      </c>
      <c r="B3" s="14" t="s">
        <v>8</v>
      </c>
      <c r="C3" s="15" t="s">
        <v>9</v>
      </c>
      <c r="D3" s="14" t="s">
        <v>10</v>
      </c>
      <c r="E3" s="16" t="s">
        <v>11</v>
      </c>
      <c r="F3" s="17"/>
      <c r="G3" s="16"/>
      <c r="H3" s="14" t="s">
        <v>12</v>
      </c>
      <c r="I3" s="18" t="s">
        <v>13</v>
      </c>
      <c r="J3" s="19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20" t="s">
        <v>20</v>
      </c>
      <c r="Q3" s="20" t="s">
        <v>21</v>
      </c>
      <c r="R3" s="20" t="s">
        <v>22</v>
      </c>
      <c r="S3" s="21" t="s">
        <v>23</v>
      </c>
      <c r="T3" s="22" t="s">
        <v>24</v>
      </c>
      <c r="U3" s="23" t="s">
        <v>12</v>
      </c>
      <c r="V3" s="23" t="s">
        <v>25</v>
      </c>
      <c r="W3" s="23" t="s">
        <v>26</v>
      </c>
      <c r="X3" s="23" t="s">
        <v>27</v>
      </c>
      <c r="Y3" s="24" t="s">
        <v>28</v>
      </c>
      <c r="Z3" s="23" t="s">
        <v>29</v>
      </c>
      <c r="AA3" s="23" t="s">
        <v>30</v>
      </c>
    </row>
    <row r="4" customFormat="false" ht="26.4" hidden="false" customHeight="false" outlineLevel="0" collapsed="false">
      <c r="A4" s="13"/>
      <c r="B4" s="14"/>
      <c r="C4" s="15" t="s">
        <v>31</v>
      </c>
      <c r="D4" s="15" t="s">
        <v>32</v>
      </c>
      <c r="E4" s="25" t="s">
        <v>33</v>
      </c>
      <c r="F4" s="25"/>
      <c r="G4" s="25"/>
      <c r="H4" s="14"/>
      <c r="I4" s="18"/>
      <c r="J4" s="26" t="s">
        <v>34</v>
      </c>
      <c r="K4" s="26" t="s">
        <v>35</v>
      </c>
      <c r="L4" s="26" t="s">
        <v>34</v>
      </c>
      <c r="M4" s="26" t="s">
        <v>34</v>
      </c>
      <c r="N4" s="26" t="s">
        <v>34</v>
      </c>
      <c r="O4" s="26" t="s">
        <v>36</v>
      </c>
      <c r="P4" s="26" t="s">
        <v>34</v>
      </c>
      <c r="Q4" s="26" t="s">
        <v>37</v>
      </c>
      <c r="R4" s="26" t="s">
        <v>34</v>
      </c>
      <c r="S4" s="27" t="s">
        <v>34</v>
      </c>
      <c r="T4" s="22"/>
      <c r="U4" s="23"/>
      <c r="V4" s="23"/>
      <c r="W4" s="23"/>
      <c r="X4" s="23"/>
      <c r="Y4" s="24"/>
      <c r="Z4" s="23"/>
      <c r="AA4" s="23"/>
    </row>
    <row r="5" customFormat="false" ht="61.05" hidden="false" customHeight="true" outlineLevel="0" collapsed="false">
      <c r="A5" s="13"/>
      <c r="B5" s="14"/>
      <c r="C5" s="15"/>
      <c r="D5" s="15"/>
      <c r="E5" s="25"/>
      <c r="F5" s="25"/>
      <c r="G5" s="25"/>
      <c r="H5" s="14"/>
      <c r="I5" s="18"/>
      <c r="J5" s="26"/>
      <c r="K5" s="26"/>
      <c r="L5" s="26"/>
      <c r="M5" s="26" t="s">
        <v>38</v>
      </c>
      <c r="N5" s="28" t="s">
        <v>39</v>
      </c>
      <c r="O5" s="26" t="s">
        <v>40</v>
      </c>
      <c r="P5" s="26"/>
      <c r="Q5" s="26"/>
      <c r="R5" s="26"/>
      <c r="S5" s="27"/>
      <c r="T5" s="22"/>
      <c r="U5" s="23"/>
      <c r="V5" s="23"/>
      <c r="W5" s="23"/>
      <c r="X5" s="23"/>
      <c r="Y5" s="24"/>
      <c r="Z5" s="23"/>
      <c r="AA5" s="23"/>
    </row>
    <row r="6" customFormat="false" ht="15.75" hidden="false" customHeight="true" outlineLevel="0" collapsed="false">
      <c r="A6" s="29" t="s">
        <v>41</v>
      </c>
      <c r="B6" s="30" t="s">
        <v>42</v>
      </c>
      <c r="C6" s="31" t="s">
        <v>43</v>
      </c>
      <c r="D6" s="32" t="s">
        <v>44</v>
      </c>
      <c r="E6" s="33" t="s">
        <v>45</v>
      </c>
      <c r="F6" s="34" t="s">
        <v>46</v>
      </c>
      <c r="G6" s="33"/>
      <c r="H6" s="32" t="str">
        <f aca="false">IFERROR(__xludf.dummyfunction("CONCATENATE(""0b"", TO_TEXT(Y5))"),"0b000000")</f>
        <v>0b000000</v>
      </c>
      <c r="I6" s="18" t="n">
        <f aca="false">Z6</f>
        <v>0</v>
      </c>
      <c r="J6" s="35"/>
      <c r="K6" s="35"/>
      <c r="L6" s="35"/>
      <c r="M6" s="35"/>
      <c r="N6" s="35"/>
      <c r="O6" s="35"/>
      <c r="P6" s="35"/>
      <c r="Q6" s="35"/>
      <c r="R6" s="35"/>
      <c r="S6" s="36"/>
      <c r="T6" s="37" t="e">
        <f aca="false">CONCATENATE(Y6,X6)</f>
        <v>#VALUE!</v>
      </c>
      <c r="U6" s="38" t="e">
        <f aca="false">CONCATENATE(J6:S6)</f>
        <v>#VALUE!</v>
      </c>
      <c r="V6" s="38" t="e">
        <f aca="false">RIGHT(U6,8)</f>
        <v>#VALUE!</v>
      </c>
      <c r="W6" s="38" t="e">
        <f aca="false">LEFT(U6,8)</f>
        <v>#VALUE!</v>
      </c>
      <c r="X6" s="38" t="e">
        <f aca="false">com.sun.star.sheet.addin.Analysis.getBin2Hex(V6,2)</f>
        <v>#VALUE!</v>
      </c>
      <c r="Y6" s="39" t="e">
        <f aca="false">com.sun.star.sheet.addin.Analysis.getBin2Hex(W6,2)</f>
        <v>#VALUE!</v>
      </c>
      <c r="Z6" s="23" t="n">
        <v>0</v>
      </c>
      <c r="AA6" s="23" t="str">
        <f aca="false">com.sun.star.sheet.addin.Analysis.getDec2Bin(Z6, 6)</f>
        <v>000000</v>
      </c>
    </row>
    <row r="7" customFormat="false" ht="13.8" hidden="false" customHeight="false" outlineLevel="0" collapsed="false">
      <c r="A7" s="40" t="s">
        <v>47</v>
      </c>
      <c r="B7" s="30"/>
      <c r="C7" s="31"/>
      <c r="D7" s="32" t="s">
        <v>44</v>
      </c>
      <c r="E7" s="33" t="s">
        <v>48</v>
      </c>
      <c r="F7" s="41" t="s">
        <v>46</v>
      </c>
      <c r="G7" s="33"/>
      <c r="H7" s="32" t="str">
        <f aca="false">IFERROR(__xludf.dummyfunction("CONCATENATE(""0b"", TO_TEXT(Y6))"),"0b000001")</f>
        <v>0b000001</v>
      </c>
      <c r="I7" s="18" t="n">
        <f aca="false">Z7</f>
        <v>1</v>
      </c>
      <c r="J7" s="35"/>
      <c r="K7" s="35"/>
      <c r="L7" s="35"/>
      <c r="M7" s="35"/>
      <c r="N7" s="35"/>
      <c r="O7" s="35"/>
      <c r="P7" s="35"/>
      <c r="Q7" s="35"/>
      <c r="R7" s="35"/>
      <c r="S7" s="36"/>
      <c r="T7" s="37" t="e">
        <f aca="false">CONCATENATE(Y7,X7)</f>
        <v>#VALUE!</v>
      </c>
      <c r="U7" s="38" t="e">
        <f aca="false">CONCATENATE(J7:S7)</f>
        <v>#VALUE!</v>
      </c>
      <c r="V7" s="38" t="e">
        <f aca="false">RIGHT(U7,8)</f>
        <v>#VALUE!</v>
      </c>
      <c r="W7" s="38" t="e">
        <f aca="false">LEFT(U7,8)</f>
        <v>#VALUE!</v>
      </c>
      <c r="X7" s="38" t="e">
        <f aca="false">com.sun.star.sheet.addin.Analysis.getBin2Hex(V7,2)</f>
        <v>#VALUE!</v>
      </c>
      <c r="Y7" s="39" t="e">
        <f aca="false">com.sun.star.sheet.addin.Analysis.getBin2Hex(W7,2)</f>
        <v>#VALUE!</v>
      </c>
      <c r="Z7" s="23" t="n">
        <v>1</v>
      </c>
      <c r="AA7" s="23" t="str">
        <f aca="false">com.sun.star.sheet.addin.Analysis.getDec2Bin(Z7, 6)</f>
        <v>000001</v>
      </c>
    </row>
    <row r="8" customFormat="false" ht="13.8" hidden="false" customHeight="false" outlineLevel="0" collapsed="false">
      <c r="A8" s="29" t="s">
        <v>49</v>
      </c>
      <c r="B8" s="30"/>
      <c r="C8" s="31"/>
      <c r="D8" s="32" t="s">
        <v>44</v>
      </c>
      <c r="E8" s="33" t="s">
        <v>50</v>
      </c>
      <c r="F8" s="41" t="s">
        <v>51</v>
      </c>
      <c r="G8" s="33"/>
      <c r="H8" s="32" t="str">
        <f aca="false">IFERROR(__xludf.dummyfunction("CONCATENATE(""0b"", TO_TEXT(Y7))"),"0b000010")</f>
        <v>0b000010</v>
      </c>
      <c r="I8" s="18" t="n">
        <f aca="false">Z8</f>
        <v>2</v>
      </c>
      <c r="J8" s="35"/>
      <c r="K8" s="35"/>
      <c r="L8" s="35"/>
      <c r="M8" s="35"/>
      <c r="N8" s="35"/>
      <c r="O8" s="35"/>
      <c r="P8" s="35"/>
      <c r="Q8" s="35"/>
      <c r="R8" s="35"/>
      <c r="S8" s="36"/>
      <c r="T8" s="37" t="e">
        <f aca="false">CONCATENATE(Y8,X8)</f>
        <v>#VALUE!</v>
      </c>
      <c r="U8" s="38" t="e">
        <f aca="false">CONCATENATE(J8:S8)</f>
        <v>#VALUE!</v>
      </c>
      <c r="V8" s="38" t="e">
        <f aca="false">RIGHT(U8,8)</f>
        <v>#VALUE!</v>
      </c>
      <c r="W8" s="38" t="e">
        <f aca="false">LEFT(U8,8)</f>
        <v>#VALUE!</v>
      </c>
      <c r="X8" s="38" t="e">
        <f aca="false">com.sun.star.sheet.addin.Analysis.getBin2Hex(V8,2)</f>
        <v>#VALUE!</v>
      </c>
      <c r="Y8" s="39" t="e">
        <f aca="false">com.sun.star.sheet.addin.Analysis.getBin2Hex(W8,2)</f>
        <v>#VALUE!</v>
      </c>
      <c r="Z8" s="23" t="n">
        <v>2</v>
      </c>
      <c r="AA8" s="23" t="str">
        <f aca="false">com.sun.star.sheet.addin.Analysis.getDec2Bin(Z8, 6)</f>
        <v>000010</v>
      </c>
    </row>
    <row r="9" customFormat="false" ht="13.8" hidden="false" customHeight="false" outlineLevel="0" collapsed="false">
      <c r="A9" s="29" t="s">
        <v>52</v>
      </c>
      <c r="B9" s="30"/>
      <c r="C9" s="31"/>
      <c r="D9" s="32" t="s">
        <v>53</v>
      </c>
      <c r="E9" s="33" t="s">
        <v>45</v>
      </c>
      <c r="F9" s="41" t="s">
        <v>54</v>
      </c>
      <c r="G9" s="33"/>
      <c r="H9" s="32" t="str">
        <f aca="false">IFERROR(__xludf.dummyfunction("CONCATENATE(""0b"", TO_TEXT(Y8))"),"0b000011")</f>
        <v>0b000011</v>
      </c>
      <c r="I9" s="18" t="n">
        <f aca="false">Z9</f>
        <v>3</v>
      </c>
      <c r="J9" s="35"/>
      <c r="K9" s="35"/>
      <c r="L9" s="35"/>
      <c r="M9" s="35"/>
      <c r="N9" s="35"/>
      <c r="O9" s="35"/>
      <c r="P9" s="35"/>
      <c r="Q9" s="35"/>
      <c r="R9" s="35"/>
      <c r="S9" s="36"/>
      <c r="T9" s="37" t="e">
        <f aca="false">CONCATENATE(Y9,X9)</f>
        <v>#VALUE!</v>
      </c>
      <c r="U9" s="38" t="e">
        <f aca="false">CONCATENATE(J9:S9)</f>
        <v>#VALUE!</v>
      </c>
      <c r="V9" s="38" t="e">
        <f aca="false">RIGHT(U9,8)</f>
        <v>#VALUE!</v>
      </c>
      <c r="W9" s="38" t="e">
        <f aca="false">LEFT(U9,8)</f>
        <v>#VALUE!</v>
      </c>
      <c r="X9" s="38" t="e">
        <f aca="false">com.sun.star.sheet.addin.Analysis.getBin2Hex(V9,2)</f>
        <v>#VALUE!</v>
      </c>
      <c r="Y9" s="39" t="e">
        <f aca="false">com.sun.star.sheet.addin.Analysis.getBin2Hex(W9,2)</f>
        <v>#VALUE!</v>
      </c>
      <c r="Z9" s="23" t="n">
        <v>3</v>
      </c>
      <c r="AA9" s="23" t="str">
        <f aca="false">com.sun.star.sheet.addin.Analysis.getDec2Bin(Z9, 6)</f>
        <v>000011</v>
      </c>
    </row>
    <row r="10" customFormat="false" ht="13.8" hidden="false" customHeight="false" outlineLevel="0" collapsed="false">
      <c r="A10" s="40" t="s">
        <v>55</v>
      </c>
      <c r="B10" s="30"/>
      <c r="C10" s="31"/>
      <c r="D10" s="42" t="s">
        <v>53</v>
      </c>
      <c r="E10" s="33" t="s">
        <v>48</v>
      </c>
      <c r="F10" s="41" t="s">
        <v>54</v>
      </c>
      <c r="G10" s="33"/>
      <c r="H10" s="32" t="str">
        <f aca="false">IFERROR(__xludf.dummyfunction("CONCATENATE(""0b"", TO_TEXT(Y9))"),"0b000100")</f>
        <v>0b000100</v>
      </c>
      <c r="I10" s="18" t="n">
        <f aca="false">Z10</f>
        <v>4</v>
      </c>
      <c r="J10" s="35"/>
      <c r="K10" s="35"/>
      <c r="L10" s="35"/>
      <c r="M10" s="35"/>
      <c r="N10" s="35"/>
      <c r="O10" s="35"/>
      <c r="P10" s="35"/>
      <c r="Q10" s="35"/>
      <c r="R10" s="35"/>
      <c r="S10" s="36"/>
      <c r="T10" s="37" t="e">
        <f aca="false">CONCATENATE(Y10,X10)</f>
        <v>#VALUE!</v>
      </c>
      <c r="U10" s="38" t="e">
        <f aca="false">CONCATENATE(J10:S10)</f>
        <v>#VALUE!</v>
      </c>
      <c r="V10" s="38" t="e">
        <f aca="false">RIGHT(U10,8)</f>
        <v>#VALUE!</v>
      </c>
      <c r="W10" s="38" t="e">
        <f aca="false">LEFT(U10,8)</f>
        <v>#VALUE!</v>
      </c>
      <c r="X10" s="38" t="e">
        <f aca="false">com.sun.star.sheet.addin.Analysis.getBin2Hex(V10,2)</f>
        <v>#VALUE!</v>
      </c>
      <c r="Y10" s="39" t="e">
        <f aca="false">com.sun.star.sheet.addin.Analysis.getBin2Hex(W10,2)</f>
        <v>#VALUE!</v>
      </c>
      <c r="Z10" s="23" t="n">
        <v>4</v>
      </c>
      <c r="AA10" s="23" t="str">
        <f aca="false">com.sun.star.sheet.addin.Analysis.getDec2Bin(Z10, 6)</f>
        <v>000100</v>
      </c>
    </row>
    <row r="11" customFormat="false" ht="13.8" hidden="false" customHeight="false" outlineLevel="0" collapsed="false">
      <c r="A11" s="40" t="s">
        <v>56</v>
      </c>
      <c r="B11" s="30"/>
      <c r="C11" s="31"/>
      <c r="D11" s="32" t="s">
        <v>57</v>
      </c>
      <c r="E11" s="33" t="s">
        <v>48</v>
      </c>
      <c r="F11" s="41" t="s">
        <v>58</v>
      </c>
      <c r="G11" s="33"/>
      <c r="H11" s="32" t="str">
        <f aca="false">IFERROR(__xludf.dummyfunction("CONCATENATE(""0b"", TO_TEXT(Y10))"),"0b000101")</f>
        <v>0b000101</v>
      </c>
      <c r="I11" s="18" t="n">
        <f aca="false">Z11</f>
        <v>5</v>
      </c>
      <c r="J11" s="35"/>
      <c r="K11" s="35"/>
      <c r="L11" s="35"/>
      <c r="M11" s="35"/>
      <c r="N11" s="35"/>
      <c r="O11" s="35"/>
      <c r="P11" s="35"/>
      <c r="Q11" s="35"/>
      <c r="R11" s="35"/>
      <c r="S11" s="36"/>
      <c r="T11" s="37" t="e">
        <f aca="false">CONCATENATE(Y11,X11)</f>
        <v>#VALUE!</v>
      </c>
      <c r="U11" s="38" t="e">
        <f aca="false">CONCATENATE(J11:S11)</f>
        <v>#VALUE!</v>
      </c>
      <c r="V11" s="38" t="e">
        <f aca="false">RIGHT(U11,8)</f>
        <v>#VALUE!</v>
      </c>
      <c r="W11" s="38" t="e">
        <f aca="false">LEFT(U11,8)</f>
        <v>#VALUE!</v>
      </c>
      <c r="X11" s="38" t="e">
        <f aca="false">com.sun.star.sheet.addin.Analysis.getBin2Hex(V11,2)</f>
        <v>#VALUE!</v>
      </c>
      <c r="Y11" s="39" t="e">
        <f aca="false">com.sun.star.sheet.addin.Analysis.getBin2Hex(W11,2)</f>
        <v>#VALUE!</v>
      </c>
      <c r="Z11" s="23" t="n">
        <v>5</v>
      </c>
      <c r="AA11" s="23" t="str">
        <f aca="false">com.sun.star.sheet.addin.Analysis.getDec2Bin(Z11, 6)</f>
        <v>000101</v>
      </c>
    </row>
    <row r="12" customFormat="false" ht="13.8" hidden="false" customHeight="false" outlineLevel="0" collapsed="false">
      <c r="A12" s="29" t="s">
        <v>59</v>
      </c>
      <c r="B12" s="30"/>
      <c r="C12" s="31"/>
      <c r="D12" s="32" t="s">
        <v>60</v>
      </c>
      <c r="E12" s="33" t="s">
        <v>45</v>
      </c>
      <c r="F12" s="41" t="s">
        <v>61</v>
      </c>
      <c r="G12" s="33"/>
      <c r="H12" s="32" t="str">
        <f aca="false">IFERROR(__xludf.dummyfunction("CONCATENATE(""0b"", TO_TEXT(Y11))"),"0b000110")</f>
        <v>0b000110</v>
      </c>
      <c r="I12" s="18" t="n">
        <f aca="false">Z12</f>
        <v>6</v>
      </c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7" t="e">
        <f aca="false">CONCATENATE(Y12,X12)</f>
        <v>#VALUE!</v>
      </c>
      <c r="U12" s="38" t="e">
        <f aca="false">CONCATENATE(J12:S12)</f>
        <v>#VALUE!</v>
      </c>
      <c r="V12" s="38" t="e">
        <f aca="false">RIGHT(U12,8)</f>
        <v>#VALUE!</v>
      </c>
      <c r="W12" s="38" t="e">
        <f aca="false">LEFT(U12,8)</f>
        <v>#VALUE!</v>
      </c>
      <c r="X12" s="38" t="e">
        <f aca="false">com.sun.star.sheet.addin.Analysis.getBin2Hex(V12,2)</f>
        <v>#VALUE!</v>
      </c>
      <c r="Y12" s="39" t="e">
        <f aca="false">com.sun.star.sheet.addin.Analysis.getBin2Hex(W12,2)</f>
        <v>#VALUE!</v>
      </c>
      <c r="Z12" s="23" t="n">
        <v>6</v>
      </c>
      <c r="AA12" s="23" t="str">
        <f aca="false">com.sun.star.sheet.addin.Analysis.getDec2Bin(Z12, 6)</f>
        <v>000110</v>
      </c>
    </row>
    <row r="13" customFormat="false" ht="13.8" hidden="false" customHeight="false" outlineLevel="0" collapsed="false">
      <c r="A13" s="29" t="s">
        <v>62</v>
      </c>
      <c r="B13" s="30"/>
      <c r="C13" s="31"/>
      <c r="D13" s="32" t="s">
        <v>63</v>
      </c>
      <c r="E13" s="33" t="s">
        <v>45</v>
      </c>
      <c r="F13" s="41" t="s">
        <v>64</v>
      </c>
      <c r="G13" s="33"/>
      <c r="H13" s="32" t="str">
        <f aca="false">IFERROR(__xludf.dummyfunction("CONCATENATE(""0b"", TO_TEXT(Y12))"),"0b000111")</f>
        <v>0b000111</v>
      </c>
      <c r="I13" s="18" t="n">
        <f aca="false">Z13</f>
        <v>7</v>
      </c>
      <c r="J13" s="35"/>
      <c r="K13" s="35"/>
      <c r="L13" s="35"/>
      <c r="M13" s="35"/>
      <c r="N13" s="35"/>
      <c r="O13" s="35"/>
      <c r="P13" s="35"/>
      <c r="Q13" s="35"/>
      <c r="R13" s="35"/>
      <c r="S13" s="36"/>
      <c r="T13" s="37" t="e">
        <f aca="false">CONCATENATE(Y13,X13)</f>
        <v>#VALUE!</v>
      </c>
      <c r="U13" s="38" t="e">
        <f aca="false">CONCATENATE(J13:S13)</f>
        <v>#VALUE!</v>
      </c>
      <c r="V13" s="38" t="e">
        <f aca="false">RIGHT(U13,8)</f>
        <v>#VALUE!</v>
      </c>
      <c r="W13" s="38" t="e">
        <f aca="false">LEFT(U13,8)</f>
        <v>#VALUE!</v>
      </c>
      <c r="X13" s="38" t="e">
        <f aca="false">com.sun.star.sheet.addin.Analysis.getBin2Hex(V13,2)</f>
        <v>#VALUE!</v>
      </c>
      <c r="Y13" s="39" t="e">
        <f aca="false">com.sun.star.sheet.addin.Analysis.getBin2Hex(W13,2)</f>
        <v>#VALUE!</v>
      </c>
      <c r="Z13" s="23" t="n">
        <v>7</v>
      </c>
      <c r="AA13" s="23" t="str">
        <f aca="false">com.sun.star.sheet.addin.Analysis.getDec2Bin(Z13, 6)</f>
        <v>000111</v>
      </c>
    </row>
    <row r="14" customFormat="false" ht="13.8" hidden="false" customHeight="false" outlineLevel="0" collapsed="false">
      <c r="A14" s="29" t="s">
        <v>65</v>
      </c>
      <c r="B14" s="30"/>
      <c r="C14" s="31"/>
      <c r="D14" s="32" t="s">
        <v>66</v>
      </c>
      <c r="E14" s="33" t="s">
        <v>45</v>
      </c>
      <c r="F14" s="41" t="s">
        <v>67</v>
      </c>
      <c r="G14" s="33"/>
      <c r="H14" s="32" t="str">
        <f aca="false">IFERROR(__xludf.dummyfunction("CONCATENATE(""0b"", TO_TEXT(Y13))"),"0b001000")</f>
        <v>0b001000</v>
      </c>
      <c r="I14" s="18" t="n">
        <f aca="false">Z14</f>
        <v>8</v>
      </c>
      <c r="J14" s="35"/>
      <c r="K14" s="35"/>
      <c r="L14" s="35"/>
      <c r="M14" s="35"/>
      <c r="N14" s="35"/>
      <c r="O14" s="35"/>
      <c r="P14" s="35"/>
      <c r="Q14" s="35"/>
      <c r="R14" s="35"/>
      <c r="S14" s="36"/>
      <c r="T14" s="37" t="e">
        <f aca="false">CONCATENATE(Y14,X14)</f>
        <v>#VALUE!</v>
      </c>
      <c r="U14" s="38" t="e">
        <f aca="false">CONCATENATE(J14:S14)</f>
        <v>#VALUE!</v>
      </c>
      <c r="V14" s="38" t="e">
        <f aca="false">RIGHT(U14,8)</f>
        <v>#VALUE!</v>
      </c>
      <c r="W14" s="38" t="e">
        <f aca="false">LEFT(U14,8)</f>
        <v>#VALUE!</v>
      </c>
      <c r="X14" s="38" t="e">
        <f aca="false">com.sun.star.sheet.addin.Analysis.getBin2Hex(V14,2)</f>
        <v>#VALUE!</v>
      </c>
      <c r="Y14" s="39" t="e">
        <f aca="false">com.sun.star.sheet.addin.Analysis.getBin2Hex(W14,2)</f>
        <v>#VALUE!</v>
      </c>
      <c r="Z14" s="23" t="n">
        <v>8</v>
      </c>
      <c r="AA14" s="23" t="str">
        <f aca="false">com.sun.star.sheet.addin.Analysis.getDec2Bin(Z14, 6)</f>
        <v>001000</v>
      </c>
    </row>
    <row r="15" customFormat="false" ht="13.8" hidden="false" customHeight="false" outlineLevel="0" collapsed="false">
      <c r="A15" s="29" t="s">
        <v>68</v>
      </c>
      <c r="B15" s="30"/>
      <c r="C15" s="31"/>
      <c r="D15" s="32" t="s">
        <v>66</v>
      </c>
      <c r="E15" s="33" t="s">
        <v>50</v>
      </c>
      <c r="F15" s="41" t="s">
        <v>69</v>
      </c>
      <c r="G15" s="33"/>
      <c r="H15" s="32" t="str">
        <f aca="false">IFERROR(__xludf.dummyfunction("CONCATENATE(""0b"", TO_TEXT(Y14))"),"0b001001")</f>
        <v>0b001001</v>
      </c>
      <c r="I15" s="18" t="n">
        <f aca="false">Z15</f>
        <v>9</v>
      </c>
      <c r="J15" s="35"/>
      <c r="K15" s="35"/>
      <c r="L15" s="35"/>
      <c r="M15" s="35"/>
      <c r="N15" s="35"/>
      <c r="O15" s="35"/>
      <c r="P15" s="35"/>
      <c r="Q15" s="35"/>
      <c r="R15" s="35"/>
      <c r="S15" s="36"/>
      <c r="T15" s="37" t="e">
        <f aca="false">CONCATENATE(Y15,X15)</f>
        <v>#VALUE!</v>
      </c>
      <c r="U15" s="38" t="e">
        <f aca="false">CONCATENATE(J15:S15)</f>
        <v>#VALUE!</v>
      </c>
      <c r="V15" s="38" t="e">
        <f aca="false">RIGHT(U15,8)</f>
        <v>#VALUE!</v>
      </c>
      <c r="W15" s="38" t="e">
        <f aca="false">LEFT(U15,8)</f>
        <v>#VALUE!</v>
      </c>
      <c r="X15" s="38" t="e">
        <f aca="false">com.sun.star.sheet.addin.Analysis.getBin2Hex(V15,2)</f>
        <v>#VALUE!</v>
      </c>
      <c r="Y15" s="39" t="e">
        <f aca="false">com.sun.star.sheet.addin.Analysis.getBin2Hex(W15,2)</f>
        <v>#VALUE!</v>
      </c>
      <c r="Z15" s="23" t="n">
        <v>9</v>
      </c>
      <c r="AA15" s="23" t="str">
        <f aca="false">com.sun.star.sheet.addin.Analysis.getDec2Bin(Z15, 6)</f>
        <v>001001</v>
      </c>
    </row>
    <row r="16" customFormat="false" ht="13.8" hidden="false" customHeight="false" outlineLevel="0" collapsed="false">
      <c r="A16" s="29" t="s">
        <v>70</v>
      </c>
      <c r="B16" s="30"/>
      <c r="C16" s="31"/>
      <c r="D16" s="32" t="s">
        <v>71</v>
      </c>
      <c r="E16" s="33" t="s">
        <v>45</v>
      </c>
      <c r="F16" s="41" t="s">
        <v>72</v>
      </c>
      <c r="G16" s="33"/>
      <c r="H16" s="32" t="str">
        <f aca="false">IFERROR(__xludf.dummyfunction("CONCATENATE(""0b"", TO_TEXT(Y15))"),"0b001010")</f>
        <v>0b001010</v>
      </c>
      <c r="I16" s="18" t="n">
        <f aca="false">Z16</f>
        <v>10</v>
      </c>
      <c r="J16" s="35"/>
      <c r="K16" s="35"/>
      <c r="L16" s="35"/>
      <c r="M16" s="35"/>
      <c r="N16" s="35"/>
      <c r="O16" s="35"/>
      <c r="P16" s="35"/>
      <c r="Q16" s="35"/>
      <c r="R16" s="35"/>
      <c r="S16" s="36"/>
      <c r="T16" s="37" t="e">
        <f aca="false">CONCATENATE(Y16,X16)</f>
        <v>#VALUE!</v>
      </c>
      <c r="U16" s="38" t="e">
        <f aca="false">CONCATENATE(J16:S16)</f>
        <v>#VALUE!</v>
      </c>
      <c r="V16" s="38" t="e">
        <f aca="false">RIGHT(U16,8)</f>
        <v>#VALUE!</v>
      </c>
      <c r="W16" s="38" t="e">
        <f aca="false">LEFT(U16,8)</f>
        <v>#VALUE!</v>
      </c>
      <c r="X16" s="38" t="e">
        <f aca="false">com.sun.star.sheet.addin.Analysis.getBin2Hex(V16,2)</f>
        <v>#VALUE!</v>
      </c>
      <c r="Y16" s="39" t="e">
        <f aca="false">com.sun.star.sheet.addin.Analysis.getBin2Hex(W16,2)</f>
        <v>#VALUE!</v>
      </c>
      <c r="Z16" s="23" t="n">
        <v>10</v>
      </c>
      <c r="AA16" s="23" t="str">
        <f aca="false">com.sun.star.sheet.addin.Analysis.getDec2Bin(Z16, 6)</f>
        <v>001010</v>
      </c>
    </row>
    <row r="17" customFormat="false" ht="13.8" hidden="false" customHeight="false" outlineLevel="0" collapsed="false">
      <c r="A17" s="29" t="s">
        <v>73</v>
      </c>
      <c r="B17" s="30"/>
      <c r="C17" s="31"/>
      <c r="D17" s="32" t="s">
        <v>74</v>
      </c>
      <c r="E17" s="33" t="s">
        <v>45</v>
      </c>
      <c r="F17" s="41" t="s">
        <v>75</v>
      </c>
      <c r="G17" s="33"/>
      <c r="H17" s="32" t="str">
        <f aca="false">IFERROR(__xludf.dummyfunction("CONCATENATE(""0b"", TO_TEXT(Y16))"),"0b001011")</f>
        <v>0b001011</v>
      </c>
      <c r="I17" s="18" t="n">
        <f aca="false">Z17</f>
        <v>11</v>
      </c>
      <c r="J17" s="35"/>
      <c r="K17" s="35"/>
      <c r="L17" s="35"/>
      <c r="M17" s="35"/>
      <c r="N17" s="35"/>
      <c r="O17" s="35"/>
      <c r="P17" s="35"/>
      <c r="Q17" s="35"/>
      <c r="R17" s="35"/>
      <c r="S17" s="36"/>
      <c r="T17" s="37" t="e">
        <f aca="false">CONCATENATE(Y17,X17)</f>
        <v>#VALUE!</v>
      </c>
      <c r="U17" s="38" t="e">
        <f aca="false">CONCATENATE(J17:S17)</f>
        <v>#VALUE!</v>
      </c>
      <c r="V17" s="38" t="e">
        <f aca="false">RIGHT(U17,8)</f>
        <v>#VALUE!</v>
      </c>
      <c r="W17" s="38" t="e">
        <f aca="false">LEFT(U17,8)</f>
        <v>#VALUE!</v>
      </c>
      <c r="X17" s="38" t="e">
        <f aca="false">com.sun.star.sheet.addin.Analysis.getBin2Hex(V17,2)</f>
        <v>#VALUE!</v>
      </c>
      <c r="Y17" s="39" t="e">
        <f aca="false">com.sun.star.sheet.addin.Analysis.getBin2Hex(W17,2)</f>
        <v>#VALUE!</v>
      </c>
      <c r="Z17" s="23" t="n">
        <v>11</v>
      </c>
      <c r="AA17" s="23" t="str">
        <f aca="false">com.sun.star.sheet.addin.Analysis.getDec2Bin(Z17, 6)</f>
        <v>001011</v>
      </c>
    </row>
    <row r="18" customFormat="false" ht="13.8" hidden="false" customHeight="false" outlineLevel="0" collapsed="false">
      <c r="A18" s="29" t="s">
        <v>76</v>
      </c>
      <c r="B18" s="30" t="s">
        <v>77</v>
      </c>
      <c r="C18" s="43" t="s">
        <v>78</v>
      </c>
      <c r="D18" s="32" t="s">
        <v>44</v>
      </c>
      <c r="E18" s="44"/>
      <c r="F18" s="45" t="s">
        <v>79</v>
      </c>
      <c r="G18" s="44"/>
      <c r="H18" s="32" t="str">
        <f aca="false">IFERROR(__xludf.dummyfunction("CONCATENATE(""0b"", TO_TEXT(Y17))"),"0b001100")</f>
        <v>0b001100</v>
      </c>
      <c r="I18" s="18" t="n">
        <f aca="false">Z18</f>
        <v>12</v>
      </c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37" t="e">
        <f aca="false">CONCATENATE(Y18,X18)</f>
        <v>#VALUE!</v>
      </c>
      <c r="U18" s="38" t="e">
        <f aca="false">CONCATENATE(J18:S18)</f>
        <v>#VALUE!</v>
      </c>
      <c r="V18" s="38" t="e">
        <f aca="false">RIGHT(U18,8)</f>
        <v>#VALUE!</v>
      </c>
      <c r="W18" s="38" t="e">
        <f aca="false">LEFT(U18,8)</f>
        <v>#VALUE!</v>
      </c>
      <c r="X18" s="38" t="e">
        <f aca="false">com.sun.star.sheet.addin.Analysis.getBin2Hex(V18,2)</f>
        <v>#VALUE!</v>
      </c>
      <c r="Y18" s="39" t="e">
        <f aca="false">com.sun.star.sheet.addin.Analysis.getBin2Hex(W18,2)</f>
        <v>#VALUE!</v>
      </c>
      <c r="Z18" s="23" t="n">
        <v>12</v>
      </c>
      <c r="AA18" s="23" t="str">
        <f aca="false">com.sun.star.sheet.addin.Analysis.getDec2Bin(Z18, 6)</f>
        <v>001100</v>
      </c>
    </row>
    <row r="19" customFormat="false" ht="17.05" hidden="false" customHeight="false" outlineLevel="0" collapsed="false">
      <c r="A19" s="29" t="s">
        <v>80</v>
      </c>
      <c r="B19" s="30"/>
      <c r="C19" s="43"/>
      <c r="D19" s="42" t="s">
        <v>53</v>
      </c>
      <c r="E19" s="44"/>
      <c r="F19" s="45" t="s">
        <v>81</v>
      </c>
      <c r="G19" s="44"/>
      <c r="H19" s="32" t="str">
        <f aca="false">IFERROR(__xludf.dummyfunction("CONCATENATE(""0b"", TO_TEXT(Y18))"),"0b001101")</f>
        <v>0b001101</v>
      </c>
      <c r="I19" s="18" t="n">
        <f aca="false">Z19</f>
        <v>13</v>
      </c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7" t="e">
        <f aca="false">CONCATENATE(Y19,X19)</f>
        <v>#VALUE!</v>
      </c>
      <c r="U19" s="38" t="e">
        <f aca="false">CONCATENATE(J19:S19)</f>
        <v>#VALUE!</v>
      </c>
      <c r="V19" s="38" t="e">
        <f aca="false">RIGHT(U19,8)</f>
        <v>#VALUE!</v>
      </c>
      <c r="W19" s="38" t="e">
        <f aca="false">LEFT(U19,8)</f>
        <v>#VALUE!</v>
      </c>
      <c r="X19" s="38" t="e">
        <f aca="false">com.sun.star.sheet.addin.Analysis.getBin2Hex(V19,2)</f>
        <v>#VALUE!</v>
      </c>
      <c r="Y19" s="39" t="e">
        <f aca="false">com.sun.star.sheet.addin.Analysis.getBin2Hex(W19,2)</f>
        <v>#VALUE!</v>
      </c>
      <c r="Z19" s="23" t="n">
        <v>13</v>
      </c>
      <c r="AA19" s="23" t="str">
        <f aca="false">com.sun.star.sheet.addin.Analysis.getDec2Bin(Z19, 6)</f>
        <v>001101</v>
      </c>
    </row>
    <row r="20" customFormat="false" ht="17.05" hidden="false" customHeight="false" outlineLevel="0" collapsed="false">
      <c r="A20" s="29" t="s">
        <v>82</v>
      </c>
      <c r="B20" s="30"/>
      <c r="C20" s="43"/>
      <c r="D20" s="32" t="s">
        <v>60</v>
      </c>
      <c r="E20" s="44"/>
      <c r="F20" s="45" t="s">
        <v>83</v>
      </c>
      <c r="G20" s="44"/>
      <c r="H20" s="32" t="str">
        <f aca="false">IFERROR(__xludf.dummyfunction("CONCATENATE(""0b"", TO_TEXT(Y19))"),"0b001110")</f>
        <v>0b001110</v>
      </c>
      <c r="I20" s="18" t="n">
        <f aca="false">Z20</f>
        <v>14</v>
      </c>
      <c r="J20" s="35"/>
      <c r="K20" s="35"/>
      <c r="L20" s="35"/>
      <c r="M20" s="35"/>
      <c r="N20" s="35"/>
      <c r="O20" s="35"/>
      <c r="P20" s="35"/>
      <c r="Q20" s="35"/>
      <c r="R20" s="35"/>
      <c r="S20" s="36"/>
      <c r="T20" s="37" t="e">
        <f aca="false">CONCATENATE(Y20,X20)</f>
        <v>#VALUE!</v>
      </c>
      <c r="U20" s="38" t="e">
        <f aca="false">CONCATENATE(J20:S20)</f>
        <v>#VALUE!</v>
      </c>
      <c r="V20" s="38" t="e">
        <f aca="false">RIGHT(U20,8)</f>
        <v>#VALUE!</v>
      </c>
      <c r="W20" s="38" t="e">
        <f aca="false">LEFT(U20,8)</f>
        <v>#VALUE!</v>
      </c>
      <c r="X20" s="38" t="e">
        <f aca="false">com.sun.star.sheet.addin.Analysis.getBin2Hex(V20,2)</f>
        <v>#VALUE!</v>
      </c>
      <c r="Y20" s="39" t="e">
        <f aca="false">com.sun.star.sheet.addin.Analysis.getBin2Hex(W20,2)</f>
        <v>#VALUE!</v>
      </c>
      <c r="Z20" s="23" t="n">
        <v>14</v>
      </c>
      <c r="AA20" s="23" t="str">
        <f aca="false">com.sun.star.sheet.addin.Analysis.getDec2Bin(Z20, 6)</f>
        <v>001110</v>
      </c>
    </row>
    <row r="21" customFormat="false" ht="13.8" hidden="false" customHeight="false" outlineLevel="0" collapsed="false">
      <c r="A21" s="46" t="s">
        <v>84</v>
      </c>
      <c r="B21" s="30" t="s">
        <v>85</v>
      </c>
      <c r="C21" s="43" t="s">
        <v>86</v>
      </c>
      <c r="D21" s="32" t="s">
        <v>44</v>
      </c>
      <c r="E21" s="44"/>
      <c r="F21" s="45" t="s">
        <v>87</v>
      </c>
      <c r="G21" s="44"/>
      <c r="H21" s="32" t="str">
        <f aca="false">IFERROR(__xludf.dummyfunction("CONCATENATE(""0b"", TO_TEXT(Y20))"),"0b001111")</f>
        <v>0b001111</v>
      </c>
      <c r="I21" s="47" t="n">
        <f aca="false">Z21</f>
        <v>15</v>
      </c>
      <c r="J21" s="48" t="s">
        <v>88</v>
      </c>
      <c r="K21" s="49" t="s">
        <v>89</v>
      </c>
      <c r="L21" s="49" t="n">
        <v>0</v>
      </c>
      <c r="M21" s="49" t="n">
        <v>1</v>
      </c>
      <c r="N21" s="49" t="n">
        <v>0</v>
      </c>
      <c r="O21" s="49" t="s">
        <v>90</v>
      </c>
      <c r="P21" s="49" t="s">
        <v>91</v>
      </c>
      <c r="Q21" s="49" t="s">
        <v>92</v>
      </c>
      <c r="R21" s="50" t="s">
        <v>91</v>
      </c>
      <c r="S21" s="51" t="s">
        <v>91</v>
      </c>
      <c r="T21" s="37" t="e">
        <f aca="false">CONCATENATE(Y21,X21)</f>
        <v>#VALUE!</v>
      </c>
      <c r="U21" s="38" t="e">
        <f aca="false">CONCATENATE(J21:S21)</f>
        <v>#VALUE!</v>
      </c>
      <c r="V21" s="38" t="e">
        <f aca="false">RIGHT(U21,8)</f>
        <v>#VALUE!</v>
      </c>
      <c r="W21" s="38" t="e">
        <f aca="false">LEFT(U21,8)</f>
        <v>#VALUE!</v>
      </c>
      <c r="X21" s="38" t="e">
        <f aca="false">com.sun.star.sheet.addin.Analysis.getBin2Hex(V21,2)</f>
        <v>#VALUE!</v>
      </c>
      <c r="Y21" s="39" t="e">
        <f aca="false">com.sun.star.sheet.addin.Analysis.getBin2Hex(W21,2)</f>
        <v>#VALUE!</v>
      </c>
      <c r="Z21" s="23" t="n">
        <v>15</v>
      </c>
      <c r="AA21" s="23" t="str">
        <f aca="false">com.sun.star.sheet.addin.Analysis.getDec2Bin(Z21, 6)</f>
        <v>001111</v>
      </c>
    </row>
    <row r="22" customFormat="false" ht="17.05" hidden="false" customHeight="false" outlineLevel="0" collapsed="false">
      <c r="A22" s="46" t="s">
        <v>93</v>
      </c>
      <c r="B22" s="30"/>
      <c r="C22" s="43"/>
      <c r="D22" s="42" t="s">
        <v>53</v>
      </c>
      <c r="E22" s="33" t="s">
        <v>45</v>
      </c>
      <c r="F22" s="41" t="s">
        <v>94</v>
      </c>
      <c r="G22" s="33"/>
      <c r="H22" s="32" t="str">
        <f aca="false">IFERROR(__xludf.dummyfunction("CONCATENATE(""0b"", TO_TEXT(Y21))"),"0b010000")</f>
        <v>0b010000</v>
      </c>
      <c r="I22" s="18" t="n">
        <f aca="false">Z22</f>
        <v>16</v>
      </c>
      <c r="J22" s="50" t="s">
        <v>88</v>
      </c>
      <c r="K22" s="50" t="s">
        <v>89</v>
      </c>
      <c r="L22" s="50" t="s">
        <v>91</v>
      </c>
      <c r="M22" s="50" t="s">
        <v>88</v>
      </c>
      <c r="N22" s="50" t="s">
        <v>91</v>
      </c>
      <c r="O22" s="50" t="s">
        <v>95</v>
      </c>
      <c r="P22" s="50" t="s">
        <v>91</v>
      </c>
      <c r="Q22" s="50" t="s">
        <v>92</v>
      </c>
      <c r="R22" s="50" t="s">
        <v>91</v>
      </c>
      <c r="S22" s="51" t="s">
        <v>91</v>
      </c>
      <c r="T22" s="37" t="e">
        <f aca="false">CONCATENATE(Y22,X22)</f>
        <v>#VALUE!</v>
      </c>
      <c r="U22" s="38" t="e">
        <f aca="false">CONCATENATE(J22:S22)</f>
        <v>#VALUE!</v>
      </c>
      <c r="V22" s="38" t="e">
        <f aca="false">RIGHT(U22,8)</f>
        <v>#VALUE!</v>
      </c>
      <c r="W22" s="38" t="e">
        <f aca="false">LEFT(U22,8)</f>
        <v>#VALUE!</v>
      </c>
      <c r="X22" s="38" t="e">
        <f aca="false">com.sun.star.sheet.addin.Analysis.getBin2Hex(V22,2)</f>
        <v>#VALUE!</v>
      </c>
      <c r="Y22" s="39" t="e">
        <f aca="false">com.sun.star.sheet.addin.Analysis.getBin2Hex(W22,2)</f>
        <v>#VALUE!</v>
      </c>
      <c r="Z22" s="23" t="n">
        <v>16</v>
      </c>
      <c r="AA22" s="23" t="str">
        <f aca="false">com.sun.star.sheet.addin.Analysis.getDec2Bin(Z22, 6)</f>
        <v>010000</v>
      </c>
    </row>
    <row r="23" customFormat="false" ht="17.05" hidden="false" customHeight="false" outlineLevel="0" collapsed="false">
      <c r="A23" s="46" t="s">
        <v>96</v>
      </c>
      <c r="B23" s="30"/>
      <c r="C23" s="43"/>
      <c r="D23" s="32" t="s">
        <v>60</v>
      </c>
      <c r="E23" s="44"/>
      <c r="F23" s="45" t="s">
        <v>97</v>
      </c>
      <c r="G23" s="44"/>
      <c r="H23" s="32" t="str">
        <f aca="false">IFERROR(__xludf.dummyfunction("CONCATENATE(""0b"", TO_TEXT(Y22))"),"0b010001")</f>
        <v>0b010001</v>
      </c>
      <c r="I23" s="18" t="n">
        <f aca="false">Z23</f>
        <v>17</v>
      </c>
      <c r="J23" s="50" t="s">
        <v>88</v>
      </c>
      <c r="K23" s="50" t="s">
        <v>89</v>
      </c>
      <c r="L23" s="50" t="s">
        <v>91</v>
      </c>
      <c r="M23" s="50" t="s">
        <v>88</v>
      </c>
      <c r="N23" s="50" t="s">
        <v>91</v>
      </c>
      <c r="O23" s="50" t="s">
        <v>98</v>
      </c>
      <c r="P23" s="50" t="s">
        <v>91</v>
      </c>
      <c r="Q23" s="50" t="s">
        <v>92</v>
      </c>
      <c r="R23" s="50" t="s">
        <v>91</v>
      </c>
      <c r="S23" s="51" t="s">
        <v>91</v>
      </c>
      <c r="T23" s="37" t="e">
        <f aca="false">CONCATENATE(Y23,X23)</f>
        <v>#VALUE!</v>
      </c>
      <c r="U23" s="38" t="e">
        <f aca="false">CONCATENATE(J23:S23)</f>
        <v>#VALUE!</v>
      </c>
      <c r="V23" s="38" t="e">
        <f aca="false">RIGHT(U23,8)</f>
        <v>#VALUE!</v>
      </c>
      <c r="W23" s="38" t="e">
        <f aca="false">LEFT(U23,8)</f>
        <v>#VALUE!</v>
      </c>
      <c r="X23" s="38" t="e">
        <f aca="false">com.sun.star.sheet.addin.Analysis.getBin2Hex(V23,2)</f>
        <v>#VALUE!</v>
      </c>
      <c r="Y23" s="39" t="e">
        <f aca="false">com.sun.star.sheet.addin.Analysis.getBin2Hex(W23,2)</f>
        <v>#VALUE!</v>
      </c>
      <c r="Z23" s="23" t="n">
        <v>17</v>
      </c>
      <c r="AA23" s="23" t="str">
        <f aca="false">com.sun.star.sheet.addin.Analysis.getDec2Bin(Z23, 6)</f>
        <v>010001</v>
      </c>
    </row>
    <row r="24" customFormat="false" ht="17.05" hidden="false" customHeight="false" outlineLevel="0" collapsed="false">
      <c r="A24" s="46" t="s">
        <v>99</v>
      </c>
      <c r="B24" s="30"/>
      <c r="C24" s="43"/>
      <c r="D24" s="42" t="s">
        <v>63</v>
      </c>
      <c r="E24" s="44"/>
      <c r="F24" s="45" t="s">
        <v>100</v>
      </c>
      <c r="G24" s="44"/>
      <c r="H24" s="32" t="str">
        <f aca="false">IFERROR(__xludf.dummyfunction("CONCATENATE(""0b"", TO_TEXT(Y23))"),"0b010010")</f>
        <v>0b010010</v>
      </c>
      <c r="I24" s="18" t="n">
        <f aca="false">Z24</f>
        <v>18</v>
      </c>
      <c r="J24" s="50" t="s">
        <v>88</v>
      </c>
      <c r="K24" s="50" t="s">
        <v>89</v>
      </c>
      <c r="L24" s="50" t="s">
        <v>91</v>
      </c>
      <c r="M24" s="50" t="s">
        <v>88</v>
      </c>
      <c r="N24" s="50" t="s">
        <v>91</v>
      </c>
      <c r="O24" s="50" t="s">
        <v>101</v>
      </c>
      <c r="P24" s="50" t="s">
        <v>91</v>
      </c>
      <c r="Q24" s="50" t="s">
        <v>92</v>
      </c>
      <c r="R24" s="50" t="s">
        <v>91</v>
      </c>
      <c r="S24" s="51" t="s">
        <v>91</v>
      </c>
      <c r="T24" s="37" t="e">
        <f aca="false">CONCATENATE(Y24,X24)</f>
        <v>#VALUE!</v>
      </c>
      <c r="U24" s="38" t="e">
        <f aca="false">CONCATENATE(J24:S24)</f>
        <v>#VALUE!</v>
      </c>
      <c r="V24" s="38" t="e">
        <f aca="false">RIGHT(U24,8)</f>
        <v>#VALUE!</v>
      </c>
      <c r="W24" s="38" t="e">
        <f aca="false">LEFT(U24,8)</f>
        <v>#VALUE!</v>
      </c>
      <c r="X24" s="38" t="e">
        <f aca="false">com.sun.star.sheet.addin.Analysis.getBin2Hex(V24,2)</f>
        <v>#VALUE!</v>
      </c>
      <c r="Y24" s="39" t="e">
        <f aca="false">com.sun.star.sheet.addin.Analysis.getBin2Hex(W24,2)</f>
        <v>#VALUE!</v>
      </c>
      <c r="Z24" s="23" t="n">
        <v>18</v>
      </c>
      <c r="AA24" s="23" t="str">
        <f aca="false">com.sun.star.sheet.addin.Analysis.getDec2Bin(Z24, 6)</f>
        <v>010010</v>
      </c>
    </row>
    <row r="25" customFormat="false" ht="17.05" hidden="false" customHeight="false" outlineLevel="0" collapsed="false">
      <c r="A25" s="46" t="s">
        <v>102</v>
      </c>
      <c r="B25" s="30"/>
      <c r="C25" s="43"/>
      <c r="D25" s="32" t="s">
        <v>66</v>
      </c>
      <c r="E25" s="33" t="s">
        <v>45</v>
      </c>
      <c r="F25" s="41" t="s">
        <v>103</v>
      </c>
      <c r="G25" s="33"/>
      <c r="H25" s="32" t="str">
        <f aca="false">IFERROR(__xludf.dummyfunction("CONCATENATE(""0b"", TO_TEXT(Y24))"),"0b010011")</f>
        <v>0b010011</v>
      </c>
      <c r="I25" s="18" t="n">
        <f aca="false">Z25</f>
        <v>19</v>
      </c>
      <c r="J25" s="50" t="s">
        <v>88</v>
      </c>
      <c r="K25" s="50" t="s">
        <v>89</v>
      </c>
      <c r="L25" s="50" t="s">
        <v>91</v>
      </c>
      <c r="M25" s="50" t="s">
        <v>88</v>
      </c>
      <c r="N25" s="50" t="s">
        <v>91</v>
      </c>
      <c r="O25" s="50" t="s">
        <v>104</v>
      </c>
      <c r="P25" s="50" t="s">
        <v>91</v>
      </c>
      <c r="Q25" s="50" t="s">
        <v>92</v>
      </c>
      <c r="R25" s="50" t="s">
        <v>91</v>
      </c>
      <c r="S25" s="51" t="s">
        <v>91</v>
      </c>
      <c r="T25" s="37" t="e">
        <f aca="false">CONCATENATE(Y25,X25)</f>
        <v>#VALUE!</v>
      </c>
      <c r="U25" s="38" t="e">
        <f aca="false">CONCATENATE(J25:S25)</f>
        <v>#VALUE!</v>
      </c>
      <c r="V25" s="38" t="e">
        <f aca="false">RIGHT(U25,8)</f>
        <v>#VALUE!</v>
      </c>
      <c r="W25" s="38" t="e">
        <f aca="false">LEFT(U25,8)</f>
        <v>#VALUE!</v>
      </c>
      <c r="X25" s="38" t="e">
        <f aca="false">com.sun.star.sheet.addin.Analysis.getBin2Hex(V25,2)</f>
        <v>#VALUE!</v>
      </c>
      <c r="Y25" s="39" t="e">
        <f aca="false">com.sun.star.sheet.addin.Analysis.getBin2Hex(W25,2)</f>
        <v>#VALUE!</v>
      </c>
      <c r="Z25" s="23" t="n">
        <v>19</v>
      </c>
      <c r="AA25" s="23" t="str">
        <f aca="false">com.sun.star.sheet.addin.Analysis.getDec2Bin(Z25, 6)</f>
        <v>010011</v>
      </c>
    </row>
    <row r="26" customFormat="false" ht="17.05" hidden="false" customHeight="false" outlineLevel="0" collapsed="false">
      <c r="A26" s="46" t="s">
        <v>105</v>
      </c>
      <c r="B26" s="30"/>
      <c r="C26" s="43"/>
      <c r="D26" s="32" t="s">
        <v>66</v>
      </c>
      <c r="E26" s="33" t="s">
        <v>50</v>
      </c>
      <c r="F26" s="41" t="s">
        <v>106</v>
      </c>
      <c r="G26" s="33"/>
      <c r="H26" s="32" t="str">
        <f aca="false">IFERROR(__xludf.dummyfunction("CONCATENATE(""0b"", TO_TEXT(Y25))"),"0b010100")</f>
        <v>0b010100</v>
      </c>
      <c r="I26" s="18" t="n">
        <f aca="false">Z26</f>
        <v>20</v>
      </c>
      <c r="J26" s="50" t="s">
        <v>88</v>
      </c>
      <c r="K26" s="50" t="s">
        <v>89</v>
      </c>
      <c r="L26" s="50" t="s">
        <v>91</v>
      </c>
      <c r="M26" s="50" t="s">
        <v>88</v>
      </c>
      <c r="N26" s="50" t="s">
        <v>91</v>
      </c>
      <c r="O26" s="50" t="s">
        <v>107</v>
      </c>
      <c r="P26" s="50" t="s">
        <v>91</v>
      </c>
      <c r="Q26" s="50" t="s">
        <v>92</v>
      </c>
      <c r="R26" s="50" t="s">
        <v>91</v>
      </c>
      <c r="S26" s="51" t="s">
        <v>91</v>
      </c>
      <c r="T26" s="37" t="e">
        <f aca="false">CONCATENATE(Y26,X26)</f>
        <v>#VALUE!</v>
      </c>
      <c r="U26" s="38" t="e">
        <f aca="false">CONCATENATE(J26:S26)</f>
        <v>#VALUE!</v>
      </c>
      <c r="V26" s="38" t="e">
        <f aca="false">RIGHT(U26,8)</f>
        <v>#VALUE!</v>
      </c>
      <c r="W26" s="38" t="e">
        <f aca="false">LEFT(U26,8)</f>
        <v>#VALUE!</v>
      </c>
      <c r="X26" s="38" t="e">
        <f aca="false">com.sun.star.sheet.addin.Analysis.getBin2Hex(V26,2)</f>
        <v>#VALUE!</v>
      </c>
      <c r="Y26" s="39" t="e">
        <f aca="false">com.sun.star.sheet.addin.Analysis.getBin2Hex(W26,2)</f>
        <v>#VALUE!</v>
      </c>
      <c r="Z26" s="23" t="n">
        <v>20</v>
      </c>
      <c r="AA26" s="23" t="str">
        <f aca="false">com.sun.star.sheet.addin.Analysis.getDec2Bin(Z26, 6)</f>
        <v>010100</v>
      </c>
    </row>
    <row r="27" customFormat="false" ht="17.05" hidden="false" customHeight="false" outlineLevel="0" collapsed="false">
      <c r="A27" s="46" t="s">
        <v>108</v>
      </c>
      <c r="B27" s="30"/>
      <c r="C27" s="43"/>
      <c r="D27" s="32" t="s">
        <v>71</v>
      </c>
      <c r="E27" s="44"/>
      <c r="F27" s="45" t="s">
        <v>109</v>
      </c>
      <c r="G27" s="44"/>
      <c r="H27" s="32" t="str">
        <f aca="false">IFERROR(__xludf.dummyfunction("CONCATENATE(""0b"", TO_TEXT(Y26))"),"0b010101")</f>
        <v>0b010101</v>
      </c>
      <c r="I27" s="18" t="n">
        <f aca="false">Z27</f>
        <v>21</v>
      </c>
      <c r="J27" s="50" t="s">
        <v>88</v>
      </c>
      <c r="K27" s="50" t="s">
        <v>89</v>
      </c>
      <c r="L27" s="50" t="s">
        <v>91</v>
      </c>
      <c r="M27" s="50" t="s">
        <v>88</v>
      </c>
      <c r="N27" s="50" t="s">
        <v>91</v>
      </c>
      <c r="O27" s="50" t="s">
        <v>110</v>
      </c>
      <c r="P27" s="50" t="s">
        <v>91</v>
      </c>
      <c r="Q27" s="50" t="s">
        <v>92</v>
      </c>
      <c r="R27" s="50" t="s">
        <v>91</v>
      </c>
      <c r="S27" s="51" t="s">
        <v>91</v>
      </c>
      <c r="T27" s="37" t="e">
        <f aca="false">CONCATENATE(Y27,X27)</f>
        <v>#VALUE!</v>
      </c>
      <c r="U27" s="38" t="e">
        <f aca="false">CONCATENATE(J27:S27)</f>
        <v>#VALUE!</v>
      </c>
      <c r="V27" s="38" t="e">
        <f aca="false">RIGHT(U27,8)</f>
        <v>#VALUE!</v>
      </c>
      <c r="W27" s="38" t="e">
        <f aca="false">LEFT(U27,8)</f>
        <v>#VALUE!</v>
      </c>
      <c r="X27" s="38" t="e">
        <f aca="false">com.sun.star.sheet.addin.Analysis.getBin2Hex(V27,2)</f>
        <v>#VALUE!</v>
      </c>
      <c r="Y27" s="39" t="e">
        <f aca="false">com.sun.star.sheet.addin.Analysis.getBin2Hex(W27,2)</f>
        <v>#VALUE!</v>
      </c>
      <c r="Z27" s="23" t="n">
        <v>21</v>
      </c>
      <c r="AA27" s="23" t="str">
        <f aca="false">com.sun.star.sheet.addin.Analysis.getDec2Bin(Z27, 6)</f>
        <v>010101</v>
      </c>
    </row>
    <row r="28" customFormat="false" ht="17.05" hidden="false" customHeight="false" outlineLevel="0" collapsed="false">
      <c r="A28" s="46" t="s">
        <v>111</v>
      </c>
      <c r="B28" s="30"/>
      <c r="C28" s="43"/>
      <c r="D28" s="32" t="s">
        <v>74</v>
      </c>
      <c r="E28" s="44"/>
      <c r="F28" s="45" t="s">
        <v>112</v>
      </c>
      <c r="G28" s="44"/>
      <c r="H28" s="32" t="str">
        <f aca="false">IFERROR(__xludf.dummyfunction("CONCATENATE(""0b"", TO_TEXT(Y27))"),"0b010110")</f>
        <v>0b010110</v>
      </c>
      <c r="I28" s="18" t="n">
        <f aca="false">Z28</f>
        <v>22</v>
      </c>
      <c r="J28" s="50" t="s">
        <v>88</v>
      </c>
      <c r="K28" s="50" t="s">
        <v>89</v>
      </c>
      <c r="L28" s="50" t="s">
        <v>91</v>
      </c>
      <c r="M28" s="50" t="s">
        <v>88</v>
      </c>
      <c r="N28" s="50" t="s">
        <v>91</v>
      </c>
      <c r="O28" s="50" t="s">
        <v>113</v>
      </c>
      <c r="P28" s="50" t="s">
        <v>91</v>
      </c>
      <c r="Q28" s="50" t="s">
        <v>92</v>
      </c>
      <c r="R28" s="50" t="s">
        <v>91</v>
      </c>
      <c r="S28" s="51" t="s">
        <v>91</v>
      </c>
      <c r="T28" s="37" t="e">
        <f aca="false">CONCATENATE(Y28,X28)</f>
        <v>#VALUE!</v>
      </c>
      <c r="U28" s="38" t="e">
        <f aca="false">CONCATENATE(J28:S28)</f>
        <v>#VALUE!</v>
      </c>
      <c r="V28" s="38" t="e">
        <f aca="false">RIGHT(U28,8)</f>
        <v>#VALUE!</v>
      </c>
      <c r="W28" s="38" t="e">
        <f aca="false">LEFT(U28,8)</f>
        <v>#VALUE!</v>
      </c>
      <c r="X28" s="38" t="e">
        <f aca="false">com.sun.star.sheet.addin.Analysis.getBin2Hex(V28,2)</f>
        <v>#VALUE!</v>
      </c>
      <c r="Y28" s="39" t="e">
        <f aca="false">com.sun.star.sheet.addin.Analysis.getBin2Hex(W28,2)</f>
        <v>#VALUE!</v>
      </c>
      <c r="Z28" s="23" t="n">
        <v>22</v>
      </c>
      <c r="AA28" s="23" t="str">
        <f aca="false">com.sun.star.sheet.addin.Analysis.getDec2Bin(Z28, 6)</f>
        <v>010110</v>
      </c>
    </row>
    <row r="29" customFormat="false" ht="13.8" hidden="false" customHeight="false" outlineLevel="0" collapsed="false">
      <c r="A29" s="29" t="s">
        <v>114</v>
      </c>
      <c r="B29" s="30" t="s">
        <v>115</v>
      </c>
      <c r="C29" s="43" t="s">
        <v>116</v>
      </c>
      <c r="D29" s="32" t="s">
        <v>44</v>
      </c>
      <c r="E29" s="44"/>
      <c r="F29" s="45"/>
      <c r="G29" s="44"/>
      <c r="H29" s="32" t="str">
        <f aca="false">IFERROR(__xludf.dummyfunction("CONCATENATE(""0b"", TO_TEXT(Y28))"),"0b010111")</f>
        <v>0b010111</v>
      </c>
      <c r="I29" s="18" t="n">
        <f aca="false">Z29</f>
        <v>23</v>
      </c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7" t="e">
        <f aca="false">CONCATENATE(Y29,X29)</f>
        <v>#VALUE!</v>
      </c>
      <c r="U29" s="38" t="e">
        <f aca="false">CONCATENATE(J29:S29)</f>
        <v>#VALUE!</v>
      </c>
      <c r="V29" s="38" t="e">
        <f aca="false">RIGHT(U29,8)</f>
        <v>#VALUE!</v>
      </c>
      <c r="W29" s="38" t="e">
        <f aca="false">LEFT(U29,8)</f>
        <v>#VALUE!</v>
      </c>
      <c r="X29" s="38" t="e">
        <f aca="false">com.sun.star.sheet.addin.Analysis.getBin2Hex(V29,2)</f>
        <v>#VALUE!</v>
      </c>
      <c r="Y29" s="39" t="e">
        <f aca="false">com.sun.star.sheet.addin.Analysis.getBin2Hex(W29,2)</f>
        <v>#VALUE!</v>
      </c>
      <c r="Z29" s="23" t="n">
        <v>23</v>
      </c>
      <c r="AA29" s="23" t="str">
        <f aca="false">com.sun.star.sheet.addin.Analysis.getDec2Bin(Z29, 6)</f>
        <v>010111</v>
      </c>
    </row>
    <row r="30" customFormat="false" ht="13.8" hidden="false" customHeight="false" outlineLevel="0" collapsed="false">
      <c r="A30" s="29" t="s">
        <v>117</v>
      </c>
      <c r="B30" s="30"/>
      <c r="C30" s="43"/>
      <c r="D30" s="42" t="s">
        <v>53</v>
      </c>
      <c r="E30" s="44"/>
      <c r="F30" s="45"/>
      <c r="G30" s="44"/>
      <c r="H30" s="32" t="str">
        <f aca="false">IFERROR(__xludf.dummyfunction("CONCATENATE(""0b"", TO_TEXT(Y29))"),"0b011000")</f>
        <v>0b011000</v>
      </c>
      <c r="I30" s="18" t="n">
        <f aca="false">Z30</f>
        <v>24</v>
      </c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7" t="e">
        <f aca="false">CONCATENATE(Y30,X30)</f>
        <v>#VALUE!</v>
      </c>
      <c r="U30" s="38" t="e">
        <f aca="false">CONCATENATE(J30:S30)</f>
        <v>#VALUE!</v>
      </c>
      <c r="V30" s="38" t="e">
        <f aca="false">RIGHT(U30,8)</f>
        <v>#VALUE!</v>
      </c>
      <c r="W30" s="38" t="e">
        <f aca="false">LEFT(U30,8)</f>
        <v>#VALUE!</v>
      </c>
      <c r="X30" s="38" t="e">
        <f aca="false">com.sun.star.sheet.addin.Analysis.getBin2Hex(V30,2)</f>
        <v>#VALUE!</v>
      </c>
      <c r="Y30" s="39" t="e">
        <f aca="false">com.sun.star.sheet.addin.Analysis.getBin2Hex(W30,2)</f>
        <v>#VALUE!</v>
      </c>
      <c r="Z30" s="23" t="n">
        <v>24</v>
      </c>
      <c r="AA30" s="23" t="str">
        <f aca="false">com.sun.star.sheet.addin.Analysis.getDec2Bin(Z30, 6)</f>
        <v>011000</v>
      </c>
    </row>
    <row r="31" customFormat="false" ht="13.8" hidden="false" customHeight="false" outlineLevel="0" collapsed="false">
      <c r="A31" s="29" t="s">
        <v>118</v>
      </c>
      <c r="B31" s="30"/>
      <c r="C31" s="43"/>
      <c r="D31" s="32" t="s">
        <v>60</v>
      </c>
      <c r="E31" s="44"/>
      <c r="F31" s="45"/>
      <c r="G31" s="44"/>
      <c r="H31" s="32" t="str">
        <f aca="false">IFERROR(__xludf.dummyfunction("CONCATENATE(""0b"", TO_TEXT(Y30))"),"0b011001")</f>
        <v>0b011001</v>
      </c>
      <c r="I31" s="18" t="n">
        <f aca="false">Z31</f>
        <v>25</v>
      </c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7" t="e">
        <f aca="false">CONCATENATE(Y31,X31)</f>
        <v>#VALUE!</v>
      </c>
      <c r="U31" s="38" t="e">
        <f aca="false">CONCATENATE(J31:S31)</f>
        <v>#VALUE!</v>
      </c>
      <c r="V31" s="38" t="e">
        <f aca="false">RIGHT(U31,8)</f>
        <v>#VALUE!</v>
      </c>
      <c r="W31" s="38" t="e">
        <f aca="false">LEFT(U31,8)</f>
        <v>#VALUE!</v>
      </c>
      <c r="X31" s="38" t="e">
        <f aca="false">com.sun.star.sheet.addin.Analysis.getBin2Hex(V31,2)</f>
        <v>#VALUE!</v>
      </c>
      <c r="Y31" s="39" t="e">
        <f aca="false">com.sun.star.sheet.addin.Analysis.getBin2Hex(W31,2)</f>
        <v>#VALUE!</v>
      </c>
      <c r="Z31" s="23" t="n">
        <v>25</v>
      </c>
      <c r="AA31" s="23" t="str">
        <f aca="false">com.sun.star.sheet.addin.Analysis.getDec2Bin(Z31, 6)</f>
        <v>011001</v>
      </c>
    </row>
    <row r="32" customFormat="false" ht="13.8" hidden="false" customHeight="false" outlineLevel="0" collapsed="false">
      <c r="A32" s="29" t="s">
        <v>119</v>
      </c>
      <c r="B32" s="30" t="s">
        <v>120</v>
      </c>
      <c r="C32" s="43" t="s">
        <v>121</v>
      </c>
      <c r="D32" s="32" t="s">
        <v>44</v>
      </c>
      <c r="E32" s="44"/>
      <c r="F32" s="45"/>
      <c r="G32" s="44"/>
      <c r="H32" s="32" t="str">
        <f aca="false">IFERROR(__xludf.dummyfunction("CONCATENATE(""0b"", TO_TEXT(Y31))"),"0b011010")</f>
        <v>0b011010</v>
      </c>
      <c r="I32" s="18" t="n">
        <f aca="false">Z32</f>
        <v>26</v>
      </c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7" t="e">
        <f aca="false">CONCATENATE(Y32,X32)</f>
        <v>#VALUE!</v>
      </c>
      <c r="U32" s="38" t="e">
        <f aca="false">CONCATENATE(J32:S32)</f>
        <v>#VALUE!</v>
      </c>
      <c r="V32" s="38" t="e">
        <f aca="false">RIGHT(U32,8)</f>
        <v>#VALUE!</v>
      </c>
      <c r="W32" s="38" t="e">
        <f aca="false">LEFT(U32,8)</f>
        <v>#VALUE!</v>
      </c>
      <c r="X32" s="38" t="e">
        <f aca="false">com.sun.star.sheet.addin.Analysis.getBin2Hex(V32,2)</f>
        <v>#VALUE!</v>
      </c>
      <c r="Y32" s="39" t="e">
        <f aca="false">com.sun.star.sheet.addin.Analysis.getBin2Hex(W32,2)</f>
        <v>#VALUE!</v>
      </c>
      <c r="Z32" s="23" t="n">
        <v>26</v>
      </c>
      <c r="AA32" s="23" t="str">
        <f aca="false">com.sun.star.sheet.addin.Analysis.getDec2Bin(Z32, 6)</f>
        <v>011010</v>
      </c>
    </row>
    <row r="33" customFormat="false" ht="13.8" hidden="false" customHeight="false" outlineLevel="0" collapsed="false">
      <c r="A33" s="29" t="s">
        <v>122</v>
      </c>
      <c r="B33" s="30"/>
      <c r="C33" s="43"/>
      <c r="D33" s="42" t="s">
        <v>53</v>
      </c>
      <c r="E33" s="44"/>
      <c r="F33" s="45"/>
      <c r="G33" s="44"/>
      <c r="H33" s="32" t="str">
        <f aca="false">IFERROR(__xludf.dummyfunction("CONCATENATE(""0b"", TO_TEXT(Y32))"),"0b011011")</f>
        <v>0b011011</v>
      </c>
      <c r="I33" s="18" t="n">
        <f aca="false">Z33</f>
        <v>27</v>
      </c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7" t="e">
        <f aca="false">CONCATENATE(Y33,X33)</f>
        <v>#VALUE!</v>
      </c>
      <c r="U33" s="38" t="e">
        <f aca="false">CONCATENATE(J33:S33)</f>
        <v>#VALUE!</v>
      </c>
      <c r="V33" s="38" t="e">
        <f aca="false">RIGHT(U33,8)</f>
        <v>#VALUE!</v>
      </c>
      <c r="W33" s="38" t="e">
        <f aca="false">LEFT(U33,8)</f>
        <v>#VALUE!</v>
      </c>
      <c r="X33" s="38" t="e">
        <f aca="false">com.sun.star.sheet.addin.Analysis.getBin2Hex(V33,2)</f>
        <v>#VALUE!</v>
      </c>
      <c r="Y33" s="39" t="e">
        <f aca="false">com.sun.star.sheet.addin.Analysis.getBin2Hex(W33,2)</f>
        <v>#VALUE!</v>
      </c>
      <c r="Z33" s="23" t="n">
        <v>27</v>
      </c>
      <c r="AA33" s="23" t="str">
        <f aca="false">com.sun.star.sheet.addin.Analysis.getDec2Bin(Z33, 6)</f>
        <v>011011</v>
      </c>
    </row>
    <row r="34" customFormat="false" ht="13.8" hidden="false" customHeight="false" outlineLevel="0" collapsed="false">
      <c r="A34" s="29" t="s">
        <v>123</v>
      </c>
      <c r="B34" s="30"/>
      <c r="C34" s="43"/>
      <c r="D34" s="42" t="s">
        <v>63</v>
      </c>
      <c r="E34" s="44"/>
      <c r="F34" s="45"/>
      <c r="G34" s="44"/>
      <c r="H34" s="32" t="str">
        <f aca="false">IFERROR(__xludf.dummyfunction("CONCATENATE(""0b"", TO_TEXT(Y33))"),"0b011100")</f>
        <v>0b011100</v>
      </c>
      <c r="I34" s="18" t="n">
        <f aca="false">Z34</f>
        <v>28</v>
      </c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7" t="e">
        <f aca="false">CONCATENATE(Y34,X34)</f>
        <v>#VALUE!</v>
      </c>
      <c r="U34" s="38" t="e">
        <f aca="false">CONCATENATE(J34:S34)</f>
        <v>#VALUE!</v>
      </c>
      <c r="V34" s="38" t="e">
        <f aca="false">RIGHT(U34,8)</f>
        <v>#VALUE!</v>
      </c>
      <c r="W34" s="38" t="e">
        <f aca="false">LEFT(U34,8)</f>
        <v>#VALUE!</v>
      </c>
      <c r="X34" s="38" t="e">
        <f aca="false">com.sun.star.sheet.addin.Analysis.getBin2Hex(V34,2)</f>
        <v>#VALUE!</v>
      </c>
      <c r="Y34" s="39" t="e">
        <f aca="false">com.sun.star.sheet.addin.Analysis.getBin2Hex(W34,2)</f>
        <v>#VALUE!</v>
      </c>
      <c r="Z34" s="23" t="n">
        <v>28</v>
      </c>
      <c r="AA34" s="23" t="str">
        <f aca="false">com.sun.star.sheet.addin.Analysis.getDec2Bin(Z34, 6)</f>
        <v>011100</v>
      </c>
    </row>
    <row r="35" customFormat="false" ht="13.8" hidden="false" customHeight="false" outlineLevel="0" collapsed="false">
      <c r="A35" s="29" t="s">
        <v>124</v>
      </c>
      <c r="B35" s="30"/>
      <c r="C35" s="43"/>
      <c r="D35" s="32" t="s">
        <v>66</v>
      </c>
      <c r="E35" s="44"/>
      <c r="F35" s="45"/>
      <c r="G35" s="44"/>
      <c r="H35" s="32" t="str">
        <f aca="false">IFERROR(__xludf.dummyfunction("CONCATENATE(""0b"", TO_TEXT(Y34))"),"0b011101")</f>
        <v>0b011101</v>
      </c>
      <c r="I35" s="18" t="n">
        <f aca="false">Z35</f>
        <v>29</v>
      </c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7" t="e">
        <f aca="false">CONCATENATE(Y35,X35)</f>
        <v>#VALUE!</v>
      </c>
      <c r="U35" s="38" t="e">
        <f aca="false">CONCATENATE(J35:S35)</f>
        <v>#VALUE!</v>
      </c>
      <c r="V35" s="38" t="e">
        <f aca="false">RIGHT(U35,8)</f>
        <v>#VALUE!</v>
      </c>
      <c r="W35" s="38" t="e">
        <f aca="false">LEFT(U35,8)</f>
        <v>#VALUE!</v>
      </c>
      <c r="X35" s="38" t="e">
        <f aca="false">com.sun.star.sheet.addin.Analysis.getBin2Hex(V35,2)</f>
        <v>#VALUE!</v>
      </c>
      <c r="Y35" s="39" t="e">
        <f aca="false">com.sun.star.sheet.addin.Analysis.getBin2Hex(W35,2)</f>
        <v>#VALUE!</v>
      </c>
      <c r="Z35" s="23" t="n">
        <v>29</v>
      </c>
      <c r="AA35" s="23" t="str">
        <f aca="false">com.sun.star.sheet.addin.Analysis.getDec2Bin(Z35, 6)</f>
        <v>011101</v>
      </c>
    </row>
    <row r="36" customFormat="false" ht="13.8" hidden="false" customHeight="false" outlineLevel="0" collapsed="false">
      <c r="A36" s="29" t="s">
        <v>125</v>
      </c>
      <c r="B36" s="30"/>
      <c r="C36" s="43"/>
      <c r="D36" s="32" t="s">
        <v>71</v>
      </c>
      <c r="E36" s="44"/>
      <c r="F36" s="45"/>
      <c r="G36" s="44"/>
      <c r="H36" s="32" t="str">
        <f aca="false">IFERROR(__xludf.dummyfunction("CONCATENATE(""0b"", TO_TEXT(Y35))"),"0b011110")</f>
        <v>0b011110</v>
      </c>
      <c r="I36" s="18" t="n">
        <f aca="false">Z36</f>
        <v>30</v>
      </c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7" t="e">
        <f aca="false">CONCATENATE(Y36,X36)</f>
        <v>#VALUE!</v>
      </c>
      <c r="U36" s="38" t="e">
        <f aca="false">CONCATENATE(J36:S36)</f>
        <v>#VALUE!</v>
      </c>
      <c r="V36" s="38" t="e">
        <f aca="false">RIGHT(U36,8)</f>
        <v>#VALUE!</v>
      </c>
      <c r="W36" s="38" t="e">
        <f aca="false">LEFT(U36,8)</f>
        <v>#VALUE!</v>
      </c>
      <c r="X36" s="38" t="e">
        <f aca="false">com.sun.star.sheet.addin.Analysis.getBin2Hex(V36,2)</f>
        <v>#VALUE!</v>
      </c>
      <c r="Y36" s="39" t="e">
        <f aca="false">com.sun.star.sheet.addin.Analysis.getBin2Hex(W36,2)</f>
        <v>#VALUE!</v>
      </c>
      <c r="Z36" s="23" t="n">
        <v>30</v>
      </c>
      <c r="AA36" s="23" t="str">
        <f aca="false">com.sun.star.sheet.addin.Analysis.getDec2Bin(Z36, 6)</f>
        <v>011110</v>
      </c>
    </row>
    <row r="37" customFormat="false" ht="13.8" hidden="false" customHeight="false" outlineLevel="0" collapsed="false">
      <c r="A37" s="29" t="s">
        <v>126</v>
      </c>
      <c r="B37" s="30"/>
      <c r="C37" s="43"/>
      <c r="D37" s="32" t="s">
        <v>74</v>
      </c>
      <c r="E37" s="44"/>
      <c r="F37" s="45"/>
      <c r="G37" s="44"/>
      <c r="H37" s="32" t="str">
        <f aca="false">IFERROR(__xludf.dummyfunction("CONCATENATE(""0b"", TO_TEXT(Y36))"),"0b011111")</f>
        <v>0b011111</v>
      </c>
      <c r="I37" s="18" t="n">
        <f aca="false">Z37</f>
        <v>31</v>
      </c>
      <c r="J37" s="35"/>
      <c r="L37" s="35"/>
      <c r="M37" s="35"/>
      <c r="N37" s="35"/>
      <c r="O37" s="35"/>
      <c r="P37" s="35"/>
      <c r="Q37" s="35"/>
      <c r="R37" s="35"/>
      <c r="S37" s="36"/>
      <c r="T37" s="37" t="e">
        <f aca="false">CONCATENATE(Y37,X37)</f>
        <v>#VALUE!</v>
      </c>
      <c r="U37" s="38" t="e">
        <f aca="false">CONCATENATE(J37:S37)</f>
        <v>#VALUE!</v>
      </c>
      <c r="V37" s="38" t="e">
        <f aca="false">RIGHT(U37,8)</f>
        <v>#VALUE!</v>
      </c>
      <c r="W37" s="38" t="e">
        <f aca="false">LEFT(U37,8)</f>
        <v>#VALUE!</v>
      </c>
      <c r="X37" s="38" t="e">
        <f aca="false">com.sun.star.sheet.addin.Analysis.getBin2Hex(V37,2)</f>
        <v>#VALUE!</v>
      </c>
      <c r="Y37" s="39" t="e">
        <f aca="false">com.sun.star.sheet.addin.Analysis.getBin2Hex(W37,2)</f>
        <v>#VALUE!</v>
      </c>
      <c r="Z37" s="23" t="n">
        <v>31</v>
      </c>
      <c r="AA37" s="23" t="str">
        <f aca="false">com.sun.star.sheet.addin.Analysis.getDec2Bin(Z37, 6)</f>
        <v>011111</v>
      </c>
    </row>
    <row r="38" customFormat="false" ht="13.8" hidden="false" customHeight="false" outlineLevel="0" collapsed="false">
      <c r="A38" s="29" t="s">
        <v>127</v>
      </c>
      <c r="B38" s="30" t="s">
        <v>128</v>
      </c>
      <c r="C38" s="52" t="s">
        <v>129</v>
      </c>
      <c r="D38" s="53"/>
      <c r="E38" s="44"/>
      <c r="F38" s="45"/>
      <c r="G38" s="44"/>
      <c r="H38" s="32" t="str">
        <f aca="false">IFERROR(__xludf.dummyfunction("CONCATENATE(""0b"", TO_TEXT(Y37))"),"0b100000")</f>
        <v>0b100000</v>
      </c>
      <c r="I38" s="18" t="n">
        <f aca="false">Z38</f>
        <v>32</v>
      </c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7" t="e">
        <f aca="false">CONCATENATE(Y38,X38)</f>
        <v>#VALUE!</v>
      </c>
      <c r="U38" s="38" t="e">
        <f aca="false">CONCATENATE(J38:S38)</f>
        <v>#VALUE!</v>
      </c>
      <c r="V38" s="38" t="e">
        <f aca="false">RIGHT(U38,8)</f>
        <v>#VALUE!</v>
      </c>
      <c r="W38" s="38" t="e">
        <f aca="false">LEFT(U38,8)</f>
        <v>#VALUE!</v>
      </c>
      <c r="X38" s="38" t="e">
        <f aca="false">com.sun.star.sheet.addin.Analysis.getBin2Hex(V38,2)</f>
        <v>#VALUE!</v>
      </c>
      <c r="Y38" s="39" t="e">
        <f aca="false">com.sun.star.sheet.addin.Analysis.getBin2Hex(W38,2)</f>
        <v>#VALUE!</v>
      </c>
      <c r="Z38" s="23" t="n">
        <v>32</v>
      </c>
      <c r="AA38" s="23" t="str">
        <f aca="false">com.sun.star.sheet.addin.Analysis.getDec2Bin(Z38, 6)</f>
        <v>100000</v>
      </c>
    </row>
    <row r="39" customFormat="false" ht="13.8" hidden="false" customHeight="false" outlineLevel="0" collapsed="false">
      <c r="A39" s="29" t="s">
        <v>130</v>
      </c>
      <c r="B39" s="30" t="s">
        <v>131</v>
      </c>
      <c r="C39" s="52" t="s">
        <v>132</v>
      </c>
      <c r="D39" s="53"/>
      <c r="E39" s="44"/>
      <c r="F39" s="45"/>
      <c r="G39" s="44"/>
      <c r="H39" s="32" t="str">
        <f aca="false">IFERROR(__xludf.dummyfunction("CONCATENATE(""0b"", TO_TEXT(Y38))"),"0b100001")</f>
        <v>0b100001</v>
      </c>
      <c r="I39" s="18" t="n">
        <f aca="false">Z39</f>
        <v>33</v>
      </c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7" t="e">
        <f aca="false">CONCATENATE(Y39,X39)</f>
        <v>#VALUE!</v>
      </c>
      <c r="U39" s="38" t="e">
        <f aca="false">CONCATENATE(J39:S39)</f>
        <v>#VALUE!</v>
      </c>
      <c r="V39" s="38" t="e">
        <f aca="false">RIGHT(U39,8)</f>
        <v>#VALUE!</v>
      </c>
      <c r="W39" s="38" t="e">
        <f aca="false">LEFT(U39,8)</f>
        <v>#VALUE!</v>
      </c>
      <c r="X39" s="38" t="e">
        <f aca="false">com.sun.star.sheet.addin.Analysis.getBin2Hex(V39,2)</f>
        <v>#VALUE!</v>
      </c>
      <c r="Y39" s="39" t="e">
        <f aca="false">com.sun.star.sheet.addin.Analysis.getBin2Hex(W39,2)</f>
        <v>#VALUE!</v>
      </c>
      <c r="Z39" s="23" t="n">
        <v>33</v>
      </c>
      <c r="AA39" s="23" t="str">
        <f aca="false">com.sun.star.sheet.addin.Analysis.getDec2Bin(Z39, 6)</f>
        <v>100001</v>
      </c>
    </row>
    <row r="40" customFormat="false" ht="13.8" hidden="false" customHeight="false" outlineLevel="0" collapsed="false">
      <c r="A40" s="29" t="s">
        <v>133</v>
      </c>
      <c r="B40" s="14" t="s">
        <v>134</v>
      </c>
      <c r="C40" s="54" t="s">
        <v>135</v>
      </c>
      <c r="D40" s="53"/>
      <c r="E40" s="44"/>
      <c r="F40" s="45"/>
      <c r="G40" s="44"/>
      <c r="H40" s="32" t="str">
        <f aca="false">IFERROR(__xludf.dummyfunction("CONCATENATE(""0b"", TO_TEXT(Y39))"),"0b100010")</f>
        <v>0b100010</v>
      </c>
      <c r="I40" s="18" t="n">
        <f aca="false">Z40</f>
        <v>34</v>
      </c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7" t="e">
        <f aca="false">CONCATENATE(Y40,X40)</f>
        <v>#VALUE!</v>
      </c>
      <c r="U40" s="38" t="e">
        <f aca="false">CONCATENATE(J40:S40)</f>
        <v>#VALUE!</v>
      </c>
      <c r="V40" s="38" t="e">
        <f aca="false">RIGHT(U40,8)</f>
        <v>#VALUE!</v>
      </c>
      <c r="W40" s="38" t="e">
        <f aca="false">LEFT(U40,8)</f>
        <v>#VALUE!</v>
      </c>
      <c r="X40" s="38" t="e">
        <f aca="false">com.sun.star.sheet.addin.Analysis.getBin2Hex(V40,2)</f>
        <v>#VALUE!</v>
      </c>
      <c r="Y40" s="39" t="e">
        <f aca="false">com.sun.star.sheet.addin.Analysis.getBin2Hex(W40,2)</f>
        <v>#VALUE!</v>
      </c>
      <c r="Z40" s="23" t="n">
        <v>34</v>
      </c>
      <c r="AA40" s="23" t="str">
        <f aca="false">com.sun.star.sheet.addin.Analysis.getDec2Bin(Z40, 6)</f>
        <v>100010</v>
      </c>
    </row>
    <row r="41" customFormat="false" ht="13.8" hidden="false" customHeight="false" outlineLevel="0" collapsed="false">
      <c r="A41" s="29" t="s">
        <v>136</v>
      </c>
      <c r="B41" s="14" t="s">
        <v>137</v>
      </c>
      <c r="C41" s="54" t="s">
        <v>138</v>
      </c>
      <c r="D41" s="32" t="s">
        <v>44</v>
      </c>
      <c r="E41" s="44"/>
      <c r="F41" s="45"/>
      <c r="G41" s="44"/>
      <c r="H41" s="32" t="str">
        <f aca="false">IFERROR(__xludf.dummyfunction("CONCATENATE(""0b"", TO_TEXT(Y40))"),"0b100011")</f>
        <v>0b100011</v>
      </c>
      <c r="I41" s="18" t="n">
        <f aca="false">Z41</f>
        <v>35</v>
      </c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7" t="e">
        <f aca="false">CONCATENATE(Y41,X41)</f>
        <v>#VALUE!</v>
      </c>
      <c r="U41" s="38" t="e">
        <f aca="false">CONCATENATE(J41:S41)</f>
        <v>#VALUE!</v>
      </c>
      <c r="V41" s="38" t="e">
        <f aca="false">RIGHT(U41,8)</f>
        <v>#VALUE!</v>
      </c>
      <c r="W41" s="38" t="e">
        <f aca="false">LEFT(U41,8)</f>
        <v>#VALUE!</v>
      </c>
      <c r="X41" s="38" t="e">
        <f aca="false">com.sun.star.sheet.addin.Analysis.getBin2Hex(V41,2)</f>
        <v>#VALUE!</v>
      </c>
      <c r="Y41" s="39" t="e">
        <f aca="false">com.sun.star.sheet.addin.Analysis.getBin2Hex(W41,2)</f>
        <v>#VALUE!</v>
      </c>
      <c r="Z41" s="23" t="n">
        <v>35</v>
      </c>
      <c r="AA41" s="23" t="str">
        <f aca="false">com.sun.star.sheet.addin.Analysis.getDec2Bin(Z41, 6)</f>
        <v>100011</v>
      </c>
    </row>
    <row r="42" customFormat="false" ht="13.8" hidden="false" customHeight="false" outlineLevel="0" collapsed="false">
      <c r="A42" s="29" t="s">
        <v>139</v>
      </c>
      <c r="B42" s="55" t="s">
        <v>140</v>
      </c>
      <c r="C42" s="56" t="s">
        <v>141</v>
      </c>
      <c r="D42" s="42" t="s">
        <v>53</v>
      </c>
      <c r="E42" s="44"/>
      <c r="F42" s="45"/>
      <c r="G42" s="44"/>
      <c r="H42" s="32" t="str">
        <f aca="false">IFERROR(__xludf.dummyfunction("CONCATENATE(""0b"", TO_TEXT(Y41))"),"0b100100")</f>
        <v>0b100100</v>
      </c>
      <c r="I42" s="18" t="n">
        <f aca="false">Z42</f>
        <v>36</v>
      </c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7" t="e">
        <f aca="false">CONCATENATE(Y42,X42)</f>
        <v>#VALUE!</v>
      </c>
      <c r="U42" s="38" t="e">
        <f aca="false">CONCATENATE(J42:S42)</f>
        <v>#VALUE!</v>
      </c>
      <c r="V42" s="38" t="e">
        <f aca="false">RIGHT(U42,8)</f>
        <v>#VALUE!</v>
      </c>
      <c r="W42" s="38" t="e">
        <f aca="false">LEFT(U42,8)</f>
        <v>#VALUE!</v>
      </c>
      <c r="X42" s="38" t="e">
        <f aca="false">com.sun.star.sheet.addin.Analysis.getBin2Hex(V42,2)</f>
        <v>#VALUE!</v>
      </c>
      <c r="Y42" s="39" t="e">
        <f aca="false">com.sun.star.sheet.addin.Analysis.getBin2Hex(W42,2)</f>
        <v>#VALUE!</v>
      </c>
      <c r="Z42" s="23" t="n">
        <v>36</v>
      </c>
      <c r="AA42" s="23" t="str">
        <f aca="false">com.sun.star.sheet.addin.Analysis.getDec2Bin(Z42, 6)</f>
        <v>100100</v>
      </c>
    </row>
    <row r="43" customFormat="false" ht="13.8" hidden="false" customHeight="false" outlineLevel="0" collapsed="false">
      <c r="A43" s="57" t="s">
        <v>142</v>
      </c>
      <c r="B43" s="55"/>
      <c r="C43" s="56"/>
      <c r="D43" s="58" t="s">
        <v>66</v>
      </c>
      <c r="E43" s="59"/>
      <c r="F43" s="60"/>
      <c r="G43" s="59"/>
      <c r="H43" s="58" t="str">
        <f aca="false">IFERROR(__xludf.dummyfunction("CONCATENATE(""0b"", TO_TEXT(Y42))"),"0b100101")</f>
        <v>0b100101</v>
      </c>
      <c r="I43" s="61" t="n">
        <f aca="false">Z43</f>
        <v>37</v>
      </c>
      <c r="J43" s="62"/>
      <c r="K43" s="62"/>
      <c r="L43" s="62"/>
      <c r="M43" s="62"/>
      <c r="N43" s="62"/>
      <c r="O43" s="62"/>
      <c r="P43" s="62"/>
      <c r="Q43" s="62"/>
      <c r="R43" s="62"/>
      <c r="S43" s="63"/>
      <c r="T43" s="64" t="e">
        <f aca="false">CONCATENATE(Y43,X43)</f>
        <v>#VALUE!</v>
      </c>
      <c r="U43" s="65" t="e">
        <f aca="false">CONCATENATE(J43:S43)</f>
        <v>#VALUE!</v>
      </c>
      <c r="V43" s="65" t="e">
        <f aca="false">RIGHT(U43,8)</f>
        <v>#VALUE!</v>
      </c>
      <c r="W43" s="38" t="e">
        <f aca="false">LEFT(U43,8)</f>
        <v>#VALUE!</v>
      </c>
      <c r="X43" s="65" t="e">
        <f aca="false">com.sun.star.sheet.addin.Analysis.getBin2Hex(V43,2)</f>
        <v>#VALUE!</v>
      </c>
      <c r="Y43" s="39" t="e">
        <f aca="false">com.sun.star.sheet.addin.Analysis.getBin2Hex(W43,2)</f>
        <v>#VALUE!</v>
      </c>
      <c r="Z43" s="23" t="n">
        <v>37</v>
      </c>
      <c r="AA43" s="23" t="str">
        <f aca="false">com.sun.star.sheet.addin.Analysis.getDec2Bin(Z43, 6)</f>
        <v>100101</v>
      </c>
    </row>
  </sheetData>
  <mergeCells count="18">
    <mergeCell ref="A1:A2"/>
    <mergeCell ref="B1:E1"/>
    <mergeCell ref="H1:I1"/>
    <mergeCell ref="J1:S1"/>
    <mergeCell ref="U1:AA1"/>
    <mergeCell ref="J2:S2"/>
    <mergeCell ref="B6:B17"/>
    <mergeCell ref="C6:C17"/>
    <mergeCell ref="B18:B20"/>
    <mergeCell ref="C18:C20"/>
    <mergeCell ref="B21:B28"/>
    <mergeCell ref="C21:C28"/>
    <mergeCell ref="B29:B31"/>
    <mergeCell ref="C29:C31"/>
    <mergeCell ref="B32:B37"/>
    <mergeCell ref="C32:C37"/>
    <mergeCell ref="B42:B43"/>
    <mergeCell ref="C42:C43"/>
  </mergeCells>
  <conditionalFormatting sqref="A1:A2">
    <cfRule type="expression" priority="2" aboveAverage="0" equalAverage="0" bottom="0" percent="0" rank="0" text="" dxfId="0">
      <formula>LEN(TRIM(A1))&gt;0</formula>
    </cfRule>
  </conditionalFormatting>
  <dataValidations count="5">
    <dataValidation allowBlank="true" errorStyle="stop" operator="between" showDropDown="true" showErrorMessage="false" showInputMessage="false" sqref="L6:N20 P6:P43 R6:S43 J7:J43 L22:N43" type="custom">
      <formula1>AND(eq(LEN(to_text(N2)), 1), regexmatch(to_text(N2), "[0-1]{1}"))</formula1>
      <formula2>0</formula2>
    </dataValidation>
    <dataValidation allowBlank="true" errorStyle="stop" operator="between" prompt="Enter 1 binary digit without a leading 0b (Ex: 0)" showDropDown="true" showErrorMessage="false" showInputMessage="true" sqref="J6" type="custom">
      <formula1>AND(eq(LEN(to_text(H5)), 1), regexmatch(to_text(H5), "[0-1]{1}"))</formula1>
      <formula2>0</formula2>
    </dataValidation>
    <dataValidation allowBlank="true" errorStyle="stop" operator="between" showDropDown="true" showErrorMessage="false" showInputMessage="false" sqref="O6:O43" type="custom">
      <formula1>AND(eq(LEN(to_text(M5)), 4), regexmatch(to_text(M5), "[0-1]{4}"))</formula1>
      <formula2>0</formula2>
    </dataValidation>
    <dataValidation allowBlank="true" errorStyle="stop" operator="between" showDropDown="true" showErrorMessage="false" showInputMessage="false" sqref="K6:K20 K22:K36 K38:K43" type="custom">
      <formula1>AND(eq(LEN(to_text(I5)), 3), regexmatch(to_text(I5), "[0-1]{3}"))</formula1>
      <formula2>0</formula2>
    </dataValidation>
    <dataValidation allowBlank="true" errorStyle="stop" operator="between" showDropDown="true" showErrorMessage="false" showInputMessage="false" sqref="Q6:Q20 Q22:Q43" type="custom">
      <formula1>AND(eq(LEN(to_text(O5)), 2), regexmatch(to_text(O5), "[0-1]{2}"))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4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N15" activeCellId="0" sqref="N15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8.76"/>
    <col collapsed="false" customWidth="true" hidden="false" outlineLevel="0" max="2" min="2" style="0" width="7.26"/>
    <col collapsed="false" customWidth="true" hidden="false" outlineLevel="0" max="3" min="3" style="0" width="9.88"/>
    <col collapsed="false" customWidth="true" hidden="false" outlineLevel="0" max="7" min="6" style="0" width="6.5"/>
    <col collapsed="false" customWidth="true" hidden="false" outlineLevel="0" max="8" min="8" style="0" width="10.72"/>
    <col collapsed="false" customWidth="true" hidden="false" outlineLevel="0" max="9" min="9" style="0" width="8.63"/>
    <col collapsed="false" customWidth="true" hidden="false" outlineLevel="0" max="10" min="10" style="0" width="10.02"/>
    <col collapsed="false" customWidth="true" hidden="false" outlineLevel="0" max="11" min="11" style="0" width="9.42"/>
    <col collapsed="false" customWidth="true" hidden="false" outlineLevel="0" max="12" min="12" style="0" width="8.93"/>
    <col collapsed="false" customWidth="true" hidden="false" outlineLevel="0" max="18" min="13" style="0" width="12.37"/>
  </cols>
  <sheetData>
    <row r="1" customFormat="false" ht="15.75" hidden="false" customHeight="false" outlineLevel="0" collapsed="false">
      <c r="A1" s="13"/>
      <c r="B1" s="66" t="s">
        <v>1</v>
      </c>
      <c r="C1" s="66"/>
      <c r="D1" s="66"/>
      <c r="E1" s="66"/>
      <c r="F1" s="67" t="s">
        <v>143</v>
      </c>
      <c r="G1" s="67"/>
      <c r="H1" s="68" t="s">
        <v>3</v>
      </c>
      <c r="I1" s="68"/>
      <c r="J1" s="68"/>
      <c r="K1" s="68"/>
      <c r="L1" s="68"/>
      <c r="M1" s="68"/>
      <c r="N1" s="68"/>
      <c r="O1" s="68"/>
      <c r="P1" s="68"/>
      <c r="Q1" s="68"/>
      <c r="R1" s="68"/>
    </row>
    <row r="2" customFormat="false" ht="15.75" hidden="false" customHeight="false" outlineLevel="0" collapsed="false">
      <c r="A2" s="13"/>
      <c r="B2" s="9"/>
      <c r="C2" s="9"/>
      <c r="D2" s="9"/>
      <c r="E2" s="9"/>
      <c r="F2" s="9"/>
      <c r="G2" s="69"/>
      <c r="H2" s="21" t="s">
        <v>6</v>
      </c>
      <c r="I2" s="21"/>
      <c r="J2" s="21"/>
      <c r="K2" s="21"/>
      <c r="L2" s="21"/>
      <c r="M2" s="21"/>
      <c r="N2" s="21"/>
      <c r="O2" s="21"/>
      <c r="P2" s="21"/>
      <c r="Q2" s="21"/>
      <c r="R2" s="21"/>
    </row>
    <row r="3" customFormat="false" ht="15.75" hidden="false" customHeight="false" outlineLevel="0" collapsed="false">
      <c r="A3" s="13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144</v>
      </c>
      <c r="G3" s="70" t="s">
        <v>145</v>
      </c>
      <c r="H3" s="20" t="s">
        <v>146</v>
      </c>
      <c r="I3" s="20" t="s">
        <v>14</v>
      </c>
      <c r="J3" s="20" t="s">
        <v>15</v>
      </c>
      <c r="K3" s="20" t="s">
        <v>16</v>
      </c>
      <c r="L3" s="20" t="s">
        <v>17</v>
      </c>
      <c r="M3" s="20" t="s">
        <v>18</v>
      </c>
      <c r="N3" s="20" t="s">
        <v>19</v>
      </c>
      <c r="O3" s="20" t="s">
        <v>20</v>
      </c>
      <c r="P3" s="20" t="s">
        <v>21</v>
      </c>
      <c r="Q3" s="20" t="s">
        <v>22</v>
      </c>
      <c r="R3" s="21" t="s">
        <v>23</v>
      </c>
    </row>
    <row r="4" customFormat="false" ht="15.75" hidden="false" customHeight="false" outlineLevel="0" collapsed="false">
      <c r="A4" s="13"/>
      <c r="B4" s="14"/>
      <c r="C4" s="14"/>
      <c r="D4" s="14"/>
      <c r="E4" s="14"/>
      <c r="F4" s="14"/>
      <c r="G4" s="70"/>
      <c r="H4" s="26" t="s">
        <v>34</v>
      </c>
      <c r="I4" s="26" t="s">
        <v>34</v>
      </c>
      <c r="J4" s="26" t="s">
        <v>35</v>
      </c>
      <c r="K4" s="26" t="s">
        <v>34</v>
      </c>
      <c r="L4" s="26" t="s">
        <v>34</v>
      </c>
      <c r="M4" s="26" t="s">
        <v>34</v>
      </c>
      <c r="N4" s="26" t="s">
        <v>36</v>
      </c>
      <c r="O4" s="26" t="s">
        <v>34</v>
      </c>
      <c r="P4" s="26" t="s">
        <v>37</v>
      </c>
      <c r="Q4" s="26" t="s">
        <v>34</v>
      </c>
      <c r="R4" s="27" t="s">
        <v>34</v>
      </c>
    </row>
    <row r="5" customFormat="false" ht="15.75" hidden="false" customHeight="false" outlineLevel="0" collapsed="false">
      <c r="A5" s="13"/>
      <c r="B5" s="14"/>
      <c r="C5" s="14"/>
      <c r="D5" s="14"/>
      <c r="E5" s="14"/>
      <c r="F5" s="14"/>
      <c r="G5" s="70"/>
      <c r="H5" s="26"/>
      <c r="I5" s="26"/>
      <c r="J5" s="26"/>
      <c r="K5" s="26"/>
      <c r="L5" s="26" t="s">
        <v>147</v>
      </c>
      <c r="M5" s="26" t="s">
        <v>148</v>
      </c>
      <c r="N5" s="26"/>
      <c r="O5" s="26"/>
      <c r="P5" s="26"/>
      <c r="Q5" s="26"/>
      <c r="R5" s="27"/>
    </row>
    <row r="6" customFormat="false" ht="15.75" hidden="false" customHeight="true" outlineLevel="0" collapsed="false">
      <c r="A6" s="29" t="s">
        <v>41</v>
      </c>
      <c r="B6" s="30" t="s">
        <v>42</v>
      </c>
      <c r="C6" s="71" t="s">
        <v>43</v>
      </c>
      <c r="D6" s="32" t="s">
        <v>44</v>
      </c>
      <c r="E6" s="32" t="s">
        <v>45</v>
      </c>
      <c r="F6" s="72"/>
      <c r="G6" s="73"/>
      <c r="H6" s="35"/>
      <c r="I6" s="35"/>
      <c r="J6" s="35"/>
      <c r="K6" s="35"/>
      <c r="L6" s="35"/>
      <c r="M6" s="35"/>
      <c r="N6" s="35"/>
      <c r="O6" s="35"/>
      <c r="P6" s="35"/>
      <c r="Q6" s="35"/>
      <c r="R6" s="36"/>
    </row>
    <row r="7" customFormat="false" ht="15.75" hidden="false" customHeight="false" outlineLevel="0" collapsed="false">
      <c r="A7" s="29" t="s">
        <v>47</v>
      </c>
      <c r="B7" s="30"/>
      <c r="C7" s="30"/>
      <c r="D7" s="32" t="s">
        <v>44</v>
      </c>
      <c r="E7" s="32" t="s">
        <v>48</v>
      </c>
      <c r="F7" s="72"/>
      <c r="G7" s="73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</row>
    <row r="8" customFormat="false" ht="15.75" hidden="false" customHeight="false" outlineLevel="0" collapsed="false">
      <c r="A8" s="29" t="s">
        <v>49</v>
      </c>
      <c r="B8" s="30"/>
      <c r="C8" s="30"/>
      <c r="D8" s="32" t="s">
        <v>44</v>
      </c>
      <c r="E8" s="32" t="s">
        <v>50</v>
      </c>
      <c r="F8" s="72"/>
      <c r="G8" s="73"/>
      <c r="H8" s="35"/>
      <c r="I8" s="35"/>
      <c r="J8" s="35"/>
      <c r="K8" s="35"/>
      <c r="L8" s="35"/>
      <c r="M8" s="35"/>
      <c r="N8" s="35"/>
      <c r="O8" s="35"/>
      <c r="P8" s="35"/>
      <c r="Q8" s="35"/>
      <c r="R8" s="36"/>
    </row>
    <row r="9" customFormat="false" ht="15.75" hidden="false" customHeight="false" outlineLevel="0" collapsed="false">
      <c r="A9" s="29" t="s">
        <v>52</v>
      </c>
      <c r="B9" s="30"/>
      <c r="C9" s="30"/>
      <c r="D9" s="32" t="s">
        <v>53</v>
      </c>
      <c r="E9" s="32" t="s">
        <v>45</v>
      </c>
      <c r="F9" s="72"/>
      <c r="G9" s="73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</row>
    <row r="10" customFormat="false" ht="15.75" hidden="false" customHeight="false" outlineLevel="0" collapsed="false">
      <c r="A10" s="29" t="s">
        <v>55</v>
      </c>
      <c r="B10" s="30"/>
      <c r="C10" s="30"/>
      <c r="D10" s="42" t="s">
        <v>53</v>
      </c>
      <c r="E10" s="32" t="s">
        <v>48</v>
      </c>
      <c r="F10" s="72"/>
      <c r="G10" s="73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6"/>
    </row>
    <row r="11" customFormat="false" ht="15.75" hidden="false" customHeight="false" outlineLevel="0" collapsed="false">
      <c r="A11" s="29" t="s">
        <v>56</v>
      </c>
      <c r="B11" s="30"/>
      <c r="C11" s="30"/>
      <c r="D11" s="32" t="s">
        <v>57</v>
      </c>
      <c r="E11" s="32" t="s">
        <v>48</v>
      </c>
      <c r="F11" s="72"/>
      <c r="G11" s="73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</row>
    <row r="12" customFormat="false" ht="15.75" hidden="false" customHeight="false" outlineLevel="0" collapsed="false">
      <c r="A12" s="29" t="s">
        <v>59</v>
      </c>
      <c r="B12" s="30"/>
      <c r="C12" s="30"/>
      <c r="D12" s="32" t="s">
        <v>60</v>
      </c>
      <c r="E12" s="32" t="s">
        <v>45</v>
      </c>
      <c r="F12" s="72"/>
      <c r="G12" s="73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</row>
    <row r="13" customFormat="false" ht="15.75" hidden="false" customHeight="false" outlineLevel="0" collapsed="false">
      <c r="A13" s="29" t="s">
        <v>62</v>
      </c>
      <c r="B13" s="30"/>
      <c r="C13" s="30"/>
      <c r="D13" s="32" t="s">
        <v>63</v>
      </c>
      <c r="E13" s="32" t="s">
        <v>45</v>
      </c>
      <c r="F13" s="72"/>
      <c r="G13" s="73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</row>
    <row r="14" customFormat="false" ht="15.75" hidden="false" customHeight="false" outlineLevel="0" collapsed="false">
      <c r="A14" s="29" t="s">
        <v>65</v>
      </c>
      <c r="B14" s="30"/>
      <c r="C14" s="30"/>
      <c r="D14" s="32" t="s">
        <v>66</v>
      </c>
      <c r="E14" s="32" t="s">
        <v>45</v>
      </c>
      <c r="F14" s="72"/>
      <c r="G14" s="73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</row>
    <row r="15" customFormat="false" ht="15.75" hidden="false" customHeight="false" outlineLevel="0" collapsed="false">
      <c r="A15" s="29" t="s">
        <v>68</v>
      </c>
      <c r="B15" s="30"/>
      <c r="C15" s="30"/>
      <c r="D15" s="32" t="s">
        <v>66</v>
      </c>
      <c r="E15" s="32" t="s">
        <v>50</v>
      </c>
      <c r="F15" s="72"/>
      <c r="G15" s="73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6"/>
    </row>
    <row r="16" customFormat="false" ht="15.75" hidden="false" customHeight="false" outlineLevel="0" collapsed="false">
      <c r="A16" s="29" t="s">
        <v>70</v>
      </c>
      <c r="B16" s="30"/>
      <c r="C16" s="30"/>
      <c r="D16" s="32" t="s">
        <v>71</v>
      </c>
      <c r="E16" s="32" t="s">
        <v>45</v>
      </c>
      <c r="F16" s="72"/>
      <c r="G16" s="73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</row>
    <row r="17" customFormat="false" ht="15.75" hidden="false" customHeight="false" outlineLevel="0" collapsed="false">
      <c r="A17" s="29" t="s">
        <v>73</v>
      </c>
      <c r="B17" s="30"/>
      <c r="C17" s="30"/>
      <c r="D17" s="32" t="s">
        <v>74</v>
      </c>
      <c r="E17" s="32" t="s">
        <v>45</v>
      </c>
      <c r="F17" s="72"/>
      <c r="G17" s="73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</row>
    <row r="18" customFormat="false" ht="15.75" hidden="false" customHeight="false" outlineLevel="0" collapsed="false">
      <c r="A18" s="29" t="s">
        <v>76</v>
      </c>
      <c r="B18" s="30" t="s">
        <v>85</v>
      </c>
      <c r="C18" s="74" t="s">
        <v>78</v>
      </c>
      <c r="D18" s="32" t="s">
        <v>44</v>
      </c>
      <c r="E18" s="72"/>
      <c r="F18" s="72"/>
      <c r="G18" s="73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</row>
    <row r="19" customFormat="false" ht="15.75" hidden="false" customHeight="false" outlineLevel="0" collapsed="false">
      <c r="A19" s="29" t="s">
        <v>80</v>
      </c>
      <c r="B19" s="30"/>
      <c r="C19" s="30"/>
      <c r="D19" s="42" t="s">
        <v>53</v>
      </c>
      <c r="E19" s="72"/>
      <c r="F19" s="72"/>
      <c r="G19" s="73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6"/>
    </row>
    <row r="20" customFormat="false" ht="13.8" hidden="false" customHeight="false" outlineLevel="0" collapsed="false">
      <c r="A20" s="29" t="s">
        <v>82</v>
      </c>
      <c r="B20" s="30"/>
      <c r="C20" s="30"/>
      <c r="D20" s="32" t="s">
        <v>60</v>
      </c>
      <c r="E20" s="72"/>
      <c r="F20" s="72"/>
      <c r="G20" s="73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6"/>
    </row>
    <row r="21" customFormat="false" ht="13.8" hidden="false" customHeight="false" outlineLevel="0" collapsed="false">
      <c r="A21" s="40" t="s">
        <v>84</v>
      </c>
      <c r="B21" s="30"/>
      <c r="C21" s="74" t="s">
        <v>86</v>
      </c>
      <c r="D21" s="32" t="s">
        <v>44</v>
      </c>
      <c r="E21" s="72"/>
      <c r="F21" s="72"/>
      <c r="G21" s="73"/>
      <c r="H21" s="75" t="s">
        <v>91</v>
      </c>
      <c r="I21" s="76" t="s">
        <v>88</v>
      </c>
      <c r="J21" s="35" t="s">
        <v>89</v>
      </c>
      <c r="K21" s="76" t="s">
        <v>91</v>
      </c>
      <c r="L21" s="75" t="s">
        <v>91</v>
      </c>
      <c r="M21" s="75" t="s">
        <v>88</v>
      </c>
      <c r="N21" s="76" t="s">
        <v>90</v>
      </c>
      <c r="O21" s="76" t="s">
        <v>91</v>
      </c>
      <c r="P21" s="75" t="s">
        <v>149</v>
      </c>
      <c r="Q21" s="76" t="s">
        <v>91</v>
      </c>
      <c r="R21" s="77" t="s">
        <v>91</v>
      </c>
    </row>
    <row r="22" customFormat="false" ht="13.8" hidden="false" customHeight="false" outlineLevel="0" collapsed="false">
      <c r="A22" s="40" t="s">
        <v>93</v>
      </c>
      <c r="B22" s="30"/>
      <c r="C22" s="30"/>
      <c r="D22" s="42" t="s">
        <v>53</v>
      </c>
      <c r="E22" s="32" t="s">
        <v>45</v>
      </c>
      <c r="F22" s="72"/>
      <c r="G22" s="73"/>
      <c r="H22" s="76" t="s">
        <v>91</v>
      </c>
      <c r="I22" s="76" t="s">
        <v>88</v>
      </c>
      <c r="J22" s="78" t="s">
        <v>89</v>
      </c>
      <c r="K22" s="76" t="s">
        <v>91</v>
      </c>
      <c r="L22" s="76" t="s">
        <v>91</v>
      </c>
      <c r="M22" s="76" t="s">
        <v>88</v>
      </c>
      <c r="N22" s="76"/>
      <c r="O22" s="76" t="s">
        <v>91</v>
      </c>
      <c r="P22" s="35" t="s">
        <v>149</v>
      </c>
      <c r="Q22" s="76" t="s">
        <v>91</v>
      </c>
      <c r="R22" s="77" t="s">
        <v>91</v>
      </c>
    </row>
    <row r="23" customFormat="false" ht="13.8" hidden="false" customHeight="false" outlineLevel="0" collapsed="false">
      <c r="A23" s="40" t="s">
        <v>96</v>
      </c>
      <c r="B23" s="30"/>
      <c r="C23" s="30"/>
      <c r="D23" s="32" t="s">
        <v>60</v>
      </c>
      <c r="E23" s="72"/>
      <c r="F23" s="72"/>
      <c r="G23" s="73"/>
      <c r="H23" s="76" t="s">
        <v>91</v>
      </c>
      <c r="I23" s="76" t="s">
        <v>88</v>
      </c>
      <c r="J23" s="78" t="s">
        <v>89</v>
      </c>
      <c r="K23" s="76" t="s">
        <v>91</v>
      </c>
      <c r="L23" s="76" t="s">
        <v>91</v>
      </c>
      <c r="M23" s="76" t="s">
        <v>88</v>
      </c>
      <c r="N23" s="76"/>
      <c r="O23" s="76" t="s">
        <v>91</v>
      </c>
      <c r="P23" s="35" t="s">
        <v>149</v>
      </c>
      <c r="Q23" s="76" t="s">
        <v>91</v>
      </c>
      <c r="R23" s="77" t="s">
        <v>91</v>
      </c>
    </row>
    <row r="24" customFormat="false" ht="13.8" hidden="false" customHeight="false" outlineLevel="0" collapsed="false">
      <c r="A24" s="40" t="s">
        <v>99</v>
      </c>
      <c r="B24" s="30"/>
      <c r="C24" s="30"/>
      <c r="D24" s="42" t="s">
        <v>63</v>
      </c>
      <c r="E24" s="72"/>
      <c r="F24" s="72"/>
      <c r="G24" s="73"/>
      <c r="H24" s="76" t="s">
        <v>91</v>
      </c>
      <c r="I24" s="76" t="s">
        <v>88</v>
      </c>
      <c r="J24" s="78" t="s">
        <v>89</v>
      </c>
      <c r="K24" s="76" t="s">
        <v>91</v>
      </c>
      <c r="L24" s="76" t="s">
        <v>91</v>
      </c>
      <c r="M24" s="76" t="s">
        <v>88</v>
      </c>
      <c r="N24" s="76"/>
      <c r="O24" s="76" t="s">
        <v>91</v>
      </c>
      <c r="P24" s="35" t="s">
        <v>149</v>
      </c>
      <c r="Q24" s="76" t="s">
        <v>91</v>
      </c>
      <c r="R24" s="77" t="s">
        <v>91</v>
      </c>
    </row>
    <row r="25" customFormat="false" ht="13.8" hidden="false" customHeight="false" outlineLevel="0" collapsed="false">
      <c r="A25" s="40" t="s">
        <v>102</v>
      </c>
      <c r="B25" s="30"/>
      <c r="C25" s="30"/>
      <c r="D25" s="32" t="s">
        <v>66</v>
      </c>
      <c r="E25" s="32" t="s">
        <v>45</v>
      </c>
      <c r="F25" s="72"/>
      <c r="G25" s="73"/>
      <c r="H25" s="76" t="s">
        <v>91</v>
      </c>
      <c r="I25" s="76" t="s">
        <v>88</v>
      </c>
      <c r="J25" s="78" t="s">
        <v>89</v>
      </c>
      <c r="K25" s="76" t="s">
        <v>91</v>
      </c>
      <c r="L25" s="76" t="s">
        <v>91</v>
      </c>
      <c r="M25" s="76" t="s">
        <v>88</v>
      </c>
      <c r="N25" s="76"/>
      <c r="O25" s="76" t="s">
        <v>91</v>
      </c>
      <c r="P25" s="35" t="s">
        <v>149</v>
      </c>
      <c r="Q25" s="76" t="s">
        <v>91</v>
      </c>
      <c r="R25" s="77" t="s">
        <v>91</v>
      </c>
    </row>
    <row r="26" customFormat="false" ht="13.8" hidden="false" customHeight="false" outlineLevel="0" collapsed="false">
      <c r="A26" s="40" t="s">
        <v>105</v>
      </c>
      <c r="B26" s="30"/>
      <c r="C26" s="30"/>
      <c r="D26" s="32" t="s">
        <v>66</v>
      </c>
      <c r="E26" s="32" t="s">
        <v>50</v>
      </c>
      <c r="F26" s="72"/>
      <c r="G26" s="73"/>
      <c r="H26" s="76" t="s">
        <v>91</v>
      </c>
      <c r="I26" s="76" t="s">
        <v>88</v>
      </c>
      <c r="J26" s="78" t="s">
        <v>89</v>
      </c>
      <c r="K26" s="76" t="s">
        <v>91</v>
      </c>
      <c r="L26" s="76" t="s">
        <v>91</v>
      </c>
      <c r="M26" s="76" t="s">
        <v>88</v>
      </c>
      <c r="N26" s="76"/>
      <c r="O26" s="76" t="s">
        <v>91</v>
      </c>
      <c r="P26" s="35" t="s">
        <v>149</v>
      </c>
      <c r="Q26" s="76" t="s">
        <v>91</v>
      </c>
      <c r="R26" s="77" t="s">
        <v>91</v>
      </c>
    </row>
    <row r="27" customFormat="false" ht="13.8" hidden="false" customHeight="false" outlineLevel="0" collapsed="false">
      <c r="A27" s="40" t="s">
        <v>108</v>
      </c>
      <c r="B27" s="30"/>
      <c r="C27" s="30"/>
      <c r="D27" s="32" t="s">
        <v>71</v>
      </c>
      <c r="E27" s="72"/>
      <c r="F27" s="72"/>
      <c r="G27" s="73"/>
      <c r="H27" s="76" t="s">
        <v>91</v>
      </c>
      <c r="I27" s="76" t="s">
        <v>88</v>
      </c>
      <c r="J27" s="78" t="s">
        <v>89</v>
      </c>
      <c r="K27" s="76" t="s">
        <v>91</v>
      </c>
      <c r="L27" s="76" t="s">
        <v>91</v>
      </c>
      <c r="M27" s="76" t="s">
        <v>88</v>
      </c>
      <c r="N27" s="76"/>
      <c r="O27" s="76" t="s">
        <v>91</v>
      </c>
      <c r="P27" s="35" t="s">
        <v>149</v>
      </c>
      <c r="Q27" s="76" t="s">
        <v>91</v>
      </c>
      <c r="R27" s="77" t="s">
        <v>91</v>
      </c>
    </row>
    <row r="28" customFormat="false" ht="13.8" hidden="false" customHeight="false" outlineLevel="0" collapsed="false">
      <c r="A28" s="40" t="s">
        <v>111</v>
      </c>
      <c r="B28" s="30"/>
      <c r="C28" s="30"/>
      <c r="D28" s="32" t="s">
        <v>74</v>
      </c>
      <c r="E28" s="72"/>
      <c r="F28" s="72"/>
      <c r="G28" s="73"/>
      <c r="H28" s="76" t="s">
        <v>91</v>
      </c>
      <c r="I28" s="76" t="s">
        <v>88</v>
      </c>
      <c r="J28" s="78" t="s">
        <v>89</v>
      </c>
      <c r="K28" s="76" t="s">
        <v>91</v>
      </c>
      <c r="L28" s="76" t="s">
        <v>91</v>
      </c>
      <c r="M28" s="76" t="s">
        <v>88</v>
      </c>
      <c r="N28" s="76"/>
      <c r="O28" s="76" t="s">
        <v>91</v>
      </c>
      <c r="P28" s="35" t="s">
        <v>149</v>
      </c>
      <c r="Q28" s="76" t="s">
        <v>91</v>
      </c>
      <c r="R28" s="77" t="s">
        <v>91</v>
      </c>
    </row>
    <row r="29" customFormat="false" ht="15.75" hidden="false" customHeight="false" outlineLevel="0" collapsed="false">
      <c r="A29" s="29" t="s">
        <v>114</v>
      </c>
      <c r="B29" s="30" t="s">
        <v>115</v>
      </c>
      <c r="C29" s="74" t="s">
        <v>116</v>
      </c>
      <c r="D29" s="32" t="s">
        <v>44</v>
      </c>
      <c r="E29" s="72"/>
      <c r="F29" s="72"/>
      <c r="G29" s="73"/>
      <c r="H29" s="76"/>
      <c r="I29" s="76"/>
      <c r="J29" s="35"/>
      <c r="K29" s="76"/>
      <c r="L29" s="76"/>
      <c r="M29" s="76"/>
      <c r="N29" s="76"/>
      <c r="O29" s="76"/>
      <c r="P29" s="35"/>
      <c r="Q29" s="76"/>
      <c r="R29" s="77"/>
    </row>
    <row r="30" customFormat="false" ht="15.75" hidden="false" customHeight="false" outlineLevel="0" collapsed="false">
      <c r="A30" s="29" t="s">
        <v>117</v>
      </c>
      <c r="B30" s="30"/>
      <c r="C30" s="30"/>
      <c r="D30" s="42" t="s">
        <v>53</v>
      </c>
      <c r="E30" s="72"/>
      <c r="F30" s="72"/>
      <c r="G30" s="73"/>
      <c r="H30" s="76"/>
      <c r="I30" s="76"/>
      <c r="J30" s="35"/>
      <c r="K30" s="76"/>
      <c r="L30" s="76"/>
      <c r="M30" s="76"/>
      <c r="N30" s="76"/>
      <c r="O30" s="76"/>
      <c r="P30" s="35"/>
      <c r="Q30" s="76"/>
      <c r="R30" s="77"/>
    </row>
    <row r="31" customFormat="false" ht="15.75" hidden="false" customHeight="false" outlineLevel="0" collapsed="false">
      <c r="A31" s="29" t="s">
        <v>118</v>
      </c>
      <c r="B31" s="30"/>
      <c r="C31" s="30"/>
      <c r="D31" s="32" t="s">
        <v>60</v>
      </c>
      <c r="E31" s="72"/>
      <c r="F31" s="72"/>
      <c r="G31" s="73"/>
      <c r="H31" s="76"/>
      <c r="I31" s="76"/>
      <c r="J31" s="35"/>
      <c r="K31" s="76"/>
      <c r="L31" s="76"/>
      <c r="M31" s="76"/>
      <c r="N31" s="76"/>
      <c r="O31" s="76"/>
      <c r="P31" s="35"/>
      <c r="Q31" s="76"/>
      <c r="R31" s="77"/>
    </row>
    <row r="32" customFormat="false" ht="15.75" hidden="false" customHeight="false" outlineLevel="0" collapsed="false">
      <c r="A32" s="79" t="s">
        <v>119</v>
      </c>
      <c r="B32" s="30" t="s">
        <v>150</v>
      </c>
      <c r="C32" s="74" t="s">
        <v>121</v>
      </c>
      <c r="D32" s="80" t="s">
        <v>44</v>
      </c>
      <c r="E32" s="72"/>
      <c r="F32" s="32" t="n">
        <v>0</v>
      </c>
      <c r="G32" s="81" t="n">
        <v>0</v>
      </c>
      <c r="H32" s="76"/>
      <c r="I32" s="76"/>
      <c r="J32" s="35"/>
      <c r="K32" s="76"/>
      <c r="L32" s="76"/>
      <c r="M32" s="76"/>
      <c r="N32" s="76"/>
      <c r="O32" s="76"/>
      <c r="P32" s="35"/>
      <c r="Q32" s="76"/>
      <c r="R32" s="77"/>
    </row>
    <row r="33" customFormat="false" ht="15.75" hidden="false" customHeight="false" outlineLevel="0" collapsed="false">
      <c r="A33" s="79"/>
      <c r="B33" s="79"/>
      <c r="C33" s="79"/>
      <c r="D33" s="79"/>
      <c r="E33" s="72"/>
      <c r="F33" s="32" t="n">
        <v>1</v>
      </c>
      <c r="G33" s="81" t="n">
        <v>0</v>
      </c>
      <c r="H33" s="76"/>
      <c r="I33" s="76"/>
      <c r="J33" s="35"/>
      <c r="K33" s="76"/>
      <c r="L33" s="76"/>
      <c r="M33" s="76"/>
      <c r="N33" s="76"/>
      <c r="O33" s="76"/>
      <c r="P33" s="35"/>
      <c r="Q33" s="76"/>
      <c r="R33" s="77"/>
    </row>
    <row r="34" customFormat="false" ht="15.75" hidden="false" customHeight="false" outlineLevel="0" collapsed="false">
      <c r="A34" s="79"/>
      <c r="B34" s="79"/>
      <c r="C34" s="79"/>
      <c r="D34" s="79"/>
      <c r="E34" s="72"/>
      <c r="F34" s="32" t="n">
        <v>0</v>
      </c>
      <c r="G34" s="81" t="n">
        <v>1</v>
      </c>
      <c r="H34" s="76"/>
      <c r="I34" s="76"/>
      <c r="J34" s="35"/>
      <c r="K34" s="76"/>
      <c r="L34" s="76"/>
      <c r="M34" s="76"/>
      <c r="N34" s="76"/>
      <c r="O34" s="76"/>
      <c r="P34" s="35"/>
      <c r="Q34" s="76"/>
      <c r="R34" s="77"/>
    </row>
    <row r="35" customFormat="false" ht="15.75" hidden="false" customHeight="false" outlineLevel="0" collapsed="false">
      <c r="A35" s="79" t="s">
        <v>122</v>
      </c>
      <c r="B35" s="30"/>
      <c r="C35" s="30"/>
      <c r="D35" s="82" t="s">
        <v>53</v>
      </c>
      <c r="E35" s="72"/>
      <c r="F35" s="32" t="n">
        <v>0</v>
      </c>
      <c r="G35" s="81" t="n">
        <v>0</v>
      </c>
      <c r="H35" s="76"/>
      <c r="I35" s="76"/>
      <c r="J35" s="35"/>
      <c r="K35" s="76"/>
      <c r="L35" s="76"/>
      <c r="M35" s="76"/>
      <c r="N35" s="76"/>
      <c r="O35" s="76"/>
      <c r="P35" s="35"/>
      <c r="Q35" s="76"/>
      <c r="R35" s="77"/>
    </row>
    <row r="36" customFormat="false" ht="15.75" hidden="false" customHeight="false" outlineLevel="0" collapsed="false">
      <c r="A36" s="79"/>
      <c r="B36" s="79"/>
      <c r="C36" s="79"/>
      <c r="D36" s="79"/>
      <c r="E36" s="72"/>
      <c r="F36" s="32" t="n">
        <v>1</v>
      </c>
      <c r="G36" s="81" t="n">
        <v>0</v>
      </c>
      <c r="H36" s="76"/>
      <c r="I36" s="76"/>
      <c r="J36" s="35"/>
      <c r="K36" s="76"/>
      <c r="L36" s="76"/>
      <c r="M36" s="76"/>
      <c r="N36" s="76"/>
      <c r="O36" s="76"/>
      <c r="P36" s="35"/>
      <c r="Q36" s="76"/>
      <c r="R36" s="77"/>
    </row>
    <row r="37" customFormat="false" ht="15.75" hidden="false" customHeight="false" outlineLevel="0" collapsed="false">
      <c r="A37" s="79"/>
      <c r="B37" s="79"/>
      <c r="C37" s="79"/>
      <c r="D37" s="79"/>
      <c r="E37" s="72"/>
      <c r="F37" s="32" t="n">
        <v>0</v>
      </c>
      <c r="G37" s="81" t="n">
        <v>1</v>
      </c>
      <c r="H37" s="76"/>
      <c r="I37" s="76"/>
      <c r="J37" s="35"/>
      <c r="K37" s="76"/>
      <c r="L37" s="76"/>
      <c r="M37" s="76"/>
      <c r="N37" s="76"/>
      <c r="O37" s="76"/>
      <c r="P37" s="35"/>
      <c r="Q37" s="76"/>
      <c r="R37" s="77"/>
    </row>
    <row r="38" customFormat="false" ht="15.75" hidden="false" customHeight="false" outlineLevel="0" collapsed="false">
      <c r="A38" s="79" t="s">
        <v>123</v>
      </c>
      <c r="B38" s="30"/>
      <c r="C38" s="30"/>
      <c r="D38" s="82" t="s">
        <v>63</v>
      </c>
      <c r="E38" s="72"/>
      <c r="F38" s="32" t="n">
        <v>0</v>
      </c>
      <c r="G38" s="81" t="n">
        <v>0</v>
      </c>
      <c r="H38" s="76"/>
      <c r="I38" s="76"/>
      <c r="J38" s="35"/>
      <c r="K38" s="76"/>
      <c r="L38" s="76"/>
      <c r="M38" s="76"/>
      <c r="N38" s="76"/>
      <c r="O38" s="76"/>
      <c r="P38" s="35"/>
      <c r="Q38" s="76"/>
      <c r="R38" s="77"/>
    </row>
    <row r="39" customFormat="false" ht="15.75" hidden="false" customHeight="false" outlineLevel="0" collapsed="false">
      <c r="A39" s="79"/>
      <c r="B39" s="79"/>
      <c r="C39" s="79"/>
      <c r="D39" s="79"/>
      <c r="E39" s="72"/>
      <c r="F39" s="32" t="n">
        <v>1</v>
      </c>
      <c r="G39" s="81" t="n">
        <v>0</v>
      </c>
      <c r="H39" s="76"/>
      <c r="I39" s="76"/>
      <c r="J39" s="35"/>
      <c r="K39" s="76"/>
      <c r="L39" s="76"/>
      <c r="M39" s="76"/>
      <c r="N39" s="76"/>
      <c r="O39" s="76"/>
      <c r="P39" s="35"/>
      <c r="Q39" s="76"/>
      <c r="R39" s="77"/>
    </row>
    <row r="40" customFormat="false" ht="15.75" hidden="false" customHeight="false" outlineLevel="0" collapsed="false">
      <c r="A40" s="79"/>
      <c r="B40" s="79"/>
      <c r="C40" s="79"/>
      <c r="D40" s="79"/>
      <c r="E40" s="72"/>
      <c r="F40" s="32" t="n">
        <v>0</v>
      </c>
      <c r="G40" s="81" t="n">
        <v>1</v>
      </c>
      <c r="H40" s="76"/>
      <c r="I40" s="76"/>
      <c r="J40" s="35"/>
      <c r="K40" s="76"/>
      <c r="L40" s="76"/>
      <c r="M40" s="76"/>
      <c r="N40" s="76"/>
      <c r="O40" s="76"/>
      <c r="P40" s="35"/>
      <c r="Q40" s="76"/>
      <c r="R40" s="77"/>
    </row>
    <row r="41" customFormat="false" ht="15.75" hidden="false" customHeight="false" outlineLevel="0" collapsed="false">
      <c r="A41" s="79" t="s">
        <v>124</v>
      </c>
      <c r="B41" s="30"/>
      <c r="C41" s="30"/>
      <c r="D41" s="80" t="s">
        <v>66</v>
      </c>
      <c r="E41" s="72"/>
      <c r="F41" s="32" t="n">
        <v>0</v>
      </c>
      <c r="G41" s="81" t="n">
        <v>0</v>
      </c>
      <c r="H41" s="76"/>
      <c r="I41" s="76"/>
      <c r="J41" s="35"/>
      <c r="K41" s="76"/>
      <c r="L41" s="76"/>
      <c r="M41" s="76"/>
      <c r="N41" s="76"/>
      <c r="O41" s="76"/>
      <c r="P41" s="35"/>
      <c r="Q41" s="76"/>
      <c r="R41" s="77"/>
    </row>
    <row r="42" customFormat="false" ht="15.75" hidden="false" customHeight="false" outlineLevel="0" collapsed="false">
      <c r="A42" s="79"/>
      <c r="B42" s="79"/>
      <c r="C42" s="79"/>
      <c r="D42" s="79"/>
      <c r="E42" s="72"/>
      <c r="F42" s="32" t="n">
        <v>1</v>
      </c>
      <c r="G42" s="81" t="n">
        <v>0</v>
      </c>
      <c r="H42" s="76"/>
      <c r="I42" s="76"/>
      <c r="J42" s="35"/>
      <c r="K42" s="76"/>
      <c r="L42" s="76"/>
      <c r="M42" s="76"/>
      <c r="N42" s="76"/>
      <c r="O42" s="76"/>
      <c r="P42" s="35"/>
      <c r="Q42" s="76"/>
      <c r="R42" s="77"/>
    </row>
    <row r="43" customFormat="false" ht="15.75" hidden="false" customHeight="false" outlineLevel="0" collapsed="false">
      <c r="A43" s="79"/>
      <c r="B43" s="79"/>
      <c r="C43" s="79"/>
      <c r="D43" s="79"/>
      <c r="E43" s="72"/>
      <c r="F43" s="32" t="n">
        <v>0</v>
      </c>
      <c r="G43" s="81" t="n">
        <v>1</v>
      </c>
      <c r="H43" s="76"/>
      <c r="I43" s="76"/>
      <c r="J43" s="35"/>
      <c r="K43" s="76"/>
      <c r="L43" s="76"/>
      <c r="M43" s="76"/>
      <c r="N43" s="76"/>
      <c r="O43" s="76"/>
      <c r="P43" s="35"/>
      <c r="Q43" s="76"/>
      <c r="R43" s="77"/>
    </row>
    <row r="44" customFormat="false" ht="15.75" hidden="false" customHeight="false" outlineLevel="0" collapsed="false">
      <c r="A44" s="79" t="s">
        <v>125</v>
      </c>
      <c r="B44" s="30"/>
      <c r="C44" s="30"/>
      <c r="D44" s="80" t="s">
        <v>71</v>
      </c>
      <c r="E44" s="72"/>
      <c r="F44" s="32" t="n">
        <v>0</v>
      </c>
      <c r="G44" s="81" t="n">
        <v>0</v>
      </c>
      <c r="H44" s="76"/>
      <c r="I44" s="76"/>
      <c r="J44" s="35"/>
      <c r="K44" s="76"/>
      <c r="L44" s="76"/>
      <c r="M44" s="76"/>
      <c r="N44" s="76"/>
      <c r="O44" s="76"/>
      <c r="P44" s="35"/>
      <c r="Q44" s="76"/>
      <c r="R44" s="77"/>
    </row>
    <row r="45" customFormat="false" ht="15.75" hidden="false" customHeight="false" outlineLevel="0" collapsed="false">
      <c r="A45" s="79"/>
      <c r="B45" s="79"/>
      <c r="C45" s="79"/>
      <c r="D45" s="79"/>
      <c r="E45" s="72"/>
      <c r="F45" s="32" t="n">
        <v>1</v>
      </c>
      <c r="G45" s="81" t="n">
        <v>0</v>
      </c>
      <c r="H45" s="76"/>
      <c r="I45" s="76"/>
      <c r="J45" s="35"/>
      <c r="K45" s="76"/>
      <c r="L45" s="76"/>
      <c r="M45" s="76"/>
      <c r="N45" s="76"/>
      <c r="O45" s="76"/>
      <c r="P45" s="35"/>
      <c r="Q45" s="76"/>
      <c r="R45" s="77"/>
    </row>
    <row r="46" customFormat="false" ht="15.75" hidden="false" customHeight="false" outlineLevel="0" collapsed="false">
      <c r="A46" s="79"/>
      <c r="B46" s="79"/>
      <c r="C46" s="79"/>
      <c r="D46" s="79"/>
      <c r="E46" s="72"/>
      <c r="F46" s="32" t="n">
        <v>0</v>
      </c>
      <c r="G46" s="81" t="n">
        <v>1</v>
      </c>
      <c r="H46" s="76"/>
      <c r="I46" s="76"/>
      <c r="J46" s="35"/>
      <c r="K46" s="76"/>
      <c r="L46" s="76"/>
      <c r="M46" s="76"/>
      <c r="N46" s="76"/>
      <c r="O46" s="76"/>
      <c r="P46" s="35"/>
      <c r="Q46" s="76"/>
      <c r="R46" s="77"/>
    </row>
    <row r="47" customFormat="false" ht="15.75" hidden="false" customHeight="false" outlineLevel="0" collapsed="false">
      <c r="A47" s="79" t="s">
        <v>126</v>
      </c>
      <c r="B47" s="30"/>
      <c r="C47" s="30"/>
      <c r="D47" s="80" t="s">
        <v>74</v>
      </c>
      <c r="E47" s="72"/>
      <c r="F47" s="32" t="n">
        <v>0</v>
      </c>
      <c r="G47" s="81" t="n">
        <v>0</v>
      </c>
      <c r="H47" s="76"/>
      <c r="I47" s="76"/>
      <c r="J47" s="35"/>
      <c r="K47" s="76"/>
      <c r="L47" s="76"/>
      <c r="M47" s="76"/>
      <c r="N47" s="76"/>
      <c r="O47" s="76"/>
      <c r="P47" s="35"/>
      <c r="Q47" s="76"/>
      <c r="R47" s="77"/>
    </row>
    <row r="48" customFormat="false" ht="15.75" hidden="false" customHeight="false" outlineLevel="0" collapsed="false">
      <c r="A48" s="79"/>
      <c r="B48" s="79"/>
      <c r="C48" s="79"/>
      <c r="D48" s="79"/>
      <c r="E48" s="72"/>
      <c r="F48" s="32" t="n">
        <v>1</v>
      </c>
      <c r="G48" s="81" t="n">
        <v>0</v>
      </c>
      <c r="H48" s="76"/>
      <c r="I48" s="76"/>
      <c r="J48" s="35"/>
      <c r="K48" s="76"/>
      <c r="L48" s="76"/>
      <c r="M48" s="76"/>
      <c r="N48" s="76"/>
      <c r="O48" s="76"/>
      <c r="P48" s="35"/>
      <c r="Q48" s="76"/>
      <c r="R48" s="77"/>
    </row>
    <row r="49" customFormat="false" ht="15.75" hidden="false" customHeight="false" outlineLevel="0" collapsed="false">
      <c r="A49" s="79"/>
      <c r="B49" s="79"/>
      <c r="C49" s="79"/>
      <c r="D49" s="79"/>
      <c r="E49" s="72"/>
      <c r="F49" s="32" t="n">
        <v>0</v>
      </c>
      <c r="G49" s="81" t="n">
        <v>1</v>
      </c>
      <c r="H49" s="76"/>
      <c r="I49" s="76"/>
      <c r="J49" s="35"/>
      <c r="K49" s="76"/>
      <c r="L49" s="76"/>
      <c r="M49" s="76"/>
      <c r="N49" s="76"/>
      <c r="O49" s="76"/>
      <c r="P49" s="35"/>
      <c r="Q49" s="76"/>
      <c r="R49" s="77"/>
    </row>
    <row r="50" customFormat="false" ht="15.75" hidden="false" customHeight="false" outlineLevel="0" collapsed="false">
      <c r="A50" s="29" t="s">
        <v>127</v>
      </c>
      <c r="B50" s="30" t="s">
        <v>151</v>
      </c>
      <c r="C50" s="83" t="s">
        <v>129</v>
      </c>
      <c r="D50" s="72"/>
      <c r="E50" s="72"/>
      <c r="F50" s="72"/>
      <c r="G50" s="73"/>
      <c r="H50" s="76"/>
      <c r="I50" s="76"/>
      <c r="J50" s="35"/>
      <c r="K50" s="76"/>
      <c r="L50" s="76"/>
      <c r="M50" s="76"/>
      <c r="N50" s="76"/>
      <c r="O50" s="76"/>
      <c r="P50" s="35"/>
      <c r="Q50" s="76"/>
      <c r="R50" s="77"/>
    </row>
    <row r="51" customFormat="false" ht="15.75" hidden="false" customHeight="false" outlineLevel="0" collapsed="false">
      <c r="A51" s="29" t="s">
        <v>130</v>
      </c>
      <c r="B51" s="30"/>
      <c r="C51" s="83" t="s">
        <v>132</v>
      </c>
      <c r="D51" s="72"/>
      <c r="E51" s="72"/>
      <c r="F51" s="72"/>
      <c r="G51" s="73"/>
      <c r="H51" s="76"/>
      <c r="I51" s="76"/>
      <c r="J51" s="35"/>
      <c r="K51" s="76"/>
      <c r="L51" s="76"/>
      <c r="M51" s="76"/>
      <c r="N51" s="76"/>
      <c r="O51" s="76"/>
      <c r="P51" s="35"/>
      <c r="Q51" s="76"/>
      <c r="R51" s="77"/>
    </row>
    <row r="52" customFormat="false" ht="15.75" hidden="false" customHeight="false" outlineLevel="0" collapsed="false">
      <c r="A52" s="29" t="s">
        <v>133</v>
      </c>
      <c r="B52" s="14" t="s">
        <v>152</v>
      </c>
      <c r="C52" s="84" t="s">
        <v>135</v>
      </c>
      <c r="D52" s="72"/>
      <c r="E52" s="72"/>
      <c r="F52" s="72"/>
      <c r="G52" s="73"/>
      <c r="H52" s="76"/>
      <c r="I52" s="76"/>
      <c r="J52" s="35"/>
      <c r="K52" s="76"/>
      <c r="L52" s="76"/>
      <c r="M52" s="76"/>
      <c r="N52" s="76"/>
      <c r="O52" s="76"/>
      <c r="P52" s="35"/>
      <c r="Q52" s="76"/>
      <c r="R52" s="77"/>
    </row>
    <row r="53" customFormat="false" ht="15.75" hidden="false" customHeight="false" outlineLevel="0" collapsed="false">
      <c r="A53" s="29" t="s">
        <v>136</v>
      </c>
      <c r="B53" s="55" t="s">
        <v>85</v>
      </c>
      <c r="C53" s="84" t="s">
        <v>138</v>
      </c>
      <c r="D53" s="32" t="s">
        <v>44</v>
      </c>
      <c r="E53" s="72"/>
      <c r="F53" s="72"/>
      <c r="G53" s="73"/>
      <c r="H53" s="76"/>
      <c r="I53" s="76"/>
      <c r="J53" s="35"/>
      <c r="K53" s="76"/>
      <c r="L53" s="76"/>
      <c r="M53" s="76"/>
      <c r="N53" s="76"/>
      <c r="O53" s="76"/>
      <c r="P53" s="35"/>
      <c r="Q53" s="76"/>
      <c r="R53" s="77"/>
    </row>
    <row r="54" customFormat="false" ht="15.75" hidden="false" customHeight="false" outlineLevel="0" collapsed="false">
      <c r="A54" s="29" t="s">
        <v>139</v>
      </c>
      <c r="B54" s="55"/>
      <c r="C54" s="85" t="s">
        <v>141</v>
      </c>
      <c r="D54" s="42" t="s">
        <v>53</v>
      </c>
      <c r="E54" s="72"/>
      <c r="F54" s="72"/>
      <c r="G54" s="73"/>
      <c r="H54" s="76"/>
      <c r="I54" s="76"/>
      <c r="J54" s="35"/>
      <c r="K54" s="76"/>
      <c r="L54" s="76"/>
      <c r="M54" s="76"/>
      <c r="N54" s="76"/>
      <c r="O54" s="76"/>
      <c r="P54" s="35"/>
      <c r="Q54" s="76"/>
      <c r="R54" s="77"/>
    </row>
    <row r="55" customFormat="false" ht="15.75" hidden="false" customHeight="false" outlineLevel="0" collapsed="false">
      <c r="A55" s="57" t="s">
        <v>142</v>
      </c>
      <c r="B55" s="55"/>
      <c r="C55" s="55"/>
      <c r="D55" s="58" t="s">
        <v>66</v>
      </c>
      <c r="E55" s="72"/>
      <c r="F55" s="72"/>
      <c r="G55" s="73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3"/>
    </row>
    <row r="56" customFormat="false" ht="15.75" hidden="false" customHeight="false" outlineLevel="0" collapsed="false">
      <c r="A56" s="29"/>
      <c r="B56" s="14"/>
      <c r="C56" s="84"/>
      <c r="D56" s="32"/>
      <c r="E56" s="72"/>
      <c r="F56" s="72"/>
      <c r="G56" s="72"/>
      <c r="H56" s="86" t="e">
        <f aca="false">CONCATENATE(H6:H55)</f>
        <v>#VALUE!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</row>
  </sheetData>
  <mergeCells count="28">
    <mergeCell ref="B1:E1"/>
    <mergeCell ref="F1:G1"/>
    <mergeCell ref="H1:R1"/>
    <mergeCell ref="H2:R2"/>
    <mergeCell ref="B6:B17"/>
    <mergeCell ref="C6:C17"/>
    <mergeCell ref="B18:B28"/>
    <mergeCell ref="C18:C20"/>
    <mergeCell ref="C21:C28"/>
    <mergeCell ref="B29:B31"/>
    <mergeCell ref="C29:C31"/>
    <mergeCell ref="A32:A34"/>
    <mergeCell ref="B32:B49"/>
    <mergeCell ref="C32:C49"/>
    <mergeCell ref="D32:D34"/>
    <mergeCell ref="A35:A37"/>
    <mergeCell ref="D35:D37"/>
    <mergeCell ref="A38:A40"/>
    <mergeCell ref="D38:D40"/>
    <mergeCell ref="A41:A43"/>
    <mergeCell ref="D41:D43"/>
    <mergeCell ref="A44:A46"/>
    <mergeCell ref="D44:D46"/>
    <mergeCell ref="A47:A49"/>
    <mergeCell ref="D47:D49"/>
    <mergeCell ref="B50:B51"/>
    <mergeCell ref="B53:B55"/>
    <mergeCell ref="C54:C55"/>
  </mergeCells>
  <dataValidations count="6">
    <dataValidation allowBlank="true" errorStyle="stop" operator="between" showDropDown="true" showErrorMessage="false" showInputMessage="false" sqref="J6:J55" type="custom">
      <formula1>AND(eq(LEN(to_text(J5)), 3), regexmatch(to_text(J5), "[0-1X]{3}"))</formula1>
      <formula2>0</formula2>
    </dataValidation>
    <dataValidation allowBlank="true" errorStyle="stop" operator="between" showDropDown="true" showErrorMessage="false" showInputMessage="false" sqref="O6:O55" type="custom">
      <formula1>AND(eq(LEN(to_text(O5)), 1), regexmatch(to_text(O5), "[0-1]{1}"))</formula1>
      <formula2>0</formula2>
    </dataValidation>
    <dataValidation allowBlank="true" errorStyle="stop" operator="between" prompt="Enter 1 binary digit without a leading 0b (Ex: 0)" showDropDown="true" showErrorMessage="false" showInputMessage="true" sqref="H6:I55" type="custom">
      <formula1>AND(eq(LEN(to_text(H5)), 1), regexmatch(to_text(H5), "[0-1X]{1}"))</formula1>
      <formula2>0</formula2>
    </dataValidation>
    <dataValidation allowBlank="true" errorStyle="stop" operator="between" showDropDown="true" showErrorMessage="false" showInputMessage="false" sqref="P6:P55" type="custom">
      <formula1>AND(eq(LEN(to_text(P5)), 2), regexmatch(to_text(P5), "[X0-1]{2}"))</formula1>
      <formula2>0</formula2>
    </dataValidation>
    <dataValidation allowBlank="true" errorStyle="stop" operator="between" showDropDown="true" showErrorMessage="false" showInputMessage="false" sqref="N6:N55" type="custom">
      <formula1>AND(eq(LEN(to_text(N5)), 4), regexmatch(to_text(N5), "[0-1X]{4}"))</formula1>
      <formula2>0</formula2>
    </dataValidation>
    <dataValidation allowBlank="true" errorStyle="stop" operator="between" showDropDown="true" showErrorMessage="false" showInputMessage="false" sqref="K6:M55 Q6:R55" type="custom">
      <formula1>AND(eq(LEN(to_text(K5)), 1), regexmatch(to_text(K5), "[0-1X]{1}"))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3" ySplit="4" topLeftCell="L35" activePane="bottomRight" state="frozen"/>
      <selection pane="topLeft" activeCell="A1" activeCellId="0" sqref="A1"/>
      <selection pane="topRight" activeCell="L1" activeCellId="0" sqref="L1"/>
      <selection pane="bottomLeft" activeCell="A35" activeCellId="0" sqref="A35"/>
      <selection pane="bottomRight" activeCell="V26" activeCellId="0" sqref="V26"/>
    </sheetView>
  </sheetViews>
  <sheetFormatPr defaultColWidth="12.6796875" defaultRowHeight="15.75" zeroHeight="false" outlineLevelRow="0" outlineLevelCol="0"/>
  <cols>
    <col collapsed="false" customWidth="true" hidden="true" outlineLevel="0" max="1" min="1" style="0" width="0.38"/>
    <col collapsed="false" customWidth="true" hidden="false" outlineLevel="0" max="2" min="2" style="0" width="6.38"/>
    <col collapsed="false" customWidth="true" hidden="false" outlineLevel="0" max="3" min="3" style="0" width="8.87"/>
    <col collapsed="false" customWidth="true" hidden="true" outlineLevel="0" max="11" min="4" style="0" width="3.25"/>
    <col collapsed="false" customWidth="true" hidden="false" outlineLevel="0" max="103" min="12" style="0" width="3.13"/>
  </cols>
  <sheetData>
    <row r="1" customFormat="false" ht="15.75" hidden="false" customHeight="false" outlineLevel="0" collapsed="false">
      <c r="A1" s="32"/>
      <c r="B1" s="32" t="s">
        <v>153</v>
      </c>
      <c r="C1" s="32" t="s">
        <v>154</v>
      </c>
      <c r="D1" s="80" t="s">
        <v>155</v>
      </c>
      <c r="E1" s="80"/>
      <c r="F1" s="80"/>
      <c r="G1" s="80"/>
      <c r="H1" s="80"/>
      <c r="I1" s="80"/>
      <c r="J1" s="80"/>
      <c r="K1" s="80"/>
      <c r="L1" s="80" t="s">
        <v>156</v>
      </c>
      <c r="M1" s="80"/>
      <c r="N1" s="80"/>
      <c r="O1" s="80"/>
      <c r="P1" s="80"/>
      <c r="Q1" s="80"/>
      <c r="R1" s="80"/>
      <c r="S1" s="80" t="s">
        <v>157</v>
      </c>
      <c r="T1" s="80"/>
      <c r="U1" s="80"/>
      <c r="V1" s="80" t="s">
        <v>158</v>
      </c>
      <c r="W1" s="80"/>
      <c r="X1" s="80"/>
      <c r="Y1" s="80"/>
      <c r="Z1" s="80"/>
      <c r="AA1" s="80"/>
      <c r="AB1" s="80"/>
      <c r="AC1" s="80" t="s">
        <v>144</v>
      </c>
      <c r="AD1" s="80" t="s">
        <v>145</v>
      </c>
      <c r="AE1" s="80" t="s">
        <v>159</v>
      </c>
      <c r="AF1" s="80" t="s">
        <v>160</v>
      </c>
      <c r="AG1" s="87" t="s">
        <v>161</v>
      </c>
      <c r="AH1" s="87" t="s">
        <v>162</v>
      </c>
      <c r="AI1" s="87" t="s">
        <v>163</v>
      </c>
      <c r="AJ1" s="87" t="s">
        <v>164</v>
      </c>
      <c r="AK1" s="87" t="s">
        <v>163</v>
      </c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</row>
    <row r="2" customFormat="false" ht="15.75" hidden="false" customHeight="false" outlineLevel="0" collapsed="false">
      <c r="A2" s="32"/>
      <c r="B2" s="87" t="s">
        <v>19</v>
      </c>
      <c r="C2" s="87" t="s">
        <v>165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7" t="s">
        <v>77</v>
      </c>
      <c r="AH2" s="87" t="s">
        <v>77</v>
      </c>
      <c r="AI2" s="87" t="s">
        <v>77</v>
      </c>
      <c r="AJ2" s="87" t="s">
        <v>77</v>
      </c>
      <c r="AK2" s="87" t="s">
        <v>166</v>
      </c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</row>
    <row r="3" customFormat="false" ht="15.75" hidden="false" customHeight="false" outlineLevel="0" collapsed="false">
      <c r="A3" s="32"/>
      <c r="B3" s="32" t="s">
        <v>167</v>
      </c>
      <c r="C3" s="32" t="s">
        <v>168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7" t="s">
        <v>169</v>
      </c>
      <c r="AH3" s="87" t="s">
        <v>169</v>
      </c>
      <c r="AI3" s="87"/>
      <c r="AJ3" s="87" t="s">
        <v>169</v>
      </c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</row>
    <row r="4" customFormat="false" ht="15.75" hidden="false" customHeight="false" outlineLevel="0" collapsed="false">
      <c r="A4" s="32" t="s">
        <v>170</v>
      </c>
      <c r="B4" s="87" t="n">
        <v>1</v>
      </c>
      <c r="C4" s="32" t="str">
        <f aca="false">CONCATENATE(COUNTIF(C5:C54,"=TRUE"),"/50")</f>
        <v>1/50</v>
      </c>
      <c r="D4" s="80"/>
      <c r="E4" s="80"/>
      <c r="F4" s="80"/>
      <c r="G4" s="80"/>
      <c r="H4" s="80"/>
      <c r="I4" s="80"/>
      <c r="J4" s="80"/>
      <c r="K4" s="80"/>
      <c r="L4" s="32" t="s">
        <v>171</v>
      </c>
      <c r="M4" s="32" t="s">
        <v>172</v>
      </c>
      <c r="N4" s="32" t="s">
        <v>173</v>
      </c>
      <c r="O4" s="32" t="s">
        <v>174</v>
      </c>
      <c r="P4" s="32" t="s">
        <v>175</v>
      </c>
      <c r="Q4" s="32" t="s">
        <v>176</v>
      </c>
      <c r="R4" s="32" t="s">
        <v>177</v>
      </c>
      <c r="S4" s="32" t="s">
        <v>178</v>
      </c>
      <c r="T4" s="32" t="s">
        <v>179</v>
      </c>
      <c r="U4" s="32" t="s">
        <v>180</v>
      </c>
      <c r="V4" s="32" t="s">
        <v>181</v>
      </c>
      <c r="W4" s="32" t="s">
        <v>182</v>
      </c>
      <c r="X4" s="32" t="s">
        <v>183</v>
      </c>
      <c r="Y4" s="32" t="s">
        <v>184</v>
      </c>
      <c r="Z4" s="32" t="s">
        <v>185</v>
      </c>
      <c r="AA4" s="32" t="s">
        <v>186</v>
      </c>
      <c r="AB4" s="32" t="s">
        <v>187</v>
      </c>
      <c r="AC4" s="32" t="s">
        <v>188</v>
      </c>
      <c r="AD4" s="32" t="s">
        <v>189</v>
      </c>
      <c r="AE4" s="32" t="n">
        <v>1</v>
      </c>
      <c r="AF4" s="32" t="n">
        <v>0</v>
      </c>
      <c r="AG4" s="32" t="str">
        <f aca="true">IF(AG1="OR",CONCATENATE("(",INDIRECT(CONCATENATE(AG2,"4")),"|",INDIRECT(CONCATENATE(AG3,"4")),")"),IF(AG1="AND",CONCATENATE("(",INDIRECT(CONCATENATE(AG2,"4")),"&amp;",INDIRECT(CONCATENATE(AG3,"4")),")"),IF(AG1="NOT",CONCATENATE("(!",INDIRECT(CONCATENATE(AG2,"4")),")"),IF(AG1="XOR",CONCATENATE("(",INDIRECT(CONCATENATE(AG2,"4")),"^",INDIRECT(CONCATENATE(AG3,"4")),")"),""))))</f>
        <v>(op6|op5)</v>
      </c>
      <c r="AH4" s="32" t="str">
        <f aca="true">IF(AH1="OR",CONCATENATE("(",INDIRECT(CONCATENATE(AH2,"4")),"|",INDIRECT(CONCATENATE(AH3,"4")),")"),IF(AH1="AND",CONCATENATE("(",INDIRECT(CONCATENATE(AH2,"4")),"&amp;",INDIRECT(CONCATENATE(AH3,"4")),")"),IF(AH1="NOT",CONCATENATE("(!",INDIRECT(CONCATENATE(AH2,"4")),")"),IF(AH1="XOR",CONCATENATE("(",INDIRECT(CONCATENATE(AH2,"4")),"^",INDIRECT(CONCATENATE(AH3,"4")),")"),""))))</f>
        <v>(op6&amp;op5)</v>
      </c>
      <c r="AI4" s="32" t="str">
        <f aca="true">IF(AI1="OR",CONCATENATE("(",INDIRECT(CONCATENATE(AI2,"4")),"|",INDIRECT(CONCATENATE(AI3,"4")),")"),IF(AI1="AND",CONCATENATE("(",INDIRECT(CONCATENATE(AI2,"4")),"&amp;",INDIRECT(CONCATENATE(AI3,"4")),")"),IF(AI1="NOT",CONCATENATE("(!",INDIRECT(CONCATENATE(AI2,"4")),")"),IF(AI1="XOR",CONCATENATE("(",INDIRECT(CONCATENATE(AI2,"4")),"^",INDIRECT(CONCATENATE(AI3,"4")),")"),""))))</f>
        <v>(!op6)</v>
      </c>
      <c r="AJ4" s="32" t="str">
        <f aca="true">IF(AJ1="OR",CONCATENATE("(",INDIRECT(CONCATENATE(AJ2,"4")),"|",INDIRECT(CONCATENATE(AJ3,"4")),")"),IF(AJ1="AND",CONCATENATE("(",INDIRECT(CONCATENATE(AJ2,"4")),"&amp;",INDIRECT(CONCATENATE(AJ3,"4")),")"),IF(AJ1="NOT",CONCATENATE("(!",INDIRECT(CONCATENATE(AJ2,"4")),")"),IF(AJ1="XOR",CONCATENATE("(",INDIRECT(CONCATENATE(AJ2,"4")),"^",INDIRECT(CONCATENATE(AJ3,"4")),")"),""))))</f>
        <v>(op6^op5)</v>
      </c>
      <c r="AK4" s="32" t="str">
        <f aca="true">IF(AK1="OR",CONCATENATE("(",INDIRECT(CONCATENATE(AK2,"4")),"|",INDIRECT(CONCATENATE(AK3,"4")),")"),IF(AK1="AND",CONCATENATE("(",INDIRECT(CONCATENATE(AK2,"4")),"&amp;",INDIRECT(CONCATENATE(AK3,"4")),")"),IF(AK1="NOT",CONCATENATE("(!",INDIRECT(CONCATENATE(AK2,"4")),")"),IF(AK1="XOR",CONCATENATE("(",INDIRECT(CONCATENATE(AK2,"4")),"^",INDIRECT(CONCATENATE(AK3,"4")),")"),""))))</f>
        <v>(!op4)</v>
      </c>
      <c r="AL4" s="32" t="str">
        <f aca="true">IF(AL1="OR",CONCATENATE("(",INDIRECT(CONCATENATE(AL2,"4")),"|",INDIRECT(CONCATENATE(AL3,"4")),")"),IF(AL1="AND",CONCATENATE("(",INDIRECT(CONCATENATE(AL2,"4")),"&amp;",INDIRECT(CONCATENATE(AL3,"4")),")"),IF(AL1="NOT",CONCATENATE("(!",INDIRECT(CONCATENATE(AL2,"4")),")"),IF(AL1="XOR",CONCATENATE("(",INDIRECT(CONCATENATE(AL2,"4")),"^",INDIRECT(CONCATENATE(AL3,"4")),")"),""))))</f>
        <v/>
      </c>
      <c r="AM4" s="32" t="str">
        <f aca="true">IF(AM1="OR",CONCATENATE("(",INDIRECT(CONCATENATE(AM2,"4")),"|",INDIRECT(CONCATENATE(AM3,"4")),")"),IF(AM1="AND",CONCATENATE("(",INDIRECT(CONCATENATE(AM2,"4")),"&amp;",INDIRECT(CONCATENATE(AM3,"4")),")"),IF(AM1="NOT",CONCATENATE("(!",INDIRECT(CONCATENATE(AM2,"4")),")"),IF(AM1="XOR",CONCATENATE("(",INDIRECT(CONCATENATE(AM2,"4")),"^",INDIRECT(CONCATENATE(AM3,"4")),")"),""))))</f>
        <v/>
      </c>
      <c r="AN4" s="32" t="str">
        <f aca="true">IF(AN1="OR",CONCATENATE("(",INDIRECT(CONCATENATE(AN2,"4")),"|",INDIRECT(CONCATENATE(AN3,"4")),")"),IF(AN1="AND",CONCATENATE("(",INDIRECT(CONCATENATE(AN2,"4")),"&amp;",INDIRECT(CONCATENATE(AN3,"4")),")"),IF(AN1="NOT",CONCATENATE("(!",INDIRECT(CONCATENATE(AN2,"4")),")"),IF(AN1="XOR",CONCATENATE("(",INDIRECT(CONCATENATE(AN2,"4")),"^",INDIRECT(CONCATENATE(AN3,"4")),")"),""))))</f>
        <v/>
      </c>
      <c r="AO4" s="32" t="str">
        <f aca="true">IF(AO1="OR",CONCATENATE("(",INDIRECT(CONCATENATE(AO2,"4")),"|",INDIRECT(CONCATENATE(AO3,"4")),")"),IF(AO1="AND",CONCATENATE("(",INDIRECT(CONCATENATE(AO2,"4")),"&amp;",INDIRECT(CONCATENATE(AO3,"4")),")"),IF(AO1="NOT",CONCATENATE("(!",INDIRECT(CONCATENATE(AO2,"4")),")"),IF(AO1="XOR",CONCATENATE("(",INDIRECT(CONCATENATE(AO2,"4")),"^",INDIRECT(CONCATENATE(AO3,"4")),")"),""))))</f>
        <v/>
      </c>
      <c r="AP4" s="32" t="str">
        <f aca="true">IF(AP1="OR",CONCATENATE("(",INDIRECT(CONCATENATE(AP2,"4")),"|",INDIRECT(CONCATENATE(AP3,"4")),")"),IF(AP1="AND",CONCATENATE("(",INDIRECT(CONCATENATE(AP2,"4")),"&amp;",INDIRECT(CONCATENATE(AP3,"4")),")"),IF(AP1="NOT",CONCATENATE("(!",INDIRECT(CONCATENATE(AP2,"4")),")"),IF(AP1="XOR",CONCATENATE("(",INDIRECT(CONCATENATE(AP2,"4")),"^",INDIRECT(CONCATENATE(AP3,"4")),")"),""))))</f>
        <v/>
      </c>
      <c r="AQ4" s="32" t="str">
        <f aca="true">IF(AQ1="OR",CONCATENATE("(",INDIRECT(CONCATENATE(AQ2,"4")),"|",INDIRECT(CONCATENATE(AQ3,"4")),")"),IF(AQ1="AND",CONCATENATE("(",INDIRECT(CONCATENATE(AQ2,"4")),"&amp;",INDIRECT(CONCATENATE(AQ3,"4")),")"),IF(AQ1="NOT",CONCATENATE("(!",INDIRECT(CONCATENATE(AQ2,"4")),")"),IF(AQ1="XOR",CONCATENATE("(",INDIRECT(CONCATENATE(AQ2,"4")),"^",INDIRECT(CONCATENATE(AQ3,"4")),")"),""))))</f>
        <v/>
      </c>
      <c r="AR4" s="32" t="str">
        <f aca="true">IF(AR1="OR",CONCATENATE("(",INDIRECT(CONCATENATE(AR2,"4")),"|",INDIRECT(CONCATENATE(AR3,"4")),")"),IF(AR1="AND",CONCATENATE("(",INDIRECT(CONCATENATE(AR2,"4")),"&amp;",INDIRECT(CONCATENATE(AR3,"4")),")"),IF(AR1="NOT",CONCATENATE("(!",INDIRECT(CONCATENATE(AR2,"4")),")"),IF(AR1="XOR",CONCATENATE("(",INDIRECT(CONCATENATE(AR2,"4")),"^",INDIRECT(CONCATENATE(AR3,"4")),")"),""))))</f>
        <v/>
      </c>
      <c r="AS4" s="32" t="str">
        <f aca="true">IF(AS1="OR",CONCATENATE("(",INDIRECT(CONCATENATE(AS2,"4")),"|",INDIRECT(CONCATENATE(AS3,"4")),")"),IF(AS1="AND",CONCATENATE("(",INDIRECT(CONCATENATE(AS2,"4")),"&amp;",INDIRECT(CONCATENATE(AS3,"4")),")"),IF(AS1="NOT",CONCATENATE("(!",INDIRECT(CONCATENATE(AS2,"4")),")"),IF(AS1="XOR",CONCATENATE("(",INDIRECT(CONCATENATE(AS2,"4")),"^",INDIRECT(CONCATENATE(AS3,"4")),")"),""))))</f>
        <v/>
      </c>
      <c r="AT4" s="32" t="str">
        <f aca="true">IF(AT1="OR",CONCATENATE("(",INDIRECT(CONCATENATE(AT2,"4")),"|",INDIRECT(CONCATENATE(AT3,"4")),")"),IF(AT1="AND",CONCATENATE("(",INDIRECT(CONCATENATE(AT2,"4")),"&amp;",INDIRECT(CONCATENATE(AT3,"4")),")"),IF(AT1="NOT",CONCATENATE("(!",INDIRECT(CONCATENATE(AT2,"4")),")"),IF(AT1="XOR",CONCATENATE("(",INDIRECT(CONCATENATE(AT2,"4")),"^",INDIRECT(CONCATENATE(AT3,"4")),")"),""))))</f>
        <v/>
      </c>
      <c r="AU4" s="32" t="str">
        <f aca="true">IF(AU1="OR",CONCATENATE("(",INDIRECT(CONCATENATE(AU2,"4")),"|",INDIRECT(CONCATENATE(AU3,"4")),")"),IF(AU1="AND",CONCATENATE("(",INDIRECT(CONCATENATE(AU2,"4")),"&amp;",INDIRECT(CONCATENATE(AU3,"4")),")"),IF(AU1="NOT",CONCATENATE("(!",INDIRECT(CONCATENATE(AU2,"4")),")"),IF(AU1="XOR",CONCATENATE("(",INDIRECT(CONCATENATE(AU2,"4")),"^",INDIRECT(CONCATENATE(AU3,"4")),")"),""))))</f>
        <v/>
      </c>
      <c r="AV4" s="32" t="str">
        <f aca="true">IF(AV1="OR",CONCATENATE("(",INDIRECT(CONCATENATE(AV2,"4")),"|",INDIRECT(CONCATENATE(AV3,"4")),")"),IF(AV1="AND",CONCATENATE("(",INDIRECT(CONCATENATE(AV2,"4")),"&amp;",INDIRECT(CONCATENATE(AV3,"4")),")"),IF(AV1="NOT",CONCATENATE("(!",INDIRECT(CONCATENATE(AV2,"4")),")"),IF(AV1="XOR",CONCATENATE("(",INDIRECT(CONCATENATE(AV2,"4")),"^",INDIRECT(CONCATENATE(AV3,"4")),")"),""))))</f>
        <v/>
      </c>
      <c r="AW4" s="32" t="str">
        <f aca="true">IF(AW1="OR",CONCATENATE("(",INDIRECT(CONCATENATE(AW2,"4")),"|",INDIRECT(CONCATENATE(AW3,"4")),")"),IF(AW1="AND",CONCATENATE("(",INDIRECT(CONCATENATE(AW2,"4")),"&amp;",INDIRECT(CONCATENATE(AW3,"4")),")"),IF(AW1="NOT",CONCATENATE("(!",INDIRECT(CONCATENATE(AW2,"4")),")"),IF(AW1="XOR",CONCATENATE("(",INDIRECT(CONCATENATE(AW2,"4")),"^",INDIRECT(CONCATENATE(AW3,"4")),")"),""))))</f>
        <v/>
      </c>
      <c r="AX4" s="32" t="str">
        <f aca="true">IF(AX1="OR",CONCATENATE("(",INDIRECT(CONCATENATE(AX2,"4")),"|",INDIRECT(CONCATENATE(AX3,"4")),")"),IF(AX1="AND",CONCATENATE("(",INDIRECT(CONCATENATE(AX2,"4")),"&amp;",INDIRECT(CONCATENATE(AX3,"4")),")"),IF(AX1="NOT",CONCATENATE("(!",INDIRECT(CONCATENATE(AX2,"4")),")"),IF(AX1="XOR",CONCATENATE("(",INDIRECT(CONCATENATE(AX2,"4")),"^",INDIRECT(CONCATENATE(AX3,"4")),")"),""))))</f>
        <v/>
      </c>
      <c r="AY4" s="32" t="str">
        <f aca="true">IF(AY1="OR",CONCATENATE("(",INDIRECT(CONCATENATE(AY2,"4")),"|",INDIRECT(CONCATENATE(AY3,"4")),")"),IF(AY1="AND",CONCATENATE("(",INDIRECT(CONCATENATE(AY2,"4")),"&amp;",INDIRECT(CONCATENATE(AY3,"4")),")"),IF(AY1="NOT",CONCATENATE("(!",INDIRECT(CONCATENATE(AY2,"4")),")"),IF(AY1="XOR",CONCATENATE("(",INDIRECT(CONCATENATE(AY2,"4")),"^",INDIRECT(CONCATENATE(AY3,"4")),")"),""))))</f>
        <v/>
      </c>
      <c r="AZ4" s="32" t="str">
        <f aca="true">IF(AZ1="OR",CONCATENATE("(",INDIRECT(CONCATENATE(AZ2,"4")),"|",INDIRECT(CONCATENATE(AZ3,"4")),")"),IF(AZ1="AND",CONCATENATE("(",INDIRECT(CONCATENATE(AZ2,"4")),"&amp;",INDIRECT(CONCATENATE(AZ3,"4")),")"),IF(AZ1="NOT",CONCATENATE("(!",INDIRECT(CONCATENATE(AZ2,"4")),")"),IF(AZ1="XOR",CONCATENATE("(",INDIRECT(CONCATENATE(AZ2,"4")),"^",INDIRECT(CONCATENATE(AZ3,"4")),")"),""))))</f>
        <v/>
      </c>
      <c r="BA4" s="32" t="str">
        <f aca="true">IF(BA1="OR",CONCATENATE("(",INDIRECT(CONCATENATE(BA2,"4")),"|",INDIRECT(CONCATENATE(BA3,"4")),")"),IF(BA1="AND",CONCATENATE("(",INDIRECT(CONCATENATE(BA2,"4")),"&amp;",INDIRECT(CONCATENATE(BA3,"4")),")"),IF(BA1="NOT",CONCATENATE("(!",INDIRECT(CONCATENATE(BA2,"4")),")"),IF(BA1="XOR",CONCATENATE("(",INDIRECT(CONCATENATE(BA2,"4")),"^",INDIRECT(CONCATENATE(BA3,"4")),")"),""))))</f>
        <v/>
      </c>
      <c r="BB4" s="32" t="str">
        <f aca="true">IF(BB1="OR",CONCATENATE("(",INDIRECT(CONCATENATE(BB2,"4")),"|",INDIRECT(CONCATENATE(BB3,"4")),")"),IF(BB1="AND",CONCATENATE("(",INDIRECT(CONCATENATE(BB2,"4")),"&amp;",INDIRECT(CONCATENATE(BB3,"4")),")"),IF(BB1="NOT",CONCATENATE("(!",INDIRECT(CONCATENATE(BB2,"4")),")"),IF(BB1="XOR",CONCATENATE("(",INDIRECT(CONCATENATE(BB2,"4")),"^",INDIRECT(CONCATENATE(BB3,"4")),")"),""))))</f>
        <v/>
      </c>
      <c r="BC4" s="32" t="str">
        <f aca="true">IF(BC1="OR",CONCATENATE("(",INDIRECT(CONCATENATE(BC2,"4")),"|",INDIRECT(CONCATENATE(BC3,"4")),")"),IF(BC1="AND",CONCATENATE("(",INDIRECT(CONCATENATE(BC2,"4")),"&amp;",INDIRECT(CONCATENATE(BC3,"4")),")"),IF(BC1="NOT",CONCATENATE("(!",INDIRECT(CONCATENATE(BC2,"4")),")"),IF(BC1="XOR",CONCATENATE("(",INDIRECT(CONCATENATE(BC2,"4")),"^",INDIRECT(CONCATENATE(BC3,"4")),")"),""))))</f>
        <v/>
      </c>
      <c r="BD4" s="32" t="str">
        <f aca="true">IF(BD1="OR",CONCATENATE("(",INDIRECT(CONCATENATE(BD2,"4")),"|",INDIRECT(CONCATENATE(BD3,"4")),")"),IF(BD1="AND",CONCATENATE("(",INDIRECT(CONCATENATE(BD2,"4")),"&amp;",INDIRECT(CONCATENATE(BD3,"4")),")"),IF(BD1="NOT",CONCATENATE("(!",INDIRECT(CONCATENATE(BD2,"4")),")"),IF(BD1="XOR",CONCATENATE("(",INDIRECT(CONCATENATE(BD2,"4")),"^",INDIRECT(CONCATENATE(BD3,"4")),")"),""))))</f>
        <v/>
      </c>
      <c r="BE4" s="32" t="str">
        <f aca="true">IF(BE1="OR",CONCATENATE("(",INDIRECT(CONCATENATE(BE2,"4")),"|",INDIRECT(CONCATENATE(BE3,"4")),")"),IF(BE1="AND",CONCATENATE("(",INDIRECT(CONCATENATE(BE2,"4")),"&amp;",INDIRECT(CONCATENATE(BE3,"4")),")"),IF(BE1="NOT",CONCATENATE("(!",INDIRECT(CONCATENATE(BE2,"4")),")"),IF(BE1="XOR",CONCATENATE("(",INDIRECT(CONCATENATE(BE2,"4")),"^",INDIRECT(CONCATENATE(BE3,"4")),")"),""))))</f>
        <v/>
      </c>
      <c r="BF4" s="32" t="str">
        <f aca="true">IF(BF1="OR",CONCATENATE("(",INDIRECT(CONCATENATE(BF2,"4")),"|",INDIRECT(CONCATENATE(BF3,"4")),")"),IF(BF1="AND",CONCATENATE("(",INDIRECT(CONCATENATE(BF2,"4")),"&amp;",INDIRECT(CONCATENATE(BF3,"4")),")"),IF(BF1="NOT",CONCATENATE("(!",INDIRECT(CONCATENATE(BF2,"4")),")"),IF(BF1="XOR",CONCATENATE("(",INDIRECT(CONCATENATE(BF2,"4")),"^",INDIRECT(CONCATENATE(BF3,"4")),")"),""))))</f>
        <v/>
      </c>
      <c r="BG4" s="32" t="str">
        <f aca="true">IF(BG1="OR",CONCATENATE("(",INDIRECT(CONCATENATE(BG2,"4")),"|",INDIRECT(CONCATENATE(BG3,"4")),")"),IF(BG1="AND",CONCATENATE("(",INDIRECT(CONCATENATE(BG2,"4")),"&amp;",INDIRECT(CONCATENATE(BG3,"4")),")"),IF(BG1="NOT",CONCATENATE("(!",INDIRECT(CONCATENATE(BG2,"4")),")"),IF(BG1="XOR",CONCATENATE("(",INDIRECT(CONCATENATE(BG2,"4")),"^",INDIRECT(CONCATENATE(BG3,"4")),")"),""))))</f>
        <v/>
      </c>
      <c r="BH4" s="32" t="str">
        <f aca="true">IF(BH1="OR",CONCATENATE("(",INDIRECT(CONCATENATE(BH2,"4")),"|",INDIRECT(CONCATENATE(BH3,"4")),")"),IF(BH1="AND",CONCATENATE("(",INDIRECT(CONCATENATE(BH2,"4")),"&amp;",INDIRECT(CONCATENATE(BH3,"4")),")"),IF(BH1="NOT",CONCATENATE("(!",INDIRECT(CONCATENATE(BH2,"4")),")"),IF(BH1="XOR",CONCATENATE("(",INDIRECT(CONCATENATE(BH2,"4")),"^",INDIRECT(CONCATENATE(BH3,"4")),")"),""))))</f>
        <v/>
      </c>
      <c r="BI4" s="32" t="str">
        <f aca="true">IF(BI1="OR",CONCATENATE("(",INDIRECT(CONCATENATE(BI2,"4")),"|",INDIRECT(CONCATENATE(BI3,"4")),")"),IF(BI1="AND",CONCATENATE("(",INDIRECT(CONCATENATE(BI2,"4")),"&amp;",INDIRECT(CONCATENATE(BI3,"4")),")"),IF(BI1="NOT",CONCATENATE("(!",INDIRECT(CONCATENATE(BI2,"4")),")"),IF(BI1="XOR",CONCATENATE("(",INDIRECT(CONCATENATE(BI2,"4")),"^",INDIRECT(CONCATENATE(BI3,"4")),")"),""))))</f>
        <v/>
      </c>
      <c r="BJ4" s="32" t="str">
        <f aca="true">IF(BJ1="OR",CONCATENATE("(",INDIRECT(CONCATENATE(BJ2,"4")),"|",INDIRECT(CONCATENATE(BJ3,"4")),")"),IF(BJ1="AND",CONCATENATE("(",INDIRECT(CONCATENATE(BJ2,"4")),"&amp;",INDIRECT(CONCATENATE(BJ3,"4")),")"),IF(BJ1="NOT",CONCATENATE("(!",INDIRECT(CONCATENATE(BJ2,"4")),")"),IF(BJ1="XOR",CONCATENATE("(",INDIRECT(CONCATENATE(BJ2,"4")),"^",INDIRECT(CONCATENATE(BJ3,"4")),")"),""))))</f>
        <v/>
      </c>
      <c r="BK4" s="32" t="str">
        <f aca="true">IF(BK1="OR",CONCATENATE("(",INDIRECT(CONCATENATE(BK2,"4")),"|",INDIRECT(CONCATENATE(BK3,"4")),")"),IF(BK1="AND",CONCATENATE("(",INDIRECT(CONCATENATE(BK2,"4")),"&amp;",INDIRECT(CONCATENATE(BK3,"4")),")"),IF(BK1="NOT",CONCATENATE("(!",INDIRECT(CONCATENATE(BK2,"4")),")"),IF(BK1="XOR",CONCATENATE("(",INDIRECT(CONCATENATE(BK2,"4")),"^",INDIRECT(CONCATENATE(BK3,"4")),")"),""))))</f>
        <v/>
      </c>
      <c r="BL4" s="32" t="str">
        <f aca="true">IF(BL1="OR",CONCATENATE("(",INDIRECT(CONCATENATE(BL2,"4")),"|",INDIRECT(CONCATENATE(BL3,"4")),")"),IF(BL1="AND",CONCATENATE("(",INDIRECT(CONCATENATE(BL2,"4")),"&amp;",INDIRECT(CONCATENATE(BL3,"4")),")"),IF(BL1="NOT",CONCATENATE("(!",INDIRECT(CONCATENATE(BL2,"4")),")"),IF(BL1="XOR",CONCATENATE("(",INDIRECT(CONCATENATE(BL2,"4")),"^",INDIRECT(CONCATENATE(BL3,"4")),")"),""))))</f>
        <v/>
      </c>
      <c r="BM4" s="32" t="str">
        <f aca="true">IF(BM1="OR",CONCATENATE("(",INDIRECT(CONCATENATE(BM2,"4")),"|",INDIRECT(CONCATENATE(BM3,"4")),")"),IF(BM1="AND",CONCATENATE("(",INDIRECT(CONCATENATE(BM2,"4")),"&amp;",INDIRECT(CONCATENATE(BM3,"4")),")"),IF(BM1="NOT",CONCATENATE("(!",INDIRECT(CONCATENATE(BM2,"4")),")"),IF(BM1="XOR",CONCATENATE("(",INDIRECT(CONCATENATE(BM2,"4")),"^",INDIRECT(CONCATENATE(BM3,"4")),")"),""))))</f>
        <v/>
      </c>
      <c r="BN4" s="32" t="str">
        <f aca="true">IF(BN1="OR",CONCATENATE("(",INDIRECT(CONCATENATE(BN2,"4")),"|",INDIRECT(CONCATENATE(BN3,"4")),")"),IF(BN1="AND",CONCATENATE("(",INDIRECT(CONCATENATE(BN2,"4")),"&amp;",INDIRECT(CONCATENATE(BN3,"4")),")"),IF(BN1="NOT",CONCATENATE("(!",INDIRECT(CONCATENATE(BN2,"4")),")"),IF(BN1="XOR",CONCATENATE("(",INDIRECT(CONCATENATE(BN2,"4")),"^",INDIRECT(CONCATENATE(BN3,"4")),")"),""))))</f>
        <v/>
      </c>
      <c r="BO4" s="32" t="str">
        <f aca="true">IF(BO1="OR",CONCATENATE("(",INDIRECT(CONCATENATE(BO2,"4")),"|",INDIRECT(CONCATENATE(BO3,"4")),")"),IF(BO1="AND",CONCATENATE("(",INDIRECT(CONCATENATE(BO2,"4")),"&amp;",INDIRECT(CONCATENATE(BO3,"4")),")"),IF(BO1="NOT",CONCATENATE("(!",INDIRECT(CONCATENATE(BO2,"4")),")"),IF(BO1="XOR",CONCATENATE("(",INDIRECT(CONCATENATE(BO2,"4")),"^",INDIRECT(CONCATENATE(BO3,"4")),")"),""))))</f>
        <v/>
      </c>
      <c r="BP4" s="32" t="str">
        <f aca="true">IF(BP1="OR",CONCATENATE("(",INDIRECT(CONCATENATE(BP2,"4")),"|",INDIRECT(CONCATENATE(BP3,"4")),")"),IF(BP1="AND",CONCATENATE("(",INDIRECT(CONCATENATE(BP2,"4")),"&amp;",INDIRECT(CONCATENATE(BP3,"4")),")"),IF(BP1="NOT",CONCATENATE("(!",INDIRECT(CONCATENATE(BP2,"4")),")"),IF(BP1="XOR",CONCATENATE("(",INDIRECT(CONCATENATE(BP2,"4")),"^",INDIRECT(CONCATENATE(BP3,"4")),")"),""))))</f>
        <v/>
      </c>
      <c r="BQ4" s="32" t="str">
        <f aca="true">IF(BQ1="OR",CONCATENATE("(",INDIRECT(CONCATENATE(BQ2,"4")),"|",INDIRECT(CONCATENATE(BQ3,"4")),")"),IF(BQ1="AND",CONCATENATE("(",INDIRECT(CONCATENATE(BQ2,"4")),"&amp;",INDIRECT(CONCATENATE(BQ3,"4")),")"),IF(BQ1="NOT",CONCATENATE("(!",INDIRECT(CONCATENATE(BQ2,"4")),")"),IF(BQ1="XOR",CONCATENATE("(",INDIRECT(CONCATENATE(BQ2,"4")),"^",INDIRECT(CONCATENATE(BQ3,"4")),")"),""))))</f>
        <v/>
      </c>
      <c r="BR4" s="32" t="str">
        <f aca="true">IF(BR1="OR",CONCATENATE("(",INDIRECT(CONCATENATE(BR2,"4")),"|",INDIRECT(CONCATENATE(BR3,"4")),")"),IF(BR1="AND",CONCATENATE("(",INDIRECT(CONCATENATE(BR2,"4")),"&amp;",INDIRECT(CONCATENATE(BR3,"4")),")"),IF(BR1="NOT",CONCATENATE("(!",INDIRECT(CONCATENATE(BR2,"4")),")"),IF(BR1="XOR",CONCATENATE("(",INDIRECT(CONCATENATE(BR2,"4")),"^",INDIRECT(CONCATENATE(BR3,"4")),")"),""))))</f>
        <v/>
      </c>
      <c r="BS4" s="32" t="str">
        <f aca="true">IF(BS1="OR",CONCATENATE("(",INDIRECT(CONCATENATE(BS2,"4")),"|",INDIRECT(CONCATENATE(BS3,"4")),")"),IF(BS1="AND",CONCATENATE("(",INDIRECT(CONCATENATE(BS2,"4")),"&amp;",INDIRECT(CONCATENATE(BS3,"4")),")"),IF(BS1="NOT",CONCATENATE("(!",INDIRECT(CONCATENATE(BS2,"4")),")"),IF(BS1="XOR",CONCATENATE("(",INDIRECT(CONCATENATE(BS2,"4")),"^",INDIRECT(CONCATENATE(BS3,"4")),")"),""))))</f>
        <v/>
      </c>
      <c r="BT4" s="32" t="str">
        <f aca="true">IF(BT1="OR",CONCATENATE("(",INDIRECT(CONCATENATE(BT2,"4")),"|",INDIRECT(CONCATENATE(BT3,"4")),")"),IF(BT1="AND",CONCATENATE("(",INDIRECT(CONCATENATE(BT2,"4")),"&amp;",INDIRECT(CONCATENATE(BT3,"4")),")"),IF(BT1="NOT",CONCATENATE("(!",INDIRECT(CONCATENATE(BT2,"4")),")"),IF(BT1="XOR",CONCATENATE("(",INDIRECT(CONCATENATE(BT2,"4")),"^",INDIRECT(CONCATENATE(BT3,"4")),")"),""))))</f>
        <v/>
      </c>
      <c r="BU4" s="32" t="str">
        <f aca="true">IF(BU1="OR",CONCATENATE("(",INDIRECT(CONCATENATE(BU2,"4")),"|",INDIRECT(CONCATENATE(BU3,"4")),")"),IF(BU1="AND",CONCATENATE("(",INDIRECT(CONCATENATE(BU2,"4")),"&amp;",INDIRECT(CONCATENATE(BU3,"4")),")"),IF(BU1="NOT",CONCATENATE("(!",INDIRECT(CONCATENATE(BU2,"4")),")"),IF(BU1="XOR",CONCATENATE("(",INDIRECT(CONCATENATE(BU2,"4")),"^",INDIRECT(CONCATENATE(BU3,"4")),")"),""))))</f>
        <v/>
      </c>
      <c r="BV4" s="32" t="str">
        <f aca="true">IF(BV1="OR",CONCATENATE("(",INDIRECT(CONCATENATE(BV2,"4")),"|",INDIRECT(CONCATENATE(BV3,"4")),")"),IF(BV1="AND",CONCATENATE("(",INDIRECT(CONCATENATE(BV2,"4")),"&amp;",INDIRECT(CONCATENATE(BV3,"4")),")"),IF(BV1="NOT",CONCATENATE("(!",INDIRECT(CONCATENATE(BV2,"4")),")"),IF(BV1="XOR",CONCATENATE("(",INDIRECT(CONCATENATE(BV2,"4")),"^",INDIRECT(CONCATENATE(BV3,"4")),")"),""))))</f>
        <v/>
      </c>
      <c r="BW4" s="32" t="str">
        <f aca="true">IF(BW1="OR",CONCATENATE("(",INDIRECT(CONCATENATE(BW2,"4")),"|",INDIRECT(CONCATENATE(BW3,"4")),")"),IF(BW1="AND",CONCATENATE("(",INDIRECT(CONCATENATE(BW2,"4")),"&amp;",INDIRECT(CONCATENATE(BW3,"4")),")"),IF(BW1="NOT",CONCATENATE("(!",INDIRECT(CONCATENATE(BW2,"4")),")"),IF(BW1="XOR",CONCATENATE("(",INDIRECT(CONCATENATE(BW2,"4")),"^",INDIRECT(CONCATENATE(BW3,"4")),")"),""))))</f>
        <v/>
      </c>
      <c r="BX4" s="32" t="str">
        <f aca="true">IF(BX1="OR",CONCATENATE("(",INDIRECT(CONCATENATE(BX2,"4")),"|",INDIRECT(CONCATENATE(BX3,"4")),")"),IF(BX1="AND",CONCATENATE("(",INDIRECT(CONCATENATE(BX2,"4")),"&amp;",INDIRECT(CONCATENATE(BX3,"4")),")"),IF(BX1="NOT",CONCATENATE("(!",INDIRECT(CONCATENATE(BX2,"4")),")"),IF(BX1="XOR",CONCATENATE("(",INDIRECT(CONCATENATE(BX2,"4")),"^",INDIRECT(CONCATENATE(BX3,"4")),")"),""))))</f>
        <v/>
      </c>
      <c r="BY4" s="32" t="str">
        <f aca="true">IF(BY1="OR",CONCATENATE("(",INDIRECT(CONCATENATE(BY2,"4")),"|",INDIRECT(CONCATENATE(BY3,"4")),")"),IF(BY1="AND",CONCATENATE("(",INDIRECT(CONCATENATE(BY2,"4")),"&amp;",INDIRECT(CONCATENATE(BY3,"4")),")"),IF(BY1="NOT",CONCATENATE("(!",INDIRECT(CONCATENATE(BY2,"4")),")"),IF(BY1="XOR",CONCATENATE("(",INDIRECT(CONCATENATE(BY2,"4")),"^",INDIRECT(CONCATENATE(BY3,"4")),")"),""))))</f>
        <v/>
      </c>
      <c r="BZ4" s="32" t="str">
        <f aca="true">IF(BZ1="OR",CONCATENATE("(",INDIRECT(CONCATENATE(BZ2,"4")),"|",INDIRECT(CONCATENATE(BZ3,"4")),")"),IF(BZ1="AND",CONCATENATE("(",INDIRECT(CONCATENATE(BZ2,"4")),"&amp;",INDIRECT(CONCATENATE(BZ3,"4")),")"),IF(BZ1="NOT",CONCATENATE("(!",INDIRECT(CONCATENATE(BZ2,"4")),")"),IF(BZ1="XOR",CONCATENATE("(",INDIRECT(CONCATENATE(BZ2,"4")),"^",INDIRECT(CONCATENATE(BZ3,"4")),")"),""))))</f>
        <v/>
      </c>
      <c r="CA4" s="32" t="str">
        <f aca="true">IF(CA1="OR",CONCATENATE("(",INDIRECT(CONCATENATE(CA2,"4")),"|",INDIRECT(CONCATENATE(CA3,"4")),")"),IF(CA1="AND",CONCATENATE("(",INDIRECT(CONCATENATE(CA2,"4")),"&amp;",INDIRECT(CONCATENATE(CA3,"4")),")"),IF(CA1="NOT",CONCATENATE("(!",INDIRECT(CONCATENATE(CA2,"4")),")"),IF(CA1="XOR",CONCATENATE("(",INDIRECT(CONCATENATE(CA2,"4")),"^",INDIRECT(CONCATENATE(CA3,"4")),")"),""))))</f>
        <v/>
      </c>
      <c r="CB4" s="32" t="str">
        <f aca="true">IF(CB1="OR",CONCATENATE("(",INDIRECT(CONCATENATE(CB2,"4")),"|",INDIRECT(CONCATENATE(CB3,"4")),")"),IF(CB1="AND",CONCATENATE("(",INDIRECT(CONCATENATE(CB2,"4")),"&amp;",INDIRECT(CONCATENATE(CB3,"4")),")"),IF(CB1="NOT",CONCATENATE("(!",INDIRECT(CONCATENATE(CB2,"4")),")"),IF(CB1="XOR",CONCATENATE("(",INDIRECT(CONCATENATE(CB2,"4")),"^",INDIRECT(CONCATENATE(CB3,"4")),")"),""))))</f>
        <v/>
      </c>
      <c r="CC4" s="32" t="str">
        <f aca="true">IF(CC1="OR",CONCATENATE("(",INDIRECT(CONCATENATE(CC2,"4")),"|",INDIRECT(CONCATENATE(CC3,"4")),")"),IF(CC1="AND",CONCATENATE("(",INDIRECT(CONCATENATE(CC2,"4")),"&amp;",INDIRECT(CONCATENATE(CC3,"4")),")"),IF(CC1="NOT",CONCATENATE("(!",INDIRECT(CONCATENATE(CC2,"4")),")"),IF(CC1="XOR",CONCATENATE("(",INDIRECT(CONCATENATE(CC2,"4")),"^",INDIRECT(CONCATENATE(CC3,"4")),")"),""))))</f>
        <v/>
      </c>
      <c r="CD4" s="32" t="str">
        <f aca="true">IF(CD1="OR",CONCATENATE("(",INDIRECT(CONCATENATE(CD2,"4")),"|",INDIRECT(CONCATENATE(CD3,"4")),")"),IF(CD1="AND",CONCATENATE("(",INDIRECT(CONCATENATE(CD2,"4")),"&amp;",INDIRECT(CONCATENATE(CD3,"4")),")"),IF(CD1="NOT",CONCATENATE("(!",INDIRECT(CONCATENATE(CD2,"4")),")"),IF(CD1="XOR",CONCATENATE("(",INDIRECT(CONCATENATE(CD2,"4")),"^",INDIRECT(CONCATENATE(CD3,"4")),")"),""))))</f>
        <v/>
      </c>
      <c r="CE4" s="32" t="str">
        <f aca="true">IF(CE1="OR",CONCATENATE("(",INDIRECT(CONCATENATE(CE2,"4")),"|",INDIRECT(CONCATENATE(CE3,"4")),")"),IF(CE1="AND",CONCATENATE("(",INDIRECT(CONCATENATE(CE2,"4")),"&amp;",INDIRECT(CONCATENATE(CE3,"4")),")"),IF(CE1="NOT",CONCATENATE("(!",INDIRECT(CONCATENATE(CE2,"4")),")"),IF(CE1="XOR",CONCATENATE("(",INDIRECT(CONCATENATE(CE2,"4")),"^",INDIRECT(CONCATENATE(CE3,"4")),")"),""))))</f>
        <v/>
      </c>
      <c r="CF4" s="32" t="str">
        <f aca="true">IF(CF1="OR",CONCATENATE("(",INDIRECT(CONCATENATE(CF2,"4")),"|",INDIRECT(CONCATENATE(CF3,"4")),")"),IF(CF1="AND",CONCATENATE("(",INDIRECT(CONCATENATE(CF2,"4")),"&amp;",INDIRECT(CONCATENATE(CF3,"4")),")"),IF(CF1="NOT",CONCATENATE("(!",INDIRECT(CONCATENATE(CF2,"4")),")"),IF(CF1="XOR",CONCATENATE("(",INDIRECT(CONCATENATE(CF2,"4")),"^",INDIRECT(CONCATENATE(CF3,"4")),")"),""))))</f>
        <v/>
      </c>
      <c r="CG4" s="32" t="str">
        <f aca="true">IF(CG1="OR",CONCATENATE("(",INDIRECT(CONCATENATE(CG2,"4")),"|",INDIRECT(CONCATENATE(CG3,"4")),")"),IF(CG1="AND",CONCATENATE("(",INDIRECT(CONCATENATE(CG2,"4")),"&amp;",INDIRECT(CONCATENATE(CG3,"4")),")"),IF(CG1="NOT",CONCATENATE("(!",INDIRECT(CONCATENATE(CG2,"4")),")"),IF(CG1="XOR",CONCATENATE("(",INDIRECT(CONCATENATE(CG2,"4")),"^",INDIRECT(CONCATENATE(CG3,"4")),")"),""))))</f>
        <v/>
      </c>
      <c r="CH4" s="32" t="str">
        <f aca="true">IF(CH1="OR",CONCATENATE("(",INDIRECT(CONCATENATE(CH2,"4")),"|",INDIRECT(CONCATENATE(CH3,"4")),")"),IF(CH1="AND",CONCATENATE("(",INDIRECT(CONCATENATE(CH2,"4")),"&amp;",INDIRECT(CONCATENATE(CH3,"4")),")"),IF(CH1="NOT",CONCATENATE("(!",INDIRECT(CONCATENATE(CH2,"4")),")"),IF(CH1="XOR",CONCATENATE("(",INDIRECT(CONCATENATE(CH2,"4")),"^",INDIRECT(CONCATENATE(CH3,"4")),")"),""))))</f>
        <v/>
      </c>
      <c r="CI4" s="32" t="str">
        <f aca="true">IF(CI1="OR",CONCATENATE("(",INDIRECT(CONCATENATE(CI2,"4")),"|",INDIRECT(CONCATENATE(CI3,"4")),")"),IF(CI1="AND",CONCATENATE("(",INDIRECT(CONCATENATE(CI2,"4")),"&amp;",INDIRECT(CONCATENATE(CI3,"4")),")"),IF(CI1="NOT",CONCATENATE("(!",INDIRECT(CONCATENATE(CI2,"4")),")"),IF(CI1="XOR",CONCATENATE("(",INDIRECT(CONCATENATE(CI2,"4")),"^",INDIRECT(CONCATENATE(CI3,"4")),")"),""))))</f>
        <v/>
      </c>
      <c r="CJ4" s="32" t="str">
        <f aca="true">IF(CJ1="OR",CONCATENATE("(",INDIRECT(CONCATENATE(CJ2,"4")),"|",INDIRECT(CONCATENATE(CJ3,"4")),")"),IF(CJ1="AND",CONCATENATE("(",INDIRECT(CONCATENATE(CJ2,"4")),"&amp;",INDIRECT(CONCATENATE(CJ3,"4")),")"),IF(CJ1="NOT",CONCATENATE("(!",INDIRECT(CONCATENATE(CJ2,"4")),")"),IF(CJ1="XOR",CONCATENATE("(",INDIRECT(CONCATENATE(CJ2,"4")),"^",INDIRECT(CONCATENATE(CJ3,"4")),")"),""))))</f>
        <v/>
      </c>
      <c r="CK4" s="32" t="str">
        <f aca="true">IF(CK1="OR",CONCATENATE("(",INDIRECT(CONCATENATE(CK2,"4")),"|",INDIRECT(CONCATENATE(CK3,"4")),")"),IF(CK1="AND",CONCATENATE("(",INDIRECT(CONCATENATE(CK2,"4")),"&amp;",INDIRECT(CONCATENATE(CK3,"4")),")"),IF(CK1="NOT",CONCATENATE("(!",INDIRECT(CONCATENATE(CK2,"4")),")"),IF(CK1="XOR",CONCATENATE("(",INDIRECT(CONCATENATE(CK2,"4")),"^",INDIRECT(CONCATENATE(CK3,"4")),")"),""))))</f>
        <v/>
      </c>
      <c r="CL4" s="32" t="str">
        <f aca="true">IF(CL1="OR",CONCATENATE("(",INDIRECT(CONCATENATE(CL2,"4")),"|",INDIRECT(CONCATENATE(CL3,"4")),")"),IF(CL1="AND",CONCATENATE("(",INDIRECT(CONCATENATE(CL2,"4")),"&amp;",INDIRECT(CONCATENATE(CL3,"4")),")"),IF(CL1="NOT",CONCATENATE("(!",INDIRECT(CONCATENATE(CL2,"4")),")"),IF(CL1="XOR",CONCATENATE("(",INDIRECT(CONCATENATE(CL2,"4")),"^",INDIRECT(CONCATENATE(CL3,"4")),")"),""))))</f>
        <v/>
      </c>
      <c r="CM4" s="32" t="str">
        <f aca="true">IF(CM1="OR",CONCATENATE("(",INDIRECT(CONCATENATE(CM2,"4")),"|",INDIRECT(CONCATENATE(CM3,"4")),")"),IF(CM1="AND",CONCATENATE("(",INDIRECT(CONCATENATE(CM2,"4")),"&amp;",INDIRECT(CONCATENATE(CM3,"4")),")"),IF(CM1="NOT",CONCATENATE("(!",INDIRECT(CONCATENATE(CM2,"4")),")"),IF(CM1="XOR",CONCATENATE("(",INDIRECT(CONCATENATE(CM2,"4")),"^",INDIRECT(CONCATENATE(CM3,"4")),")"),""))))</f>
        <v/>
      </c>
      <c r="CN4" s="32" t="str">
        <f aca="true">IF(CN1="OR",CONCATENATE("(",INDIRECT(CONCATENATE(CN2,"4")),"|",INDIRECT(CONCATENATE(CN3,"4")),")"),IF(CN1="AND",CONCATENATE("(",INDIRECT(CONCATENATE(CN2,"4")),"&amp;",INDIRECT(CONCATENATE(CN3,"4")),")"),IF(CN1="NOT",CONCATENATE("(!",INDIRECT(CONCATENATE(CN2,"4")),")"),IF(CN1="XOR",CONCATENATE("(",INDIRECT(CONCATENATE(CN2,"4")),"^",INDIRECT(CONCATENATE(CN3,"4")),")"),""))))</f>
        <v/>
      </c>
      <c r="CO4" s="32" t="str">
        <f aca="true">IF(CO1="OR",CONCATENATE("(",INDIRECT(CONCATENATE(CO2,"4")),"|",INDIRECT(CONCATENATE(CO3,"4")),")"),IF(CO1="AND",CONCATENATE("(",INDIRECT(CONCATENATE(CO2,"4")),"&amp;",INDIRECT(CONCATENATE(CO3,"4")),")"),IF(CO1="NOT",CONCATENATE("(!",INDIRECT(CONCATENATE(CO2,"4")),")"),IF(CO1="XOR",CONCATENATE("(",INDIRECT(CONCATENATE(CO2,"4")),"^",INDIRECT(CONCATENATE(CO3,"4")),")"),""))))</f>
        <v/>
      </c>
      <c r="CP4" s="32" t="str">
        <f aca="true">IF(CP1="OR",CONCATENATE("(",INDIRECT(CONCATENATE(CP2,"4")),"|",INDIRECT(CONCATENATE(CP3,"4")),")"),IF(CP1="AND",CONCATENATE("(",INDIRECT(CONCATENATE(CP2,"4")),"&amp;",INDIRECT(CONCATENATE(CP3,"4")),")"),IF(CP1="NOT",CONCATENATE("(!",INDIRECT(CONCATENATE(CP2,"4")),")"),IF(CP1="XOR",CONCATENATE("(",INDIRECT(CONCATENATE(CP2,"4")),"^",INDIRECT(CONCATENATE(CP3,"4")),")"),""))))</f>
        <v/>
      </c>
      <c r="CQ4" s="32" t="str">
        <f aca="true">IF(CQ1="OR",CONCATENATE("(",INDIRECT(CONCATENATE(CQ2,"4")),"|",INDIRECT(CONCATENATE(CQ3,"4")),")"),IF(CQ1="AND",CONCATENATE("(",INDIRECT(CONCATENATE(CQ2,"4")),"&amp;",INDIRECT(CONCATENATE(CQ3,"4")),")"),IF(CQ1="NOT",CONCATENATE("(!",INDIRECT(CONCATENATE(CQ2,"4")),")"),IF(CQ1="XOR",CONCATENATE("(",INDIRECT(CONCATENATE(CQ2,"4")),"^",INDIRECT(CONCATENATE(CQ3,"4")),")"),""))))</f>
        <v/>
      </c>
      <c r="CR4" s="32" t="str">
        <f aca="true">IF(CR1="OR",CONCATENATE("(",INDIRECT(CONCATENATE(CR2,"4")),"|",INDIRECT(CONCATENATE(CR3,"4")),")"),IF(CR1="AND",CONCATENATE("(",INDIRECT(CONCATENATE(CR2,"4")),"&amp;",INDIRECT(CONCATENATE(CR3,"4")),")"),IF(CR1="NOT",CONCATENATE("(!",INDIRECT(CONCATENATE(CR2,"4")),")"),IF(CR1="XOR",CONCATENATE("(",INDIRECT(CONCATENATE(CR2,"4")),"^",INDIRECT(CONCATENATE(CR3,"4")),")"),""))))</f>
        <v/>
      </c>
      <c r="CS4" s="32" t="str">
        <f aca="true">IF(CS1="OR",CONCATENATE("(",INDIRECT(CONCATENATE(CS2,"4")),"|",INDIRECT(CONCATENATE(CS3,"4")),")"),IF(CS1="AND",CONCATENATE("(",INDIRECT(CONCATENATE(CS2,"4")),"&amp;",INDIRECT(CONCATENATE(CS3,"4")),")"),IF(CS1="NOT",CONCATENATE("(!",INDIRECT(CONCATENATE(CS2,"4")),")"),IF(CS1="XOR",CONCATENATE("(",INDIRECT(CONCATENATE(CS2,"4")),"^",INDIRECT(CONCATENATE(CS3,"4")),")"),""))))</f>
        <v/>
      </c>
      <c r="CT4" s="32" t="str">
        <f aca="true">IF(CT1="OR",CONCATENATE("(",INDIRECT(CONCATENATE(CT2,"4")),"|",INDIRECT(CONCATENATE(CT3,"4")),")"),IF(CT1="AND",CONCATENATE("(",INDIRECT(CONCATENATE(CT2,"4")),"&amp;",INDIRECT(CONCATENATE(CT3,"4")),")"),IF(CT1="NOT",CONCATENATE("(!",INDIRECT(CONCATENATE(CT2,"4")),")"),IF(CT1="XOR",CONCATENATE("(",INDIRECT(CONCATENATE(CT2,"4")),"^",INDIRECT(CONCATENATE(CT3,"4")),")"),""))))</f>
        <v/>
      </c>
      <c r="CU4" s="32" t="str">
        <f aca="true">IF(CU1="OR",CONCATENATE("(",INDIRECT(CONCATENATE(CU2,"4")),"|",INDIRECT(CONCATENATE(CU3,"4")),")"),IF(CU1="AND",CONCATENATE("(",INDIRECT(CONCATENATE(CU2,"4")),"&amp;",INDIRECT(CONCATENATE(CU3,"4")),")"),IF(CU1="NOT",CONCATENATE("(!",INDIRECT(CONCATENATE(CU2,"4")),")"),IF(CU1="XOR",CONCATENATE("(",INDIRECT(CONCATENATE(CU2,"4")),"^",INDIRECT(CONCATENATE(CU3,"4")),")"),""))))</f>
        <v/>
      </c>
      <c r="CV4" s="32" t="str">
        <f aca="true">IF(CV1="OR",CONCATENATE("(",INDIRECT(CONCATENATE(CV2,"4")),"|",INDIRECT(CONCATENATE(CV3,"4")),")"),IF(CV1="AND",CONCATENATE("(",INDIRECT(CONCATENATE(CV2,"4")),"&amp;",INDIRECT(CONCATENATE(CV3,"4")),")"),IF(CV1="NOT",CONCATENATE("(!",INDIRECT(CONCATENATE(CV2,"4")),")"),IF(CV1="XOR",CONCATENATE("(",INDIRECT(CONCATENATE(CV2,"4")),"^",INDIRECT(CONCATENATE(CV3,"4")),")"),""))))</f>
        <v/>
      </c>
      <c r="CW4" s="32" t="str">
        <f aca="true">IF(CW1="OR",CONCATENATE("(",INDIRECT(CONCATENATE(CW2,"4")),"|",INDIRECT(CONCATENATE(CW3,"4")),")"),IF(CW1="AND",CONCATENATE("(",INDIRECT(CONCATENATE(CW2,"4")),"&amp;",INDIRECT(CONCATENATE(CW3,"4")),")"),IF(CW1="NOT",CONCATENATE("(!",INDIRECT(CONCATENATE(CW2,"4")),")"),IF(CW1="XOR",CONCATENATE("(",INDIRECT(CONCATENATE(CW2,"4")),"^",INDIRECT(CONCATENATE(CW3,"4")),")"),""))))</f>
        <v/>
      </c>
      <c r="CX4" s="32" t="str">
        <f aca="true">IF(CX1="OR",CONCATENATE("(",INDIRECT(CONCATENATE(CX2,"4")),"|",INDIRECT(CONCATENATE(CX3,"4")),")"),IF(CX1="AND",CONCATENATE("(",INDIRECT(CONCATENATE(CX2,"4")),"&amp;",INDIRECT(CONCATENATE(CX3,"4")),")"),IF(CX1="NOT",CONCATENATE("(!",INDIRECT(CONCATENATE(CX2,"4")),")"),IF(CX1="XOR",CONCATENATE("(",INDIRECT(CONCATENATE(CX2,"4")),"^",INDIRECT(CONCATENATE(CX3,"4")),")"),""))))</f>
        <v/>
      </c>
      <c r="CY4" s="32" t="str">
        <f aca="true">IF(CY1="OR",CONCATENATE("(",INDIRECT(CONCATENATE(CY2,"4")),"|",INDIRECT(CONCATENATE(CY3,"4")),")"),IF(CY1="AND",CONCATENATE("(",INDIRECT(CONCATENATE(CY2,"4")),"&amp;",INDIRECT(CONCATENATE(CY3,"4")),")"),IF(CY1="NOT",CONCATENATE("(!",INDIRECT(CONCATENATE(CY2,"4")),")"),IF(CY1="XOR",CONCATENATE("(",INDIRECT(CONCATENATE(CY2,"4")),"^",INDIRECT(CONCATENATE(CY3,"4")),")"),""))))</f>
        <v/>
      </c>
    </row>
    <row r="5" customFormat="false" ht="15.75" hidden="false" customHeight="false" outlineLevel="0" collapsed="false">
      <c r="A5" s="32" t="n">
        <v>3</v>
      </c>
      <c r="B5" s="32" t="e">
        <f aca="false">MID(HLOOKUP($B$2,'Control Logic for Hardwiring'!$H$3:$R$55,A5,FALSE()),LEN(HLOOKUP($B$2,'Control Logic for Hardwiring'!$H$3:$R$55,A5,FALSE()))-$B$4,1)</f>
        <v>#VALUE!</v>
      </c>
      <c r="C5" s="88" t="str">
        <f aca="false">IFERROR(__xludf.dummyfunction("OR(B5=""X"",to_text(B5)=to_text(indirect(concatenate(C$2,row()))))"),"#NUM!")</f>
        <v>#NUM!</v>
      </c>
      <c r="D5" s="84" t="s">
        <v>43</v>
      </c>
      <c r="E5" s="32" t="str">
        <f aca="false">IF(D5="",E4,RIGHT(D5,7))</f>
        <v>0110011</v>
      </c>
      <c r="F5" s="32" t="s">
        <v>44</v>
      </c>
      <c r="G5" s="32" t="s">
        <v>45</v>
      </c>
      <c r="H5" s="32"/>
      <c r="I5" s="32"/>
      <c r="J5" s="32" t="str">
        <f aca="false">IF(F5="","XXX",RIGHT(F5,3))</f>
        <v>000</v>
      </c>
      <c r="K5" s="32" t="str">
        <f aca="false">IF(G5="","XXXXXXX",RIGHT(G5,7))</f>
        <v>0000000</v>
      </c>
      <c r="L5" s="32" t="str">
        <f aca="false">MID(E5,1,1)</f>
        <v>0</v>
      </c>
      <c r="M5" s="32" t="str">
        <f aca="false">MID(E5,2,1)</f>
        <v>1</v>
      </c>
      <c r="N5" s="32" t="str">
        <f aca="false">MID(E5,3,1)</f>
        <v>1</v>
      </c>
      <c r="O5" s="32" t="str">
        <f aca="false">MID(E5,4,1)</f>
        <v>0</v>
      </c>
      <c r="P5" s="32" t="str">
        <f aca="false">MID(E5,5,1)</f>
        <v>0</v>
      </c>
      <c r="Q5" s="89" t="str">
        <f aca="false">MID(E5,6,1)</f>
        <v>1</v>
      </c>
      <c r="R5" s="32" t="str">
        <f aca="false">MID(E5,7,1)</f>
        <v>1</v>
      </c>
      <c r="S5" s="32" t="str">
        <f aca="false">MID(J5,1,1)</f>
        <v>0</v>
      </c>
      <c r="T5" s="32" t="str">
        <f aca="false">MID(J5,2,1)</f>
        <v>0</v>
      </c>
      <c r="U5" s="32" t="str">
        <f aca="false">MID(J5,3,1)</f>
        <v>0</v>
      </c>
      <c r="V5" s="32" t="str">
        <f aca="false">MID(K5,1,1)</f>
        <v>0</v>
      </c>
      <c r="W5" s="32" t="str">
        <f aca="false">MID(K5,2,1)</f>
        <v>0</v>
      </c>
      <c r="X5" s="32" t="str">
        <f aca="false">MID(K5,3,1)</f>
        <v>0</v>
      </c>
      <c r="Y5" s="32" t="str">
        <f aca="false">MID(K5,4,1)</f>
        <v>0</v>
      </c>
      <c r="Z5" s="32" t="str">
        <f aca="false">MID(K5,5,1)</f>
        <v>0</v>
      </c>
      <c r="AA5" s="89" t="str">
        <f aca="false">MID(K5,6,1)</f>
        <v>0</v>
      </c>
      <c r="AB5" s="32" t="str">
        <f aca="false">MID(K5,7,1)</f>
        <v>0</v>
      </c>
      <c r="AC5" s="32" t="str">
        <f aca="false">IF(H5="","X",RIGHT(H5,1))</f>
        <v>X</v>
      </c>
      <c r="AD5" s="32" t="str">
        <f aca="false">IF(I5="","X",RIGHT(I5,1))</f>
        <v>X</v>
      </c>
      <c r="AE5" s="32" t="n">
        <v>1</v>
      </c>
      <c r="AF5" s="32" t="n">
        <v>0</v>
      </c>
      <c r="AG5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5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5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5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5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5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5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5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5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5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5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5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5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5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5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5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5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5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5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5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5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5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5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5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5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5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5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5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5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5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5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5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5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5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5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5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5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5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5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5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5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5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5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5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5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5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5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5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5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5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5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5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5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5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5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5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5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5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5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5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5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5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5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5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5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5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5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5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5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5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5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6" customFormat="false" ht="15.75" hidden="false" customHeight="false" outlineLevel="0" collapsed="false">
      <c r="A6" s="32" t="n">
        <v>4</v>
      </c>
      <c r="B6" s="32" t="e">
        <f aca="false">MID(HLOOKUP($B$2,'Control Logic for Hardwiring'!$H$3:$R$55,A6,FALSE()),LEN(HLOOKUP($B$2,'Control Logic for Hardwiring'!$H$3:$R$55,A6,FALSE()))-$B$4,1)</f>
        <v>#VALUE!</v>
      </c>
      <c r="C6" s="88" t="str">
        <f aca="false">IFERROR(__xludf.dummyfunction("OR(B6=""X"",to_text(B6)=to_text(indirect(concatenate(C$2,row()))))"),"#NUM!")</f>
        <v>#NUM!</v>
      </c>
      <c r="D6" s="84"/>
      <c r="E6" s="32" t="str">
        <f aca="false">IF(D6="",E5,RIGHT(D6,7))</f>
        <v>0110011</v>
      </c>
      <c r="F6" s="32" t="s">
        <v>44</v>
      </c>
      <c r="G6" s="32" t="s">
        <v>48</v>
      </c>
      <c r="H6" s="32"/>
      <c r="I6" s="32"/>
      <c r="J6" s="32" t="str">
        <f aca="false">IF(F6="","XXX",RIGHT(F6,3))</f>
        <v>000</v>
      </c>
      <c r="K6" s="32" t="str">
        <f aca="false">IF(G6="","XXXXXXX",RIGHT(G6,7))</f>
        <v>0000001</v>
      </c>
      <c r="L6" s="32" t="str">
        <f aca="false">MID(E6,1,1)</f>
        <v>0</v>
      </c>
      <c r="M6" s="32" t="str">
        <f aca="false">MID(E6,2,1)</f>
        <v>1</v>
      </c>
      <c r="N6" s="32" t="str">
        <f aca="false">MID(E6,3,1)</f>
        <v>1</v>
      </c>
      <c r="O6" s="32" t="str">
        <f aca="false">MID(E6,4,1)</f>
        <v>0</v>
      </c>
      <c r="P6" s="32" t="str">
        <f aca="false">MID(E6,5,1)</f>
        <v>0</v>
      </c>
      <c r="Q6" s="89" t="str">
        <f aca="false">MID(E6,6,1)</f>
        <v>1</v>
      </c>
      <c r="R6" s="32" t="str">
        <f aca="false">MID(E6,7,1)</f>
        <v>1</v>
      </c>
      <c r="S6" s="32" t="str">
        <f aca="false">MID(J6,1,1)</f>
        <v>0</v>
      </c>
      <c r="T6" s="32" t="str">
        <f aca="false">MID(J6,2,1)</f>
        <v>0</v>
      </c>
      <c r="U6" s="32" t="str">
        <f aca="false">MID(J6,3,1)</f>
        <v>0</v>
      </c>
      <c r="V6" s="32" t="str">
        <f aca="false">MID(K6,1,1)</f>
        <v>0</v>
      </c>
      <c r="W6" s="32" t="str">
        <f aca="false">MID(K6,2,1)</f>
        <v>0</v>
      </c>
      <c r="X6" s="32" t="str">
        <f aca="false">MID(K6,3,1)</f>
        <v>0</v>
      </c>
      <c r="Y6" s="32" t="str">
        <f aca="false">MID(K6,4,1)</f>
        <v>0</v>
      </c>
      <c r="Z6" s="32" t="str">
        <f aca="false">MID(K6,5,1)</f>
        <v>0</v>
      </c>
      <c r="AA6" s="89" t="str">
        <f aca="false">MID(K6,6,1)</f>
        <v>0</v>
      </c>
      <c r="AB6" s="32" t="str">
        <f aca="false">MID(K6,7,1)</f>
        <v>1</v>
      </c>
      <c r="AC6" s="32" t="str">
        <f aca="false">IF(H6="","X",RIGHT(H6,1))</f>
        <v>X</v>
      </c>
      <c r="AD6" s="32" t="str">
        <f aca="false">IF(I6="","X",RIGHT(I6,1))</f>
        <v>X</v>
      </c>
      <c r="AE6" s="32" t="n">
        <v>1</v>
      </c>
      <c r="AF6" s="32" t="n">
        <v>0</v>
      </c>
      <c r="AG6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6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6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6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6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6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6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6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6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6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6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6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6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6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6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6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6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6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6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6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6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6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6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6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6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6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6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6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6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6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6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6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6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6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6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6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6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6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6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6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6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6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6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6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6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6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6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6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6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6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6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6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6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6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6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6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6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6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6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6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6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6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6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6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6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6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6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6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6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6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6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7" customFormat="false" ht="15.75" hidden="false" customHeight="false" outlineLevel="0" collapsed="false">
      <c r="A7" s="32" t="n">
        <v>5</v>
      </c>
      <c r="B7" s="32" t="e">
        <f aca="false">MID(HLOOKUP($B$2,'Control Logic for Hardwiring'!$H$3:$R$55,A7,FALSE()),LEN(HLOOKUP($B$2,'Control Logic for Hardwiring'!$H$3:$R$55,A7,FALSE()))-$B$4,1)</f>
        <v>#VALUE!</v>
      </c>
      <c r="C7" s="88" t="str">
        <f aca="false">IFERROR(__xludf.dummyfunction("OR(B7=""X"",to_text(B7)=to_text(indirect(concatenate(C$2,row()))))"),"#NUM!")</f>
        <v>#NUM!</v>
      </c>
      <c r="D7" s="84"/>
      <c r="E7" s="32" t="str">
        <f aca="false">IF(D7="",E6,RIGHT(D7,7))</f>
        <v>0110011</v>
      </c>
      <c r="F7" s="32" t="s">
        <v>44</v>
      </c>
      <c r="G7" s="32" t="s">
        <v>50</v>
      </c>
      <c r="H7" s="32"/>
      <c r="I7" s="32"/>
      <c r="J7" s="32" t="str">
        <f aca="false">IF(F7="","XXX",RIGHT(F7,3))</f>
        <v>000</v>
      </c>
      <c r="K7" s="32" t="str">
        <f aca="false">IF(G7="","XXXXXXX",RIGHT(G7,7))</f>
        <v>0100000</v>
      </c>
      <c r="L7" s="32" t="str">
        <f aca="false">MID(E7,1,1)</f>
        <v>0</v>
      </c>
      <c r="M7" s="32" t="str">
        <f aca="false">MID(E7,2,1)</f>
        <v>1</v>
      </c>
      <c r="N7" s="32" t="str">
        <f aca="false">MID(E7,3,1)</f>
        <v>1</v>
      </c>
      <c r="O7" s="32" t="str">
        <f aca="false">MID(E7,4,1)</f>
        <v>0</v>
      </c>
      <c r="P7" s="32" t="str">
        <f aca="false">MID(E7,5,1)</f>
        <v>0</v>
      </c>
      <c r="Q7" s="89" t="str">
        <f aca="false">MID(E7,6,1)</f>
        <v>1</v>
      </c>
      <c r="R7" s="32" t="str">
        <f aca="false">MID(E7,7,1)</f>
        <v>1</v>
      </c>
      <c r="S7" s="32" t="str">
        <f aca="false">MID(J7,1,1)</f>
        <v>0</v>
      </c>
      <c r="T7" s="32" t="str">
        <f aca="false">MID(J7,2,1)</f>
        <v>0</v>
      </c>
      <c r="U7" s="32" t="str">
        <f aca="false">MID(J7,3,1)</f>
        <v>0</v>
      </c>
      <c r="V7" s="32" t="str">
        <f aca="false">MID(K7,1,1)</f>
        <v>0</v>
      </c>
      <c r="W7" s="32" t="str">
        <f aca="false">MID(K7,2,1)</f>
        <v>1</v>
      </c>
      <c r="X7" s="32" t="str">
        <f aca="false">MID(K7,3,1)</f>
        <v>0</v>
      </c>
      <c r="Y7" s="32" t="str">
        <f aca="false">MID(K7,4,1)</f>
        <v>0</v>
      </c>
      <c r="Z7" s="32" t="str">
        <f aca="false">MID(K7,5,1)</f>
        <v>0</v>
      </c>
      <c r="AA7" s="89" t="str">
        <f aca="false">MID(K7,6,1)</f>
        <v>0</v>
      </c>
      <c r="AB7" s="32" t="str">
        <f aca="false">MID(K7,7,1)</f>
        <v>0</v>
      </c>
      <c r="AC7" s="32" t="str">
        <f aca="false">IF(H7="","X",RIGHT(H7,1))</f>
        <v>X</v>
      </c>
      <c r="AD7" s="32" t="str">
        <f aca="false">IF(I7="","X",RIGHT(I7,1))</f>
        <v>X</v>
      </c>
      <c r="AE7" s="32" t="n">
        <v>1</v>
      </c>
      <c r="AF7" s="32" t="n">
        <v>0</v>
      </c>
      <c r="AG7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7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7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7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7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7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7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7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7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7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7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7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7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7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7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7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7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7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7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7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7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7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7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7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7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7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7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7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7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7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7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7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7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7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7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7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7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7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7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7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7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7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7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7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7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7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7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7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7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7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7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7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7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7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7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7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7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7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7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7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7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7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7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7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7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7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7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7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7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7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7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8" customFormat="false" ht="15.75" hidden="false" customHeight="false" outlineLevel="0" collapsed="false">
      <c r="A8" s="32" t="n">
        <v>6</v>
      </c>
      <c r="B8" s="32" t="e">
        <f aca="false">MID(HLOOKUP($B$2,'Control Logic for Hardwiring'!$H$3:$R$55,A8,FALSE()),LEN(HLOOKUP($B$2,'Control Logic for Hardwiring'!$H$3:$R$55,A8,FALSE()))-$B$4,1)</f>
        <v>#VALUE!</v>
      </c>
      <c r="C8" s="88" t="str">
        <f aca="false">IFERROR(__xludf.dummyfunction("OR(B8=""X"",to_text(B8)=to_text(indirect(concatenate(C$2,row()))))"),"#NUM!")</f>
        <v>#NUM!</v>
      </c>
      <c r="D8" s="84"/>
      <c r="E8" s="32" t="str">
        <f aca="false">IF(D8="",E7,RIGHT(D8,7))</f>
        <v>0110011</v>
      </c>
      <c r="F8" s="32" t="s">
        <v>53</v>
      </c>
      <c r="G8" s="32" t="s">
        <v>45</v>
      </c>
      <c r="H8" s="32"/>
      <c r="I8" s="32"/>
      <c r="J8" s="32" t="str">
        <f aca="false">IF(F8="","XXX",RIGHT(F8,3))</f>
        <v>001</v>
      </c>
      <c r="K8" s="32" t="str">
        <f aca="false">IF(G8="","XXXXXXX",RIGHT(G8,7))</f>
        <v>0000000</v>
      </c>
      <c r="L8" s="32" t="str">
        <f aca="false">MID(E8,1,1)</f>
        <v>0</v>
      </c>
      <c r="M8" s="32" t="str">
        <f aca="false">MID(E8,2,1)</f>
        <v>1</v>
      </c>
      <c r="N8" s="32" t="str">
        <f aca="false">MID(E8,3,1)</f>
        <v>1</v>
      </c>
      <c r="O8" s="32" t="str">
        <f aca="false">MID(E8,4,1)</f>
        <v>0</v>
      </c>
      <c r="P8" s="32" t="str">
        <f aca="false">MID(E8,5,1)</f>
        <v>0</v>
      </c>
      <c r="Q8" s="89" t="str">
        <f aca="false">MID(E8,6,1)</f>
        <v>1</v>
      </c>
      <c r="R8" s="32" t="str">
        <f aca="false">MID(E8,7,1)</f>
        <v>1</v>
      </c>
      <c r="S8" s="32" t="str">
        <f aca="false">MID(J8,1,1)</f>
        <v>0</v>
      </c>
      <c r="T8" s="32" t="str">
        <f aca="false">MID(J8,2,1)</f>
        <v>0</v>
      </c>
      <c r="U8" s="32" t="str">
        <f aca="false">MID(J8,3,1)</f>
        <v>1</v>
      </c>
      <c r="V8" s="32" t="str">
        <f aca="false">MID(K8,1,1)</f>
        <v>0</v>
      </c>
      <c r="W8" s="32" t="str">
        <f aca="false">MID(K8,2,1)</f>
        <v>0</v>
      </c>
      <c r="X8" s="32" t="str">
        <f aca="false">MID(K8,3,1)</f>
        <v>0</v>
      </c>
      <c r="Y8" s="32" t="str">
        <f aca="false">MID(K8,4,1)</f>
        <v>0</v>
      </c>
      <c r="Z8" s="32" t="str">
        <f aca="false">MID(K8,5,1)</f>
        <v>0</v>
      </c>
      <c r="AA8" s="89" t="str">
        <f aca="false">MID(K8,6,1)</f>
        <v>0</v>
      </c>
      <c r="AB8" s="32" t="str">
        <f aca="false">MID(K8,7,1)</f>
        <v>0</v>
      </c>
      <c r="AC8" s="32" t="str">
        <f aca="false">IF(H8="","X",RIGHT(H8,1))</f>
        <v>X</v>
      </c>
      <c r="AD8" s="32" t="str">
        <f aca="false">IF(I8="","X",RIGHT(I8,1))</f>
        <v>X</v>
      </c>
      <c r="AE8" s="32" t="n">
        <v>1</v>
      </c>
      <c r="AF8" s="32" t="n">
        <v>0</v>
      </c>
      <c r="AG8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8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8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8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8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8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8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8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8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8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8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8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8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8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8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8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8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8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8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8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8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8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8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8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8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8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8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8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8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8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8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8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8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8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8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8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8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8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8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8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8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8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8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8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8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8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8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8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8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8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8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8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8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8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8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8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8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8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8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8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8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8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8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8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8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8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8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8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8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8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8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9" customFormat="false" ht="15.75" hidden="false" customHeight="false" outlineLevel="0" collapsed="false">
      <c r="A9" s="32" t="n">
        <v>7</v>
      </c>
      <c r="B9" s="32" t="e">
        <f aca="false">MID(HLOOKUP($B$2,'Control Logic for Hardwiring'!$H$3:$R$55,A9,FALSE()),LEN(HLOOKUP($B$2,'Control Logic for Hardwiring'!$H$3:$R$55,A9,FALSE()))-$B$4,1)</f>
        <v>#VALUE!</v>
      </c>
      <c r="C9" s="88" t="str">
        <f aca="false">IFERROR(__xludf.dummyfunction("OR(B9=""X"",to_text(B9)=to_text(indirect(concatenate(C$2,row()))))"),"#NUM!")</f>
        <v>#NUM!</v>
      </c>
      <c r="D9" s="84"/>
      <c r="E9" s="32" t="str">
        <f aca="false">IF(D9="",E8,RIGHT(D9,7))</f>
        <v>0110011</v>
      </c>
      <c r="F9" s="32" t="s">
        <v>53</v>
      </c>
      <c r="G9" s="32" t="s">
        <v>48</v>
      </c>
      <c r="H9" s="32"/>
      <c r="I9" s="32"/>
      <c r="J9" s="32" t="str">
        <f aca="false">IF(F9="","XXX",RIGHT(F9,3))</f>
        <v>001</v>
      </c>
      <c r="K9" s="32" t="str">
        <f aca="false">IF(G9="","XXXXXXX",RIGHT(G9,7))</f>
        <v>0000001</v>
      </c>
      <c r="L9" s="32" t="str">
        <f aca="false">MID(E9,1,1)</f>
        <v>0</v>
      </c>
      <c r="M9" s="32" t="str">
        <f aca="false">MID(E9,2,1)</f>
        <v>1</v>
      </c>
      <c r="N9" s="32" t="str">
        <f aca="false">MID(E9,3,1)</f>
        <v>1</v>
      </c>
      <c r="O9" s="32" t="str">
        <f aca="false">MID(E9,4,1)</f>
        <v>0</v>
      </c>
      <c r="P9" s="32" t="str">
        <f aca="false">MID(E9,5,1)</f>
        <v>0</v>
      </c>
      <c r="Q9" s="89" t="str">
        <f aca="false">MID(E9,6,1)</f>
        <v>1</v>
      </c>
      <c r="R9" s="32" t="str">
        <f aca="false">MID(E9,7,1)</f>
        <v>1</v>
      </c>
      <c r="S9" s="32" t="str">
        <f aca="false">MID(J9,1,1)</f>
        <v>0</v>
      </c>
      <c r="T9" s="32" t="str">
        <f aca="false">MID(J9,2,1)</f>
        <v>0</v>
      </c>
      <c r="U9" s="32" t="str">
        <f aca="false">MID(J9,3,1)</f>
        <v>1</v>
      </c>
      <c r="V9" s="32" t="str">
        <f aca="false">MID(K9,1,1)</f>
        <v>0</v>
      </c>
      <c r="W9" s="32" t="str">
        <f aca="false">MID(K9,2,1)</f>
        <v>0</v>
      </c>
      <c r="X9" s="32" t="str">
        <f aca="false">MID(K9,3,1)</f>
        <v>0</v>
      </c>
      <c r="Y9" s="32" t="str">
        <f aca="false">MID(K9,4,1)</f>
        <v>0</v>
      </c>
      <c r="Z9" s="32" t="str">
        <f aca="false">MID(K9,5,1)</f>
        <v>0</v>
      </c>
      <c r="AA9" s="89" t="str">
        <f aca="false">MID(K9,6,1)</f>
        <v>0</v>
      </c>
      <c r="AB9" s="32" t="str">
        <f aca="false">MID(K9,7,1)</f>
        <v>1</v>
      </c>
      <c r="AC9" s="32" t="str">
        <f aca="false">IF(H9="","X",RIGHT(H9,1))</f>
        <v>X</v>
      </c>
      <c r="AD9" s="32" t="str">
        <f aca="false">IF(I9="","X",RIGHT(I9,1))</f>
        <v>X</v>
      </c>
      <c r="AE9" s="32" t="n">
        <v>1</v>
      </c>
      <c r="AF9" s="32" t="n">
        <v>0</v>
      </c>
      <c r="AG9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9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9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9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9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9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9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9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9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9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9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9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9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9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9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9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9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9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9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9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9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9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9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9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9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9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9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9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9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9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9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9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9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9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9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9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9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9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9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9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9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9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9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9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9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9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9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9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9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9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9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9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9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9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9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9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9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9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9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9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9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9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9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9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9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9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9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9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9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9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9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0" customFormat="false" ht="15.75" hidden="false" customHeight="false" outlineLevel="0" collapsed="false">
      <c r="A10" s="32" t="n">
        <v>8</v>
      </c>
      <c r="B10" s="32" t="e">
        <f aca="false">MID(HLOOKUP($B$2,'Control Logic for Hardwiring'!$H$3:$R$55,A10,FALSE()),LEN(HLOOKUP($B$2,'Control Logic for Hardwiring'!$H$3:$R$55,A10,FALSE()))-$B$4,1)</f>
        <v>#VALUE!</v>
      </c>
      <c r="C10" s="88" t="str">
        <f aca="false">IFERROR(__xludf.dummyfunction("OR(B10=""X"",to_text(B10)=to_text(indirect(concatenate(C$2,row()))))"),"#NUM!")</f>
        <v>#NUM!</v>
      </c>
      <c r="D10" s="84"/>
      <c r="E10" s="32" t="str">
        <f aca="false">IF(D10="",E9,RIGHT(D10,7))</f>
        <v>0110011</v>
      </c>
      <c r="F10" s="32" t="s">
        <v>57</v>
      </c>
      <c r="G10" s="32" t="s">
        <v>48</v>
      </c>
      <c r="H10" s="32"/>
      <c r="I10" s="32"/>
      <c r="J10" s="32" t="str">
        <f aca="false">IF(F10="","XXX",RIGHT(F10,3))</f>
        <v>011</v>
      </c>
      <c r="K10" s="32" t="str">
        <f aca="false">IF(G10="","XXXXXXX",RIGHT(G10,7))</f>
        <v>0000001</v>
      </c>
      <c r="L10" s="32" t="str">
        <f aca="false">MID(E10,1,1)</f>
        <v>0</v>
      </c>
      <c r="M10" s="32" t="str">
        <f aca="false">MID(E10,2,1)</f>
        <v>1</v>
      </c>
      <c r="N10" s="32" t="str">
        <f aca="false">MID(E10,3,1)</f>
        <v>1</v>
      </c>
      <c r="O10" s="32" t="str">
        <f aca="false">MID(E10,4,1)</f>
        <v>0</v>
      </c>
      <c r="P10" s="32" t="str">
        <f aca="false">MID(E10,5,1)</f>
        <v>0</v>
      </c>
      <c r="Q10" s="89" t="str">
        <f aca="false">MID(E10,6,1)</f>
        <v>1</v>
      </c>
      <c r="R10" s="32" t="str">
        <f aca="false">MID(E10,7,1)</f>
        <v>1</v>
      </c>
      <c r="S10" s="32" t="str">
        <f aca="false">MID(J10,1,1)</f>
        <v>0</v>
      </c>
      <c r="T10" s="32" t="str">
        <f aca="false">MID(J10,2,1)</f>
        <v>1</v>
      </c>
      <c r="U10" s="32" t="str">
        <f aca="false">MID(J10,3,1)</f>
        <v>1</v>
      </c>
      <c r="V10" s="32" t="str">
        <f aca="false">MID(K10,1,1)</f>
        <v>0</v>
      </c>
      <c r="W10" s="32" t="str">
        <f aca="false">MID(K10,2,1)</f>
        <v>0</v>
      </c>
      <c r="X10" s="32" t="str">
        <f aca="false">MID(K10,3,1)</f>
        <v>0</v>
      </c>
      <c r="Y10" s="32" t="str">
        <f aca="false">MID(K10,4,1)</f>
        <v>0</v>
      </c>
      <c r="Z10" s="32" t="str">
        <f aca="false">MID(K10,5,1)</f>
        <v>0</v>
      </c>
      <c r="AA10" s="89" t="str">
        <f aca="false">MID(K10,6,1)</f>
        <v>0</v>
      </c>
      <c r="AB10" s="32" t="str">
        <f aca="false">MID(K10,7,1)</f>
        <v>1</v>
      </c>
      <c r="AC10" s="32" t="str">
        <f aca="false">IF(H10="","X",RIGHT(H10,1))</f>
        <v>X</v>
      </c>
      <c r="AD10" s="32" t="str">
        <f aca="false">IF(I10="","X",RIGHT(I10,1))</f>
        <v>X</v>
      </c>
      <c r="AE10" s="32" t="n">
        <v>1</v>
      </c>
      <c r="AF10" s="32" t="n">
        <v>0</v>
      </c>
      <c r="AG10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10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0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0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10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10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0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0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0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0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0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0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0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0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0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0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0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0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0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0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0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0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0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0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0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0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0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0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0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0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0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0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0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0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0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0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0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0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0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0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0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0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0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0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0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0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0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0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0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0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0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0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0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0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0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0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0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0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0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0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0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0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0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0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0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0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0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0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0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0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0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1" customFormat="false" ht="15.75" hidden="false" customHeight="false" outlineLevel="0" collapsed="false">
      <c r="A11" s="32" t="n">
        <v>9</v>
      </c>
      <c r="B11" s="32" t="e">
        <f aca="false">MID(HLOOKUP($B$2,'Control Logic for Hardwiring'!$H$3:$R$55,A11,FALSE()),LEN(HLOOKUP($B$2,'Control Logic for Hardwiring'!$H$3:$R$55,A11,FALSE()))-$B$4,1)</f>
        <v>#VALUE!</v>
      </c>
      <c r="C11" s="88" t="str">
        <f aca="false">IFERROR(__xludf.dummyfunction("OR(B11=""X"",to_text(B11)=to_text(indirect(concatenate(C$2,row()))))"),"#NUM!")</f>
        <v>#NUM!</v>
      </c>
      <c r="D11" s="84"/>
      <c r="E11" s="32" t="str">
        <f aca="false">IF(D11="",E10,RIGHT(D11,7))</f>
        <v>0110011</v>
      </c>
      <c r="F11" s="32" t="s">
        <v>60</v>
      </c>
      <c r="G11" s="32" t="s">
        <v>45</v>
      </c>
      <c r="H11" s="32"/>
      <c r="I11" s="32"/>
      <c r="J11" s="32" t="str">
        <f aca="false">IF(F11="","XXX",RIGHT(F11,3))</f>
        <v>010</v>
      </c>
      <c r="K11" s="32" t="str">
        <f aca="false">IF(G11="","XXXXXXX",RIGHT(G11,7))</f>
        <v>0000000</v>
      </c>
      <c r="L11" s="32" t="str">
        <f aca="false">MID(E11,1,1)</f>
        <v>0</v>
      </c>
      <c r="M11" s="32" t="str">
        <f aca="false">MID(E11,2,1)</f>
        <v>1</v>
      </c>
      <c r="N11" s="32" t="str">
        <f aca="false">MID(E11,3,1)</f>
        <v>1</v>
      </c>
      <c r="O11" s="32" t="str">
        <f aca="false">MID(E11,4,1)</f>
        <v>0</v>
      </c>
      <c r="P11" s="32" t="str">
        <f aca="false">MID(E11,5,1)</f>
        <v>0</v>
      </c>
      <c r="Q11" s="89" t="str">
        <f aca="false">MID(E11,6,1)</f>
        <v>1</v>
      </c>
      <c r="R11" s="32" t="str">
        <f aca="false">MID(E11,7,1)</f>
        <v>1</v>
      </c>
      <c r="S11" s="32" t="str">
        <f aca="false">MID(J11,1,1)</f>
        <v>0</v>
      </c>
      <c r="T11" s="32" t="str">
        <f aca="false">MID(J11,2,1)</f>
        <v>1</v>
      </c>
      <c r="U11" s="32" t="str">
        <f aca="false">MID(J11,3,1)</f>
        <v>0</v>
      </c>
      <c r="V11" s="32" t="str">
        <f aca="false">MID(K11,1,1)</f>
        <v>0</v>
      </c>
      <c r="W11" s="32" t="str">
        <f aca="false">MID(K11,2,1)</f>
        <v>0</v>
      </c>
      <c r="X11" s="32" t="str">
        <f aca="false">MID(K11,3,1)</f>
        <v>0</v>
      </c>
      <c r="Y11" s="32" t="str">
        <f aca="false">MID(K11,4,1)</f>
        <v>0</v>
      </c>
      <c r="Z11" s="32" t="str">
        <f aca="false">MID(K11,5,1)</f>
        <v>0</v>
      </c>
      <c r="AA11" s="89" t="str">
        <f aca="false">MID(K11,6,1)</f>
        <v>0</v>
      </c>
      <c r="AB11" s="32" t="str">
        <f aca="false">MID(K11,7,1)</f>
        <v>0</v>
      </c>
      <c r="AC11" s="32" t="str">
        <f aca="false">IF(H11="","X",RIGHT(H11,1))</f>
        <v>X</v>
      </c>
      <c r="AD11" s="32" t="str">
        <f aca="false">IF(I11="","X",RIGHT(I11,1))</f>
        <v>X</v>
      </c>
      <c r="AE11" s="32" t="n">
        <v>1</v>
      </c>
      <c r="AF11" s="32" t="n">
        <v>0</v>
      </c>
      <c r="AG11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11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1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1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11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11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1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1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1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1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1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1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1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1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1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1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1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1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1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1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1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1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1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1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1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1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1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1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1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1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1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1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1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1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1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1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1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1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1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1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1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1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1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1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1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1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1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1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1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1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1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1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1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1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1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1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1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1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1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1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1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1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1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1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1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1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1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1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1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1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1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2" customFormat="false" ht="15.75" hidden="false" customHeight="false" outlineLevel="0" collapsed="false">
      <c r="A12" s="32" t="n">
        <v>10</v>
      </c>
      <c r="B12" s="32" t="e">
        <f aca="false">MID(HLOOKUP($B$2,'Control Logic for Hardwiring'!$H$3:$R$55,A12,FALSE()),LEN(HLOOKUP($B$2,'Control Logic for Hardwiring'!$H$3:$R$55,A12,FALSE()))-$B$4,1)</f>
        <v>#VALUE!</v>
      </c>
      <c r="C12" s="88" t="str">
        <f aca="false">IFERROR(__xludf.dummyfunction("OR(B12=""X"",to_text(B12)=to_text(indirect(concatenate(C$2,row()))))"),"#NUM!")</f>
        <v>#NUM!</v>
      </c>
      <c r="D12" s="84"/>
      <c r="E12" s="32" t="str">
        <f aca="false">IF(D12="",E11,RIGHT(D12,7))</f>
        <v>0110011</v>
      </c>
      <c r="F12" s="32" t="s">
        <v>63</v>
      </c>
      <c r="G12" s="32" t="s">
        <v>45</v>
      </c>
      <c r="H12" s="32"/>
      <c r="I12" s="32"/>
      <c r="J12" s="32" t="str">
        <f aca="false">IF(F12="","XXX",RIGHT(F12,3))</f>
        <v>100</v>
      </c>
      <c r="K12" s="32" t="str">
        <f aca="false">IF(G12="","XXXXXXX",RIGHT(G12,7))</f>
        <v>0000000</v>
      </c>
      <c r="L12" s="32" t="str">
        <f aca="false">MID(E12,1,1)</f>
        <v>0</v>
      </c>
      <c r="M12" s="32" t="str">
        <f aca="false">MID(E12,2,1)</f>
        <v>1</v>
      </c>
      <c r="N12" s="32" t="str">
        <f aca="false">MID(E12,3,1)</f>
        <v>1</v>
      </c>
      <c r="O12" s="32" t="str">
        <f aca="false">MID(E12,4,1)</f>
        <v>0</v>
      </c>
      <c r="P12" s="32" t="str">
        <f aca="false">MID(E12,5,1)</f>
        <v>0</v>
      </c>
      <c r="Q12" s="89" t="str">
        <f aca="false">MID(E12,6,1)</f>
        <v>1</v>
      </c>
      <c r="R12" s="32" t="str">
        <f aca="false">MID(E12,7,1)</f>
        <v>1</v>
      </c>
      <c r="S12" s="32" t="str">
        <f aca="false">MID(J12,1,1)</f>
        <v>1</v>
      </c>
      <c r="T12" s="32" t="str">
        <f aca="false">MID(J12,2,1)</f>
        <v>0</v>
      </c>
      <c r="U12" s="32" t="str">
        <f aca="false">MID(J12,3,1)</f>
        <v>0</v>
      </c>
      <c r="V12" s="32" t="str">
        <f aca="false">MID(K12,1,1)</f>
        <v>0</v>
      </c>
      <c r="W12" s="32" t="str">
        <f aca="false">MID(K12,2,1)</f>
        <v>0</v>
      </c>
      <c r="X12" s="32" t="str">
        <f aca="false">MID(K12,3,1)</f>
        <v>0</v>
      </c>
      <c r="Y12" s="32" t="str">
        <f aca="false">MID(K12,4,1)</f>
        <v>0</v>
      </c>
      <c r="Z12" s="32" t="str">
        <f aca="false">MID(K12,5,1)</f>
        <v>0</v>
      </c>
      <c r="AA12" s="89" t="str">
        <f aca="false">MID(K12,6,1)</f>
        <v>0</v>
      </c>
      <c r="AB12" s="32" t="str">
        <f aca="false">MID(K12,7,1)</f>
        <v>0</v>
      </c>
      <c r="AC12" s="32" t="str">
        <f aca="false">IF(H12="","X",RIGHT(H12,1))</f>
        <v>X</v>
      </c>
      <c r="AD12" s="32" t="str">
        <f aca="false">IF(I12="","X",RIGHT(I12,1))</f>
        <v>X</v>
      </c>
      <c r="AE12" s="32" t="n">
        <v>1</v>
      </c>
      <c r="AF12" s="32" t="n">
        <v>0</v>
      </c>
      <c r="AG12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12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2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2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12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12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2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2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2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2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2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2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2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2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2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2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2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2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2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2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2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2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2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2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2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2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2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2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2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2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2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2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2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2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2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2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2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2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2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2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2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2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2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2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2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2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2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2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2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2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2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2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2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2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2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2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2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2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2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2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2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2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2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2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2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2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2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2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2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2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2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3" customFormat="false" ht="15.75" hidden="false" customHeight="false" outlineLevel="0" collapsed="false">
      <c r="A13" s="32" t="n">
        <v>11</v>
      </c>
      <c r="B13" s="32" t="e">
        <f aca="false">MID(HLOOKUP($B$2,'Control Logic for Hardwiring'!$H$3:$R$55,A13,FALSE()),LEN(HLOOKUP($B$2,'Control Logic for Hardwiring'!$H$3:$R$55,A13,FALSE()))-$B$4,1)</f>
        <v>#VALUE!</v>
      </c>
      <c r="C13" s="88" t="str">
        <f aca="false">IFERROR(__xludf.dummyfunction("OR(B13=""X"",to_text(B13)=to_text(indirect(concatenate(C$2,row()))))"),"#NUM!")</f>
        <v>#NUM!</v>
      </c>
      <c r="D13" s="84"/>
      <c r="E13" s="32" t="str">
        <f aca="false">IF(D13="",E12,RIGHT(D13,7))</f>
        <v>0110011</v>
      </c>
      <c r="F13" s="32" t="s">
        <v>66</v>
      </c>
      <c r="G13" s="32" t="s">
        <v>45</v>
      </c>
      <c r="H13" s="32"/>
      <c r="I13" s="32"/>
      <c r="J13" s="32" t="str">
        <f aca="false">IF(F13="","XXX",RIGHT(F13,3))</f>
        <v>101</v>
      </c>
      <c r="K13" s="32" t="str">
        <f aca="false">IF(G13="","XXXXXXX",RIGHT(G13,7))</f>
        <v>0000000</v>
      </c>
      <c r="L13" s="32" t="str">
        <f aca="false">MID(E13,1,1)</f>
        <v>0</v>
      </c>
      <c r="M13" s="32" t="str">
        <f aca="false">MID(E13,2,1)</f>
        <v>1</v>
      </c>
      <c r="N13" s="32" t="str">
        <f aca="false">MID(E13,3,1)</f>
        <v>1</v>
      </c>
      <c r="O13" s="32" t="str">
        <f aca="false">MID(E13,4,1)</f>
        <v>0</v>
      </c>
      <c r="P13" s="32" t="str">
        <f aca="false">MID(E13,5,1)</f>
        <v>0</v>
      </c>
      <c r="Q13" s="89" t="str">
        <f aca="false">MID(E13,6,1)</f>
        <v>1</v>
      </c>
      <c r="R13" s="32" t="str">
        <f aca="false">MID(E13,7,1)</f>
        <v>1</v>
      </c>
      <c r="S13" s="32" t="str">
        <f aca="false">MID(J13,1,1)</f>
        <v>1</v>
      </c>
      <c r="T13" s="32" t="str">
        <f aca="false">MID(J13,2,1)</f>
        <v>0</v>
      </c>
      <c r="U13" s="32" t="str">
        <f aca="false">MID(J13,3,1)</f>
        <v>1</v>
      </c>
      <c r="V13" s="32" t="str">
        <f aca="false">MID(K13,1,1)</f>
        <v>0</v>
      </c>
      <c r="W13" s="32" t="str">
        <f aca="false">MID(K13,2,1)</f>
        <v>0</v>
      </c>
      <c r="X13" s="32" t="str">
        <f aca="false">MID(K13,3,1)</f>
        <v>0</v>
      </c>
      <c r="Y13" s="32" t="str">
        <f aca="false">MID(K13,4,1)</f>
        <v>0</v>
      </c>
      <c r="Z13" s="32" t="str">
        <f aca="false">MID(K13,5,1)</f>
        <v>0</v>
      </c>
      <c r="AA13" s="89" t="str">
        <f aca="false">MID(K13,6,1)</f>
        <v>0</v>
      </c>
      <c r="AB13" s="32" t="str">
        <f aca="false">MID(K13,7,1)</f>
        <v>0</v>
      </c>
      <c r="AC13" s="32" t="str">
        <f aca="false">IF(H13="","X",RIGHT(H13,1))</f>
        <v>X</v>
      </c>
      <c r="AD13" s="32" t="str">
        <f aca="false">IF(I13="","X",RIGHT(I13,1))</f>
        <v>X</v>
      </c>
      <c r="AE13" s="32" t="n">
        <v>1</v>
      </c>
      <c r="AF13" s="32" t="n">
        <v>0</v>
      </c>
      <c r="AG13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13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3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3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13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13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3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3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3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3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3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3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3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3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3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3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3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3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3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3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3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3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3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3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3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3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3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3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3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3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3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3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3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3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3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3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3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3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3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3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3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3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3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3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3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3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3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3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3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3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3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3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3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3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3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3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3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3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3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3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3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3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3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3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3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3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3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3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3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3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3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4" customFormat="false" ht="15.75" hidden="false" customHeight="false" outlineLevel="0" collapsed="false">
      <c r="A14" s="32" t="n">
        <v>12</v>
      </c>
      <c r="B14" s="32" t="e">
        <f aca="false">MID(HLOOKUP($B$2,'Control Logic for Hardwiring'!$H$3:$R$55,A14,FALSE()),LEN(HLOOKUP($B$2,'Control Logic for Hardwiring'!$H$3:$R$55,A14,FALSE()))-$B$4,1)</f>
        <v>#VALUE!</v>
      </c>
      <c r="C14" s="88" t="str">
        <f aca="false">IFERROR(__xludf.dummyfunction("OR(B14=""X"",to_text(B14)=to_text(indirect(concatenate(C$2,row()))))"),"#NUM!")</f>
        <v>#NUM!</v>
      </c>
      <c r="D14" s="84"/>
      <c r="E14" s="32" t="str">
        <f aca="false">IF(D14="",E13,RIGHT(D14,7))</f>
        <v>0110011</v>
      </c>
      <c r="F14" s="32" t="s">
        <v>66</v>
      </c>
      <c r="G14" s="32" t="s">
        <v>50</v>
      </c>
      <c r="H14" s="32"/>
      <c r="I14" s="32"/>
      <c r="J14" s="32" t="str">
        <f aca="false">IF(F14="","XXX",RIGHT(F14,3))</f>
        <v>101</v>
      </c>
      <c r="K14" s="32" t="str">
        <f aca="false">IF(G14="","XXXXXXX",RIGHT(G14,7))</f>
        <v>0100000</v>
      </c>
      <c r="L14" s="32" t="str">
        <f aca="false">MID(E14,1,1)</f>
        <v>0</v>
      </c>
      <c r="M14" s="32" t="str">
        <f aca="false">MID(E14,2,1)</f>
        <v>1</v>
      </c>
      <c r="N14" s="32" t="str">
        <f aca="false">MID(E14,3,1)</f>
        <v>1</v>
      </c>
      <c r="O14" s="32" t="str">
        <f aca="false">MID(E14,4,1)</f>
        <v>0</v>
      </c>
      <c r="P14" s="32" t="str">
        <f aca="false">MID(E14,5,1)</f>
        <v>0</v>
      </c>
      <c r="Q14" s="89" t="str">
        <f aca="false">MID(E14,6,1)</f>
        <v>1</v>
      </c>
      <c r="R14" s="32" t="str">
        <f aca="false">MID(E14,7,1)</f>
        <v>1</v>
      </c>
      <c r="S14" s="32" t="str">
        <f aca="false">MID(J14,1,1)</f>
        <v>1</v>
      </c>
      <c r="T14" s="32" t="str">
        <f aca="false">MID(J14,2,1)</f>
        <v>0</v>
      </c>
      <c r="U14" s="32" t="str">
        <f aca="false">MID(J14,3,1)</f>
        <v>1</v>
      </c>
      <c r="V14" s="32" t="str">
        <f aca="false">MID(K14,1,1)</f>
        <v>0</v>
      </c>
      <c r="W14" s="32" t="str">
        <f aca="false">MID(K14,2,1)</f>
        <v>1</v>
      </c>
      <c r="X14" s="32" t="str">
        <f aca="false">MID(K14,3,1)</f>
        <v>0</v>
      </c>
      <c r="Y14" s="32" t="str">
        <f aca="false">MID(K14,4,1)</f>
        <v>0</v>
      </c>
      <c r="Z14" s="32" t="str">
        <f aca="false">MID(K14,5,1)</f>
        <v>0</v>
      </c>
      <c r="AA14" s="89" t="str">
        <f aca="false">MID(K14,6,1)</f>
        <v>0</v>
      </c>
      <c r="AB14" s="32" t="str">
        <f aca="false">MID(K14,7,1)</f>
        <v>0</v>
      </c>
      <c r="AC14" s="32" t="str">
        <f aca="false">IF(H14="","X",RIGHT(H14,1))</f>
        <v>X</v>
      </c>
      <c r="AD14" s="32" t="str">
        <f aca="false">IF(I14="","X",RIGHT(I14,1))</f>
        <v>X</v>
      </c>
      <c r="AE14" s="32" t="n">
        <v>1</v>
      </c>
      <c r="AF14" s="32" t="n">
        <v>0</v>
      </c>
      <c r="AG14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14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4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4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14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14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4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4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4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4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4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4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4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4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4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4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4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4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4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4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4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4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4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4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4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4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4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4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4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4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4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4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4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4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4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4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4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4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4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4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4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4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4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4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4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4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4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4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4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4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4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4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4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4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4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4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4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4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4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4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4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4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4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4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4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4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4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4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4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4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4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5" customFormat="false" ht="15.75" hidden="false" customHeight="false" outlineLevel="0" collapsed="false">
      <c r="A15" s="32" t="n">
        <v>13</v>
      </c>
      <c r="B15" s="32" t="e">
        <f aca="false">MID(HLOOKUP($B$2,'Control Logic for Hardwiring'!$H$3:$R$55,A15,FALSE()),LEN(HLOOKUP($B$2,'Control Logic for Hardwiring'!$H$3:$R$55,A15,FALSE()))-$B$4,1)</f>
        <v>#VALUE!</v>
      </c>
      <c r="C15" s="88" t="str">
        <f aca="false">IFERROR(__xludf.dummyfunction("OR(B15=""X"",to_text(B15)=to_text(indirect(concatenate(C$2,row()))))"),"#NUM!")</f>
        <v>#NUM!</v>
      </c>
      <c r="D15" s="84"/>
      <c r="E15" s="32" t="str">
        <f aca="false">IF(D15="",E14,RIGHT(D15,7))</f>
        <v>0110011</v>
      </c>
      <c r="F15" s="32" t="s">
        <v>71</v>
      </c>
      <c r="G15" s="32" t="s">
        <v>45</v>
      </c>
      <c r="H15" s="32"/>
      <c r="I15" s="32"/>
      <c r="J15" s="32" t="str">
        <f aca="false">IF(F15="","XXX",RIGHT(F15,3))</f>
        <v>110</v>
      </c>
      <c r="K15" s="32" t="str">
        <f aca="false">IF(G15="","XXXXXXX",RIGHT(G15,7))</f>
        <v>0000000</v>
      </c>
      <c r="L15" s="32" t="str">
        <f aca="false">MID(E15,1,1)</f>
        <v>0</v>
      </c>
      <c r="M15" s="32" t="str">
        <f aca="false">MID(E15,2,1)</f>
        <v>1</v>
      </c>
      <c r="N15" s="32" t="str">
        <f aca="false">MID(E15,3,1)</f>
        <v>1</v>
      </c>
      <c r="O15" s="32" t="str">
        <f aca="false">MID(E15,4,1)</f>
        <v>0</v>
      </c>
      <c r="P15" s="32" t="str">
        <f aca="false">MID(E15,5,1)</f>
        <v>0</v>
      </c>
      <c r="Q15" s="89" t="str">
        <f aca="false">MID(E15,6,1)</f>
        <v>1</v>
      </c>
      <c r="R15" s="32" t="str">
        <f aca="false">MID(E15,7,1)</f>
        <v>1</v>
      </c>
      <c r="S15" s="32" t="str">
        <f aca="false">MID(J15,1,1)</f>
        <v>1</v>
      </c>
      <c r="T15" s="32" t="str">
        <f aca="false">MID(J15,2,1)</f>
        <v>1</v>
      </c>
      <c r="U15" s="32" t="str">
        <f aca="false">MID(J15,3,1)</f>
        <v>0</v>
      </c>
      <c r="V15" s="32" t="str">
        <f aca="false">MID(K15,1,1)</f>
        <v>0</v>
      </c>
      <c r="W15" s="32" t="str">
        <f aca="false">MID(K15,2,1)</f>
        <v>0</v>
      </c>
      <c r="X15" s="32" t="str">
        <f aca="false">MID(K15,3,1)</f>
        <v>0</v>
      </c>
      <c r="Y15" s="32" t="str">
        <f aca="false">MID(K15,4,1)</f>
        <v>0</v>
      </c>
      <c r="Z15" s="32" t="str">
        <f aca="false">MID(K15,5,1)</f>
        <v>0</v>
      </c>
      <c r="AA15" s="89" t="str">
        <f aca="false">MID(K15,6,1)</f>
        <v>0</v>
      </c>
      <c r="AB15" s="32" t="str">
        <f aca="false">MID(K15,7,1)</f>
        <v>0</v>
      </c>
      <c r="AC15" s="32" t="str">
        <f aca="false">IF(H15="","X",RIGHT(H15,1))</f>
        <v>X</v>
      </c>
      <c r="AD15" s="32" t="str">
        <f aca="false">IF(I15="","X",RIGHT(I15,1))</f>
        <v>X</v>
      </c>
      <c r="AE15" s="32" t="n">
        <v>1</v>
      </c>
      <c r="AF15" s="32" t="n">
        <v>0</v>
      </c>
      <c r="AG15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15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5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5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15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15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5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5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5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5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5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5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5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5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5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5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5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5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5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5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5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5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5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5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5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5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5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5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5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5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5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5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5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5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5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5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5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5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5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5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5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5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5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5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5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5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5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5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5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5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5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5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5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5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5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5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5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5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5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5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5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5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5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5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5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5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5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5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5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5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5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6" customFormat="false" ht="15.75" hidden="false" customHeight="false" outlineLevel="0" collapsed="false">
      <c r="A16" s="32" t="n">
        <v>14</v>
      </c>
      <c r="B16" s="32" t="e">
        <f aca="false">MID(HLOOKUP($B$2,'Control Logic for Hardwiring'!$H$3:$R$55,A16,FALSE()),LEN(HLOOKUP($B$2,'Control Logic for Hardwiring'!$H$3:$R$55,A16,FALSE()))-$B$4,1)</f>
        <v>#VALUE!</v>
      </c>
      <c r="C16" s="88" t="str">
        <f aca="false">IFERROR(__xludf.dummyfunction("OR(B16=""X"",to_text(B16)=to_text(indirect(concatenate(C$2,row()))))"),"#NUM!")</f>
        <v>#NUM!</v>
      </c>
      <c r="D16" s="84"/>
      <c r="E16" s="32" t="str">
        <f aca="false">IF(D16="",E15,RIGHT(D16,7))</f>
        <v>0110011</v>
      </c>
      <c r="F16" s="32" t="s">
        <v>74</v>
      </c>
      <c r="G16" s="32" t="s">
        <v>45</v>
      </c>
      <c r="H16" s="32"/>
      <c r="I16" s="32"/>
      <c r="J16" s="32" t="str">
        <f aca="false">IF(F16="","XXX",RIGHT(F16,3))</f>
        <v>111</v>
      </c>
      <c r="K16" s="32" t="str">
        <f aca="false">IF(G16="","XXXXXXX",RIGHT(G16,7))</f>
        <v>0000000</v>
      </c>
      <c r="L16" s="32" t="str">
        <f aca="false">MID(E16,1,1)</f>
        <v>0</v>
      </c>
      <c r="M16" s="32" t="str">
        <f aca="false">MID(E16,2,1)</f>
        <v>1</v>
      </c>
      <c r="N16" s="32" t="str">
        <f aca="false">MID(E16,3,1)</f>
        <v>1</v>
      </c>
      <c r="O16" s="32" t="str">
        <f aca="false">MID(E16,4,1)</f>
        <v>0</v>
      </c>
      <c r="P16" s="32" t="str">
        <f aca="false">MID(E16,5,1)</f>
        <v>0</v>
      </c>
      <c r="Q16" s="89" t="str">
        <f aca="false">MID(E16,6,1)</f>
        <v>1</v>
      </c>
      <c r="R16" s="32" t="str">
        <f aca="false">MID(E16,7,1)</f>
        <v>1</v>
      </c>
      <c r="S16" s="32" t="str">
        <f aca="false">MID(J16,1,1)</f>
        <v>1</v>
      </c>
      <c r="T16" s="32" t="str">
        <f aca="false">MID(J16,2,1)</f>
        <v>1</v>
      </c>
      <c r="U16" s="32" t="str">
        <f aca="false">MID(J16,3,1)</f>
        <v>1</v>
      </c>
      <c r="V16" s="32" t="str">
        <f aca="false">MID(K16,1,1)</f>
        <v>0</v>
      </c>
      <c r="W16" s="32" t="str">
        <f aca="false">MID(K16,2,1)</f>
        <v>0</v>
      </c>
      <c r="X16" s="32" t="str">
        <f aca="false">MID(K16,3,1)</f>
        <v>0</v>
      </c>
      <c r="Y16" s="32" t="str">
        <f aca="false">MID(K16,4,1)</f>
        <v>0</v>
      </c>
      <c r="Z16" s="32" t="str">
        <f aca="false">MID(K16,5,1)</f>
        <v>0</v>
      </c>
      <c r="AA16" s="89" t="str">
        <f aca="false">MID(K16,6,1)</f>
        <v>0</v>
      </c>
      <c r="AB16" s="32" t="str">
        <f aca="false">MID(K16,7,1)</f>
        <v>0</v>
      </c>
      <c r="AC16" s="32" t="str">
        <f aca="false">IF(H16="","X",RIGHT(H16,1))</f>
        <v>X</v>
      </c>
      <c r="AD16" s="32" t="str">
        <f aca="false">IF(I16="","X",RIGHT(I16,1))</f>
        <v>X</v>
      </c>
      <c r="AE16" s="32" t="n">
        <v>1</v>
      </c>
      <c r="AF16" s="32" t="n">
        <v>0</v>
      </c>
      <c r="AG16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16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6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6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16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16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6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6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6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6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6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6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6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6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6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6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6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6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6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6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6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6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6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6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6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6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6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6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6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6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6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6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6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6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6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6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6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6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6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6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6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6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6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6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6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6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6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6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6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6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6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6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6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6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6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6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6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6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6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6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6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6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6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6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6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6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6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6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6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6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6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7" customFormat="false" ht="15.75" hidden="false" customHeight="false" outlineLevel="0" collapsed="false">
      <c r="A17" s="32" t="n">
        <v>15</v>
      </c>
      <c r="B17" s="32" t="e">
        <f aca="false">MID(HLOOKUP($B$2,'Control Logic for Hardwiring'!$H$3:$R$55,A17,FALSE()),LEN(HLOOKUP($B$2,'Control Logic for Hardwiring'!$H$3:$R$55,A17,FALSE()))-$B$4,1)</f>
        <v>#VALUE!</v>
      </c>
      <c r="C17" s="88" t="str">
        <f aca="false">IFERROR(__xludf.dummyfunction("OR(B17=""X"",to_text(B17)=to_text(indirect(concatenate(C$2,row()))))"),"#NUM!")</f>
        <v>#NUM!</v>
      </c>
      <c r="D17" s="84" t="s">
        <v>78</v>
      </c>
      <c r="E17" s="32" t="str">
        <f aca="false">IF(D17="",E16,RIGHT(D17,7))</f>
        <v>0000011</v>
      </c>
      <c r="F17" s="32" t="s">
        <v>44</v>
      </c>
      <c r="G17" s="32"/>
      <c r="H17" s="32"/>
      <c r="I17" s="32"/>
      <c r="J17" s="32" t="str">
        <f aca="false">IF(F17="","XXX",RIGHT(F17,3))</f>
        <v>000</v>
      </c>
      <c r="K17" s="32" t="str">
        <f aca="false">IF(G17="","XXXXXXX",RIGHT(G17,7))</f>
        <v>XXXXXXX</v>
      </c>
      <c r="L17" s="32" t="str">
        <f aca="false">MID(E17,1,1)</f>
        <v>0</v>
      </c>
      <c r="M17" s="32" t="str">
        <f aca="false">MID(E17,2,1)</f>
        <v>0</v>
      </c>
      <c r="N17" s="32" t="str">
        <f aca="false">MID(E17,3,1)</f>
        <v>0</v>
      </c>
      <c r="O17" s="32" t="str">
        <f aca="false">MID(E17,4,1)</f>
        <v>0</v>
      </c>
      <c r="P17" s="32" t="str">
        <f aca="false">MID(E17,5,1)</f>
        <v>0</v>
      </c>
      <c r="Q17" s="89" t="str">
        <f aca="false">MID(E17,6,1)</f>
        <v>1</v>
      </c>
      <c r="R17" s="32" t="str">
        <f aca="false">MID(E17,7,1)</f>
        <v>1</v>
      </c>
      <c r="S17" s="32" t="str">
        <f aca="false">MID(J17,1,1)</f>
        <v>0</v>
      </c>
      <c r="T17" s="32" t="str">
        <f aca="false">MID(J17,2,1)</f>
        <v>0</v>
      </c>
      <c r="U17" s="32" t="str">
        <f aca="false">MID(J17,3,1)</f>
        <v>0</v>
      </c>
      <c r="V17" s="32" t="str">
        <f aca="false">MID(K17,1,1)</f>
        <v>X</v>
      </c>
      <c r="W17" s="32" t="str">
        <f aca="false">MID(K17,2,1)</f>
        <v>X</v>
      </c>
      <c r="X17" s="32" t="str">
        <f aca="false">MID(K17,3,1)</f>
        <v>X</v>
      </c>
      <c r="Y17" s="32" t="str">
        <f aca="false">MID(K17,4,1)</f>
        <v>X</v>
      </c>
      <c r="Z17" s="32" t="str">
        <f aca="false">MID(K17,5,1)</f>
        <v>X</v>
      </c>
      <c r="AA17" s="89" t="str">
        <f aca="false">MID(K17,6,1)</f>
        <v>X</v>
      </c>
      <c r="AB17" s="32" t="str">
        <f aca="false">MID(K17,7,1)</f>
        <v>X</v>
      </c>
      <c r="AC17" s="32" t="str">
        <f aca="false">IF(H17="","X",RIGHT(H17,1))</f>
        <v>X</v>
      </c>
      <c r="AD17" s="32" t="str">
        <f aca="false">IF(I17="","X",RIGHT(I17,1))</f>
        <v>X</v>
      </c>
      <c r="AE17" s="32" t="n">
        <v>1</v>
      </c>
      <c r="AF17" s="32" t="n">
        <v>0</v>
      </c>
      <c r="AG17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17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7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7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17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17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7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7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7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7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7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7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7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7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7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7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7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7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7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7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7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7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7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7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7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7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7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7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7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7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7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7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7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7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7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7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7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7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7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7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7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7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7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7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7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7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7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7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7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7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7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7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7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7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7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7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7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7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7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7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7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7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7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7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7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7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7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7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7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7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7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8" customFormat="false" ht="15.75" hidden="false" customHeight="false" outlineLevel="0" collapsed="false">
      <c r="A18" s="32" t="n">
        <v>16</v>
      </c>
      <c r="B18" s="32" t="e">
        <f aca="false">MID(HLOOKUP($B$2,'Control Logic for Hardwiring'!$H$3:$R$55,A18,FALSE()),LEN(HLOOKUP($B$2,'Control Logic for Hardwiring'!$H$3:$R$55,A18,FALSE()))-$B$4,1)</f>
        <v>#VALUE!</v>
      </c>
      <c r="C18" s="88" t="str">
        <f aca="false">IFERROR(__xludf.dummyfunction("OR(B18=""X"",to_text(B18)=to_text(indirect(concatenate(C$2,row()))))"),"#NUM!")</f>
        <v>#NUM!</v>
      </c>
      <c r="D18" s="84"/>
      <c r="E18" s="32" t="str">
        <f aca="false">IF(D18="",E17,RIGHT(D18,7))</f>
        <v>0000011</v>
      </c>
      <c r="F18" s="32" t="s">
        <v>53</v>
      </c>
      <c r="G18" s="32"/>
      <c r="H18" s="32"/>
      <c r="I18" s="32"/>
      <c r="J18" s="32" t="str">
        <f aca="false">IF(F18="","XXX",RIGHT(F18,3))</f>
        <v>001</v>
      </c>
      <c r="K18" s="32" t="str">
        <f aca="false">IF(G18="","XXXXXXX",RIGHT(G18,7))</f>
        <v>XXXXXXX</v>
      </c>
      <c r="L18" s="32" t="str">
        <f aca="false">MID(E18,1,1)</f>
        <v>0</v>
      </c>
      <c r="M18" s="32" t="str">
        <f aca="false">MID(E18,2,1)</f>
        <v>0</v>
      </c>
      <c r="N18" s="32" t="str">
        <f aca="false">MID(E18,3,1)</f>
        <v>0</v>
      </c>
      <c r="O18" s="32" t="str">
        <f aca="false">MID(E18,4,1)</f>
        <v>0</v>
      </c>
      <c r="P18" s="32" t="str">
        <f aca="false">MID(E18,5,1)</f>
        <v>0</v>
      </c>
      <c r="Q18" s="89" t="str">
        <f aca="false">MID(E18,6,1)</f>
        <v>1</v>
      </c>
      <c r="R18" s="32" t="str">
        <f aca="false">MID(E18,7,1)</f>
        <v>1</v>
      </c>
      <c r="S18" s="32" t="str">
        <f aca="false">MID(J18,1,1)</f>
        <v>0</v>
      </c>
      <c r="T18" s="32" t="str">
        <f aca="false">MID(J18,2,1)</f>
        <v>0</v>
      </c>
      <c r="U18" s="32" t="str">
        <f aca="false">MID(J18,3,1)</f>
        <v>1</v>
      </c>
      <c r="V18" s="32" t="str">
        <f aca="false">MID(K18,1,1)</f>
        <v>X</v>
      </c>
      <c r="W18" s="32" t="str">
        <f aca="false">MID(K18,2,1)</f>
        <v>X</v>
      </c>
      <c r="X18" s="32" t="str">
        <f aca="false">MID(K18,3,1)</f>
        <v>X</v>
      </c>
      <c r="Y18" s="32" t="str">
        <f aca="false">MID(K18,4,1)</f>
        <v>X</v>
      </c>
      <c r="Z18" s="32" t="str">
        <f aca="false">MID(K18,5,1)</f>
        <v>X</v>
      </c>
      <c r="AA18" s="89" t="str">
        <f aca="false">MID(K18,6,1)</f>
        <v>X</v>
      </c>
      <c r="AB18" s="32" t="str">
        <f aca="false">MID(K18,7,1)</f>
        <v>X</v>
      </c>
      <c r="AC18" s="32" t="str">
        <f aca="false">IF(H18="","X",RIGHT(H18,1))</f>
        <v>X</v>
      </c>
      <c r="AD18" s="32" t="str">
        <f aca="false">IF(I18="","X",RIGHT(I18,1))</f>
        <v>X</v>
      </c>
      <c r="AE18" s="32" t="n">
        <v>1</v>
      </c>
      <c r="AF18" s="32" t="n">
        <v>0</v>
      </c>
      <c r="AG18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18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8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8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18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18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8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8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8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8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8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8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8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8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8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8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8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8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8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8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8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8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8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8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8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8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8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8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8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8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8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8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8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8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8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8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8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8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8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8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8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8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8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8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8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8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8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8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8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8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8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8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8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8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8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8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8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8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8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8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8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8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8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8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8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8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8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8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8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8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8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19" customFormat="false" ht="15.75" hidden="false" customHeight="false" outlineLevel="0" collapsed="false">
      <c r="A19" s="32" t="n">
        <v>17</v>
      </c>
      <c r="B19" s="32" t="e">
        <f aca="false">MID(HLOOKUP($B$2,'Control Logic for Hardwiring'!$H$3:$R$55,A19,FALSE()),LEN(HLOOKUP($B$2,'Control Logic for Hardwiring'!$H$3:$R$55,A19,FALSE()))-$B$4,1)</f>
        <v>#VALUE!</v>
      </c>
      <c r="C19" s="88" t="str">
        <f aca="false">IFERROR(__xludf.dummyfunction("OR(B19=""X"",to_text(B19)=to_text(indirect(concatenate(C$2,row()))))"),"#NUM!")</f>
        <v>#NUM!</v>
      </c>
      <c r="D19" s="84"/>
      <c r="E19" s="32" t="str">
        <f aca="false">IF(D19="",E18,RIGHT(D19,7))</f>
        <v>0000011</v>
      </c>
      <c r="F19" s="32" t="s">
        <v>60</v>
      </c>
      <c r="G19" s="32"/>
      <c r="H19" s="32"/>
      <c r="I19" s="32"/>
      <c r="J19" s="32" t="str">
        <f aca="false">IF(F19="","XXX",RIGHT(F19,3))</f>
        <v>010</v>
      </c>
      <c r="K19" s="32" t="str">
        <f aca="false">IF(G19="","XXXXXXX",RIGHT(G19,7))</f>
        <v>XXXXXXX</v>
      </c>
      <c r="L19" s="32" t="str">
        <f aca="false">MID(E19,1,1)</f>
        <v>0</v>
      </c>
      <c r="M19" s="32" t="str">
        <f aca="false">MID(E19,2,1)</f>
        <v>0</v>
      </c>
      <c r="N19" s="32" t="str">
        <f aca="false">MID(E19,3,1)</f>
        <v>0</v>
      </c>
      <c r="O19" s="32" t="str">
        <f aca="false">MID(E19,4,1)</f>
        <v>0</v>
      </c>
      <c r="P19" s="32" t="str">
        <f aca="false">MID(E19,5,1)</f>
        <v>0</v>
      </c>
      <c r="Q19" s="89" t="str">
        <f aca="false">MID(E19,6,1)</f>
        <v>1</v>
      </c>
      <c r="R19" s="32" t="str">
        <f aca="false">MID(E19,7,1)</f>
        <v>1</v>
      </c>
      <c r="S19" s="32" t="str">
        <f aca="false">MID(J19,1,1)</f>
        <v>0</v>
      </c>
      <c r="T19" s="32" t="str">
        <f aca="false">MID(J19,2,1)</f>
        <v>1</v>
      </c>
      <c r="U19" s="32" t="str">
        <f aca="false">MID(J19,3,1)</f>
        <v>0</v>
      </c>
      <c r="V19" s="32" t="str">
        <f aca="false">MID(K19,1,1)</f>
        <v>X</v>
      </c>
      <c r="W19" s="32" t="str">
        <f aca="false">MID(K19,2,1)</f>
        <v>X</v>
      </c>
      <c r="X19" s="32" t="str">
        <f aca="false">MID(K19,3,1)</f>
        <v>X</v>
      </c>
      <c r="Y19" s="32" t="str">
        <f aca="false">MID(K19,4,1)</f>
        <v>X</v>
      </c>
      <c r="Z19" s="32" t="str">
        <f aca="false">MID(K19,5,1)</f>
        <v>X</v>
      </c>
      <c r="AA19" s="89" t="str">
        <f aca="false">MID(K19,6,1)</f>
        <v>X</v>
      </c>
      <c r="AB19" s="32" t="str">
        <f aca="false">MID(K19,7,1)</f>
        <v>X</v>
      </c>
      <c r="AC19" s="32" t="str">
        <f aca="false">IF(H19="","X",RIGHT(H19,1))</f>
        <v>X</v>
      </c>
      <c r="AD19" s="32" t="str">
        <f aca="false">IF(I19="","X",RIGHT(I19,1))</f>
        <v>X</v>
      </c>
      <c r="AE19" s="32" t="n">
        <v>1</v>
      </c>
      <c r="AF19" s="32" t="n">
        <v>0</v>
      </c>
      <c r="AG19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19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19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19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19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19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19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19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19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19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19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19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19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19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19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19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19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19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19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19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19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19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19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19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19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19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19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19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19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19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19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19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19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19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19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19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19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19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19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19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19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19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19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19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19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19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19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19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19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19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19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19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19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19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19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19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19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19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19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19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19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19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19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19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19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19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19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19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19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19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19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0" customFormat="false" ht="15.75" hidden="false" customHeight="false" outlineLevel="0" collapsed="false">
      <c r="A20" s="32" t="n">
        <v>18</v>
      </c>
      <c r="B20" s="88" t="e">
        <f aca="false">MID(HLOOKUP($B$2,'Control Logic for Hardwiring'!$H$3:$R$55,A20,FALSE()),LEN(HLOOKUP($B$2,'Control Logic for Hardwiring'!$H$3:$R$55,A20,FALSE()))-$B$4,1)</f>
        <v>#VALUE!</v>
      </c>
      <c r="C20" s="88" t="b">
        <f aca="false">IFERROR(__xludf.dummyfunction("OR(B20=""X"",to_text(B20)=to_text(indirect(concatenate(C$2,row()))))"),TRUE())</f>
        <v>1</v>
      </c>
      <c r="D20" s="84" t="s">
        <v>86</v>
      </c>
      <c r="E20" s="32" t="str">
        <f aca="false">IF(D20="",E19,RIGHT(D20,7))</f>
        <v>0010011</v>
      </c>
      <c r="F20" s="32" t="s">
        <v>44</v>
      </c>
      <c r="G20" s="32"/>
      <c r="H20" s="32"/>
      <c r="I20" s="32"/>
      <c r="J20" s="32" t="str">
        <f aca="false">IF(F20="","XXX",RIGHT(F20,3))</f>
        <v>000</v>
      </c>
      <c r="K20" s="32" t="str">
        <f aca="false">IF(G20="","XXXXXXX",RIGHT(G20,7))</f>
        <v>XXXXXXX</v>
      </c>
      <c r="L20" s="32" t="str">
        <f aca="false">MID(E20,1,1)</f>
        <v>0</v>
      </c>
      <c r="M20" s="32" t="str">
        <f aca="false">MID(E20,2,1)</f>
        <v>0</v>
      </c>
      <c r="N20" s="32" t="str">
        <f aca="false">MID(E20,3,1)</f>
        <v>1</v>
      </c>
      <c r="O20" s="32" t="str">
        <f aca="false">MID(E20,4,1)</f>
        <v>0</v>
      </c>
      <c r="P20" s="32" t="str">
        <f aca="false">MID(E20,5,1)</f>
        <v>0</v>
      </c>
      <c r="Q20" s="89" t="str">
        <f aca="false">MID(E20,6,1)</f>
        <v>1</v>
      </c>
      <c r="R20" s="32" t="str">
        <f aca="false">MID(E20,7,1)</f>
        <v>1</v>
      </c>
      <c r="S20" s="32" t="str">
        <f aca="false">MID(J20,1,1)</f>
        <v>0</v>
      </c>
      <c r="T20" s="32" t="str">
        <f aca="false">MID(J20,2,1)</f>
        <v>0</v>
      </c>
      <c r="U20" s="32" t="str">
        <f aca="false">MID(J20,3,1)</f>
        <v>0</v>
      </c>
      <c r="V20" s="32" t="str">
        <f aca="false">MID(K20,1,1)</f>
        <v>X</v>
      </c>
      <c r="W20" s="32" t="str">
        <f aca="false">MID(K20,2,1)</f>
        <v>X</v>
      </c>
      <c r="X20" s="32" t="str">
        <f aca="false">MID(K20,3,1)</f>
        <v>X</v>
      </c>
      <c r="Y20" s="32" t="str">
        <f aca="false">MID(K20,4,1)</f>
        <v>X</v>
      </c>
      <c r="Z20" s="32" t="str">
        <f aca="false">MID(K20,5,1)</f>
        <v>X</v>
      </c>
      <c r="AA20" s="89" t="str">
        <f aca="false">MID(K20,6,1)</f>
        <v>X</v>
      </c>
      <c r="AB20" s="32" t="str">
        <f aca="false">MID(K20,7,1)</f>
        <v>X</v>
      </c>
      <c r="AC20" s="32" t="str">
        <f aca="false">IF(H20="","X",RIGHT(H20,1))</f>
        <v>X</v>
      </c>
      <c r="AD20" s="32" t="str">
        <f aca="false">IF(I20="","X",RIGHT(I20,1))</f>
        <v>X</v>
      </c>
      <c r="AE20" s="32" t="n">
        <v>1</v>
      </c>
      <c r="AF20" s="32" t="n">
        <v>0</v>
      </c>
      <c r="AG20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20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0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0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20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20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0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0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0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0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0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0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0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0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0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0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0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0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0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0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0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0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0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0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0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0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0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0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0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0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0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0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0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0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0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0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0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0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0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0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0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0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0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0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0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0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0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0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0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0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0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0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0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0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0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0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0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0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0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0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0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0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0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0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0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0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0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0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0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0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0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1" customFormat="false" ht="15.75" hidden="false" customHeight="false" outlineLevel="0" collapsed="false">
      <c r="A21" s="32" t="n">
        <v>19</v>
      </c>
      <c r="B21" s="32" t="str">
        <f aca="false">MID(HLOOKUP($B$2,'Control Logic for Hardwiring'!$H$3:$R$55,A21,FALSE()),LEN(HLOOKUP($B$2,'Control Logic for Hardwiring'!$H$3:$R$55,A21,FALSE()))-$B$4,1)</f>
        <v>0</v>
      </c>
      <c r="C21" s="88" t="str">
        <f aca="false">IFERROR(__xludf.dummyfunction("OR(B21=""X"",to_text(B21)=to_text(indirect(concatenate(C$2,row()))))"),"#NUM!")</f>
        <v>#NUM!</v>
      </c>
      <c r="D21" s="84"/>
      <c r="E21" s="32" t="str">
        <f aca="false">IF(D21="",E20,RIGHT(D21,7))</f>
        <v>0010011</v>
      </c>
      <c r="F21" s="32" t="s">
        <v>53</v>
      </c>
      <c r="G21" s="32" t="s">
        <v>45</v>
      </c>
      <c r="H21" s="32"/>
      <c r="I21" s="32"/>
      <c r="J21" s="32" t="str">
        <f aca="false">IF(F21="","XXX",RIGHT(F21,3))</f>
        <v>001</v>
      </c>
      <c r="K21" s="32" t="str">
        <f aca="false">IF(G21="","XXXXXXX",RIGHT(G21,7))</f>
        <v>0000000</v>
      </c>
      <c r="L21" s="32" t="str">
        <f aca="false">MID(E21,1,1)</f>
        <v>0</v>
      </c>
      <c r="M21" s="32" t="str">
        <f aca="false">MID(E21,2,1)</f>
        <v>0</v>
      </c>
      <c r="N21" s="32" t="str">
        <f aca="false">MID(E21,3,1)</f>
        <v>1</v>
      </c>
      <c r="O21" s="32" t="str">
        <f aca="false">MID(E21,4,1)</f>
        <v>0</v>
      </c>
      <c r="P21" s="32" t="str">
        <f aca="false">MID(E21,5,1)</f>
        <v>0</v>
      </c>
      <c r="Q21" s="89" t="str">
        <f aca="false">MID(E21,6,1)</f>
        <v>1</v>
      </c>
      <c r="R21" s="32" t="str">
        <f aca="false">MID(E21,7,1)</f>
        <v>1</v>
      </c>
      <c r="S21" s="32" t="str">
        <f aca="false">MID(J21,1,1)</f>
        <v>0</v>
      </c>
      <c r="T21" s="32" t="str">
        <f aca="false">MID(J21,2,1)</f>
        <v>0</v>
      </c>
      <c r="U21" s="32" t="str">
        <f aca="false">MID(J21,3,1)</f>
        <v>1</v>
      </c>
      <c r="V21" s="32" t="str">
        <f aca="false">MID(K21,1,1)</f>
        <v>0</v>
      </c>
      <c r="W21" s="32" t="str">
        <f aca="false">MID(K21,2,1)</f>
        <v>0</v>
      </c>
      <c r="X21" s="32" t="str">
        <f aca="false">MID(K21,3,1)</f>
        <v>0</v>
      </c>
      <c r="Y21" s="32" t="str">
        <f aca="false">MID(K21,4,1)</f>
        <v>0</v>
      </c>
      <c r="Z21" s="32" t="str">
        <f aca="false">MID(K21,5,1)</f>
        <v>0</v>
      </c>
      <c r="AA21" s="89" t="str">
        <f aca="false">MID(K21,6,1)</f>
        <v>0</v>
      </c>
      <c r="AB21" s="32" t="str">
        <f aca="false">MID(K21,7,1)</f>
        <v>0</v>
      </c>
      <c r="AC21" s="32" t="str">
        <f aca="false">IF(H21="","X",RIGHT(H21,1))</f>
        <v>X</v>
      </c>
      <c r="AD21" s="32" t="str">
        <f aca="false">IF(I21="","X",RIGHT(I21,1))</f>
        <v>X</v>
      </c>
      <c r="AE21" s="32" t="n">
        <v>1</v>
      </c>
      <c r="AF21" s="32" t="n">
        <v>0</v>
      </c>
      <c r="AG21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21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1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1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21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21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1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1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1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1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1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1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1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1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1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1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1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1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1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1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1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1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1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1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1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1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1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1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1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1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1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1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1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1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1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1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1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1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1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1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1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1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1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1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1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1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1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1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1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1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1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1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1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1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1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1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1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1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1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1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1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1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1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1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1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1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1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1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1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1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1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2" customFormat="false" ht="15.75" hidden="false" customHeight="false" outlineLevel="0" collapsed="false">
      <c r="A22" s="32" t="n">
        <v>20</v>
      </c>
      <c r="B22" s="88" t="e">
        <f aca="false">MID(HLOOKUP($B$2,'Control Logic for Hardwiring'!$H$3:$R$55,A22,FALSE()),LEN(HLOOKUP($B$2,'Control Logic for Hardwiring'!$H$3:$R$55,A22,FALSE()))-$B$4,1)</f>
        <v>#VALUE!</v>
      </c>
      <c r="C22" s="88" t="str">
        <f aca="false">IFERROR(__xludf.dummyfunction("OR(B22=""X"",to_text(B22)=to_text(indirect(concatenate(C$2,row()))))"),"#NUM!")</f>
        <v>#NUM!</v>
      </c>
      <c r="D22" s="84"/>
      <c r="E22" s="32" t="str">
        <f aca="false">IF(D22="",E21,RIGHT(D22,7))</f>
        <v>0010011</v>
      </c>
      <c r="F22" s="32" t="s">
        <v>60</v>
      </c>
      <c r="G22" s="32"/>
      <c r="H22" s="32"/>
      <c r="I22" s="32"/>
      <c r="J22" s="32" t="str">
        <f aca="false">IF(F22="","XXX",RIGHT(F22,3))</f>
        <v>010</v>
      </c>
      <c r="K22" s="32" t="str">
        <f aca="false">IF(G22="","XXXXXXX",RIGHT(G22,7))</f>
        <v>XXXXXXX</v>
      </c>
      <c r="L22" s="32" t="str">
        <f aca="false">MID(E22,1,1)</f>
        <v>0</v>
      </c>
      <c r="M22" s="32" t="str">
        <f aca="false">MID(E22,2,1)</f>
        <v>0</v>
      </c>
      <c r="N22" s="32" t="str">
        <f aca="false">MID(E22,3,1)</f>
        <v>1</v>
      </c>
      <c r="O22" s="32" t="str">
        <f aca="false">MID(E22,4,1)</f>
        <v>0</v>
      </c>
      <c r="P22" s="32" t="str">
        <f aca="false">MID(E22,5,1)</f>
        <v>0</v>
      </c>
      <c r="Q22" s="89" t="str">
        <f aca="false">MID(E22,6,1)</f>
        <v>1</v>
      </c>
      <c r="R22" s="32" t="str">
        <f aca="false">MID(E22,7,1)</f>
        <v>1</v>
      </c>
      <c r="S22" s="32" t="str">
        <f aca="false">MID(J22,1,1)</f>
        <v>0</v>
      </c>
      <c r="T22" s="32" t="str">
        <f aca="false">MID(J22,2,1)</f>
        <v>1</v>
      </c>
      <c r="U22" s="32" t="str">
        <f aca="false">MID(J22,3,1)</f>
        <v>0</v>
      </c>
      <c r="V22" s="32" t="str">
        <f aca="false">MID(K22,1,1)</f>
        <v>X</v>
      </c>
      <c r="W22" s="32" t="str">
        <f aca="false">MID(K22,2,1)</f>
        <v>X</v>
      </c>
      <c r="X22" s="32" t="str">
        <f aca="false">MID(K22,3,1)</f>
        <v>X</v>
      </c>
      <c r="Y22" s="32" t="str">
        <f aca="false">MID(K22,4,1)</f>
        <v>X</v>
      </c>
      <c r="Z22" s="32" t="str">
        <f aca="false">MID(K22,5,1)</f>
        <v>X</v>
      </c>
      <c r="AA22" s="89" t="str">
        <f aca="false">MID(K22,6,1)</f>
        <v>X</v>
      </c>
      <c r="AB22" s="32" t="str">
        <f aca="false">MID(K22,7,1)</f>
        <v>X</v>
      </c>
      <c r="AC22" s="32" t="str">
        <f aca="false">IF(H22="","X",RIGHT(H22,1))</f>
        <v>X</v>
      </c>
      <c r="AD22" s="32" t="str">
        <f aca="false">IF(I22="","X",RIGHT(I22,1))</f>
        <v>X</v>
      </c>
      <c r="AE22" s="32" t="n">
        <v>1</v>
      </c>
      <c r="AF22" s="32" t="n">
        <v>0</v>
      </c>
      <c r="AG22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22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2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2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22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22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2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2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2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2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2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2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2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2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2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2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2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2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2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2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2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2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2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2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2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2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2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2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2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2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2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2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2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2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2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2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2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2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2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2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2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2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2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2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2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2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2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2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2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2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2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2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2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2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2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2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2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2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2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2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2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2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2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2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2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2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2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2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2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2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2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3" customFormat="false" ht="15.75" hidden="false" customHeight="false" outlineLevel="0" collapsed="false">
      <c r="A23" s="32" t="n">
        <v>21</v>
      </c>
      <c r="B23" s="88" t="e">
        <f aca="false">MID(HLOOKUP($B$2,'Control Logic for Hardwiring'!$H$3:$R$55,A23,FALSE()),LEN(HLOOKUP($B$2,'Control Logic for Hardwiring'!$H$3:$R$55,A23,FALSE()))-$B$4,1)</f>
        <v>#VALUE!</v>
      </c>
      <c r="C23" s="88" t="str">
        <f aca="false">IFERROR(__xludf.dummyfunction("OR(B23=""X"",to_text(B23)=to_text(indirect(concatenate(C$2,row()))))"),"#NUM!")</f>
        <v>#NUM!</v>
      </c>
      <c r="D23" s="84"/>
      <c r="E23" s="32" t="str">
        <f aca="false">IF(D23="",E22,RIGHT(D23,7))</f>
        <v>0010011</v>
      </c>
      <c r="F23" s="32" t="s">
        <v>63</v>
      </c>
      <c r="G23" s="32"/>
      <c r="H23" s="32"/>
      <c r="I23" s="32"/>
      <c r="J23" s="32" t="str">
        <f aca="false">IF(F23="","XXX",RIGHT(F23,3))</f>
        <v>100</v>
      </c>
      <c r="K23" s="32" t="str">
        <f aca="false">IF(G23="","XXXXXXX",RIGHT(G23,7))</f>
        <v>XXXXXXX</v>
      </c>
      <c r="L23" s="32" t="str">
        <f aca="false">MID(E23,1,1)</f>
        <v>0</v>
      </c>
      <c r="M23" s="32" t="str">
        <f aca="false">MID(E23,2,1)</f>
        <v>0</v>
      </c>
      <c r="N23" s="32" t="str">
        <f aca="false">MID(E23,3,1)</f>
        <v>1</v>
      </c>
      <c r="O23" s="32" t="str">
        <f aca="false">MID(E23,4,1)</f>
        <v>0</v>
      </c>
      <c r="P23" s="32" t="str">
        <f aca="false">MID(E23,5,1)</f>
        <v>0</v>
      </c>
      <c r="Q23" s="89" t="str">
        <f aca="false">MID(E23,6,1)</f>
        <v>1</v>
      </c>
      <c r="R23" s="32" t="str">
        <f aca="false">MID(E23,7,1)</f>
        <v>1</v>
      </c>
      <c r="S23" s="32" t="str">
        <f aca="false">MID(J23,1,1)</f>
        <v>1</v>
      </c>
      <c r="T23" s="32" t="str">
        <f aca="false">MID(J23,2,1)</f>
        <v>0</v>
      </c>
      <c r="U23" s="32" t="str">
        <f aca="false">MID(J23,3,1)</f>
        <v>0</v>
      </c>
      <c r="V23" s="32" t="str">
        <f aca="false">MID(K23,1,1)</f>
        <v>X</v>
      </c>
      <c r="W23" s="32" t="str">
        <f aca="false">MID(K23,2,1)</f>
        <v>X</v>
      </c>
      <c r="X23" s="32" t="str">
        <f aca="false">MID(K23,3,1)</f>
        <v>X</v>
      </c>
      <c r="Y23" s="32" t="str">
        <f aca="false">MID(K23,4,1)</f>
        <v>X</v>
      </c>
      <c r="Z23" s="32" t="str">
        <f aca="false">MID(K23,5,1)</f>
        <v>X</v>
      </c>
      <c r="AA23" s="89" t="str">
        <f aca="false">MID(K23,6,1)</f>
        <v>X</v>
      </c>
      <c r="AB23" s="32" t="str">
        <f aca="false">MID(K23,7,1)</f>
        <v>X</v>
      </c>
      <c r="AC23" s="32" t="str">
        <f aca="false">IF(H23="","X",RIGHT(H23,1))</f>
        <v>X</v>
      </c>
      <c r="AD23" s="32" t="str">
        <f aca="false">IF(I23="","X",RIGHT(I23,1))</f>
        <v>X</v>
      </c>
      <c r="AE23" s="32" t="n">
        <v>1</v>
      </c>
      <c r="AF23" s="32" t="n">
        <v>0</v>
      </c>
      <c r="AG23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23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3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3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23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23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3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3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3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3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3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3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3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3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3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3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3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3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3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3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3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3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3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3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3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3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3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3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3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3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3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3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3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3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3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3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3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3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3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3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3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3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3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3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3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3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3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3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3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3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3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3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3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3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3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3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3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3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3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3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3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3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3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3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3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3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3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3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3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3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3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4" customFormat="false" ht="15.75" hidden="false" customHeight="false" outlineLevel="0" collapsed="false">
      <c r="A24" s="32" t="n">
        <v>22</v>
      </c>
      <c r="B24" s="88" t="e">
        <f aca="false">MID(HLOOKUP($B$2,'Control Logic for Hardwiring'!$H$3:$R$55,A24,FALSE()),LEN(HLOOKUP($B$2,'Control Logic for Hardwiring'!$H$3:$R$55,A24,FALSE()))-$B$4,1)</f>
        <v>#VALUE!</v>
      </c>
      <c r="C24" s="88" t="str">
        <f aca="false">IFERROR(__xludf.dummyfunction("OR(B24=""X"",to_text(B24)=to_text(indirect(concatenate(C$2,row()))))"),"#NUM!")</f>
        <v>#NUM!</v>
      </c>
      <c r="D24" s="84"/>
      <c r="E24" s="32" t="str">
        <f aca="false">IF(D24="",E23,RIGHT(D24,7))</f>
        <v>0010011</v>
      </c>
      <c r="F24" s="32" t="s">
        <v>66</v>
      </c>
      <c r="G24" s="32" t="s">
        <v>45</v>
      </c>
      <c r="H24" s="32"/>
      <c r="I24" s="32"/>
      <c r="J24" s="32" t="str">
        <f aca="false">IF(F24="","XXX",RIGHT(F24,3))</f>
        <v>101</v>
      </c>
      <c r="K24" s="32" t="str">
        <f aca="false">IF(G24="","XXXXXXX",RIGHT(G24,7))</f>
        <v>0000000</v>
      </c>
      <c r="L24" s="32" t="str">
        <f aca="false">MID(E24,1,1)</f>
        <v>0</v>
      </c>
      <c r="M24" s="32" t="str">
        <f aca="false">MID(E24,2,1)</f>
        <v>0</v>
      </c>
      <c r="N24" s="32" t="str">
        <f aca="false">MID(E24,3,1)</f>
        <v>1</v>
      </c>
      <c r="O24" s="32" t="str">
        <f aca="false">MID(E24,4,1)</f>
        <v>0</v>
      </c>
      <c r="P24" s="32" t="str">
        <f aca="false">MID(E24,5,1)</f>
        <v>0</v>
      </c>
      <c r="Q24" s="89" t="str">
        <f aca="false">MID(E24,6,1)</f>
        <v>1</v>
      </c>
      <c r="R24" s="32" t="str">
        <f aca="false">MID(E24,7,1)</f>
        <v>1</v>
      </c>
      <c r="S24" s="32" t="str">
        <f aca="false">MID(J24,1,1)</f>
        <v>1</v>
      </c>
      <c r="T24" s="32" t="str">
        <f aca="false">MID(J24,2,1)</f>
        <v>0</v>
      </c>
      <c r="U24" s="32" t="str">
        <f aca="false">MID(J24,3,1)</f>
        <v>1</v>
      </c>
      <c r="V24" s="32" t="str">
        <f aca="false">MID(K24,1,1)</f>
        <v>0</v>
      </c>
      <c r="W24" s="32" t="str">
        <f aca="false">MID(K24,2,1)</f>
        <v>0</v>
      </c>
      <c r="X24" s="32" t="str">
        <f aca="false">MID(K24,3,1)</f>
        <v>0</v>
      </c>
      <c r="Y24" s="32" t="str">
        <f aca="false">MID(K24,4,1)</f>
        <v>0</v>
      </c>
      <c r="Z24" s="32" t="str">
        <f aca="false">MID(K24,5,1)</f>
        <v>0</v>
      </c>
      <c r="AA24" s="89" t="str">
        <f aca="false">MID(K24,6,1)</f>
        <v>0</v>
      </c>
      <c r="AB24" s="32" t="str">
        <f aca="false">MID(K24,7,1)</f>
        <v>0</v>
      </c>
      <c r="AC24" s="32" t="str">
        <f aca="false">IF(H24="","X",RIGHT(H24,1))</f>
        <v>X</v>
      </c>
      <c r="AD24" s="32" t="str">
        <f aca="false">IF(I24="","X",RIGHT(I24,1))</f>
        <v>X</v>
      </c>
      <c r="AE24" s="32" t="n">
        <v>1</v>
      </c>
      <c r="AF24" s="32" t="n">
        <v>0</v>
      </c>
      <c r="AG24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24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4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4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24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24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4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4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4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4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4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4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4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4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4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4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4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4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4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4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4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4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4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4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4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4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4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4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4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4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4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4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4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4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4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4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4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4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4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4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4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4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4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4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4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4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4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4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4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4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4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4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4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4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4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4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4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4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4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4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4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4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4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4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4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4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4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4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4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4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4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5" customFormat="false" ht="15.75" hidden="false" customHeight="false" outlineLevel="0" collapsed="false">
      <c r="A25" s="32" t="n">
        <v>23</v>
      </c>
      <c r="B25" s="88" t="e">
        <f aca="false">MID(HLOOKUP($B$2,'Control Logic for Hardwiring'!$H$3:$R$55,A25,FALSE()),LEN(HLOOKUP($B$2,'Control Logic for Hardwiring'!$H$3:$R$55,A25,FALSE()))-$B$4,1)</f>
        <v>#VALUE!</v>
      </c>
      <c r="C25" s="88" t="str">
        <f aca="false">IFERROR(__xludf.dummyfunction("OR(B25=""X"",to_text(B25)=to_text(indirect(concatenate(C$2,row()))))"),"#NUM!")</f>
        <v>#NUM!</v>
      </c>
      <c r="D25" s="84"/>
      <c r="E25" s="32" t="str">
        <f aca="false">IF(D25="",E24,RIGHT(D25,7))</f>
        <v>0010011</v>
      </c>
      <c r="F25" s="32" t="s">
        <v>66</v>
      </c>
      <c r="G25" s="32" t="s">
        <v>50</v>
      </c>
      <c r="H25" s="32"/>
      <c r="I25" s="32"/>
      <c r="J25" s="32" t="str">
        <f aca="false">IF(F25="","XXX",RIGHT(F25,3))</f>
        <v>101</v>
      </c>
      <c r="K25" s="32" t="str">
        <f aca="false">IF(G25="","XXXXXXX",RIGHT(G25,7))</f>
        <v>0100000</v>
      </c>
      <c r="L25" s="32" t="str">
        <f aca="false">MID(E25,1,1)</f>
        <v>0</v>
      </c>
      <c r="M25" s="32" t="str">
        <f aca="false">MID(E25,2,1)</f>
        <v>0</v>
      </c>
      <c r="N25" s="32" t="str">
        <f aca="false">MID(E25,3,1)</f>
        <v>1</v>
      </c>
      <c r="O25" s="32" t="str">
        <f aca="false">MID(E25,4,1)</f>
        <v>0</v>
      </c>
      <c r="P25" s="32" t="str">
        <f aca="false">MID(E25,5,1)</f>
        <v>0</v>
      </c>
      <c r="Q25" s="89" t="str">
        <f aca="false">MID(E25,6,1)</f>
        <v>1</v>
      </c>
      <c r="R25" s="32" t="str">
        <f aca="false">MID(E25,7,1)</f>
        <v>1</v>
      </c>
      <c r="S25" s="32" t="str">
        <f aca="false">MID(J25,1,1)</f>
        <v>1</v>
      </c>
      <c r="T25" s="32" t="str">
        <f aca="false">MID(J25,2,1)</f>
        <v>0</v>
      </c>
      <c r="U25" s="32" t="str">
        <f aca="false">MID(J25,3,1)</f>
        <v>1</v>
      </c>
      <c r="V25" s="32" t="str">
        <f aca="false">MID(K25,1,1)</f>
        <v>0</v>
      </c>
      <c r="W25" s="32" t="str">
        <f aca="false">MID(K25,2,1)</f>
        <v>1</v>
      </c>
      <c r="X25" s="32" t="str">
        <f aca="false">MID(K25,3,1)</f>
        <v>0</v>
      </c>
      <c r="Y25" s="32" t="str">
        <f aca="false">MID(K25,4,1)</f>
        <v>0</v>
      </c>
      <c r="Z25" s="32" t="str">
        <f aca="false">MID(K25,5,1)</f>
        <v>0</v>
      </c>
      <c r="AA25" s="89" t="str">
        <f aca="false">MID(K25,6,1)</f>
        <v>0</v>
      </c>
      <c r="AB25" s="32" t="str">
        <f aca="false">MID(K25,7,1)</f>
        <v>0</v>
      </c>
      <c r="AC25" s="32" t="str">
        <f aca="false">IF(H25="","X",RIGHT(H25,1))</f>
        <v>X</v>
      </c>
      <c r="AD25" s="32" t="str">
        <f aca="false">IF(I25="","X",RIGHT(I25,1))</f>
        <v>X</v>
      </c>
      <c r="AE25" s="32" t="n">
        <v>1</v>
      </c>
      <c r="AF25" s="32" t="n">
        <v>0</v>
      </c>
      <c r="AG25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25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5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5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25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25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5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5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5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5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5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5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5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5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5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5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5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5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5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5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5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5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5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5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5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5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5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5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5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5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5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5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5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5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5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5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5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5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5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5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5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5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5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5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5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5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5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5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5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5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5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5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5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5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5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5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5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5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5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5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5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5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5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5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5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5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5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5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5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5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5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6" customFormat="false" ht="15.75" hidden="false" customHeight="false" outlineLevel="0" collapsed="false">
      <c r="A26" s="32" t="n">
        <v>24</v>
      </c>
      <c r="B26" s="88" t="e">
        <f aca="false">MID(HLOOKUP($B$2,'Control Logic for Hardwiring'!$H$3:$R$55,A26,FALSE()),LEN(HLOOKUP($B$2,'Control Logic for Hardwiring'!$H$3:$R$55,A26,FALSE()))-$B$4,1)</f>
        <v>#VALUE!</v>
      </c>
      <c r="C26" s="88" t="str">
        <f aca="false">IFERROR(__xludf.dummyfunction("OR(B26=""X"",to_text(B26)=to_text(indirect(concatenate(C$2,row()))))"),"#NUM!")</f>
        <v>#NUM!</v>
      </c>
      <c r="D26" s="84"/>
      <c r="E26" s="32" t="str">
        <f aca="false">IF(D26="",E25,RIGHT(D26,7))</f>
        <v>0010011</v>
      </c>
      <c r="F26" s="32" t="s">
        <v>71</v>
      </c>
      <c r="G26" s="32"/>
      <c r="H26" s="32"/>
      <c r="I26" s="32"/>
      <c r="J26" s="32" t="str">
        <f aca="false">IF(F26="","XXX",RIGHT(F26,3))</f>
        <v>110</v>
      </c>
      <c r="K26" s="32" t="str">
        <f aca="false">IF(G26="","XXXXXXX",RIGHT(G26,7))</f>
        <v>XXXXXXX</v>
      </c>
      <c r="L26" s="32" t="str">
        <f aca="false">MID(E26,1,1)</f>
        <v>0</v>
      </c>
      <c r="M26" s="32" t="str">
        <f aca="false">MID(E26,2,1)</f>
        <v>0</v>
      </c>
      <c r="N26" s="32" t="str">
        <f aca="false">MID(E26,3,1)</f>
        <v>1</v>
      </c>
      <c r="O26" s="32" t="str">
        <f aca="false">MID(E26,4,1)</f>
        <v>0</v>
      </c>
      <c r="P26" s="32" t="str">
        <f aca="false">MID(E26,5,1)</f>
        <v>0</v>
      </c>
      <c r="Q26" s="89" t="str">
        <f aca="false">MID(E26,6,1)</f>
        <v>1</v>
      </c>
      <c r="R26" s="32" t="str">
        <f aca="false">MID(E26,7,1)</f>
        <v>1</v>
      </c>
      <c r="S26" s="32" t="str">
        <f aca="false">MID(J26,1,1)</f>
        <v>1</v>
      </c>
      <c r="T26" s="32" t="str">
        <f aca="false">MID(J26,2,1)</f>
        <v>1</v>
      </c>
      <c r="U26" s="32" t="str">
        <f aca="false">MID(J26,3,1)</f>
        <v>0</v>
      </c>
      <c r="V26" s="32" t="str">
        <f aca="false">MID(K26,1,1)</f>
        <v>X</v>
      </c>
      <c r="W26" s="32" t="str">
        <f aca="false">MID(K26,2,1)</f>
        <v>X</v>
      </c>
      <c r="X26" s="32" t="str">
        <f aca="false">MID(K26,3,1)</f>
        <v>X</v>
      </c>
      <c r="Y26" s="32" t="str">
        <f aca="false">MID(K26,4,1)</f>
        <v>X</v>
      </c>
      <c r="Z26" s="32" t="str">
        <f aca="false">MID(K26,5,1)</f>
        <v>X</v>
      </c>
      <c r="AA26" s="89" t="str">
        <f aca="false">MID(K26,6,1)</f>
        <v>X</v>
      </c>
      <c r="AB26" s="32" t="str">
        <f aca="false">MID(K26,7,1)</f>
        <v>X</v>
      </c>
      <c r="AC26" s="32" t="str">
        <f aca="false">IF(H26="","X",RIGHT(H26,1))</f>
        <v>X</v>
      </c>
      <c r="AD26" s="32" t="str">
        <f aca="false">IF(I26="","X",RIGHT(I26,1))</f>
        <v>X</v>
      </c>
      <c r="AE26" s="32" t="n">
        <v>1</v>
      </c>
      <c r="AF26" s="32" t="n">
        <v>0</v>
      </c>
      <c r="AG26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26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6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6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26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26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6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6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6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6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6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6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6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6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6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6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6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6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6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6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6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6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6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6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6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6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6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6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6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6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6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6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6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6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6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6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6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6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6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6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6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6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6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6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6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6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6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6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6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6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6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6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6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6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6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6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6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6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6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6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6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6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6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6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6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6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6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6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6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6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6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7" customFormat="false" ht="15.75" hidden="false" customHeight="false" outlineLevel="0" collapsed="false">
      <c r="A27" s="32" t="n">
        <v>25</v>
      </c>
      <c r="B27" s="88" t="e">
        <f aca="false">MID(HLOOKUP($B$2,'Control Logic for Hardwiring'!$H$3:$R$55,A27,FALSE()),LEN(HLOOKUP($B$2,'Control Logic for Hardwiring'!$H$3:$R$55,A27,FALSE()))-$B$4,1)</f>
        <v>#VALUE!</v>
      </c>
      <c r="C27" s="88" t="str">
        <f aca="false">IFERROR(__xludf.dummyfunction("OR(B27=""X"",to_text(B27)=to_text(indirect(concatenate(C$2,row()))))"),"#NUM!")</f>
        <v>#NUM!</v>
      </c>
      <c r="D27" s="84"/>
      <c r="E27" s="32" t="str">
        <f aca="false">IF(D27="",E26,RIGHT(D27,7))</f>
        <v>0010011</v>
      </c>
      <c r="F27" s="32" t="s">
        <v>74</v>
      </c>
      <c r="G27" s="32"/>
      <c r="H27" s="32"/>
      <c r="I27" s="32"/>
      <c r="J27" s="32" t="str">
        <f aca="false">IF(F27="","XXX",RIGHT(F27,3))</f>
        <v>111</v>
      </c>
      <c r="K27" s="32" t="str">
        <f aca="false">IF(G27="","XXXXXXX",RIGHT(G27,7))</f>
        <v>XXXXXXX</v>
      </c>
      <c r="L27" s="32" t="str">
        <f aca="false">MID(E27,1,1)</f>
        <v>0</v>
      </c>
      <c r="M27" s="32" t="str">
        <f aca="false">MID(E27,2,1)</f>
        <v>0</v>
      </c>
      <c r="N27" s="32" t="str">
        <f aca="false">MID(E27,3,1)</f>
        <v>1</v>
      </c>
      <c r="O27" s="32" t="str">
        <f aca="false">MID(E27,4,1)</f>
        <v>0</v>
      </c>
      <c r="P27" s="32" t="str">
        <f aca="false">MID(E27,5,1)</f>
        <v>0</v>
      </c>
      <c r="Q27" s="89" t="str">
        <f aca="false">MID(E27,6,1)</f>
        <v>1</v>
      </c>
      <c r="R27" s="32" t="str">
        <f aca="false">MID(E27,7,1)</f>
        <v>1</v>
      </c>
      <c r="S27" s="32" t="str">
        <f aca="false">MID(J27,1,1)</f>
        <v>1</v>
      </c>
      <c r="T27" s="32" t="str">
        <f aca="false">MID(J27,2,1)</f>
        <v>1</v>
      </c>
      <c r="U27" s="32" t="str">
        <f aca="false">MID(J27,3,1)</f>
        <v>1</v>
      </c>
      <c r="V27" s="32" t="str">
        <f aca="false">MID(K27,1,1)</f>
        <v>X</v>
      </c>
      <c r="W27" s="32" t="str">
        <f aca="false">MID(K27,2,1)</f>
        <v>X</v>
      </c>
      <c r="X27" s="32" t="str">
        <f aca="false">MID(K27,3,1)</f>
        <v>X</v>
      </c>
      <c r="Y27" s="32" t="str">
        <f aca="false">MID(K27,4,1)</f>
        <v>X</v>
      </c>
      <c r="Z27" s="32" t="str">
        <f aca="false">MID(K27,5,1)</f>
        <v>X</v>
      </c>
      <c r="AA27" s="89" t="str">
        <f aca="false">MID(K27,6,1)</f>
        <v>X</v>
      </c>
      <c r="AB27" s="32" t="str">
        <f aca="false">MID(K27,7,1)</f>
        <v>X</v>
      </c>
      <c r="AC27" s="32" t="str">
        <f aca="false">IF(H27="","X",RIGHT(H27,1))</f>
        <v>X</v>
      </c>
      <c r="AD27" s="32" t="str">
        <f aca="false">IF(I27="","X",RIGHT(I27,1))</f>
        <v>X</v>
      </c>
      <c r="AE27" s="32" t="n">
        <v>1</v>
      </c>
      <c r="AF27" s="32" t="n">
        <v>0</v>
      </c>
      <c r="AG27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27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7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7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27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27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7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7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7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7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7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7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7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7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7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7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7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7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7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7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7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7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7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7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7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7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7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7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7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7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7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7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7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7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7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7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7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7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7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7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7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7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7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7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7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7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7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7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7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7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7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7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7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7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7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7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7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7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7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7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7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7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7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7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7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7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7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7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7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7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7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8" customFormat="false" ht="15.75" hidden="false" customHeight="false" outlineLevel="0" collapsed="false">
      <c r="A28" s="32" t="n">
        <v>26</v>
      </c>
      <c r="B28" s="32" t="e">
        <f aca="false">MID(HLOOKUP($B$2,'Control Logic for Hardwiring'!$H$3:$R$55,A28,FALSE()),LEN(HLOOKUP($B$2,'Control Logic for Hardwiring'!$H$3:$R$55,A28,FALSE()))-$B$4,1)</f>
        <v>#VALUE!</v>
      </c>
      <c r="C28" s="88" t="str">
        <f aca="false">IFERROR(__xludf.dummyfunction("OR(B28=""X"",to_text(B28)=to_text(indirect(concatenate(C$2,row()))))"),"#NUM!")</f>
        <v>#NUM!</v>
      </c>
      <c r="D28" s="84" t="s">
        <v>116</v>
      </c>
      <c r="E28" s="32" t="str">
        <f aca="false">IF(D28="",E27,RIGHT(D28,7))</f>
        <v>0100011</v>
      </c>
      <c r="F28" s="32" t="s">
        <v>44</v>
      </c>
      <c r="G28" s="32"/>
      <c r="H28" s="32"/>
      <c r="I28" s="32"/>
      <c r="J28" s="32" t="str">
        <f aca="false">IF(F28="","XXX",RIGHT(F28,3))</f>
        <v>000</v>
      </c>
      <c r="K28" s="32" t="str">
        <f aca="false">IF(G28="","XXXXXXX",RIGHT(G28,7))</f>
        <v>XXXXXXX</v>
      </c>
      <c r="L28" s="32" t="str">
        <f aca="false">MID(E28,1,1)</f>
        <v>0</v>
      </c>
      <c r="M28" s="32" t="str">
        <f aca="false">MID(E28,2,1)</f>
        <v>1</v>
      </c>
      <c r="N28" s="32" t="str">
        <f aca="false">MID(E28,3,1)</f>
        <v>0</v>
      </c>
      <c r="O28" s="32" t="str">
        <f aca="false">MID(E28,4,1)</f>
        <v>0</v>
      </c>
      <c r="P28" s="32" t="str">
        <f aca="false">MID(E28,5,1)</f>
        <v>0</v>
      </c>
      <c r="Q28" s="89" t="str">
        <f aca="false">MID(E28,6,1)</f>
        <v>1</v>
      </c>
      <c r="R28" s="32" t="str">
        <f aca="false">MID(E28,7,1)</f>
        <v>1</v>
      </c>
      <c r="S28" s="32" t="str">
        <f aca="false">MID(J28,1,1)</f>
        <v>0</v>
      </c>
      <c r="T28" s="32" t="str">
        <f aca="false">MID(J28,2,1)</f>
        <v>0</v>
      </c>
      <c r="U28" s="32" t="str">
        <f aca="false">MID(J28,3,1)</f>
        <v>0</v>
      </c>
      <c r="V28" s="32" t="str">
        <f aca="false">MID(K28,1,1)</f>
        <v>X</v>
      </c>
      <c r="W28" s="32" t="str">
        <f aca="false">MID(K28,2,1)</f>
        <v>X</v>
      </c>
      <c r="X28" s="32" t="str">
        <f aca="false">MID(K28,3,1)</f>
        <v>X</v>
      </c>
      <c r="Y28" s="32" t="str">
        <f aca="false">MID(K28,4,1)</f>
        <v>X</v>
      </c>
      <c r="Z28" s="32" t="str">
        <f aca="false">MID(K28,5,1)</f>
        <v>X</v>
      </c>
      <c r="AA28" s="89" t="str">
        <f aca="false">MID(K28,6,1)</f>
        <v>X</v>
      </c>
      <c r="AB28" s="32" t="str">
        <f aca="false">MID(K28,7,1)</f>
        <v>X</v>
      </c>
      <c r="AC28" s="32" t="str">
        <f aca="false">IF(H28="","X",RIGHT(H28,1))</f>
        <v>X</v>
      </c>
      <c r="AD28" s="32" t="str">
        <f aca="false">IF(I28="","X",RIGHT(I28,1))</f>
        <v>X</v>
      </c>
      <c r="AE28" s="32" t="n">
        <v>1</v>
      </c>
      <c r="AF28" s="32" t="n">
        <v>0</v>
      </c>
      <c r="AG28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28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8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8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28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28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8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8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8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8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8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8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8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8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8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8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8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8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8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8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8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8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8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8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8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8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8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8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8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8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8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8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8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8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8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8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8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8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8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8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8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8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8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8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8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8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8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8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8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8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8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8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8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8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8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8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8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8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8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8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8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8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8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8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8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8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8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8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8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8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8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29" customFormat="false" ht="15.75" hidden="false" customHeight="false" outlineLevel="0" collapsed="false">
      <c r="A29" s="32" t="n">
        <v>27</v>
      </c>
      <c r="B29" s="32" t="e">
        <f aca="false">MID(HLOOKUP($B$2,'Control Logic for Hardwiring'!$H$3:$R$55,A29,FALSE()),LEN(HLOOKUP($B$2,'Control Logic for Hardwiring'!$H$3:$R$55,A29,FALSE()))-$B$4,1)</f>
        <v>#VALUE!</v>
      </c>
      <c r="C29" s="88" t="str">
        <f aca="false">IFERROR(__xludf.dummyfunction("OR(B29=""X"",to_text(B29)=to_text(indirect(concatenate(C$2,row()))))"),"#NUM!")</f>
        <v>#NUM!</v>
      </c>
      <c r="D29" s="84"/>
      <c r="E29" s="32" t="str">
        <f aca="false">IF(D29="",E28,RIGHT(D29,7))</f>
        <v>0100011</v>
      </c>
      <c r="F29" s="32" t="s">
        <v>53</v>
      </c>
      <c r="G29" s="32"/>
      <c r="H29" s="32"/>
      <c r="I29" s="32"/>
      <c r="J29" s="32" t="str">
        <f aca="false">IF(F29="","XXX",RIGHT(F29,3))</f>
        <v>001</v>
      </c>
      <c r="K29" s="32" t="str">
        <f aca="false">IF(G29="","XXXXXXX",RIGHT(G29,7))</f>
        <v>XXXXXXX</v>
      </c>
      <c r="L29" s="32" t="str">
        <f aca="false">MID(E29,1,1)</f>
        <v>0</v>
      </c>
      <c r="M29" s="32" t="str">
        <f aca="false">MID(E29,2,1)</f>
        <v>1</v>
      </c>
      <c r="N29" s="32" t="str">
        <f aca="false">MID(E29,3,1)</f>
        <v>0</v>
      </c>
      <c r="O29" s="32" t="str">
        <f aca="false">MID(E29,4,1)</f>
        <v>0</v>
      </c>
      <c r="P29" s="32" t="str">
        <f aca="false">MID(E29,5,1)</f>
        <v>0</v>
      </c>
      <c r="Q29" s="89" t="str">
        <f aca="false">MID(E29,6,1)</f>
        <v>1</v>
      </c>
      <c r="R29" s="32" t="str">
        <f aca="false">MID(E29,7,1)</f>
        <v>1</v>
      </c>
      <c r="S29" s="32" t="str">
        <f aca="false">MID(J29,1,1)</f>
        <v>0</v>
      </c>
      <c r="T29" s="32" t="str">
        <f aca="false">MID(J29,2,1)</f>
        <v>0</v>
      </c>
      <c r="U29" s="32" t="str">
        <f aca="false">MID(J29,3,1)</f>
        <v>1</v>
      </c>
      <c r="V29" s="32" t="str">
        <f aca="false">MID(K29,1,1)</f>
        <v>X</v>
      </c>
      <c r="W29" s="32" t="str">
        <f aca="false">MID(K29,2,1)</f>
        <v>X</v>
      </c>
      <c r="X29" s="32" t="str">
        <f aca="false">MID(K29,3,1)</f>
        <v>X</v>
      </c>
      <c r="Y29" s="32" t="str">
        <f aca="false">MID(K29,4,1)</f>
        <v>X</v>
      </c>
      <c r="Z29" s="32" t="str">
        <f aca="false">MID(K29,5,1)</f>
        <v>X</v>
      </c>
      <c r="AA29" s="89" t="str">
        <f aca="false">MID(K29,6,1)</f>
        <v>X</v>
      </c>
      <c r="AB29" s="32" t="str">
        <f aca="false">MID(K29,7,1)</f>
        <v>X</v>
      </c>
      <c r="AC29" s="32" t="str">
        <f aca="false">IF(H29="","X",RIGHT(H29,1))</f>
        <v>X</v>
      </c>
      <c r="AD29" s="32" t="str">
        <f aca="false">IF(I29="","X",RIGHT(I29,1))</f>
        <v>X</v>
      </c>
      <c r="AE29" s="32" t="n">
        <v>1</v>
      </c>
      <c r="AF29" s="32" t="n">
        <v>0</v>
      </c>
      <c r="AG29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29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29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29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29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29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29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29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29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29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29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29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29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29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29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29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29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29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29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29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29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29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29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29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29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29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29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29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29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29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29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29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29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29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29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29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29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29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29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29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29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29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29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29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29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29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29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29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29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29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29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29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29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29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29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29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29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29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29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29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29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29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29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29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29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29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29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29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29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29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29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0" customFormat="false" ht="15.75" hidden="false" customHeight="false" outlineLevel="0" collapsed="false">
      <c r="A30" s="32" t="n">
        <v>28</v>
      </c>
      <c r="B30" s="32" t="e">
        <f aca="false">MID(HLOOKUP($B$2,'Control Logic for Hardwiring'!$H$3:$R$55,A30,FALSE()),LEN(HLOOKUP($B$2,'Control Logic for Hardwiring'!$H$3:$R$55,A30,FALSE()))-$B$4,1)</f>
        <v>#VALUE!</v>
      </c>
      <c r="C30" s="88" t="str">
        <f aca="false">IFERROR(__xludf.dummyfunction("OR(B30=""X"",to_text(B30)=to_text(indirect(concatenate(C$2,row()))))"),"#NUM!")</f>
        <v>#NUM!</v>
      </c>
      <c r="D30" s="84"/>
      <c r="E30" s="32" t="str">
        <f aca="false">IF(D30="",E29,RIGHT(D30,7))</f>
        <v>0100011</v>
      </c>
      <c r="F30" s="32" t="s">
        <v>60</v>
      </c>
      <c r="G30" s="32"/>
      <c r="H30" s="32"/>
      <c r="I30" s="32"/>
      <c r="J30" s="32" t="str">
        <f aca="false">IF(F30="","XXX",RIGHT(F30,3))</f>
        <v>010</v>
      </c>
      <c r="K30" s="32" t="str">
        <f aca="false">IF(G30="","XXXXXXX",RIGHT(G30,7))</f>
        <v>XXXXXXX</v>
      </c>
      <c r="L30" s="32" t="str">
        <f aca="false">MID(E30,1,1)</f>
        <v>0</v>
      </c>
      <c r="M30" s="32" t="str">
        <f aca="false">MID(E30,2,1)</f>
        <v>1</v>
      </c>
      <c r="N30" s="32" t="str">
        <f aca="false">MID(E30,3,1)</f>
        <v>0</v>
      </c>
      <c r="O30" s="32" t="str">
        <f aca="false">MID(E30,4,1)</f>
        <v>0</v>
      </c>
      <c r="P30" s="32" t="str">
        <f aca="false">MID(E30,5,1)</f>
        <v>0</v>
      </c>
      <c r="Q30" s="89" t="str">
        <f aca="false">MID(E30,6,1)</f>
        <v>1</v>
      </c>
      <c r="R30" s="32" t="str">
        <f aca="false">MID(E30,7,1)</f>
        <v>1</v>
      </c>
      <c r="S30" s="32" t="str">
        <f aca="false">MID(J30,1,1)</f>
        <v>0</v>
      </c>
      <c r="T30" s="32" t="str">
        <f aca="false">MID(J30,2,1)</f>
        <v>1</v>
      </c>
      <c r="U30" s="32" t="str">
        <f aca="false">MID(J30,3,1)</f>
        <v>0</v>
      </c>
      <c r="V30" s="32" t="str">
        <f aca="false">MID(K30,1,1)</f>
        <v>X</v>
      </c>
      <c r="W30" s="32" t="str">
        <f aca="false">MID(K30,2,1)</f>
        <v>X</v>
      </c>
      <c r="X30" s="32" t="str">
        <f aca="false">MID(K30,3,1)</f>
        <v>X</v>
      </c>
      <c r="Y30" s="32" t="str">
        <f aca="false">MID(K30,4,1)</f>
        <v>X</v>
      </c>
      <c r="Z30" s="32" t="str">
        <f aca="false">MID(K30,5,1)</f>
        <v>X</v>
      </c>
      <c r="AA30" s="89" t="str">
        <f aca="false">MID(K30,6,1)</f>
        <v>X</v>
      </c>
      <c r="AB30" s="32" t="str">
        <f aca="false">MID(K30,7,1)</f>
        <v>X</v>
      </c>
      <c r="AC30" s="32" t="str">
        <f aca="false">IF(H30="","X",RIGHT(H30,1))</f>
        <v>X</v>
      </c>
      <c r="AD30" s="32" t="str">
        <f aca="false">IF(I30="","X",RIGHT(I30,1))</f>
        <v>X</v>
      </c>
      <c r="AE30" s="32" t="n">
        <v>1</v>
      </c>
      <c r="AF30" s="32" t="n">
        <v>0</v>
      </c>
      <c r="AG30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0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30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30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30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0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0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0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0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0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0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0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0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0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0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0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0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0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0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0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0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0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0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0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0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0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0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0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0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0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0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0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0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0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0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0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0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0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0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0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0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0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0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0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0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0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0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0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0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0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0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0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0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0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0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0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0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0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0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0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0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0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0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0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0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0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0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0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0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0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0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1" customFormat="false" ht="15.75" hidden="false" customHeight="false" outlineLevel="0" collapsed="false">
      <c r="A31" s="32" t="n">
        <v>29</v>
      </c>
      <c r="B31" s="32" t="e">
        <f aca="false">MID(HLOOKUP($B$2,'Control Logic for Hardwiring'!$H$3:$R$55,A31,FALSE()),LEN(HLOOKUP($B$2,'Control Logic for Hardwiring'!$H$3:$R$55,A31,FALSE()))-$B$4,1)</f>
        <v>#VALUE!</v>
      </c>
      <c r="C31" s="88" t="str">
        <f aca="false">IFERROR(__xludf.dummyfunction("OR(B31=""X"",to_text(B31)=to_text(indirect(concatenate(C$2,row()))))"),"#NUM!")</f>
        <v>#NUM!</v>
      </c>
      <c r="D31" s="84" t="s">
        <v>121</v>
      </c>
      <c r="E31" s="32" t="str">
        <f aca="false">IF(D31="",E30,RIGHT(D31,7))</f>
        <v>1100011</v>
      </c>
      <c r="F31" s="32" t="s">
        <v>44</v>
      </c>
      <c r="G31" s="32"/>
      <c r="H31" s="32" t="n">
        <v>0</v>
      </c>
      <c r="I31" s="32" t="n">
        <v>0</v>
      </c>
      <c r="J31" s="32" t="str">
        <f aca="false">IF(F31="","XXX",RIGHT(F31,3))</f>
        <v>000</v>
      </c>
      <c r="K31" s="32" t="str">
        <f aca="false">IF(G31="","XXXXXXX",RIGHT(G31,7))</f>
        <v>XXXXXXX</v>
      </c>
      <c r="L31" s="32" t="str">
        <f aca="false">MID(E31,1,1)</f>
        <v>1</v>
      </c>
      <c r="M31" s="32" t="str">
        <f aca="false">MID(E31,2,1)</f>
        <v>1</v>
      </c>
      <c r="N31" s="32" t="str">
        <f aca="false">MID(E31,3,1)</f>
        <v>0</v>
      </c>
      <c r="O31" s="32" t="str">
        <f aca="false">MID(E31,4,1)</f>
        <v>0</v>
      </c>
      <c r="P31" s="32" t="str">
        <f aca="false">MID(E31,5,1)</f>
        <v>0</v>
      </c>
      <c r="Q31" s="89" t="str">
        <f aca="false">MID(E31,6,1)</f>
        <v>1</v>
      </c>
      <c r="R31" s="32" t="str">
        <f aca="false">MID(E31,7,1)</f>
        <v>1</v>
      </c>
      <c r="S31" s="32" t="str">
        <f aca="false">MID(J31,1,1)</f>
        <v>0</v>
      </c>
      <c r="T31" s="32" t="str">
        <f aca="false">MID(J31,2,1)</f>
        <v>0</v>
      </c>
      <c r="U31" s="32" t="str">
        <f aca="false">MID(J31,3,1)</f>
        <v>0</v>
      </c>
      <c r="V31" s="32" t="str">
        <f aca="false">MID(K31,1,1)</f>
        <v>X</v>
      </c>
      <c r="W31" s="32" t="str">
        <f aca="false">MID(K31,2,1)</f>
        <v>X</v>
      </c>
      <c r="X31" s="32" t="str">
        <f aca="false">MID(K31,3,1)</f>
        <v>X</v>
      </c>
      <c r="Y31" s="32" t="str">
        <f aca="false">MID(K31,4,1)</f>
        <v>X</v>
      </c>
      <c r="Z31" s="32" t="str">
        <f aca="false">MID(K31,5,1)</f>
        <v>X</v>
      </c>
      <c r="AA31" s="89" t="str">
        <f aca="false">MID(K31,6,1)</f>
        <v>X</v>
      </c>
      <c r="AB31" s="32" t="str">
        <f aca="false">MID(K31,7,1)</f>
        <v>X</v>
      </c>
      <c r="AC31" s="32" t="str">
        <f aca="false">IF(H31="","X",RIGHT(H31,1))</f>
        <v>0</v>
      </c>
      <c r="AD31" s="32" t="str">
        <f aca="false">IF(I31="","X",RIGHT(I31,1))</f>
        <v>0</v>
      </c>
      <c r="AE31" s="32" t="n">
        <v>1</v>
      </c>
      <c r="AF31" s="32" t="n">
        <v>0</v>
      </c>
      <c r="AG31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1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31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31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31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1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1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1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1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1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1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1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1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1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1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1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1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1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1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1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1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1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1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1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1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1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1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1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1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1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1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1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1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1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1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1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1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1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1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1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1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1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1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1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1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1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1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1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1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1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1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1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1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1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1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1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1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1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1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1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1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1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1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1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1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1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1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1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1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1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1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2" customFormat="false" ht="15.75" hidden="false" customHeight="false" outlineLevel="0" collapsed="false">
      <c r="A32" s="32" t="n">
        <v>30</v>
      </c>
      <c r="B32" s="32" t="e">
        <f aca="false">MID(HLOOKUP($B$2,'Control Logic for Hardwiring'!$H$3:$R$55,A32,FALSE()),LEN(HLOOKUP($B$2,'Control Logic for Hardwiring'!$H$3:$R$55,A32,FALSE()))-$B$4,1)</f>
        <v>#VALUE!</v>
      </c>
      <c r="C32" s="88" t="str">
        <f aca="false">IFERROR(__xludf.dummyfunction("OR(B32=""X"",to_text(B32)=to_text(indirect(concatenate(C$2,row()))))"),"#NUM!")</f>
        <v>#NUM!</v>
      </c>
      <c r="D32" s="84"/>
      <c r="E32" s="32" t="str">
        <f aca="false">IF(D32="",E31,RIGHT(D32,7))</f>
        <v>1100011</v>
      </c>
      <c r="F32" s="32" t="s">
        <v>44</v>
      </c>
      <c r="G32" s="32"/>
      <c r="H32" s="32" t="n">
        <v>1</v>
      </c>
      <c r="I32" s="32" t="n">
        <v>0</v>
      </c>
      <c r="J32" s="32" t="str">
        <f aca="false">IF(F32="","XXX",RIGHT(F32,3))</f>
        <v>000</v>
      </c>
      <c r="K32" s="32" t="str">
        <f aca="false">IF(G32="","XXXXXXX",RIGHT(G32,7))</f>
        <v>XXXXXXX</v>
      </c>
      <c r="L32" s="32" t="str">
        <f aca="false">MID(E32,1,1)</f>
        <v>1</v>
      </c>
      <c r="M32" s="32" t="str">
        <f aca="false">MID(E32,2,1)</f>
        <v>1</v>
      </c>
      <c r="N32" s="32" t="str">
        <f aca="false">MID(E32,3,1)</f>
        <v>0</v>
      </c>
      <c r="O32" s="32" t="str">
        <f aca="false">MID(E32,4,1)</f>
        <v>0</v>
      </c>
      <c r="P32" s="32" t="str">
        <f aca="false">MID(E32,5,1)</f>
        <v>0</v>
      </c>
      <c r="Q32" s="89" t="str">
        <f aca="false">MID(E32,6,1)</f>
        <v>1</v>
      </c>
      <c r="R32" s="32" t="str">
        <f aca="false">MID(E32,7,1)</f>
        <v>1</v>
      </c>
      <c r="S32" s="32" t="str">
        <f aca="false">MID(J32,1,1)</f>
        <v>0</v>
      </c>
      <c r="T32" s="32" t="str">
        <f aca="false">MID(J32,2,1)</f>
        <v>0</v>
      </c>
      <c r="U32" s="32" t="str">
        <f aca="false">MID(J32,3,1)</f>
        <v>0</v>
      </c>
      <c r="V32" s="32" t="str">
        <f aca="false">MID(K32,1,1)</f>
        <v>X</v>
      </c>
      <c r="W32" s="32" t="str">
        <f aca="false">MID(K32,2,1)</f>
        <v>X</v>
      </c>
      <c r="X32" s="32" t="str">
        <f aca="false">MID(K32,3,1)</f>
        <v>X</v>
      </c>
      <c r="Y32" s="32" t="str">
        <f aca="false">MID(K32,4,1)</f>
        <v>X</v>
      </c>
      <c r="Z32" s="32" t="str">
        <f aca="false">MID(K32,5,1)</f>
        <v>X</v>
      </c>
      <c r="AA32" s="89" t="str">
        <f aca="false">MID(K32,6,1)</f>
        <v>X</v>
      </c>
      <c r="AB32" s="32" t="str">
        <f aca="false">MID(K32,7,1)</f>
        <v>X</v>
      </c>
      <c r="AC32" s="32" t="str">
        <f aca="false">IF(H32="","X",RIGHT(H32,1))</f>
        <v>1</v>
      </c>
      <c r="AD32" s="32" t="str">
        <f aca="false">IF(I32="","X",RIGHT(I32,1))</f>
        <v>0</v>
      </c>
      <c r="AE32" s="32" t="n">
        <v>1</v>
      </c>
      <c r="AF32" s="32" t="n">
        <v>0</v>
      </c>
      <c r="AG32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2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32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32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32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2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2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2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2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2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2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2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2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2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2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2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2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2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2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2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2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2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2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2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2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2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2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2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2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2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2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2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2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2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2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2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2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2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2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2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2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2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2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2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2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2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2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2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2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2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2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2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2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2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2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2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2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2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2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2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2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2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2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2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2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2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2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2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2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2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2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3" customFormat="false" ht="15.75" hidden="false" customHeight="false" outlineLevel="0" collapsed="false">
      <c r="A33" s="32" t="n">
        <v>31</v>
      </c>
      <c r="B33" s="32" t="e">
        <f aca="false">MID(HLOOKUP($B$2,'Control Logic for Hardwiring'!$H$3:$R$55,A33,FALSE()),LEN(HLOOKUP($B$2,'Control Logic for Hardwiring'!$H$3:$R$55,A33,FALSE()))-$B$4,1)</f>
        <v>#VALUE!</v>
      </c>
      <c r="C33" s="88" t="str">
        <f aca="false">IFERROR(__xludf.dummyfunction("OR(B33=""X"",to_text(B33)=to_text(indirect(concatenate(C$2,row()))))"),"#NUM!")</f>
        <v>#NUM!</v>
      </c>
      <c r="D33" s="84"/>
      <c r="E33" s="32" t="str">
        <f aca="false">IF(D33="",E32,RIGHT(D33,7))</f>
        <v>1100011</v>
      </c>
      <c r="F33" s="32" t="s">
        <v>44</v>
      </c>
      <c r="G33" s="32"/>
      <c r="H33" s="32" t="n">
        <v>0</v>
      </c>
      <c r="I33" s="32" t="n">
        <v>1</v>
      </c>
      <c r="J33" s="32" t="str">
        <f aca="false">IF(F33="","XXX",RIGHT(F33,3))</f>
        <v>000</v>
      </c>
      <c r="K33" s="32" t="str">
        <f aca="false">IF(G33="","XXXXXXX",RIGHT(G33,7))</f>
        <v>XXXXXXX</v>
      </c>
      <c r="L33" s="32" t="str">
        <f aca="false">MID(E33,1,1)</f>
        <v>1</v>
      </c>
      <c r="M33" s="32" t="str">
        <f aca="false">MID(E33,2,1)</f>
        <v>1</v>
      </c>
      <c r="N33" s="32" t="str">
        <f aca="false">MID(E33,3,1)</f>
        <v>0</v>
      </c>
      <c r="O33" s="32" t="str">
        <f aca="false">MID(E33,4,1)</f>
        <v>0</v>
      </c>
      <c r="P33" s="32" t="str">
        <f aca="false">MID(E33,5,1)</f>
        <v>0</v>
      </c>
      <c r="Q33" s="89" t="str">
        <f aca="false">MID(E33,6,1)</f>
        <v>1</v>
      </c>
      <c r="R33" s="32" t="str">
        <f aca="false">MID(E33,7,1)</f>
        <v>1</v>
      </c>
      <c r="S33" s="32" t="str">
        <f aca="false">MID(J33,1,1)</f>
        <v>0</v>
      </c>
      <c r="T33" s="32" t="str">
        <f aca="false">MID(J33,2,1)</f>
        <v>0</v>
      </c>
      <c r="U33" s="32" t="str">
        <f aca="false">MID(J33,3,1)</f>
        <v>0</v>
      </c>
      <c r="V33" s="32" t="str">
        <f aca="false">MID(K33,1,1)</f>
        <v>X</v>
      </c>
      <c r="W33" s="32" t="str">
        <f aca="false">MID(K33,2,1)</f>
        <v>X</v>
      </c>
      <c r="X33" s="32" t="str">
        <f aca="false">MID(K33,3,1)</f>
        <v>X</v>
      </c>
      <c r="Y33" s="32" t="str">
        <f aca="false">MID(K33,4,1)</f>
        <v>X</v>
      </c>
      <c r="Z33" s="32" t="str">
        <f aca="false">MID(K33,5,1)</f>
        <v>X</v>
      </c>
      <c r="AA33" s="89" t="str">
        <f aca="false">MID(K33,6,1)</f>
        <v>X</v>
      </c>
      <c r="AB33" s="32" t="str">
        <f aca="false">MID(K33,7,1)</f>
        <v>X</v>
      </c>
      <c r="AC33" s="32" t="str">
        <f aca="false">IF(H33="","X",RIGHT(H33,1))</f>
        <v>0</v>
      </c>
      <c r="AD33" s="32" t="str">
        <f aca="false">IF(I33="","X",RIGHT(I33,1))</f>
        <v>1</v>
      </c>
      <c r="AE33" s="32" t="n">
        <v>1</v>
      </c>
      <c r="AF33" s="32" t="n">
        <v>0</v>
      </c>
      <c r="AG33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3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33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33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33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3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3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3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3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3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3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3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3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3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3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3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3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3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3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3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3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3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3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3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3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3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3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3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3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3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3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3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3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3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3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3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3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3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3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3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3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3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3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3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3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3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3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3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3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3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3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3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3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3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3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3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3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3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3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3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3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3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3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3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3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3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3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3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3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3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3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4" customFormat="false" ht="15.75" hidden="false" customHeight="false" outlineLevel="0" collapsed="false">
      <c r="A34" s="32" t="n">
        <v>32</v>
      </c>
      <c r="B34" s="32" t="e">
        <f aca="false">MID(HLOOKUP($B$2,'Control Logic for Hardwiring'!$H$3:$R$55,A34,FALSE()),LEN(HLOOKUP($B$2,'Control Logic for Hardwiring'!$H$3:$R$55,A34,FALSE()))-$B$4,1)</f>
        <v>#VALUE!</v>
      </c>
      <c r="C34" s="88" t="str">
        <f aca="false">IFERROR(__xludf.dummyfunction("OR(B34=""X"",to_text(B34)=to_text(indirect(concatenate(C$2,row()))))"),"#NUM!")</f>
        <v>#NUM!</v>
      </c>
      <c r="D34" s="84"/>
      <c r="E34" s="32" t="str">
        <f aca="false">IF(D34="",E33,RIGHT(D34,7))</f>
        <v>1100011</v>
      </c>
      <c r="F34" s="32" t="s">
        <v>53</v>
      </c>
      <c r="G34" s="32"/>
      <c r="H34" s="32" t="n">
        <v>0</v>
      </c>
      <c r="I34" s="32" t="n">
        <v>0</v>
      </c>
      <c r="J34" s="32" t="str">
        <f aca="false">IF(F34="","XXX",RIGHT(F34,3))</f>
        <v>001</v>
      </c>
      <c r="K34" s="32" t="str">
        <f aca="false">IF(G34="","XXXXXXX",RIGHT(G34,7))</f>
        <v>XXXXXXX</v>
      </c>
      <c r="L34" s="32" t="str">
        <f aca="false">MID(E34,1,1)</f>
        <v>1</v>
      </c>
      <c r="M34" s="32" t="str">
        <f aca="false">MID(E34,2,1)</f>
        <v>1</v>
      </c>
      <c r="N34" s="32" t="str">
        <f aca="false">MID(E34,3,1)</f>
        <v>0</v>
      </c>
      <c r="O34" s="32" t="str">
        <f aca="false">MID(E34,4,1)</f>
        <v>0</v>
      </c>
      <c r="P34" s="32" t="str">
        <f aca="false">MID(E34,5,1)</f>
        <v>0</v>
      </c>
      <c r="Q34" s="89" t="str">
        <f aca="false">MID(E34,6,1)</f>
        <v>1</v>
      </c>
      <c r="R34" s="32" t="str">
        <f aca="false">MID(E34,7,1)</f>
        <v>1</v>
      </c>
      <c r="S34" s="32" t="str">
        <f aca="false">MID(J34,1,1)</f>
        <v>0</v>
      </c>
      <c r="T34" s="32" t="str">
        <f aca="false">MID(J34,2,1)</f>
        <v>0</v>
      </c>
      <c r="U34" s="32" t="str">
        <f aca="false">MID(J34,3,1)</f>
        <v>1</v>
      </c>
      <c r="V34" s="32" t="str">
        <f aca="false">MID(K34,1,1)</f>
        <v>X</v>
      </c>
      <c r="W34" s="32" t="str">
        <f aca="false">MID(K34,2,1)</f>
        <v>X</v>
      </c>
      <c r="X34" s="32" t="str">
        <f aca="false">MID(K34,3,1)</f>
        <v>X</v>
      </c>
      <c r="Y34" s="32" t="str">
        <f aca="false">MID(K34,4,1)</f>
        <v>X</v>
      </c>
      <c r="Z34" s="32" t="str">
        <f aca="false">MID(K34,5,1)</f>
        <v>X</v>
      </c>
      <c r="AA34" s="89" t="str">
        <f aca="false">MID(K34,6,1)</f>
        <v>X</v>
      </c>
      <c r="AB34" s="32" t="str">
        <f aca="false">MID(K34,7,1)</f>
        <v>X</v>
      </c>
      <c r="AC34" s="32" t="str">
        <f aca="false">IF(H34="","X",RIGHT(H34,1))</f>
        <v>0</v>
      </c>
      <c r="AD34" s="32" t="str">
        <f aca="false">IF(I34="","X",RIGHT(I34,1))</f>
        <v>0</v>
      </c>
      <c r="AE34" s="32" t="n">
        <v>1</v>
      </c>
      <c r="AF34" s="32" t="n">
        <v>0</v>
      </c>
      <c r="AG34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4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34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34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34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4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4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4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4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4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4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4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4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4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4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4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4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4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4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4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4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4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4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4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4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4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4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4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4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4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4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4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4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4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4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4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4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4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4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4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4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4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4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4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4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4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4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4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4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4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4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4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4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4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4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4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4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4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4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4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4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4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4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4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4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4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4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4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4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4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4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5" customFormat="false" ht="15.75" hidden="false" customHeight="false" outlineLevel="0" collapsed="false">
      <c r="A35" s="32" t="n">
        <v>33</v>
      </c>
      <c r="B35" s="32" t="e">
        <f aca="false">MID(HLOOKUP($B$2,'Control Logic for Hardwiring'!$H$3:$R$55,A35,FALSE()),LEN(HLOOKUP($B$2,'Control Logic for Hardwiring'!$H$3:$R$55,A35,FALSE()))-$B$4,1)</f>
        <v>#VALUE!</v>
      </c>
      <c r="C35" s="88" t="str">
        <f aca="false">IFERROR(__xludf.dummyfunction("OR(B35=""X"",to_text(B35)=to_text(indirect(concatenate(C$2,row()))))"),"#NUM!")</f>
        <v>#NUM!</v>
      </c>
      <c r="D35" s="84"/>
      <c r="E35" s="32" t="str">
        <f aca="false">IF(D35="",E34,RIGHT(D35,7))</f>
        <v>1100011</v>
      </c>
      <c r="F35" s="32" t="s">
        <v>53</v>
      </c>
      <c r="G35" s="32"/>
      <c r="H35" s="32" t="n">
        <v>1</v>
      </c>
      <c r="I35" s="32" t="n">
        <v>0</v>
      </c>
      <c r="J35" s="32" t="str">
        <f aca="false">IF(F35="","XXX",RIGHT(F35,3))</f>
        <v>001</v>
      </c>
      <c r="K35" s="32" t="str">
        <f aca="false">IF(G35="","XXXXXXX",RIGHT(G35,7))</f>
        <v>XXXXXXX</v>
      </c>
      <c r="L35" s="32" t="str">
        <f aca="false">MID(E35,1,1)</f>
        <v>1</v>
      </c>
      <c r="M35" s="32" t="str">
        <f aca="false">MID(E35,2,1)</f>
        <v>1</v>
      </c>
      <c r="N35" s="32" t="str">
        <f aca="false">MID(E35,3,1)</f>
        <v>0</v>
      </c>
      <c r="O35" s="32" t="str">
        <f aca="false">MID(E35,4,1)</f>
        <v>0</v>
      </c>
      <c r="P35" s="32" t="str">
        <f aca="false">MID(E35,5,1)</f>
        <v>0</v>
      </c>
      <c r="Q35" s="89" t="str">
        <f aca="false">MID(E35,6,1)</f>
        <v>1</v>
      </c>
      <c r="R35" s="32" t="str">
        <f aca="false">MID(E35,7,1)</f>
        <v>1</v>
      </c>
      <c r="S35" s="32" t="str">
        <f aca="false">MID(J35,1,1)</f>
        <v>0</v>
      </c>
      <c r="T35" s="32" t="str">
        <f aca="false">MID(J35,2,1)</f>
        <v>0</v>
      </c>
      <c r="U35" s="32" t="str">
        <f aca="false">MID(J35,3,1)</f>
        <v>1</v>
      </c>
      <c r="V35" s="32" t="str">
        <f aca="false">MID(K35,1,1)</f>
        <v>X</v>
      </c>
      <c r="W35" s="32" t="str">
        <f aca="false">MID(K35,2,1)</f>
        <v>X</v>
      </c>
      <c r="X35" s="32" t="str">
        <f aca="false">MID(K35,3,1)</f>
        <v>X</v>
      </c>
      <c r="Y35" s="32" t="str">
        <f aca="false">MID(K35,4,1)</f>
        <v>X</v>
      </c>
      <c r="Z35" s="32" t="str">
        <f aca="false">MID(K35,5,1)</f>
        <v>X</v>
      </c>
      <c r="AA35" s="89" t="str">
        <f aca="false">MID(K35,6,1)</f>
        <v>X</v>
      </c>
      <c r="AB35" s="32" t="str">
        <f aca="false">MID(K35,7,1)</f>
        <v>X</v>
      </c>
      <c r="AC35" s="32" t="str">
        <f aca="false">IF(H35="","X",RIGHT(H35,1))</f>
        <v>1</v>
      </c>
      <c r="AD35" s="32" t="str">
        <f aca="false">IF(I35="","X",RIGHT(I35,1))</f>
        <v>0</v>
      </c>
      <c r="AE35" s="32" t="n">
        <v>1</v>
      </c>
      <c r="AF35" s="32" t="n">
        <v>0</v>
      </c>
      <c r="AG35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5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35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35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35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5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5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5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5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5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5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5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5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5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5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5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5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5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5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5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5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5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5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5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5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5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5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5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5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5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5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5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5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5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5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5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5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5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5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5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5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5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5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5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5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5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5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5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5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5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5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5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5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5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5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5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5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5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5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5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5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5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5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5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5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5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5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5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5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5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5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6" customFormat="false" ht="15.75" hidden="false" customHeight="false" outlineLevel="0" collapsed="false">
      <c r="A36" s="32" t="n">
        <v>34</v>
      </c>
      <c r="B36" s="32" t="e">
        <f aca="false">MID(HLOOKUP($B$2,'Control Logic for Hardwiring'!$H$3:$R$55,A36,FALSE()),LEN(HLOOKUP($B$2,'Control Logic for Hardwiring'!$H$3:$R$55,A36,FALSE()))-$B$4,1)</f>
        <v>#VALUE!</v>
      </c>
      <c r="C36" s="88" t="str">
        <f aca="false">IFERROR(__xludf.dummyfunction("OR(B36=""X"",to_text(B36)=to_text(indirect(concatenate(C$2,row()))))"),"#NUM!")</f>
        <v>#NUM!</v>
      </c>
      <c r="D36" s="84"/>
      <c r="E36" s="32" t="str">
        <f aca="false">IF(D36="",E35,RIGHT(D36,7))</f>
        <v>1100011</v>
      </c>
      <c r="F36" s="32" t="s">
        <v>53</v>
      </c>
      <c r="G36" s="32"/>
      <c r="H36" s="32" t="n">
        <v>0</v>
      </c>
      <c r="I36" s="32" t="n">
        <v>1</v>
      </c>
      <c r="J36" s="32" t="str">
        <f aca="false">IF(F36="","XXX",RIGHT(F36,3))</f>
        <v>001</v>
      </c>
      <c r="K36" s="32" t="str">
        <f aca="false">IF(G36="","XXXXXXX",RIGHT(G36,7))</f>
        <v>XXXXXXX</v>
      </c>
      <c r="L36" s="32" t="str">
        <f aca="false">MID(E36,1,1)</f>
        <v>1</v>
      </c>
      <c r="M36" s="32" t="str">
        <f aca="false">MID(E36,2,1)</f>
        <v>1</v>
      </c>
      <c r="N36" s="32" t="str">
        <f aca="false">MID(E36,3,1)</f>
        <v>0</v>
      </c>
      <c r="O36" s="32" t="str">
        <f aca="false">MID(E36,4,1)</f>
        <v>0</v>
      </c>
      <c r="P36" s="32" t="str">
        <f aca="false">MID(E36,5,1)</f>
        <v>0</v>
      </c>
      <c r="Q36" s="89" t="str">
        <f aca="false">MID(E36,6,1)</f>
        <v>1</v>
      </c>
      <c r="R36" s="32" t="str">
        <f aca="false">MID(E36,7,1)</f>
        <v>1</v>
      </c>
      <c r="S36" s="32" t="str">
        <f aca="false">MID(J36,1,1)</f>
        <v>0</v>
      </c>
      <c r="T36" s="32" t="str">
        <f aca="false">MID(J36,2,1)</f>
        <v>0</v>
      </c>
      <c r="U36" s="32" t="str">
        <f aca="false">MID(J36,3,1)</f>
        <v>1</v>
      </c>
      <c r="V36" s="32" t="str">
        <f aca="false">MID(K36,1,1)</f>
        <v>X</v>
      </c>
      <c r="W36" s="32" t="str">
        <f aca="false">MID(K36,2,1)</f>
        <v>X</v>
      </c>
      <c r="X36" s="32" t="str">
        <f aca="false">MID(K36,3,1)</f>
        <v>X</v>
      </c>
      <c r="Y36" s="32" t="str">
        <f aca="false">MID(K36,4,1)</f>
        <v>X</v>
      </c>
      <c r="Z36" s="32" t="str">
        <f aca="false">MID(K36,5,1)</f>
        <v>X</v>
      </c>
      <c r="AA36" s="89" t="str">
        <f aca="false">MID(K36,6,1)</f>
        <v>X</v>
      </c>
      <c r="AB36" s="32" t="str">
        <f aca="false">MID(K36,7,1)</f>
        <v>X</v>
      </c>
      <c r="AC36" s="32" t="str">
        <f aca="false">IF(H36="","X",RIGHT(H36,1))</f>
        <v>0</v>
      </c>
      <c r="AD36" s="32" t="str">
        <f aca="false">IF(I36="","X",RIGHT(I36,1))</f>
        <v>1</v>
      </c>
      <c r="AE36" s="32" t="n">
        <v>1</v>
      </c>
      <c r="AF36" s="32" t="n">
        <v>0</v>
      </c>
      <c r="AG36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6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36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36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36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6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6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6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6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6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6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6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6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6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6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6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6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6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6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6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6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6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6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6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6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6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6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6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6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6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6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6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6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6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6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6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6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6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6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6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6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6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6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6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6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6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6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6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6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6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6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6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6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6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6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6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6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6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6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6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6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6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6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6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6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6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6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6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6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6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6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7" customFormat="false" ht="15.75" hidden="false" customHeight="false" outlineLevel="0" collapsed="false">
      <c r="A37" s="32" t="n">
        <v>35</v>
      </c>
      <c r="B37" s="32" t="e">
        <f aca="false">MID(HLOOKUP($B$2,'Control Logic for Hardwiring'!$H$3:$R$55,A37,FALSE()),LEN(HLOOKUP($B$2,'Control Logic for Hardwiring'!$H$3:$R$55,A37,FALSE()))-$B$4,1)</f>
        <v>#VALUE!</v>
      </c>
      <c r="C37" s="88" t="str">
        <f aca="false">IFERROR(__xludf.dummyfunction("OR(B37=""X"",to_text(B37)=to_text(indirect(concatenate(C$2,row()))))"),"#NUM!")</f>
        <v>#NUM!</v>
      </c>
      <c r="D37" s="84"/>
      <c r="E37" s="32" t="str">
        <f aca="false">IF(D37="",E36,RIGHT(D37,7))</f>
        <v>1100011</v>
      </c>
      <c r="F37" s="32" t="s">
        <v>63</v>
      </c>
      <c r="G37" s="32"/>
      <c r="H37" s="32" t="n">
        <v>0</v>
      </c>
      <c r="I37" s="32" t="n">
        <v>0</v>
      </c>
      <c r="J37" s="32" t="str">
        <f aca="false">IF(F37="","XXX",RIGHT(F37,3))</f>
        <v>100</v>
      </c>
      <c r="K37" s="32" t="str">
        <f aca="false">IF(G37="","XXXXXXX",RIGHT(G37,7))</f>
        <v>XXXXXXX</v>
      </c>
      <c r="L37" s="32" t="str">
        <f aca="false">MID(E37,1,1)</f>
        <v>1</v>
      </c>
      <c r="M37" s="32" t="str">
        <f aca="false">MID(E37,2,1)</f>
        <v>1</v>
      </c>
      <c r="N37" s="32" t="str">
        <f aca="false">MID(E37,3,1)</f>
        <v>0</v>
      </c>
      <c r="O37" s="32" t="str">
        <f aca="false">MID(E37,4,1)</f>
        <v>0</v>
      </c>
      <c r="P37" s="32" t="str">
        <f aca="false">MID(E37,5,1)</f>
        <v>0</v>
      </c>
      <c r="Q37" s="89" t="str">
        <f aca="false">MID(E37,6,1)</f>
        <v>1</v>
      </c>
      <c r="R37" s="32" t="str">
        <f aca="false">MID(E37,7,1)</f>
        <v>1</v>
      </c>
      <c r="S37" s="32" t="str">
        <f aca="false">MID(J37,1,1)</f>
        <v>1</v>
      </c>
      <c r="T37" s="32" t="str">
        <f aca="false">MID(J37,2,1)</f>
        <v>0</v>
      </c>
      <c r="U37" s="32" t="str">
        <f aca="false">MID(J37,3,1)</f>
        <v>0</v>
      </c>
      <c r="V37" s="32" t="str">
        <f aca="false">MID(K37,1,1)</f>
        <v>X</v>
      </c>
      <c r="W37" s="32" t="str">
        <f aca="false">MID(K37,2,1)</f>
        <v>X</v>
      </c>
      <c r="X37" s="32" t="str">
        <f aca="false">MID(K37,3,1)</f>
        <v>X</v>
      </c>
      <c r="Y37" s="32" t="str">
        <f aca="false">MID(K37,4,1)</f>
        <v>X</v>
      </c>
      <c r="Z37" s="32" t="str">
        <f aca="false">MID(K37,5,1)</f>
        <v>X</v>
      </c>
      <c r="AA37" s="89" t="str">
        <f aca="false">MID(K37,6,1)</f>
        <v>X</v>
      </c>
      <c r="AB37" s="32" t="str">
        <f aca="false">MID(K37,7,1)</f>
        <v>X</v>
      </c>
      <c r="AC37" s="32" t="str">
        <f aca="false">IF(H37="","X",RIGHT(H37,1))</f>
        <v>0</v>
      </c>
      <c r="AD37" s="32" t="str">
        <f aca="false">IF(I37="","X",RIGHT(I37,1))</f>
        <v>0</v>
      </c>
      <c r="AE37" s="32" t="n">
        <v>1</v>
      </c>
      <c r="AF37" s="32" t="n">
        <v>0</v>
      </c>
      <c r="AG37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7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37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37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37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7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7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7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7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7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7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7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7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7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7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7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7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7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7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7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7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7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7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7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7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7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7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7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7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7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7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7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7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7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7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7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7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7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7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7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7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7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7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7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7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7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7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7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7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7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7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7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7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7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7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7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7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7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7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7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7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7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7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7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7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7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7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7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7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7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7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8" customFormat="false" ht="15.75" hidden="false" customHeight="false" outlineLevel="0" collapsed="false">
      <c r="A38" s="32" t="n">
        <v>36</v>
      </c>
      <c r="B38" s="32" t="e">
        <f aca="false">MID(HLOOKUP($B$2,'Control Logic for Hardwiring'!$H$3:$R$55,A38,FALSE()),LEN(HLOOKUP($B$2,'Control Logic for Hardwiring'!$H$3:$R$55,A38,FALSE()))-$B$4,1)</f>
        <v>#VALUE!</v>
      </c>
      <c r="C38" s="88" t="str">
        <f aca="false">IFERROR(__xludf.dummyfunction("OR(B38=""X"",to_text(B38)=to_text(indirect(concatenate(C$2,row()))))"),"#NUM!")</f>
        <v>#NUM!</v>
      </c>
      <c r="D38" s="84"/>
      <c r="E38" s="32" t="str">
        <f aca="false">IF(D38="",E37,RIGHT(D38,7))</f>
        <v>1100011</v>
      </c>
      <c r="F38" s="32" t="s">
        <v>63</v>
      </c>
      <c r="G38" s="32"/>
      <c r="H38" s="32" t="n">
        <v>1</v>
      </c>
      <c r="I38" s="32" t="n">
        <v>0</v>
      </c>
      <c r="J38" s="32" t="str">
        <f aca="false">IF(F38="","XXX",RIGHT(F38,3))</f>
        <v>100</v>
      </c>
      <c r="K38" s="32" t="str">
        <f aca="false">IF(G38="","XXXXXXX",RIGHT(G38,7))</f>
        <v>XXXXXXX</v>
      </c>
      <c r="L38" s="32" t="str">
        <f aca="false">MID(E38,1,1)</f>
        <v>1</v>
      </c>
      <c r="M38" s="32" t="str">
        <f aca="false">MID(E38,2,1)</f>
        <v>1</v>
      </c>
      <c r="N38" s="32" t="str">
        <f aca="false">MID(E38,3,1)</f>
        <v>0</v>
      </c>
      <c r="O38" s="32" t="str">
        <f aca="false">MID(E38,4,1)</f>
        <v>0</v>
      </c>
      <c r="P38" s="32" t="str">
        <f aca="false">MID(E38,5,1)</f>
        <v>0</v>
      </c>
      <c r="Q38" s="89" t="str">
        <f aca="false">MID(E38,6,1)</f>
        <v>1</v>
      </c>
      <c r="R38" s="32" t="str">
        <f aca="false">MID(E38,7,1)</f>
        <v>1</v>
      </c>
      <c r="S38" s="32" t="str">
        <f aca="false">MID(J38,1,1)</f>
        <v>1</v>
      </c>
      <c r="T38" s="32" t="str">
        <f aca="false">MID(J38,2,1)</f>
        <v>0</v>
      </c>
      <c r="U38" s="32" t="str">
        <f aca="false">MID(J38,3,1)</f>
        <v>0</v>
      </c>
      <c r="V38" s="32" t="str">
        <f aca="false">MID(K38,1,1)</f>
        <v>X</v>
      </c>
      <c r="W38" s="32" t="str">
        <f aca="false">MID(K38,2,1)</f>
        <v>X</v>
      </c>
      <c r="X38" s="32" t="str">
        <f aca="false">MID(K38,3,1)</f>
        <v>X</v>
      </c>
      <c r="Y38" s="32" t="str">
        <f aca="false">MID(K38,4,1)</f>
        <v>X</v>
      </c>
      <c r="Z38" s="32" t="str">
        <f aca="false">MID(K38,5,1)</f>
        <v>X</v>
      </c>
      <c r="AA38" s="89" t="str">
        <f aca="false">MID(K38,6,1)</f>
        <v>X</v>
      </c>
      <c r="AB38" s="32" t="str">
        <f aca="false">MID(K38,7,1)</f>
        <v>X</v>
      </c>
      <c r="AC38" s="32" t="str">
        <f aca="false">IF(H38="","X",RIGHT(H38,1))</f>
        <v>1</v>
      </c>
      <c r="AD38" s="32" t="str">
        <f aca="false">IF(I38="","X",RIGHT(I38,1))</f>
        <v>0</v>
      </c>
      <c r="AE38" s="32" t="n">
        <v>1</v>
      </c>
      <c r="AF38" s="32" t="n">
        <v>0</v>
      </c>
      <c r="AG38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8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38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38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38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8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8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8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8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8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8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8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8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8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8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8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8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8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8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8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8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8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8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8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8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8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8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8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8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8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8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8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8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8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8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8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8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8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8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8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8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8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8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8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8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8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8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8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8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8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8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8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8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8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8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8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8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8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8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8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8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8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8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8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8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8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8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8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8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8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8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39" customFormat="false" ht="15.75" hidden="false" customHeight="false" outlineLevel="0" collapsed="false">
      <c r="A39" s="32" t="n">
        <v>37</v>
      </c>
      <c r="B39" s="32" t="e">
        <f aca="false">MID(HLOOKUP($B$2,'Control Logic for Hardwiring'!$H$3:$R$55,A39,FALSE()),LEN(HLOOKUP($B$2,'Control Logic for Hardwiring'!$H$3:$R$55,A39,FALSE()))-$B$4,1)</f>
        <v>#VALUE!</v>
      </c>
      <c r="C39" s="88" t="str">
        <f aca="false">IFERROR(__xludf.dummyfunction("OR(B39=""X"",to_text(B39)=to_text(indirect(concatenate(C$2,row()))))"),"#NUM!")</f>
        <v>#NUM!</v>
      </c>
      <c r="D39" s="84"/>
      <c r="E39" s="32" t="str">
        <f aca="false">IF(D39="",E38,RIGHT(D39,7))</f>
        <v>1100011</v>
      </c>
      <c r="F39" s="32" t="s">
        <v>63</v>
      </c>
      <c r="G39" s="32"/>
      <c r="H39" s="32" t="n">
        <v>0</v>
      </c>
      <c r="I39" s="32" t="n">
        <v>1</v>
      </c>
      <c r="J39" s="32" t="str">
        <f aca="false">IF(F39="","XXX",RIGHT(F39,3))</f>
        <v>100</v>
      </c>
      <c r="K39" s="32" t="str">
        <f aca="false">IF(G39="","XXXXXXX",RIGHT(G39,7))</f>
        <v>XXXXXXX</v>
      </c>
      <c r="L39" s="32" t="str">
        <f aca="false">MID(E39,1,1)</f>
        <v>1</v>
      </c>
      <c r="M39" s="32" t="str">
        <f aca="false">MID(E39,2,1)</f>
        <v>1</v>
      </c>
      <c r="N39" s="32" t="str">
        <f aca="false">MID(E39,3,1)</f>
        <v>0</v>
      </c>
      <c r="O39" s="32" t="str">
        <f aca="false">MID(E39,4,1)</f>
        <v>0</v>
      </c>
      <c r="P39" s="32" t="str">
        <f aca="false">MID(E39,5,1)</f>
        <v>0</v>
      </c>
      <c r="Q39" s="89" t="str">
        <f aca="false">MID(E39,6,1)</f>
        <v>1</v>
      </c>
      <c r="R39" s="32" t="str">
        <f aca="false">MID(E39,7,1)</f>
        <v>1</v>
      </c>
      <c r="S39" s="32" t="str">
        <f aca="false">MID(J39,1,1)</f>
        <v>1</v>
      </c>
      <c r="T39" s="32" t="str">
        <f aca="false">MID(J39,2,1)</f>
        <v>0</v>
      </c>
      <c r="U39" s="32" t="str">
        <f aca="false">MID(J39,3,1)</f>
        <v>0</v>
      </c>
      <c r="V39" s="32" t="str">
        <f aca="false">MID(K39,1,1)</f>
        <v>X</v>
      </c>
      <c r="W39" s="32" t="str">
        <f aca="false">MID(K39,2,1)</f>
        <v>X</v>
      </c>
      <c r="X39" s="32" t="str">
        <f aca="false">MID(K39,3,1)</f>
        <v>X</v>
      </c>
      <c r="Y39" s="32" t="str">
        <f aca="false">MID(K39,4,1)</f>
        <v>X</v>
      </c>
      <c r="Z39" s="32" t="str">
        <f aca="false">MID(K39,5,1)</f>
        <v>X</v>
      </c>
      <c r="AA39" s="89" t="str">
        <f aca="false">MID(K39,6,1)</f>
        <v>X</v>
      </c>
      <c r="AB39" s="32" t="str">
        <f aca="false">MID(K39,7,1)</f>
        <v>X</v>
      </c>
      <c r="AC39" s="32" t="str">
        <f aca="false">IF(H39="","X",RIGHT(H39,1))</f>
        <v>0</v>
      </c>
      <c r="AD39" s="32" t="str">
        <f aca="false">IF(I39="","X",RIGHT(I39,1))</f>
        <v>1</v>
      </c>
      <c r="AE39" s="32" t="n">
        <v>1</v>
      </c>
      <c r="AF39" s="32" t="n">
        <v>0</v>
      </c>
      <c r="AG39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39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39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39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39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39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39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39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39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39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39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39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39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39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39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39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39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39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39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39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39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39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39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39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39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39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39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39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39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39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39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39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39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39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39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39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39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39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39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39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39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39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39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39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39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39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39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39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39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39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39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39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39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39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39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39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39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39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39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39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39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39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39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39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39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39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39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39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39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39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39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0" customFormat="false" ht="15.75" hidden="false" customHeight="false" outlineLevel="0" collapsed="false">
      <c r="A40" s="32" t="n">
        <v>38</v>
      </c>
      <c r="B40" s="32" t="e">
        <f aca="false">MID(HLOOKUP($B$2,'Control Logic for Hardwiring'!$H$3:$R$55,A40,FALSE()),LEN(HLOOKUP($B$2,'Control Logic for Hardwiring'!$H$3:$R$55,A40,FALSE()))-$B$4,1)</f>
        <v>#VALUE!</v>
      </c>
      <c r="C40" s="88" t="str">
        <f aca="false">IFERROR(__xludf.dummyfunction("OR(B40=""X"",to_text(B40)=to_text(indirect(concatenate(C$2,row()))))"),"#NUM!")</f>
        <v>#NUM!</v>
      </c>
      <c r="D40" s="84"/>
      <c r="E40" s="32" t="str">
        <f aca="false">IF(D40="",E39,RIGHT(D40,7))</f>
        <v>1100011</v>
      </c>
      <c r="F40" s="32" t="s">
        <v>66</v>
      </c>
      <c r="G40" s="32"/>
      <c r="H40" s="32" t="n">
        <v>0</v>
      </c>
      <c r="I40" s="32" t="n">
        <v>0</v>
      </c>
      <c r="J40" s="32" t="str">
        <f aca="false">IF(F40="","XXX",RIGHT(F40,3))</f>
        <v>101</v>
      </c>
      <c r="K40" s="32" t="str">
        <f aca="false">IF(G40="","XXXXXXX",RIGHT(G40,7))</f>
        <v>XXXXXXX</v>
      </c>
      <c r="L40" s="32" t="str">
        <f aca="false">MID(E40,1,1)</f>
        <v>1</v>
      </c>
      <c r="M40" s="32" t="str">
        <f aca="false">MID(E40,2,1)</f>
        <v>1</v>
      </c>
      <c r="N40" s="32" t="str">
        <f aca="false">MID(E40,3,1)</f>
        <v>0</v>
      </c>
      <c r="O40" s="32" t="str">
        <f aca="false">MID(E40,4,1)</f>
        <v>0</v>
      </c>
      <c r="P40" s="32" t="str">
        <f aca="false">MID(E40,5,1)</f>
        <v>0</v>
      </c>
      <c r="Q40" s="89" t="str">
        <f aca="false">MID(E40,6,1)</f>
        <v>1</v>
      </c>
      <c r="R40" s="32" t="str">
        <f aca="false">MID(E40,7,1)</f>
        <v>1</v>
      </c>
      <c r="S40" s="32" t="str">
        <f aca="false">MID(J40,1,1)</f>
        <v>1</v>
      </c>
      <c r="T40" s="32" t="str">
        <f aca="false">MID(J40,2,1)</f>
        <v>0</v>
      </c>
      <c r="U40" s="32" t="str">
        <f aca="false">MID(J40,3,1)</f>
        <v>1</v>
      </c>
      <c r="V40" s="32" t="str">
        <f aca="false">MID(K40,1,1)</f>
        <v>X</v>
      </c>
      <c r="W40" s="32" t="str">
        <f aca="false">MID(K40,2,1)</f>
        <v>X</v>
      </c>
      <c r="X40" s="32" t="str">
        <f aca="false">MID(K40,3,1)</f>
        <v>X</v>
      </c>
      <c r="Y40" s="32" t="str">
        <f aca="false">MID(K40,4,1)</f>
        <v>X</v>
      </c>
      <c r="Z40" s="32" t="str">
        <f aca="false">MID(K40,5,1)</f>
        <v>X</v>
      </c>
      <c r="AA40" s="89" t="str">
        <f aca="false">MID(K40,6,1)</f>
        <v>X</v>
      </c>
      <c r="AB40" s="32" t="str">
        <f aca="false">MID(K40,7,1)</f>
        <v>X</v>
      </c>
      <c r="AC40" s="32" t="str">
        <f aca="false">IF(H40="","X",RIGHT(H40,1))</f>
        <v>0</v>
      </c>
      <c r="AD40" s="32" t="str">
        <f aca="false">IF(I40="","X",RIGHT(I40,1))</f>
        <v>0</v>
      </c>
      <c r="AE40" s="32" t="n">
        <v>1</v>
      </c>
      <c r="AF40" s="32" t="n">
        <v>0</v>
      </c>
      <c r="AG40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40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40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40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0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40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0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0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0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0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0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0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0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0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0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0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0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0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0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0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0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0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0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0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0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0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0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0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0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0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0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0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0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0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0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0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0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0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0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0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0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0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0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0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0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0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0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0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0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0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0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0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0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0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0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0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0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0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0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0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0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0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0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0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0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0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0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0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0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0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0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1" customFormat="false" ht="15.75" hidden="false" customHeight="false" outlineLevel="0" collapsed="false">
      <c r="A41" s="32" t="n">
        <v>39</v>
      </c>
      <c r="B41" s="32" t="e">
        <f aca="false">MID(HLOOKUP($B$2,'Control Logic for Hardwiring'!$H$3:$R$55,A41,FALSE()),LEN(HLOOKUP($B$2,'Control Logic for Hardwiring'!$H$3:$R$55,A41,FALSE()))-$B$4,1)</f>
        <v>#VALUE!</v>
      </c>
      <c r="C41" s="88" t="str">
        <f aca="false">IFERROR(__xludf.dummyfunction("OR(B41=""X"",to_text(B41)=to_text(indirect(concatenate(C$2,row()))))"),"#NUM!")</f>
        <v>#NUM!</v>
      </c>
      <c r="D41" s="84"/>
      <c r="E41" s="32" t="str">
        <f aca="false">IF(D41="",E40,RIGHT(D41,7))</f>
        <v>1100011</v>
      </c>
      <c r="F41" s="32" t="s">
        <v>66</v>
      </c>
      <c r="G41" s="32"/>
      <c r="H41" s="32" t="n">
        <v>1</v>
      </c>
      <c r="I41" s="32" t="n">
        <v>0</v>
      </c>
      <c r="J41" s="32" t="str">
        <f aca="false">IF(F41="","XXX",RIGHT(F41,3))</f>
        <v>101</v>
      </c>
      <c r="K41" s="32" t="str">
        <f aca="false">IF(G41="","XXXXXXX",RIGHT(G41,7))</f>
        <v>XXXXXXX</v>
      </c>
      <c r="L41" s="32" t="str">
        <f aca="false">MID(E41,1,1)</f>
        <v>1</v>
      </c>
      <c r="M41" s="32" t="str">
        <f aca="false">MID(E41,2,1)</f>
        <v>1</v>
      </c>
      <c r="N41" s="32" t="str">
        <f aca="false">MID(E41,3,1)</f>
        <v>0</v>
      </c>
      <c r="O41" s="32" t="str">
        <f aca="false">MID(E41,4,1)</f>
        <v>0</v>
      </c>
      <c r="P41" s="32" t="str">
        <f aca="false">MID(E41,5,1)</f>
        <v>0</v>
      </c>
      <c r="Q41" s="89" t="str">
        <f aca="false">MID(E41,6,1)</f>
        <v>1</v>
      </c>
      <c r="R41" s="32" t="str">
        <f aca="false">MID(E41,7,1)</f>
        <v>1</v>
      </c>
      <c r="S41" s="32" t="str">
        <f aca="false">MID(J41,1,1)</f>
        <v>1</v>
      </c>
      <c r="T41" s="32" t="str">
        <f aca="false">MID(J41,2,1)</f>
        <v>0</v>
      </c>
      <c r="U41" s="32" t="str">
        <f aca="false">MID(J41,3,1)</f>
        <v>1</v>
      </c>
      <c r="V41" s="32" t="str">
        <f aca="false">MID(K41,1,1)</f>
        <v>X</v>
      </c>
      <c r="W41" s="32" t="str">
        <f aca="false">MID(K41,2,1)</f>
        <v>X</v>
      </c>
      <c r="X41" s="32" t="str">
        <f aca="false">MID(K41,3,1)</f>
        <v>X</v>
      </c>
      <c r="Y41" s="32" t="str">
        <f aca="false">MID(K41,4,1)</f>
        <v>X</v>
      </c>
      <c r="Z41" s="32" t="str">
        <f aca="false">MID(K41,5,1)</f>
        <v>X</v>
      </c>
      <c r="AA41" s="89" t="str">
        <f aca="false">MID(K41,6,1)</f>
        <v>X</v>
      </c>
      <c r="AB41" s="32" t="str">
        <f aca="false">MID(K41,7,1)</f>
        <v>X</v>
      </c>
      <c r="AC41" s="32" t="str">
        <f aca="false">IF(H41="","X",RIGHT(H41,1))</f>
        <v>1</v>
      </c>
      <c r="AD41" s="32" t="str">
        <f aca="false">IF(I41="","X",RIGHT(I41,1))</f>
        <v>0</v>
      </c>
      <c r="AE41" s="32" t="n">
        <v>1</v>
      </c>
      <c r="AF41" s="32" t="n">
        <v>0</v>
      </c>
      <c r="AG41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41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41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41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1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41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1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1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1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1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1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1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1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1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1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1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1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1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1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1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1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1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1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1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1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1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1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1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1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1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1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1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1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1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1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1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1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1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1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1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1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1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1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1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1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1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1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1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1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1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1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1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1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1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1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1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1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1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1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1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1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1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1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1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1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1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1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1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1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1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1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2" customFormat="false" ht="15.75" hidden="false" customHeight="false" outlineLevel="0" collapsed="false">
      <c r="A42" s="32" t="n">
        <v>40</v>
      </c>
      <c r="B42" s="32" t="e">
        <f aca="false">MID(HLOOKUP($B$2,'Control Logic for Hardwiring'!$H$3:$R$55,A42,FALSE()),LEN(HLOOKUP($B$2,'Control Logic for Hardwiring'!$H$3:$R$55,A42,FALSE()))-$B$4,1)</f>
        <v>#VALUE!</v>
      </c>
      <c r="C42" s="88" t="str">
        <f aca="false">IFERROR(__xludf.dummyfunction("OR(B42=""X"",to_text(B42)=to_text(indirect(concatenate(C$2,row()))))"),"#NUM!")</f>
        <v>#NUM!</v>
      </c>
      <c r="D42" s="84"/>
      <c r="E42" s="32" t="str">
        <f aca="false">IF(D42="",E41,RIGHT(D42,7))</f>
        <v>1100011</v>
      </c>
      <c r="F42" s="32" t="s">
        <v>66</v>
      </c>
      <c r="G42" s="32"/>
      <c r="H42" s="32" t="n">
        <v>0</v>
      </c>
      <c r="I42" s="32" t="n">
        <v>1</v>
      </c>
      <c r="J42" s="32" t="str">
        <f aca="false">IF(F42="","XXX",RIGHT(F42,3))</f>
        <v>101</v>
      </c>
      <c r="K42" s="32" t="str">
        <f aca="false">IF(G42="","XXXXXXX",RIGHT(G42,7))</f>
        <v>XXXXXXX</v>
      </c>
      <c r="L42" s="32" t="str">
        <f aca="false">MID(E42,1,1)</f>
        <v>1</v>
      </c>
      <c r="M42" s="32" t="str">
        <f aca="false">MID(E42,2,1)</f>
        <v>1</v>
      </c>
      <c r="N42" s="32" t="str">
        <f aca="false">MID(E42,3,1)</f>
        <v>0</v>
      </c>
      <c r="O42" s="32" t="str">
        <f aca="false">MID(E42,4,1)</f>
        <v>0</v>
      </c>
      <c r="P42" s="32" t="str">
        <f aca="false">MID(E42,5,1)</f>
        <v>0</v>
      </c>
      <c r="Q42" s="89" t="str">
        <f aca="false">MID(E42,6,1)</f>
        <v>1</v>
      </c>
      <c r="R42" s="32" t="str">
        <f aca="false">MID(E42,7,1)</f>
        <v>1</v>
      </c>
      <c r="S42" s="32" t="str">
        <f aca="false">MID(J42,1,1)</f>
        <v>1</v>
      </c>
      <c r="T42" s="32" t="str">
        <f aca="false">MID(J42,2,1)</f>
        <v>0</v>
      </c>
      <c r="U42" s="32" t="str">
        <f aca="false">MID(J42,3,1)</f>
        <v>1</v>
      </c>
      <c r="V42" s="32" t="str">
        <f aca="false">MID(K42,1,1)</f>
        <v>X</v>
      </c>
      <c r="W42" s="32" t="str">
        <f aca="false">MID(K42,2,1)</f>
        <v>X</v>
      </c>
      <c r="X42" s="32" t="str">
        <f aca="false">MID(K42,3,1)</f>
        <v>X</v>
      </c>
      <c r="Y42" s="32" t="str">
        <f aca="false">MID(K42,4,1)</f>
        <v>X</v>
      </c>
      <c r="Z42" s="32" t="str">
        <f aca="false">MID(K42,5,1)</f>
        <v>X</v>
      </c>
      <c r="AA42" s="89" t="str">
        <f aca="false">MID(K42,6,1)</f>
        <v>X</v>
      </c>
      <c r="AB42" s="32" t="str">
        <f aca="false">MID(K42,7,1)</f>
        <v>X</v>
      </c>
      <c r="AC42" s="32" t="str">
        <f aca="false">IF(H42="","X",RIGHT(H42,1))</f>
        <v>0</v>
      </c>
      <c r="AD42" s="32" t="str">
        <f aca="false">IF(I42="","X",RIGHT(I42,1))</f>
        <v>1</v>
      </c>
      <c r="AE42" s="32" t="n">
        <v>1</v>
      </c>
      <c r="AF42" s="32" t="n">
        <v>0</v>
      </c>
      <c r="AG42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42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42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42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2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42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2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2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2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2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2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2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2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2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2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2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2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2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2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2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2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2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2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2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2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2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2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2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2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2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2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2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2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2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2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2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2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2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2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2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2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2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2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2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2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2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2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2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2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2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2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2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2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2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2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2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2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2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2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2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2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2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2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2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2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2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2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2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2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2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2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3" customFormat="false" ht="15.75" hidden="false" customHeight="false" outlineLevel="0" collapsed="false">
      <c r="A43" s="32" t="n">
        <v>41</v>
      </c>
      <c r="B43" s="32" t="e">
        <f aca="false">MID(HLOOKUP($B$2,'Control Logic for Hardwiring'!$H$3:$R$55,A43,FALSE()),LEN(HLOOKUP($B$2,'Control Logic for Hardwiring'!$H$3:$R$55,A43,FALSE()))-$B$4,1)</f>
        <v>#VALUE!</v>
      </c>
      <c r="C43" s="88" t="str">
        <f aca="false">IFERROR(__xludf.dummyfunction("OR(B43=""X"",to_text(B43)=to_text(indirect(concatenate(C$2,row()))))"),"#NUM!")</f>
        <v>#NUM!</v>
      </c>
      <c r="D43" s="84"/>
      <c r="E43" s="32" t="str">
        <f aca="false">IF(D43="",E42,RIGHT(D43,7))</f>
        <v>1100011</v>
      </c>
      <c r="F43" s="32" t="s">
        <v>71</v>
      </c>
      <c r="G43" s="32"/>
      <c r="H43" s="32" t="n">
        <v>0</v>
      </c>
      <c r="I43" s="32" t="n">
        <v>0</v>
      </c>
      <c r="J43" s="32" t="str">
        <f aca="false">IF(F43="","XXX",RIGHT(F43,3))</f>
        <v>110</v>
      </c>
      <c r="K43" s="32" t="str">
        <f aca="false">IF(G43="","XXXXXXX",RIGHT(G43,7))</f>
        <v>XXXXXXX</v>
      </c>
      <c r="L43" s="32" t="str">
        <f aca="false">MID(E43,1,1)</f>
        <v>1</v>
      </c>
      <c r="M43" s="32" t="str">
        <f aca="false">MID(E43,2,1)</f>
        <v>1</v>
      </c>
      <c r="N43" s="32" t="str">
        <f aca="false">MID(E43,3,1)</f>
        <v>0</v>
      </c>
      <c r="O43" s="32" t="str">
        <f aca="false">MID(E43,4,1)</f>
        <v>0</v>
      </c>
      <c r="P43" s="32" t="str">
        <f aca="false">MID(E43,5,1)</f>
        <v>0</v>
      </c>
      <c r="Q43" s="89" t="str">
        <f aca="false">MID(E43,6,1)</f>
        <v>1</v>
      </c>
      <c r="R43" s="32" t="str">
        <f aca="false">MID(E43,7,1)</f>
        <v>1</v>
      </c>
      <c r="S43" s="32" t="str">
        <f aca="false">MID(J43,1,1)</f>
        <v>1</v>
      </c>
      <c r="T43" s="32" t="str">
        <f aca="false">MID(J43,2,1)</f>
        <v>1</v>
      </c>
      <c r="U43" s="32" t="str">
        <f aca="false">MID(J43,3,1)</f>
        <v>0</v>
      </c>
      <c r="V43" s="32" t="str">
        <f aca="false">MID(K43,1,1)</f>
        <v>X</v>
      </c>
      <c r="W43" s="32" t="str">
        <f aca="false">MID(K43,2,1)</f>
        <v>X</v>
      </c>
      <c r="X43" s="32" t="str">
        <f aca="false">MID(K43,3,1)</f>
        <v>X</v>
      </c>
      <c r="Y43" s="32" t="str">
        <f aca="false">MID(K43,4,1)</f>
        <v>X</v>
      </c>
      <c r="Z43" s="32" t="str">
        <f aca="false">MID(K43,5,1)</f>
        <v>X</v>
      </c>
      <c r="AA43" s="89" t="str">
        <f aca="false">MID(K43,6,1)</f>
        <v>X</v>
      </c>
      <c r="AB43" s="32" t="str">
        <f aca="false">MID(K43,7,1)</f>
        <v>X</v>
      </c>
      <c r="AC43" s="32" t="str">
        <f aca="false">IF(H43="","X",RIGHT(H43,1))</f>
        <v>0</v>
      </c>
      <c r="AD43" s="32" t="str">
        <f aca="false">IF(I43="","X",RIGHT(I43,1))</f>
        <v>0</v>
      </c>
      <c r="AE43" s="32" t="n">
        <v>1</v>
      </c>
      <c r="AF43" s="32" t="n">
        <v>0</v>
      </c>
      <c r="AG43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43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43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43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3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43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3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3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3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3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3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3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3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3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3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3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3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3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3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3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3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3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3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3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3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3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3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3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3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3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3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3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3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3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3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3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3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3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3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3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3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3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3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3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3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3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3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3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3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3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3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3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3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3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3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3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3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3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3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3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3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3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3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3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3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3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3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3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3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3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3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4" customFormat="false" ht="15.75" hidden="false" customHeight="false" outlineLevel="0" collapsed="false">
      <c r="A44" s="32" t="n">
        <v>42</v>
      </c>
      <c r="B44" s="32" t="e">
        <f aca="false">MID(HLOOKUP($B$2,'Control Logic for Hardwiring'!$H$3:$R$55,A44,FALSE()),LEN(HLOOKUP($B$2,'Control Logic for Hardwiring'!$H$3:$R$55,A44,FALSE()))-$B$4,1)</f>
        <v>#VALUE!</v>
      </c>
      <c r="C44" s="88" t="str">
        <f aca="false">IFERROR(__xludf.dummyfunction("OR(B44=""X"",to_text(B44)=to_text(indirect(concatenate(C$2,row()))))"),"#NUM!")</f>
        <v>#NUM!</v>
      </c>
      <c r="D44" s="84"/>
      <c r="E44" s="32" t="str">
        <f aca="false">IF(D44="",E43,RIGHT(D44,7))</f>
        <v>1100011</v>
      </c>
      <c r="F44" s="32" t="s">
        <v>71</v>
      </c>
      <c r="G44" s="32"/>
      <c r="H44" s="32" t="n">
        <v>1</v>
      </c>
      <c r="I44" s="32" t="n">
        <v>0</v>
      </c>
      <c r="J44" s="32" t="str">
        <f aca="false">IF(F44="","XXX",RIGHT(F44,3))</f>
        <v>110</v>
      </c>
      <c r="K44" s="32" t="str">
        <f aca="false">IF(G44="","XXXXXXX",RIGHT(G44,7))</f>
        <v>XXXXXXX</v>
      </c>
      <c r="L44" s="32" t="str">
        <f aca="false">MID(E44,1,1)</f>
        <v>1</v>
      </c>
      <c r="M44" s="32" t="str">
        <f aca="false">MID(E44,2,1)</f>
        <v>1</v>
      </c>
      <c r="N44" s="32" t="str">
        <f aca="false">MID(E44,3,1)</f>
        <v>0</v>
      </c>
      <c r="O44" s="32" t="str">
        <f aca="false">MID(E44,4,1)</f>
        <v>0</v>
      </c>
      <c r="P44" s="32" t="str">
        <f aca="false">MID(E44,5,1)</f>
        <v>0</v>
      </c>
      <c r="Q44" s="89" t="str">
        <f aca="false">MID(E44,6,1)</f>
        <v>1</v>
      </c>
      <c r="R44" s="32" t="str">
        <f aca="false">MID(E44,7,1)</f>
        <v>1</v>
      </c>
      <c r="S44" s="32" t="str">
        <f aca="false">MID(J44,1,1)</f>
        <v>1</v>
      </c>
      <c r="T44" s="32" t="str">
        <f aca="false">MID(J44,2,1)</f>
        <v>1</v>
      </c>
      <c r="U44" s="32" t="str">
        <f aca="false">MID(J44,3,1)</f>
        <v>0</v>
      </c>
      <c r="V44" s="32" t="str">
        <f aca="false">MID(K44,1,1)</f>
        <v>X</v>
      </c>
      <c r="W44" s="32" t="str">
        <f aca="false">MID(K44,2,1)</f>
        <v>X</v>
      </c>
      <c r="X44" s="32" t="str">
        <f aca="false">MID(K44,3,1)</f>
        <v>X</v>
      </c>
      <c r="Y44" s="32" t="str">
        <f aca="false">MID(K44,4,1)</f>
        <v>X</v>
      </c>
      <c r="Z44" s="32" t="str">
        <f aca="false">MID(K44,5,1)</f>
        <v>X</v>
      </c>
      <c r="AA44" s="89" t="str">
        <f aca="false">MID(K44,6,1)</f>
        <v>X</v>
      </c>
      <c r="AB44" s="32" t="str">
        <f aca="false">MID(K44,7,1)</f>
        <v>X</v>
      </c>
      <c r="AC44" s="32" t="str">
        <f aca="false">IF(H44="","X",RIGHT(H44,1))</f>
        <v>1</v>
      </c>
      <c r="AD44" s="32" t="str">
        <f aca="false">IF(I44="","X",RIGHT(I44,1))</f>
        <v>0</v>
      </c>
      <c r="AE44" s="32" t="n">
        <v>1</v>
      </c>
      <c r="AF44" s="32" t="n">
        <v>0</v>
      </c>
      <c r="AG44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44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44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44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4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44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4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4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4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4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4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4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4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4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4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4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4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4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4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4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4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4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4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4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4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4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4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4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4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4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4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4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4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4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4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4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4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4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4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4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4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4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4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4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4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4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4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4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4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4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4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4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4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4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4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4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4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4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4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4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4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4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4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4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4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4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4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4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4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4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4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5" customFormat="false" ht="15.75" hidden="false" customHeight="false" outlineLevel="0" collapsed="false">
      <c r="A45" s="32" t="n">
        <v>43</v>
      </c>
      <c r="B45" s="32" t="e">
        <f aca="false">MID(HLOOKUP($B$2,'Control Logic for Hardwiring'!$H$3:$R$55,A45,FALSE()),LEN(HLOOKUP($B$2,'Control Logic for Hardwiring'!$H$3:$R$55,A45,FALSE()))-$B$4,1)</f>
        <v>#VALUE!</v>
      </c>
      <c r="C45" s="88" t="str">
        <f aca="false">IFERROR(__xludf.dummyfunction("OR(B45=""X"",to_text(B45)=to_text(indirect(concatenate(C$2,row()))))"),"#NUM!")</f>
        <v>#NUM!</v>
      </c>
      <c r="D45" s="84"/>
      <c r="E45" s="32" t="str">
        <f aca="false">IF(D45="",E44,RIGHT(D45,7))</f>
        <v>1100011</v>
      </c>
      <c r="F45" s="32" t="s">
        <v>71</v>
      </c>
      <c r="G45" s="32"/>
      <c r="H45" s="32" t="n">
        <v>0</v>
      </c>
      <c r="I45" s="32" t="n">
        <v>1</v>
      </c>
      <c r="J45" s="32" t="str">
        <f aca="false">IF(F45="","XXX",RIGHT(F45,3))</f>
        <v>110</v>
      </c>
      <c r="K45" s="32" t="str">
        <f aca="false">IF(G45="","XXXXXXX",RIGHT(G45,7))</f>
        <v>XXXXXXX</v>
      </c>
      <c r="L45" s="32" t="str">
        <f aca="false">MID(E45,1,1)</f>
        <v>1</v>
      </c>
      <c r="M45" s="32" t="str">
        <f aca="false">MID(E45,2,1)</f>
        <v>1</v>
      </c>
      <c r="N45" s="32" t="str">
        <f aca="false">MID(E45,3,1)</f>
        <v>0</v>
      </c>
      <c r="O45" s="32" t="str">
        <f aca="false">MID(E45,4,1)</f>
        <v>0</v>
      </c>
      <c r="P45" s="32" t="str">
        <f aca="false">MID(E45,5,1)</f>
        <v>0</v>
      </c>
      <c r="Q45" s="89" t="str">
        <f aca="false">MID(E45,6,1)</f>
        <v>1</v>
      </c>
      <c r="R45" s="32" t="str">
        <f aca="false">MID(E45,7,1)</f>
        <v>1</v>
      </c>
      <c r="S45" s="32" t="str">
        <f aca="false">MID(J45,1,1)</f>
        <v>1</v>
      </c>
      <c r="T45" s="32" t="str">
        <f aca="false">MID(J45,2,1)</f>
        <v>1</v>
      </c>
      <c r="U45" s="32" t="str">
        <f aca="false">MID(J45,3,1)</f>
        <v>0</v>
      </c>
      <c r="V45" s="32" t="str">
        <f aca="false">MID(K45,1,1)</f>
        <v>X</v>
      </c>
      <c r="W45" s="32" t="str">
        <f aca="false">MID(K45,2,1)</f>
        <v>X</v>
      </c>
      <c r="X45" s="32" t="str">
        <f aca="false">MID(K45,3,1)</f>
        <v>X</v>
      </c>
      <c r="Y45" s="32" t="str">
        <f aca="false">MID(K45,4,1)</f>
        <v>X</v>
      </c>
      <c r="Z45" s="32" t="str">
        <f aca="false">MID(K45,5,1)</f>
        <v>X</v>
      </c>
      <c r="AA45" s="89" t="str">
        <f aca="false">MID(K45,6,1)</f>
        <v>X</v>
      </c>
      <c r="AB45" s="32" t="str">
        <f aca="false">MID(K45,7,1)</f>
        <v>X</v>
      </c>
      <c r="AC45" s="32" t="str">
        <f aca="false">IF(H45="","X",RIGHT(H45,1))</f>
        <v>0</v>
      </c>
      <c r="AD45" s="32" t="str">
        <f aca="false">IF(I45="","X",RIGHT(I45,1))</f>
        <v>1</v>
      </c>
      <c r="AE45" s="32" t="n">
        <v>1</v>
      </c>
      <c r="AF45" s="32" t="n">
        <v>0</v>
      </c>
      <c r="AG45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45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45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45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5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45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5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5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5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5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5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5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5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5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5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5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5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5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5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5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5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5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5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5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5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5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5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5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5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5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5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5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5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5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5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5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5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5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5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5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5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5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5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5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5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5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5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5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5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5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5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5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5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5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5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5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5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5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5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5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5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5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5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5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5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5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5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5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5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5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5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6" customFormat="false" ht="15.75" hidden="false" customHeight="false" outlineLevel="0" collapsed="false">
      <c r="A46" s="32" t="n">
        <v>44</v>
      </c>
      <c r="B46" s="32" t="e">
        <f aca="false">MID(HLOOKUP($B$2,'Control Logic for Hardwiring'!$H$3:$R$55,A46,FALSE()),LEN(HLOOKUP($B$2,'Control Logic for Hardwiring'!$H$3:$R$55,A46,FALSE()))-$B$4,1)</f>
        <v>#VALUE!</v>
      </c>
      <c r="C46" s="88" t="str">
        <f aca="false">IFERROR(__xludf.dummyfunction("OR(B46=""X"",to_text(B46)=to_text(indirect(concatenate(C$2,row()))))"),"#NUM!")</f>
        <v>#NUM!</v>
      </c>
      <c r="D46" s="84"/>
      <c r="E46" s="32" t="str">
        <f aca="false">IF(D46="",E45,RIGHT(D46,7))</f>
        <v>1100011</v>
      </c>
      <c r="F46" s="32" t="s">
        <v>74</v>
      </c>
      <c r="G46" s="32"/>
      <c r="H46" s="32" t="n">
        <v>0</v>
      </c>
      <c r="I46" s="32" t="n">
        <v>0</v>
      </c>
      <c r="J46" s="32" t="str">
        <f aca="false">IF(F46="","XXX",RIGHT(F46,3))</f>
        <v>111</v>
      </c>
      <c r="K46" s="32" t="str">
        <f aca="false">IF(G46="","XXXXXXX",RIGHT(G46,7))</f>
        <v>XXXXXXX</v>
      </c>
      <c r="L46" s="32" t="str">
        <f aca="false">MID(E46,1,1)</f>
        <v>1</v>
      </c>
      <c r="M46" s="32" t="str">
        <f aca="false">MID(E46,2,1)</f>
        <v>1</v>
      </c>
      <c r="N46" s="32" t="str">
        <f aca="false">MID(E46,3,1)</f>
        <v>0</v>
      </c>
      <c r="O46" s="32" t="str">
        <f aca="false">MID(E46,4,1)</f>
        <v>0</v>
      </c>
      <c r="P46" s="32" t="str">
        <f aca="false">MID(E46,5,1)</f>
        <v>0</v>
      </c>
      <c r="Q46" s="89" t="str">
        <f aca="false">MID(E46,6,1)</f>
        <v>1</v>
      </c>
      <c r="R46" s="32" t="str">
        <f aca="false">MID(E46,7,1)</f>
        <v>1</v>
      </c>
      <c r="S46" s="32" t="str">
        <f aca="false">MID(J46,1,1)</f>
        <v>1</v>
      </c>
      <c r="T46" s="32" t="str">
        <f aca="false">MID(J46,2,1)</f>
        <v>1</v>
      </c>
      <c r="U46" s="32" t="str">
        <f aca="false">MID(J46,3,1)</f>
        <v>1</v>
      </c>
      <c r="V46" s="32" t="str">
        <f aca="false">MID(K46,1,1)</f>
        <v>X</v>
      </c>
      <c r="W46" s="32" t="str">
        <f aca="false">MID(K46,2,1)</f>
        <v>X</v>
      </c>
      <c r="X46" s="32" t="str">
        <f aca="false">MID(K46,3,1)</f>
        <v>X</v>
      </c>
      <c r="Y46" s="32" t="str">
        <f aca="false">MID(K46,4,1)</f>
        <v>X</v>
      </c>
      <c r="Z46" s="32" t="str">
        <f aca="false">MID(K46,5,1)</f>
        <v>X</v>
      </c>
      <c r="AA46" s="89" t="str">
        <f aca="false">MID(K46,6,1)</f>
        <v>X</v>
      </c>
      <c r="AB46" s="32" t="str">
        <f aca="false">MID(K46,7,1)</f>
        <v>X</v>
      </c>
      <c r="AC46" s="32" t="str">
        <f aca="false">IF(H46="","X",RIGHT(H46,1))</f>
        <v>0</v>
      </c>
      <c r="AD46" s="32" t="str">
        <f aca="false">IF(I46="","X",RIGHT(I46,1))</f>
        <v>0</v>
      </c>
      <c r="AE46" s="32" t="n">
        <v>1</v>
      </c>
      <c r="AF46" s="32" t="n">
        <v>0</v>
      </c>
      <c r="AG46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46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46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46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6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46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6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6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6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6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6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6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6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6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6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6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6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6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6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6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6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6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6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6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6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6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6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6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6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6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6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6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6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6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6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6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6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6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6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6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6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6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6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6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6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6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6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6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6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6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6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6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6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6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6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6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6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6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6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6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6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6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6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6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6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6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6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6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6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6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6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7" customFormat="false" ht="15.75" hidden="false" customHeight="false" outlineLevel="0" collapsed="false">
      <c r="A47" s="32" t="n">
        <v>45</v>
      </c>
      <c r="B47" s="32" t="e">
        <f aca="false">MID(HLOOKUP($B$2,'Control Logic for Hardwiring'!$H$3:$R$55,A47,FALSE()),LEN(HLOOKUP($B$2,'Control Logic for Hardwiring'!$H$3:$R$55,A47,FALSE()))-$B$4,1)</f>
        <v>#VALUE!</v>
      </c>
      <c r="C47" s="88" t="str">
        <f aca="false">IFERROR(__xludf.dummyfunction("OR(B47=""X"",to_text(B47)=to_text(indirect(concatenate(C$2,row()))))"),"#NUM!")</f>
        <v>#NUM!</v>
      </c>
      <c r="D47" s="84"/>
      <c r="E47" s="32" t="str">
        <f aca="false">IF(D47="",E46,RIGHT(D47,7))</f>
        <v>1100011</v>
      </c>
      <c r="F47" s="32" t="s">
        <v>74</v>
      </c>
      <c r="G47" s="32"/>
      <c r="H47" s="32" t="n">
        <v>1</v>
      </c>
      <c r="I47" s="32" t="n">
        <v>0</v>
      </c>
      <c r="J47" s="32" t="str">
        <f aca="false">IF(F47="","XXX",RIGHT(F47,3))</f>
        <v>111</v>
      </c>
      <c r="K47" s="32" t="str">
        <f aca="false">IF(G47="","XXXXXXX",RIGHT(G47,7))</f>
        <v>XXXXXXX</v>
      </c>
      <c r="L47" s="32" t="str">
        <f aca="false">MID(E47,1,1)</f>
        <v>1</v>
      </c>
      <c r="M47" s="32" t="str">
        <f aca="false">MID(E47,2,1)</f>
        <v>1</v>
      </c>
      <c r="N47" s="32" t="str">
        <f aca="false">MID(E47,3,1)</f>
        <v>0</v>
      </c>
      <c r="O47" s="32" t="str">
        <f aca="false">MID(E47,4,1)</f>
        <v>0</v>
      </c>
      <c r="P47" s="32" t="str">
        <f aca="false">MID(E47,5,1)</f>
        <v>0</v>
      </c>
      <c r="Q47" s="89" t="str">
        <f aca="false">MID(E47,6,1)</f>
        <v>1</v>
      </c>
      <c r="R47" s="32" t="str">
        <f aca="false">MID(E47,7,1)</f>
        <v>1</v>
      </c>
      <c r="S47" s="32" t="str">
        <f aca="false">MID(J47,1,1)</f>
        <v>1</v>
      </c>
      <c r="T47" s="32" t="str">
        <f aca="false">MID(J47,2,1)</f>
        <v>1</v>
      </c>
      <c r="U47" s="32" t="str">
        <f aca="false">MID(J47,3,1)</f>
        <v>1</v>
      </c>
      <c r="V47" s="32" t="str">
        <f aca="false">MID(K47,1,1)</f>
        <v>X</v>
      </c>
      <c r="W47" s="32" t="str">
        <f aca="false">MID(K47,2,1)</f>
        <v>X</v>
      </c>
      <c r="X47" s="32" t="str">
        <f aca="false">MID(K47,3,1)</f>
        <v>X</v>
      </c>
      <c r="Y47" s="32" t="str">
        <f aca="false">MID(K47,4,1)</f>
        <v>X</v>
      </c>
      <c r="Z47" s="32" t="str">
        <f aca="false">MID(K47,5,1)</f>
        <v>X</v>
      </c>
      <c r="AA47" s="89" t="str">
        <f aca="false">MID(K47,6,1)</f>
        <v>X</v>
      </c>
      <c r="AB47" s="32" t="str">
        <f aca="false">MID(K47,7,1)</f>
        <v>X</v>
      </c>
      <c r="AC47" s="32" t="str">
        <f aca="false">IF(H47="","X",RIGHT(H47,1))</f>
        <v>1</v>
      </c>
      <c r="AD47" s="32" t="str">
        <f aca="false">IF(I47="","X",RIGHT(I47,1))</f>
        <v>0</v>
      </c>
      <c r="AE47" s="32" t="n">
        <v>1</v>
      </c>
      <c r="AF47" s="32" t="n">
        <v>0</v>
      </c>
      <c r="AG47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47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47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47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7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47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7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7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7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7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7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7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7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7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7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7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7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7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7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7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7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7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7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7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7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7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7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7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7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7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7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7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7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7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7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7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7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7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7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7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7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7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7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7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7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7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7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7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7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7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7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7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7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7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7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7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7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7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7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7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7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7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7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7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7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7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7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7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7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7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7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8" customFormat="false" ht="15.75" hidden="false" customHeight="false" outlineLevel="0" collapsed="false">
      <c r="A48" s="32" t="n">
        <v>46</v>
      </c>
      <c r="B48" s="32" t="e">
        <f aca="false">MID(HLOOKUP($B$2,'Control Logic for Hardwiring'!$H$3:$R$55,A48,FALSE()),LEN(HLOOKUP($B$2,'Control Logic for Hardwiring'!$H$3:$R$55,A48,FALSE()))-$B$4,1)</f>
        <v>#VALUE!</v>
      </c>
      <c r="C48" s="88" t="str">
        <f aca="false">IFERROR(__xludf.dummyfunction("OR(B48=""X"",to_text(B48)=to_text(indirect(concatenate(C$2,row()))))"),"#NUM!")</f>
        <v>#NUM!</v>
      </c>
      <c r="D48" s="84"/>
      <c r="E48" s="32" t="str">
        <f aca="false">IF(D48="",E47,RIGHT(D48,7))</f>
        <v>1100011</v>
      </c>
      <c r="F48" s="32" t="s">
        <v>74</v>
      </c>
      <c r="G48" s="32"/>
      <c r="H48" s="32" t="n">
        <v>0</v>
      </c>
      <c r="I48" s="32" t="n">
        <v>1</v>
      </c>
      <c r="J48" s="32" t="str">
        <f aca="false">IF(F48="","XXX",RIGHT(F48,3))</f>
        <v>111</v>
      </c>
      <c r="K48" s="32" t="str">
        <f aca="false">IF(G48="","XXXXXXX",RIGHT(G48,7))</f>
        <v>XXXXXXX</v>
      </c>
      <c r="L48" s="32" t="str">
        <f aca="false">MID(E48,1,1)</f>
        <v>1</v>
      </c>
      <c r="M48" s="32" t="str">
        <f aca="false">MID(E48,2,1)</f>
        <v>1</v>
      </c>
      <c r="N48" s="32" t="str">
        <f aca="false">MID(E48,3,1)</f>
        <v>0</v>
      </c>
      <c r="O48" s="32" t="str">
        <f aca="false">MID(E48,4,1)</f>
        <v>0</v>
      </c>
      <c r="P48" s="32" t="str">
        <f aca="false">MID(E48,5,1)</f>
        <v>0</v>
      </c>
      <c r="Q48" s="89" t="str">
        <f aca="false">MID(E48,6,1)</f>
        <v>1</v>
      </c>
      <c r="R48" s="32" t="str">
        <f aca="false">MID(E48,7,1)</f>
        <v>1</v>
      </c>
      <c r="S48" s="32" t="str">
        <f aca="false">MID(J48,1,1)</f>
        <v>1</v>
      </c>
      <c r="T48" s="32" t="str">
        <f aca="false">MID(J48,2,1)</f>
        <v>1</v>
      </c>
      <c r="U48" s="32" t="str">
        <f aca="false">MID(J48,3,1)</f>
        <v>1</v>
      </c>
      <c r="V48" s="32" t="str">
        <f aca="false">MID(K48,1,1)</f>
        <v>X</v>
      </c>
      <c r="W48" s="32" t="str">
        <f aca="false">MID(K48,2,1)</f>
        <v>X</v>
      </c>
      <c r="X48" s="32" t="str">
        <f aca="false">MID(K48,3,1)</f>
        <v>X</v>
      </c>
      <c r="Y48" s="32" t="str">
        <f aca="false">MID(K48,4,1)</f>
        <v>X</v>
      </c>
      <c r="Z48" s="32" t="str">
        <f aca="false">MID(K48,5,1)</f>
        <v>X</v>
      </c>
      <c r="AA48" s="89" t="str">
        <f aca="false">MID(K48,6,1)</f>
        <v>X</v>
      </c>
      <c r="AB48" s="32" t="str">
        <f aca="false">MID(K48,7,1)</f>
        <v>X</v>
      </c>
      <c r="AC48" s="32" t="str">
        <f aca="false">IF(H48="","X",RIGHT(H48,1))</f>
        <v>0</v>
      </c>
      <c r="AD48" s="32" t="str">
        <f aca="false">IF(I48="","X",RIGHT(I48,1))</f>
        <v>1</v>
      </c>
      <c r="AE48" s="32" t="n">
        <v>1</v>
      </c>
      <c r="AF48" s="32" t="n">
        <v>0</v>
      </c>
      <c r="AG48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48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48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48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8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48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8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8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8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8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8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8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8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8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8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8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8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8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8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8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8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8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8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8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8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8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8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8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8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8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8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8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8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8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8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8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8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8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8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8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8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8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8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8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8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8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8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8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8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8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8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8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8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8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8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8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8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8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8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8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8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8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8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8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8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8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8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8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8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8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8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49" customFormat="false" ht="15.75" hidden="false" customHeight="false" outlineLevel="0" collapsed="false">
      <c r="A49" s="32" t="n">
        <v>47</v>
      </c>
      <c r="B49" s="32" t="e">
        <f aca="false">MID(HLOOKUP($B$2,'Control Logic for Hardwiring'!$H$3:$R$55,A49,FALSE()),LEN(HLOOKUP($B$2,'Control Logic for Hardwiring'!$H$3:$R$55,A49,FALSE()))-$B$4,1)</f>
        <v>#VALUE!</v>
      </c>
      <c r="C49" s="88" t="str">
        <f aca="false">IFERROR(__xludf.dummyfunction("OR(B49=""X"",to_text(B49)=to_text(indirect(concatenate(C$2,row()))))"),"#NUM!")</f>
        <v>#NUM!</v>
      </c>
      <c r="D49" s="90" t="s">
        <v>129</v>
      </c>
      <c r="E49" s="32" t="str">
        <f aca="false">IF(D49="",E48,RIGHT(D49,7))</f>
        <v>0010111</v>
      </c>
      <c r="F49" s="32"/>
      <c r="G49" s="32"/>
      <c r="H49" s="32"/>
      <c r="I49" s="32"/>
      <c r="J49" s="32" t="str">
        <f aca="false">IF(F49="","XXX",RIGHT(F49,3))</f>
        <v>XXX</v>
      </c>
      <c r="K49" s="32" t="str">
        <f aca="false">IF(G49="","XXXXXXX",RIGHT(G49,7))</f>
        <v>XXXXXXX</v>
      </c>
      <c r="L49" s="32" t="str">
        <f aca="false">MID(E49,1,1)</f>
        <v>0</v>
      </c>
      <c r="M49" s="32" t="str">
        <f aca="false">MID(E49,2,1)</f>
        <v>0</v>
      </c>
      <c r="N49" s="32" t="str">
        <f aca="false">MID(E49,3,1)</f>
        <v>1</v>
      </c>
      <c r="O49" s="32" t="str">
        <f aca="false">MID(E49,4,1)</f>
        <v>0</v>
      </c>
      <c r="P49" s="32" t="str">
        <f aca="false">MID(E49,5,1)</f>
        <v>1</v>
      </c>
      <c r="Q49" s="89" t="str">
        <f aca="false">MID(E49,6,1)</f>
        <v>1</v>
      </c>
      <c r="R49" s="32" t="str">
        <f aca="false">MID(E49,7,1)</f>
        <v>1</v>
      </c>
      <c r="S49" s="32" t="str">
        <f aca="false">MID(J49,1,1)</f>
        <v>X</v>
      </c>
      <c r="T49" s="32" t="str">
        <f aca="false">MID(J49,2,1)</f>
        <v>X</v>
      </c>
      <c r="U49" s="32" t="str">
        <f aca="false">MID(J49,3,1)</f>
        <v>X</v>
      </c>
      <c r="V49" s="32" t="str">
        <f aca="false">MID(K49,1,1)</f>
        <v>X</v>
      </c>
      <c r="W49" s="32" t="str">
        <f aca="false">MID(K49,2,1)</f>
        <v>X</v>
      </c>
      <c r="X49" s="32" t="str">
        <f aca="false">MID(K49,3,1)</f>
        <v>X</v>
      </c>
      <c r="Y49" s="32" t="str">
        <f aca="false">MID(K49,4,1)</f>
        <v>X</v>
      </c>
      <c r="Z49" s="32" t="str">
        <f aca="false">MID(K49,5,1)</f>
        <v>X</v>
      </c>
      <c r="AA49" s="89" t="str">
        <f aca="false">MID(K49,6,1)</f>
        <v>X</v>
      </c>
      <c r="AB49" s="32" t="str">
        <f aca="false">MID(K49,7,1)</f>
        <v>X</v>
      </c>
      <c r="AC49" s="32" t="str">
        <f aca="false">IF(H49="","X",RIGHT(H49,1))</f>
        <v>X</v>
      </c>
      <c r="AD49" s="32" t="str">
        <f aca="false">IF(I49="","X",RIGHT(I49,1))</f>
        <v>X</v>
      </c>
      <c r="AE49" s="32" t="n">
        <v>1</v>
      </c>
      <c r="AF49" s="32" t="n">
        <v>0</v>
      </c>
      <c r="AG49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0</v>
      </c>
      <c r="AH49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49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49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49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49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49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49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49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49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49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49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49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49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49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49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49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49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49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49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49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49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49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49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49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49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49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49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49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49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49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49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49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49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49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49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49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49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49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49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49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49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49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49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49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49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49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49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49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49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49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49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49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49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49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49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49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49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49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49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49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49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49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49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49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49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49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49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49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49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49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50" customFormat="false" ht="15.75" hidden="false" customHeight="false" outlineLevel="0" collapsed="false">
      <c r="A50" s="32" t="n">
        <v>48</v>
      </c>
      <c r="B50" s="32" t="e">
        <f aca="false">MID(HLOOKUP($B$2,'Control Logic for Hardwiring'!$H$3:$R$55,A50,FALSE()),LEN(HLOOKUP($B$2,'Control Logic for Hardwiring'!$H$3:$R$55,A50,FALSE()))-$B$4,1)</f>
        <v>#VALUE!</v>
      </c>
      <c r="C50" s="88" t="str">
        <f aca="false">IFERROR(__xludf.dummyfunction("OR(B50=""X"",to_text(B50)=to_text(indirect(concatenate(C$2,row()))))"),"#NUM!")</f>
        <v>#NUM!</v>
      </c>
      <c r="D50" s="90" t="s">
        <v>132</v>
      </c>
      <c r="E50" s="32" t="str">
        <f aca="false">IF(D50="",E49,RIGHT(D50,7))</f>
        <v>0110111</v>
      </c>
      <c r="F50" s="32"/>
      <c r="G50" s="32"/>
      <c r="H50" s="32"/>
      <c r="I50" s="32"/>
      <c r="J50" s="32" t="str">
        <f aca="false">IF(F50="","XXX",RIGHT(F50,3))</f>
        <v>XXX</v>
      </c>
      <c r="K50" s="32" t="str">
        <f aca="false">IF(G50="","XXXXXXX",RIGHT(G50,7))</f>
        <v>XXXXXXX</v>
      </c>
      <c r="L50" s="32" t="str">
        <f aca="false">MID(E50,1,1)</f>
        <v>0</v>
      </c>
      <c r="M50" s="32" t="str">
        <f aca="false">MID(E50,2,1)</f>
        <v>1</v>
      </c>
      <c r="N50" s="32" t="str">
        <f aca="false">MID(E50,3,1)</f>
        <v>1</v>
      </c>
      <c r="O50" s="32" t="str">
        <f aca="false">MID(E50,4,1)</f>
        <v>0</v>
      </c>
      <c r="P50" s="32" t="str">
        <f aca="false">MID(E50,5,1)</f>
        <v>1</v>
      </c>
      <c r="Q50" s="89" t="str">
        <f aca="false">MID(E50,6,1)</f>
        <v>1</v>
      </c>
      <c r="R50" s="32" t="str">
        <f aca="false">MID(E50,7,1)</f>
        <v>1</v>
      </c>
      <c r="S50" s="32" t="str">
        <f aca="false">MID(J50,1,1)</f>
        <v>X</v>
      </c>
      <c r="T50" s="32" t="str">
        <f aca="false">MID(J50,2,1)</f>
        <v>X</v>
      </c>
      <c r="U50" s="32" t="str">
        <f aca="false">MID(J50,3,1)</f>
        <v>X</v>
      </c>
      <c r="V50" s="32" t="str">
        <f aca="false">MID(K50,1,1)</f>
        <v>X</v>
      </c>
      <c r="W50" s="32" t="str">
        <f aca="false">MID(K50,2,1)</f>
        <v>X</v>
      </c>
      <c r="X50" s="32" t="str">
        <f aca="false">MID(K50,3,1)</f>
        <v>X</v>
      </c>
      <c r="Y50" s="32" t="str">
        <f aca="false">MID(K50,4,1)</f>
        <v>X</v>
      </c>
      <c r="Z50" s="32" t="str">
        <f aca="false">MID(K50,5,1)</f>
        <v>X</v>
      </c>
      <c r="AA50" s="89" t="str">
        <f aca="false">MID(K50,6,1)</f>
        <v>X</v>
      </c>
      <c r="AB50" s="32" t="str">
        <f aca="false">MID(K50,7,1)</f>
        <v>X</v>
      </c>
      <c r="AC50" s="32" t="str">
        <f aca="false">IF(H50="","X",RIGHT(H50,1))</f>
        <v>X</v>
      </c>
      <c r="AD50" s="32" t="str">
        <f aca="false">IF(I50="","X",RIGHT(I50,1))</f>
        <v>X</v>
      </c>
      <c r="AE50" s="32" t="n">
        <v>1</v>
      </c>
      <c r="AF50" s="32" t="n">
        <v>0</v>
      </c>
      <c r="AG50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50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0</v>
      </c>
      <c r="AI50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1</v>
      </c>
      <c r="AJ50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1</v>
      </c>
      <c r="AK50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50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50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50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50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50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50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50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50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50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50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50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50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50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50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50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50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50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50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50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50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50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50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50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50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50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50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50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50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50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50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50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50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50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50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50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50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50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50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50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50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50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50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50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50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50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50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50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50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50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50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50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50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50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50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50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50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50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50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50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50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50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50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50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50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50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50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51" customFormat="false" ht="15.75" hidden="false" customHeight="false" outlineLevel="0" collapsed="false">
      <c r="A51" s="32" t="n">
        <v>49</v>
      </c>
      <c r="B51" s="32" t="e">
        <f aca="false">MID(HLOOKUP($B$2,'Control Logic for Hardwiring'!$H$3:$R$55,A51,FALSE()),LEN(HLOOKUP($B$2,'Control Logic for Hardwiring'!$H$3:$R$55,A51,FALSE()))-$B$4,1)</f>
        <v>#VALUE!</v>
      </c>
      <c r="C51" s="88" t="str">
        <f aca="false">IFERROR(__xludf.dummyfunction("OR(B51=""X"",to_text(B51)=to_text(indirect(concatenate(C$2,row()))))"),"#NUM!")</f>
        <v>#NUM!</v>
      </c>
      <c r="D51" s="84" t="s">
        <v>135</v>
      </c>
      <c r="E51" s="32" t="str">
        <f aca="false">IF(D51="",E50,RIGHT(D51,7))</f>
        <v>1101111</v>
      </c>
      <c r="F51" s="32"/>
      <c r="G51" s="32"/>
      <c r="H51" s="32"/>
      <c r="I51" s="32"/>
      <c r="J51" s="32" t="str">
        <f aca="false">IF(F51="","XXX",RIGHT(F51,3))</f>
        <v>XXX</v>
      </c>
      <c r="K51" s="32" t="str">
        <f aca="false">IF(G51="","XXXXXXX",RIGHT(G51,7))</f>
        <v>XXXXXXX</v>
      </c>
      <c r="L51" s="32" t="str">
        <f aca="false">MID(E51,1,1)</f>
        <v>1</v>
      </c>
      <c r="M51" s="32" t="str">
        <f aca="false">MID(E51,2,1)</f>
        <v>1</v>
      </c>
      <c r="N51" s="32" t="str">
        <f aca="false">MID(E51,3,1)</f>
        <v>0</v>
      </c>
      <c r="O51" s="32" t="str">
        <f aca="false">MID(E51,4,1)</f>
        <v>1</v>
      </c>
      <c r="P51" s="32" t="str">
        <f aca="false">MID(E51,5,1)</f>
        <v>1</v>
      </c>
      <c r="Q51" s="89" t="str">
        <f aca="false">MID(E51,6,1)</f>
        <v>1</v>
      </c>
      <c r="R51" s="32" t="str">
        <f aca="false">MID(E51,7,1)</f>
        <v>1</v>
      </c>
      <c r="S51" s="32" t="str">
        <f aca="false">MID(J51,1,1)</f>
        <v>X</v>
      </c>
      <c r="T51" s="32" t="str">
        <f aca="false">MID(J51,2,1)</f>
        <v>X</v>
      </c>
      <c r="U51" s="32" t="str">
        <f aca="false">MID(J51,3,1)</f>
        <v>X</v>
      </c>
      <c r="V51" s="32" t="str">
        <f aca="false">MID(K51,1,1)</f>
        <v>X</v>
      </c>
      <c r="W51" s="32" t="str">
        <f aca="false">MID(K51,2,1)</f>
        <v>X</v>
      </c>
      <c r="X51" s="32" t="str">
        <f aca="false">MID(K51,3,1)</f>
        <v>X</v>
      </c>
      <c r="Y51" s="32" t="str">
        <f aca="false">MID(K51,4,1)</f>
        <v>X</v>
      </c>
      <c r="Z51" s="32" t="str">
        <f aca="false">MID(K51,5,1)</f>
        <v>X</v>
      </c>
      <c r="AA51" s="89" t="str">
        <f aca="false">MID(K51,6,1)</f>
        <v>X</v>
      </c>
      <c r="AB51" s="32" t="str">
        <f aca="false">MID(K51,7,1)</f>
        <v>X</v>
      </c>
      <c r="AC51" s="32" t="str">
        <f aca="false">IF(H51="","X",RIGHT(H51,1))</f>
        <v>X</v>
      </c>
      <c r="AD51" s="32" t="str">
        <f aca="false">IF(I51="","X",RIGHT(I51,1))</f>
        <v>X</v>
      </c>
      <c r="AE51" s="32" t="n">
        <v>1</v>
      </c>
      <c r="AF51" s="32" t="n">
        <v>0</v>
      </c>
      <c r="AG51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51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51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51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51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51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51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51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51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51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51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51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51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51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51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51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51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51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51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51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51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51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51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51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51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51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51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51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51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51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51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51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51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51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51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51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51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51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51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51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51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51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51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51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51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51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51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51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51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51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51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51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51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51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51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51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51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51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51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51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51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51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51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51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51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51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51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51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51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51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51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52" customFormat="false" ht="15.75" hidden="false" customHeight="false" outlineLevel="0" collapsed="false">
      <c r="A52" s="32" t="n">
        <v>50</v>
      </c>
      <c r="B52" s="32" t="e">
        <f aca="false">MID(HLOOKUP($B$2,'Control Logic for Hardwiring'!$H$3:$R$55,A52,FALSE()),LEN(HLOOKUP($B$2,'Control Logic for Hardwiring'!$H$3:$R$55,A52,FALSE()))-$B$4,1)</f>
        <v>#VALUE!</v>
      </c>
      <c r="C52" s="88" t="str">
        <f aca="false">IFERROR(__xludf.dummyfunction("OR(B52=""X"",to_text(B52)=to_text(indirect(concatenate(C$2,row()))))"),"#NUM!")</f>
        <v>#NUM!</v>
      </c>
      <c r="D52" s="84" t="s">
        <v>138</v>
      </c>
      <c r="E52" s="32" t="str">
        <f aca="false">IF(D52="",E51,RIGHT(D52,7))</f>
        <v>1100111</v>
      </c>
      <c r="F52" s="32" t="s">
        <v>44</v>
      </c>
      <c r="G52" s="32"/>
      <c r="H52" s="32"/>
      <c r="I52" s="32"/>
      <c r="J52" s="32" t="str">
        <f aca="false">IF(F52="","XXX",RIGHT(F52,3))</f>
        <v>000</v>
      </c>
      <c r="K52" s="32" t="str">
        <f aca="false">IF(G52="","XXXXXXX",RIGHT(G52,7))</f>
        <v>XXXXXXX</v>
      </c>
      <c r="L52" s="32" t="str">
        <f aca="false">MID(E52,1,1)</f>
        <v>1</v>
      </c>
      <c r="M52" s="32" t="str">
        <f aca="false">MID(E52,2,1)</f>
        <v>1</v>
      </c>
      <c r="N52" s="32" t="str">
        <f aca="false">MID(E52,3,1)</f>
        <v>0</v>
      </c>
      <c r="O52" s="32" t="str">
        <f aca="false">MID(E52,4,1)</f>
        <v>0</v>
      </c>
      <c r="P52" s="32" t="str">
        <f aca="false">MID(E52,5,1)</f>
        <v>1</v>
      </c>
      <c r="Q52" s="89" t="str">
        <f aca="false">MID(E52,6,1)</f>
        <v>1</v>
      </c>
      <c r="R52" s="32" t="str">
        <f aca="false">MID(E52,7,1)</f>
        <v>1</v>
      </c>
      <c r="S52" s="32" t="str">
        <f aca="false">MID(J52,1,1)</f>
        <v>0</v>
      </c>
      <c r="T52" s="32" t="str">
        <f aca="false">MID(J52,2,1)</f>
        <v>0</v>
      </c>
      <c r="U52" s="32" t="str">
        <f aca="false">MID(J52,3,1)</f>
        <v>0</v>
      </c>
      <c r="V52" s="32" t="str">
        <f aca="false">MID(K52,1,1)</f>
        <v>X</v>
      </c>
      <c r="W52" s="32" t="str">
        <f aca="false">MID(K52,2,1)</f>
        <v>X</v>
      </c>
      <c r="X52" s="32" t="str">
        <f aca="false">MID(K52,3,1)</f>
        <v>X</v>
      </c>
      <c r="Y52" s="32" t="str">
        <f aca="false">MID(K52,4,1)</f>
        <v>X</v>
      </c>
      <c r="Z52" s="32" t="str">
        <f aca="false">MID(K52,5,1)</f>
        <v>X</v>
      </c>
      <c r="AA52" s="89" t="str">
        <f aca="false">MID(K52,6,1)</f>
        <v>X</v>
      </c>
      <c r="AB52" s="32" t="str">
        <f aca="false">MID(K52,7,1)</f>
        <v>X</v>
      </c>
      <c r="AC52" s="32" t="str">
        <f aca="false">IF(H52="","X",RIGHT(H52,1))</f>
        <v>X</v>
      </c>
      <c r="AD52" s="32" t="str">
        <f aca="false">IF(I52="","X",RIGHT(I52,1))</f>
        <v>X</v>
      </c>
      <c r="AE52" s="32" t="n">
        <v>1</v>
      </c>
      <c r="AF52" s="32" t="n">
        <v>0</v>
      </c>
      <c r="AG52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52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52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52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52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1</v>
      </c>
      <c r="AL52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52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52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52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52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52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52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52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52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52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52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52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52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52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52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52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52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52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52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52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52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52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52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52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52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52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52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52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52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52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52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52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52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52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52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52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52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52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52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52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52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52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52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52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52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52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52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52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52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52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52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52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52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52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52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52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52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52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52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52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52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52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52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52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52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52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53" customFormat="false" ht="15.75" hidden="false" customHeight="false" outlineLevel="0" collapsed="false">
      <c r="A53" s="32" t="n">
        <v>51</v>
      </c>
      <c r="B53" s="32" t="e">
        <f aca="false">MID(HLOOKUP($B$2,'Control Logic for Hardwiring'!$H$3:$R$55,A53,FALSE()),LEN(HLOOKUP($B$2,'Control Logic for Hardwiring'!$H$3:$R$55,A53,FALSE()))-$B$4,1)</f>
        <v>#VALUE!</v>
      </c>
      <c r="C53" s="88" t="str">
        <f aca="false">IFERROR(__xludf.dummyfunction("OR(B53=""X"",to_text(B53)=to_text(indirect(concatenate(C$2,row()))))"),"#NUM!")</f>
        <v>#NUM!</v>
      </c>
      <c r="D53" s="84" t="s">
        <v>141</v>
      </c>
      <c r="E53" s="32" t="str">
        <f aca="false">IF(D53="",E52,RIGHT(D53,7))</f>
        <v>1110011</v>
      </c>
      <c r="F53" s="32" t="s">
        <v>53</v>
      </c>
      <c r="G53" s="32"/>
      <c r="H53" s="32"/>
      <c r="I53" s="32"/>
      <c r="J53" s="32" t="str">
        <f aca="false">IF(F53="","XXX",RIGHT(F53,3))</f>
        <v>001</v>
      </c>
      <c r="K53" s="32" t="str">
        <f aca="false">IF(G53="","XXXXXXX",RIGHT(G53,7))</f>
        <v>XXXXXXX</v>
      </c>
      <c r="L53" s="32" t="str">
        <f aca="false">MID(E53,1,1)</f>
        <v>1</v>
      </c>
      <c r="M53" s="32" t="str">
        <f aca="false">MID(E53,2,1)</f>
        <v>1</v>
      </c>
      <c r="N53" s="32" t="str">
        <f aca="false">MID(E53,3,1)</f>
        <v>1</v>
      </c>
      <c r="O53" s="32" t="str">
        <f aca="false">MID(E53,4,1)</f>
        <v>0</v>
      </c>
      <c r="P53" s="32" t="str">
        <f aca="false">MID(E53,5,1)</f>
        <v>0</v>
      </c>
      <c r="Q53" s="89" t="str">
        <f aca="false">MID(E53,6,1)</f>
        <v>1</v>
      </c>
      <c r="R53" s="32" t="str">
        <f aca="false">MID(E53,7,1)</f>
        <v>1</v>
      </c>
      <c r="S53" s="32" t="str">
        <f aca="false">MID(J53,1,1)</f>
        <v>0</v>
      </c>
      <c r="T53" s="32" t="str">
        <f aca="false">MID(J53,2,1)</f>
        <v>0</v>
      </c>
      <c r="U53" s="32" t="str">
        <f aca="false">MID(J53,3,1)</f>
        <v>1</v>
      </c>
      <c r="V53" s="32" t="str">
        <f aca="false">MID(K53,1,1)</f>
        <v>X</v>
      </c>
      <c r="W53" s="32" t="str">
        <f aca="false">MID(K53,2,1)</f>
        <v>X</v>
      </c>
      <c r="X53" s="32" t="str">
        <f aca="false">MID(K53,3,1)</f>
        <v>X</v>
      </c>
      <c r="Y53" s="32" t="str">
        <f aca="false">MID(K53,4,1)</f>
        <v>X</v>
      </c>
      <c r="Z53" s="32" t="str">
        <f aca="false">MID(K53,5,1)</f>
        <v>X</v>
      </c>
      <c r="AA53" s="89" t="str">
        <f aca="false">MID(K53,6,1)</f>
        <v>X</v>
      </c>
      <c r="AB53" s="32" t="str">
        <f aca="false">MID(K53,7,1)</f>
        <v>X</v>
      </c>
      <c r="AC53" s="32" t="str">
        <f aca="false">IF(H53="","X",RIGHT(H53,1))</f>
        <v>X</v>
      </c>
      <c r="AD53" s="32" t="str">
        <f aca="false">IF(I53="","X",RIGHT(I53,1))</f>
        <v>X</v>
      </c>
      <c r="AE53" s="32" t="n">
        <v>1</v>
      </c>
      <c r="AF53" s="32" t="n">
        <v>0</v>
      </c>
      <c r="AG53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53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53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53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53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53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53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53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53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53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53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53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53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53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53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53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53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53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53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53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53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53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53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53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53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53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53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53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53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53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53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53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53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53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53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53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53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53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53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53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53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53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53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53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53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53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53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53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53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53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53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53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53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53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53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53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53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53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53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53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53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53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53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53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53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53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53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53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53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53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53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54" customFormat="false" ht="15.75" hidden="false" customHeight="false" outlineLevel="0" collapsed="false">
      <c r="A54" s="32" t="n">
        <v>52</v>
      </c>
      <c r="B54" s="32" t="e">
        <f aca="false">MID(HLOOKUP($B$2,'Control Logic for Hardwiring'!$H$3:$R$55,A54,FALSE()),LEN(HLOOKUP($B$2,'Control Logic for Hardwiring'!$H$3:$R$55,A54,FALSE()))-$B$4,1)</f>
        <v>#VALUE!</v>
      </c>
      <c r="C54" s="88" t="str">
        <f aca="false">IFERROR(__xludf.dummyfunction("OR(B54=""X"",to_text(B54)=to_text(indirect(concatenate(C$2,row()))))"),"#NUM!")</f>
        <v>#NUM!</v>
      </c>
      <c r="D54" s="91"/>
      <c r="E54" s="32" t="str">
        <f aca="false">IF(D54="",E53,RIGHT(D54,7))</f>
        <v>1110011</v>
      </c>
      <c r="F54" s="32" t="s">
        <v>66</v>
      </c>
      <c r="G54" s="32"/>
      <c r="H54" s="32"/>
      <c r="I54" s="32"/>
      <c r="J54" s="32" t="str">
        <f aca="false">IF(F54="","XXX",RIGHT(F54,3))</f>
        <v>101</v>
      </c>
      <c r="K54" s="32" t="str">
        <f aca="false">IF(G54="","XXXXXXX",RIGHT(G54,7))</f>
        <v>XXXXXXX</v>
      </c>
      <c r="L54" s="32" t="str">
        <f aca="false">MID(E54,1,1)</f>
        <v>1</v>
      </c>
      <c r="M54" s="32" t="str">
        <f aca="false">MID(E54,2,1)</f>
        <v>1</v>
      </c>
      <c r="N54" s="32" t="str">
        <f aca="false">MID(E54,3,1)</f>
        <v>1</v>
      </c>
      <c r="O54" s="32" t="str">
        <f aca="false">MID(E54,4,1)</f>
        <v>0</v>
      </c>
      <c r="P54" s="32" t="str">
        <f aca="false">MID(E54,5,1)</f>
        <v>0</v>
      </c>
      <c r="Q54" s="89" t="str">
        <f aca="false">MID(E54,6,1)</f>
        <v>1</v>
      </c>
      <c r="R54" s="32" t="str">
        <f aca="false">MID(E54,7,1)</f>
        <v>1</v>
      </c>
      <c r="S54" s="32" t="str">
        <f aca="false">MID(J54,1,1)</f>
        <v>1</v>
      </c>
      <c r="T54" s="32" t="str">
        <f aca="false">MID(J54,2,1)</f>
        <v>0</v>
      </c>
      <c r="U54" s="32" t="str">
        <f aca="false">MID(J54,3,1)</f>
        <v>1</v>
      </c>
      <c r="V54" s="32" t="str">
        <f aca="false">MID(K54,1,1)</f>
        <v>X</v>
      </c>
      <c r="W54" s="32" t="str">
        <f aca="false">MID(K54,2,1)</f>
        <v>X</v>
      </c>
      <c r="X54" s="32" t="str">
        <f aca="false">MID(K54,3,1)</f>
        <v>X</v>
      </c>
      <c r="Y54" s="32" t="str">
        <f aca="false">MID(K54,4,1)</f>
        <v>X</v>
      </c>
      <c r="Z54" s="32" t="str">
        <f aca="false">MID(K54,5,1)</f>
        <v>X</v>
      </c>
      <c r="AA54" s="89" t="str">
        <f aca="false">MID(K54,6,1)</f>
        <v>X</v>
      </c>
      <c r="AB54" s="32" t="str">
        <f aca="false">MID(K54,7,1)</f>
        <v>X</v>
      </c>
      <c r="AC54" s="32" t="str">
        <f aca="false">IF(H54="","X",RIGHT(H54,1))</f>
        <v>X</v>
      </c>
      <c r="AD54" s="32" t="str">
        <f aca="false">IF(I54="","X",RIGHT(I54,1))</f>
        <v>X</v>
      </c>
      <c r="AE54" s="32" t="n">
        <v>1</v>
      </c>
      <c r="AF54" s="32" t="n">
        <v>0</v>
      </c>
      <c r="AG54" s="32" t="n">
        <f aca="true">IF(AG$1="OR",VLOOKUP(CONCATENATE(INDIRECT(CONCATENATE(AG$2,ROW())),INDIRECT(CONCATENATE(AG$3,ROW()))),'Backend Code'!$A$3:$E$16,2,FALSE()),IF(AG$1="AND",VLOOKUP(CONCATENATE(INDIRECT(CONCATENATE(AG$2,ROW())),INDIRECT(CONCATENATE(AG$3,ROW()))),'Backend Code'!$A$3:$E$16,3,FALSE()),IF(AG$1="NOT",VLOOKUP(INDIRECT(CONCATENATE(AG$2,ROW())),'Backend Code'!$A$3:$E$16,4,FALSE()),IF(AG$1="XOR",VLOOKUP(CONCATENATE(INDIRECT(CONCATENATE(AG$2,ROW())),INDIRECT(CONCATENATE(AG$3,ROW()))),'Backend Code'!$A$3:$E$16,5,FALSE()),""))))</f>
        <v>1</v>
      </c>
      <c r="AH54" s="32" t="n">
        <f aca="true">IF(AH$1="OR",VLOOKUP(CONCATENATE(INDIRECT(CONCATENATE(AH$2,ROW())),INDIRECT(CONCATENATE(AH$3,ROW()))),'Backend Code'!$A$3:$E$16,2,FALSE()),IF(AH$1="AND",VLOOKUP(CONCATENATE(INDIRECT(CONCATENATE(AH$2,ROW())),INDIRECT(CONCATENATE(AH$3,ROW()))),'Backend Code'!$A$3:$E$16,3,FALSE()),IF(AH$1="NOT",VLOOKUP(INDIRECT(CONCATENATE(AH$2,ROW())),'Backend Code'!$A$3:$E$16,4,FALSE()),IF(AH$1="XOR",VLOOKUP(CONCATENATE(INDIRECT(CONCATENATE(AH$2,ROW())),INDIRECT(CONCATENATE(AH$3,ROW()))),'Backend Code'!$A$3:$E$16,5,FALSE()),""))))</f>
        <v>1</v>
      </c>
      <c r="AI54" s="32" t="n">
        <f aca="true">IF(AI$1="OR",VLOOKUP(CONCATENATE(INDIRECT(CONCATENATE(AI$2,ROW())),INDIRECT(CONCATENATE(AI$3,ROW()))),'Backend Code'!$A$3:$E$16,2,FALSE()),IF(AI$1="AND",VLOOKUP(CONCATENATE(INDIRECT(CONCATENATE(AI$2,ROW())),INDIRECT(CONCATENATE(AI$3,ROW()))),'Backend Code'!$A$3:$E$16,3,FALSE()),IF(AI$1="NOT",VLOOKUP(INDIRECT(CONCATENATE(AI$2,ROW())),'Backend Code'!$A$3:$E$16,4,FALSE()),IF(AI$1="XOR",VLOOKUP(CONCATENATE(INDIRECT(CONCATENATE(AI$2,ROW())),INDIRECT(CONCATENATE(AI$3,ROW()))),'Backend Code'!$A$3:$E$16,5,FALSE()),""))))</f>
        <v>0</v>
      </c>
      <c r="AJ54" s="32" t="n">
        <f aca="true">IF(AJ$1="OR",VLOOKUP(CONCATENATE(INDIRECT(CONCATENATE(AJ$2,ROW())),INDIRECT(CONCATENATE(AJ$3,ROW()))),'Backend Code'!$A$3:$E$16,2,FALSE()),IF(AJ$1="AND",VLOOKUP(CONCATENATE(INDIRECT(CONCATENATE(AJ$2,ROW())),INDIRECT(CONCATENATE(AJ$3,ROW()))),'Backend Code'!$A$3:$E$16,3,FALSE()),IF(AJ$1="NOT",VLOOKUP(INDIRECT(CONCATENATE(AJ$2,ROW())),'Backend Code'!$A$3:$E$16,4,FALSE()),IF(AJ$1="XOR",VLOOKUP(CONCATENATE(INDIRECT(CONCATENATE(AJ$2,ROW())),INDIRECT(CONCATENATE(AJ$3,ROW()))),'Backend Code'!$A$3:$E$16,5,FALSE()),""))))</f>
        <v>0</v>
      </c>
      <c r="AK54" s="32" t="n">
        <f aca="true">IF(AK$1="OR",VLOOKUP(CONCATENATE(INDIRECT(CONCATENATE(AK$2,ROW())),INDIRECT(CONCATENATE(AK$3,ROW()))),'Backend Code'!$A$3:$E$16,2,FALSE()),IF(AK$1="AND",VLOOKUP(CONCATENATE(INDIRECT(CONCATENATE(AK$2,ROW())),INDIRECT(CONCATENATE(AK$3,ROW()))),'Backend Code'!$A$3:$E$16,3,FALSE()),IF(AK$1="NOT",VLOOKUP(INDIRECT(CONCATENATE(AK$2,ROW())),'Backend Code'!$A$3:$E$16,4,FALSE()),IF(AK$1="XOR",VLOOKUP(CONCATENATE(INDIRECT(CONCATENATE(AK$2,ROW())),INDIRECT(CONCATENATE(AK$3,ROW()))),'Backend Code'!$A$3:$E$16,5,FALSE()),""))))</f>
        <v>0</v>
      </c>
      <c r="AL54" s="32" t="str">
        <f aca="true">IF(AL$1="OR",VLOOKUP(CONCATENATE(INDIRECT(CONCATENATE(AL$2,ROW())),INDIRECT(CONCATENATE(AL$3,ROW()))),'Backend Code'!$A$3:$E$16,2,FALSE()),IF(AL$1="AND",VLOOKUP(CONCATENATE(INDIRECT(CONCATENATE(AL$2,ROW())),INDIRECT(CONCATENATE(AL$3,ROW()))),'Backend Code'!$A$3:$E$16,3,FALSE()),IF(AL$1="NOT",VLOOKUP(INDIRECT(CONCATENATE(AL$2,ROW())),'Backend Code'!$A$3:$E$16,4,FALSE()),IF(AL$1="XOR",VLOOKUP(CONCATENATE(INDIRECT(CONCATENATE(AL$2,ROW())),INDIRECT(CONCATENATE(AL$3,ROW()))),'Backend Code'!$A$3:$E$16,5,FALSE()),""))))</f>
        <v/>
      </c>
      <c r="AM54" s="32" t="str">
        <f aca="true">IF(AM$1="OR",VLOOKUP(CONCATENATE(INDIRECT(CONCATENATE(AM$2,ROW())),INDIRECT(CONCATENATE(AM$3,ROW()))),'Backend Code'!$A$3:$E$16,2,FALSE()),IF(AM$1="AND",VLOOKUP(CONCATENATE(INDIRECT(CONCATENATE(AM$2,ROW())),INDIRECT(CONCATENATE(AM$3,ROW()))),'Backend Code'!$A$3:$E$16,3,FALSE()),IF(AM$1="NOT",VLOOKUP(INDIRECT(CONCATENATE(AM$2,ROW())),'Backend Code'!$A$3:$E$16,4,FALSE()),IF(AM$1="XOR",VLOOKUP(CONCATENATE(INDIRECT(CONCATENATE(AM$2,ROW())),INDIRECT(CONCATENATE(AM$3,ROW()))),'Backend Code'!$A$3:$E$16,5,FALSE()),""))))</f>
        <v/>
      </c>
      <c r="AN54" s="32" t="str">
        <f aca="true">IF(AN$1="OR",VLOOKUP(CONCATENATE(INDIRECT(CONCATENATE(AN$2,ROW())),INDIRECT(CONCATENATE(AN$3,ROW()))),'Backend Code'!$A$3:$E$16,2,FALSE()),IF(AN$1="AND",VLOOKUP(CONCATENATE(INDIRECT(CONCATENATE(AN$2,ROW())),INDIRECT(CONCATENATE(AN$3,ROW()))),'Backend Code'!$A$3:$E$16,3,FALSE()),IF(AN$1="NOT",VLOOKUP(INDIRECT(CONCATENATE(AN$2,ROW())),'Backend Code'!$A$3:$E$16,4,FALSE()),IF(AN$1="XOR",VLOOKUP(CONCATENATE(INDIRECT(CONCATENATE(AN$2,ROW())),INDIRECT(CONCATENATE(AN$3,ROW()))),'Backend Code'!$A$3:$E$16,5,FALSE()),""))))</f>
        <v/>
      </c>
      <c r="AO54" s="32" t="str">
        <f aca="true">IF(AO$1="OR",VLOOKUP(CONCATENATE(INDIRECT(CONCATENATE(AO$2,ROW())),INDIRECT(CONCATENATE(AO$3,ROW()))),'Backend Code'!$A$3:$E$16,2,FALSE()),IF(AO$1="AND",VLOOKUP(CONCATENATE(INDIRECT(CONCATENATE(AO$2,ROW())),INDIRECT(CONCATENATE(AO$3,ROW()))),'Backend Code'!$A$3:$E$16,3,FALSE()),IF(AO$1="NOT",VLOOKUP(INDIRECT(CONCATENATE(AO$2,ROW())),'Backend Code'!$A$3:$E$16,4,FALSE()),IF(AO$1="XOR",VLOOKUP(CONCATENATE(INDIRECT(CONCATENATE(AO$2,ROW())),INDIRECT(CONCATENATE(AO$3,ROW()))),'Backend Code'!$A$3:$E$16,5,FALSE()),""))))</f>
        <v/>
      </c>
      <c r="AP54" s="32" t="str">
        <f aca="true">IF(AP$1="OR",VLOOKUP(CONCATENATE(INDIRECT(CONCATENATE(AP$2,ROW())),INDIRECT(CONCATENATE(AP$3,ROW()))),'Backend Code'!$A$3:$E$16,2,FALSE()),IF(AP$1="AND",VLOOKUP(CONCATENATE(INDIRECT(CONCATENATE(AP$2,ROW())),INDIRECT(CONCATENATE(AP$3,ROW()))),'Backend Code'!$A$3:$E$16,3,FALSE()),IF(AP$1="NOT",VLOOKUP(INDIRECT(CONCATENATE(AP$2,ROW())),'Backend Code'!$A$3:$E$16,4,FALSE()),IF(AP$1="XOR",VLOOKUP(CONCATENATE(INDIRECT(CONCATENATE(AP$2,ROW())),INDIRECT(CONCATENATE(AP$3,ROW()))),'Backend Code'!$A$3:$E$16,5,FALSE()),""))))</f>
        <v/>
      </c>
      <c r="AQ54" s="32" t="str">
        <f aca="true">IF(AQ$1="OR",VLOOKUP(CONCATENATE(INDIRECT(CONCATENATE(AQ$2,ROW())),INDIRECT(CONCATENATE(AQ$3,ROW()))),'Backend Code'!$A$3:$E$16,2,FALSE()),IF(AQ$1="AND",VLOOKUP(CONCATENATE(INDIRECT(CONCATENATE(AQ$2,ROW())),INDIRECT(CONCATENATE(AQ$3,ROW()))),'Backend Code'!$A$3:$E$16,3,FALSE()),IF(AQ$1="NOT",VLOOKUP(INDIRECT(CONCATENATE(AQ$2,ROW())),'Backend Code'!$A$3:$E$16,4,FALSE()),IF(AQ$1="XOR",VLOOKUP(CONCATENATE(INDIRECT(CONCATENATE(AQ$2,ROW())),INDIRECT(CONCATENATE(AQ$3,ROW()))),'Backend Code'!$A$3:$E$16,5,FALSE()),""))))</f>
        <v/>
      </c>
      <c r="AR54" s="32" t="str">
        <f aca="true">IF(AR$1="OR",VLOOKUP(CONCATENATE(INDIRECT(CONCATENATE(AR$2,ROW())),INDIRECT(CONCATENATE(AR$3,ROW()))),'Backend Code'!$A$3:$E$16,2,FALSE()),IF(AR$1="AND",VLOOKUP(CONCATENATE(INDIRECT(CONCATENATE(AR$2,ROW())),INDIRECT(CONCATENATE(AR$3,ROW()))),'Backend Code'!$A$3:$E$16,3,FALSE()),IF(AR$1="NOT",VLOOKUP(INDIRECT(CONCATENATE(AR$2,ROW())),'Backend Code'!$A$3:$E$16,4,FALSE()),IF(AR$1="XOR",VLOOKUP(CONCATENATE(INDIRECT(CONCATENATE(AR$2,ROW())),INDIRECT(CONCATENATE(AR$3,ROW()))),'Backend Code'!$A$3:$E$16,5,FALSE()),""))))</f>
        <v/>
      </c>
      <c r="AS54" s="32" t="str">
        <f aca="true">IF(AS$1="OR",VLOOKUP(CONCATENATE(INDIRECT(CONCATENATE(AS$2,ROW())),INDIRECT(CONCATENATE(AS$3,ROW()))),'Backend Code'!$A$3:$E$16,2,FALSE()),IF(AS$1="AND",VLOOKUP(CONCATENATE(INDIRECT(CONCATENATE(AS$2,ROW())),INDIRECT(CONCATENATE(AS$3,ROW()))),'Backend Code'!$A$3:$E$16,3,FALSE()),IF(AS$1="NOT",VLOOKUP(INDIRECT(CONCATENATE(AS$2,ROW())),'Backend Code'!$A$3:$E$16,4,FALSE()),IF(AS$1="XOR",VLOOKUP(CONCATENATE(INDIRECT(CONCATENATE(AS$2,ROW())),INDIRECT(CONCATENATE(AS$3,ROW()))),'Backend Code'!$A$3:$E$16,5,FALSE()),""))))</f>
        <v/>
      </c>
      <c r="AT54" s="32" t="str">
        <f aca="true">IF(AT$1="OR",VLOOKUP(CONCATENATE(INDIRECT(CONCATENATE(AT$2,ROW())),INDIRECT(CONCATENATE(AT$3,ROW()))),'Backend Code'!$A$3:$E$16,2,FALSE()),IF(AT$1="AND",VLOOKUP(CONCATENATE(INDIRECT(CONCATENATE(AT$2,ROW())),INDIRECT(CONCATENATE(AT$3,ROW()))),'Backend Code'!$A$3:$E$16,3,FALSE()),IF(AT$1="NOT",VLOOKUP(INDIRECT(CONCATENATE(AT$2,ROW())),'Backend Code'!$A$3:$E$16,4,FALSE()),IF(AT$1="XOR",VLOOKUP(CONCATENATE(INDIRECT(CONCATENATE(AT$2,ROW())),INDIRECT(CONCATENATE(AT$3,ROW()))),'Backend Code'!$A$3:$E$16,5,FALSE()),""))))</f>
        <v/>
      </c>
      <c r="AU54" s="32" t="str">
        <f aca="true">IF(AU$1="OR",VLOOKUP(CONCATENATE(INDIRECT(CONCATENATE(AU$2,ROW())),INDIRECT(CONCATENATE(AU$3,ROW()))),'Backend Code'!$A$3:$E$16,2,FALSE()),IF(AU$1="AND",VLOOKUP(CONCATENATE(INDIRECT(CONCATENATE(AU$2,ROW())),INDIRECT(CONCATENATE(AU$3,ROW()))),'Backend Code'!$A$3:$E$16,3,FALSE()),IF(AU$1="NOT",VLOOKUP(INDIRECT(CONCATENATE(AU$2,ROW())),'Backend Code'!$A$3:$E$16,4,FALSE()),IF(AU$1="XOR",VLOOKUP(CONCATENATE(INDIRECT(CONCATENATE(AU$2,ROW())),INDIRECT(CONCATENATE(AU$3,ROW()))),'Backend Code'!$A$3:$E$16,5,FALSE()),""))))</f>
        <v/>
      </c>
      <c r="AV54" s="32" t="str">
        <f aca="true">IF(AV$1="OR",VLOOKUP(CONCATENATE(INDIRECT(CONCATENATE(AV$2,ROW())),INDIRECT(CONCATENATE(AV$3,ROW()))),'Backend Code'!$A$3:$E$16,2,FALSE()),IF(AV$1="AND",VLOOKUP(CONCATENATE(INDIRECT(CONCATENATE(AV$2,ROW())),INDIRECT(CONCATENATE(AV$3,ROW()))),'Backend Code'!$A$3:$E$16,3,FALSE()),IF(AV$1="NOT",VLOOKUP(INDIRECT(CONCATENATE(AV$2,ROW())),'Backend Code'!$A$3:$E$16,4,FALSE()),IF(AV$1="XOR",VLOOKUP(CONCATENATE(INDIRECT(CONCATENATE(AV$2,ROW())),INDIRECT(CONCATENATE(AV$3,ROW()))),'Backend Code'!$A$3:$E$16,5,FALSE()),""))))</f>
        <v/>
      </c>
      <c r="AW54" s="32" t="str">
        <f aca="true">IF(AW$1="OR",VLOOKUP(CONCATENATE(INDIRECT(CONCATENATE(AW$2,ROW())),INDIRECT(CONCATENATE(AW$3,ROW()))),'Backend Code'!$A$3:$E$16,2,FALSE()),IF(AW$1="AND",VLOOKUP(CONCATENATE(INDIRECT(CONCATENATE(AW$2,ROW())),INDIRECT(CONCATENATE(AW$3,ROW()))),'Backend Code'!$A$3:$E$16,3,FALSE()),IF(AW$1="NOT",VLOOKUP(INDIRECT(CONCATENATE(AW$2,ROW())),'Backend Code'!$A$3:$E$16,4,FALSE()),IF(AW$1="XOR",VLOOKUP(CONCATENATE(INDIRECT(CONCATENATE(AW$2,ROW())),INDIRECT(CONCATENATE(AW$3,ROW()))),'Backend Code'!$A$3:$E$16,5,FALSE()),""))))</f>
        <v/>
      </c>
      <c r="AX54" s="32" t="str">
        <f aca="true">IF(AX$1="OR",VLOOKUP(CONCATENATE(INDIRECT(CONCATENATE(AX$2,ROW())),INDIRECT(CONCATENATE(AX$3,ROW()))),'Backend Code'!$A$3:$E$16,2,FALSE()),IF(AX$1="AND",VLOOKUP(CONCATENATE(INDIRECT(CONCATENATE(AX$2,ROW())),INDIRECT(CONCATENATE(AX$3,ROW()))),'Backend Code'!$A$3:$E$16,3,FALSE()),IF(AX$1="NOT",VLOOKUP(INDIRECT(CONCATENATE(AX$2,ROW())),'Backend Code'!$A$3:$E$16,4,FALSE()),IF(AX$1="XOR",VLOOKUP(CONCATENATE(INDIRECT(CONCATENATE(AX$2,ROW())),INDIRECT(CONCATENATE(AX$3,ROW()))),'Backend Code'!$A$3:$E$16,5,FALSE()),""))))</f>
        <v/>
      </c>
      <c r="AY54" s="32" t="str">
        <f aca="true">IF(AY$1="OR",VLOOKUP(CONCATENATE(INDIRECT(CONCATENATE(AY$2,ROW())),INDIRECT(CONCATENATE(AY$3,ROW()))),'Backend Code'!$A$3:$E$16,2,FALSE()),IF(AY$1="AND",VLOOKUP(CONCATENATE(INDIRECT(CONCATENATE(AY$2,ROW())),INDIRECT(CONCATENATE(AY$3,ROW()))),'Backend Code'!$A$3:$E$16,3,FALSE()),IF(AY$1="NOT",VLOOKUP(INDIRECT(CONCATENATE(AY$2,ROW())),'Backend Code'!$A$3:$E$16,4,FALSE()),IF(AY$1="XOR",VLOOKUP(CONCATENATE(INDIRECT(CONCATENATE(AY$2,ROW())),INDIRECT(CONCATENATE(AY$3,ROW()))),'Backend Code'!$A$3:$E$16,5,FALSE()),""))))</f>
        <v/>
      </c>
      <c r="AZ54" s="32" t="str">
        <f aca="true">IF(AZ$1="OR",VLOOKUP(CONCATENATE(INDIRECT(CONCATENATE(AZ$2,ROW())),INDIRECT(CONCATENATE(AZ$3,ROW()))),'Backend Code'!$A$3:$E$16,2,FALSE()),IF(AZ$1="AND",VLOOKUP(CONCATENATE(INDIRECT(CONCATENATE(AZ$2,ROW())),INDIRECT(CONCATENATE(AZ$3,ROW()))),'Backend Code'!$A$3:$E$16,3,FALSE()),IF(AZ$1="NOT",VLOOKUP(INDIRECT(CONCATENATE(AZ$2,ROW())),'Backend Code'!$A$3:$E$16,4,FALSE()),IF(AZ$1="XOR",VLOOKUP(CONCATENATE(INDIRECT(CONCATENATE(AZ$2,ROW())),INDIRECT(CONCATENATE(AZ$3,ROW()))),'Backend Code'!$A$3:$E$16,5,FALSE()),""))))</f>
        <v/>
      </c>
      <c r="BA54" s="32" t="str">
        <f aca="true">IF(BA$1="OR",VLOOKUP(CONCATENATE(INDIRECT(CONCATENATE(BA$2,ROW())),INDIRECT(CONCATENATE(BA$3,ROW()))),'Backend Code'!$A$3:$E$16,2,FALSE()),IF(BA$1="AND",VLOOKUP(CONCATENATE(INDIRECT(CONCATENATE(BA$2,ROW())),INDIRECT(CONCATENATE(BA$3,ROW()))),'Backend Code'!$A$3:$E$16,3,FALSE()),IF(BA$1="NOT",VLOOKUP(INDIRECT(CONCATENATE(BA$2,ROW())),'Backend Code'!$A$3:$E$16,4,FALSE()),IF(BA$1="XOR",VLOOKUP(CONCATENATE(INDIRECT(CONCATENATE(BA$2,ROW())),INDIRECT(CONCATENATE(BA$3,ROW()))),'Backend Code'!$A$3:$E$16,5,FALSE()),""))))</f>
        <v/>
      </c>
      <c r="BB54" s="32" t="str">
        <f aca="true">IF(BB$1="OR",VLOOKUP(CONCATENATE(INDIRECT(CONCATENATE(BB$2,ROW())),INDIRECT(CONCATENATE(BB$3,ROW()))),'Backend Code'!$A$3:$E$16,2,FALSE()),IF(BB$1="AND",VLOOKUP(CONCATENATE(INDIRECT(CONCATENATE(BB$2,ROW())),INDIRECT(CONCATENATE(BB$3,ROW()))),'Backend Code'!$A$3:$E$16,3,FALSE()),IF(BB$1="NOT",VLOOKUP(INDIRECT(CONCATENATE(BB$2,ROW())),'Backend Code'!$A$3:$E$16,4,FALSE()),IF(BB$1="XOR",VLOOKUP(CONCATENATE(INDIRECT(CONCATENATE(BB$2,ROW())),INDIRECT(CONCATENATE(BB$3,ROW()))),'Backend Code'!$A$3:$E$16,5,FALSE()),""))))</f>
        <v/>
      </c>
      <c r="BC54" s="32" t="str">
        <f aca="true">IF(BC$1="OR",VLOOKUP(CONCATENATE(INDIRECT(CONCATENATE(BC$2,ROW())),INDIRECT(CONCATENATE(BC$3,ROW()))),'Backend Code'!$A$3:$E$16,2,FALSE()),IF(BC$1="AND",VLOOKUP(CONCATENATE(INDIRECT(CONCATENATE(BC$2,ROW())),INDIRECT(CONCATENATE(BC$3,ROW()))),'Backend Code'!$A$3:$E$16,3,FALSE()),IF(BC$1="NOT",VLOOKUP(INDIRECT(CONCATENATE(BC$2,ROW())),'Backend Code'!$A$3:$E$16,4,FALSE()),IF(BC$1="XOR",VLOOKUP(CONCATENATE(INDIRECT(CONCATENATE(BC$2,ROW())),INDIRECT(CONCATENATE(BC$3,ROW()))),'Backend Code'!$A$3:$E$16,5,FALSE()),""))))</f>
        <v/>
      </c>
      <c r="BD54" s="32" t="str">
        <f aca="true">IF(BD$1="OR",VLOOKUP(CONCATENATE(INDIRECT(CONCATENATE(BD$2,ROW())),INDIRECT(CONCATENATE(BD$3,ROW()))),'Backend Code'!$A$3:$E$16,2,FALSE()),IF(BD$1="AND",VLOOKUP(CONCATENATE(INDIRECT(CONCATENATE(BD$2,ROW())),INDIRECT(CONCATENATE(BD$3,ROW()))),'Backend Code'!$A$3:$E$16,3,FALSE()),IF(BD$1="NOT",VLOOKUP(INDIRECT(CONCATENATE(BD$2,ROW())),'Backend Code'!$A$3:$E$16,4,FALSE()),IF(BD$1="XOR",VLOOKUP(CONCATENATE(INDIRECT(CONCATENATE(BD$2,ROW())),INDIRECT(CONCATENATE(BD$3,ROW()))),'Backend Code'!$A$3:$E$16,5,FALSE()),""))))</f>
        <v/>
      </c>
      <c r="BE54" s="32" t="str">
        <f aca="true">IF(BE$1="OR",VLOOKUP(CONCATENATE(INDIRECT(CONCATENATE(BE$2,ROW())),INDIRECT(CONCATENATE(BE$3,ROW()))),'Backend Code'!$A$3:$E$16,2,FALSE()),IF(BE$1="AND",VLOOKUP(CONCATENATE(INDIRECT(CONCATENATE(BE$2,ROW())),INDIRECT(CONCATENATE(BE$3,ROW()))),'Backend Code'!$A$3:$E$16,3,FALSE()),IF(BE$1="NOT",VLOOKUP(INDIRECT(CONCATENATE(BE$2,ROW())),'Backend Code'!$A$3:$E$16,4,FALSE()),IF(BE$1="XOR",VLOOKUP(CONCATENATE(INDIRECT(CONCATENATE(BE$2,ROW())),INDIRECT(CONCATENATE(BE$3,ROW()))),'Backend Code'!$A$3:$E$16,5,FALSE()),""))))</f>
        <v/>
      </c>
      <c r="BF54" s="32" t="str">
        <f aca="true">IF(BF$1="OR",VLOOKUP(CONCATENATE(INDIRECT(CONCATENATE(BF$2,ROW())),INDIRECT(CONCATENATE(BF$3,ROW()))),'Backend Code'!$A$3:$E$16,2,FALSE()),IF(BF$1="AND",VLOOKUP(CONCATENATE(INDIRECT(CONCATENATE(BF$2,ROW())),INDIRECT(CONCATENATE(BF$3,ROW()))),'Backend Code'!$A$3:$E$16,3,FALSE()),IF(BF$1="NOT",VLOOKUP(INDIRECT(CONCATENATE(BF$2,ROW())),'Backend Code'!$A$3:$E$16,4,FALSE()),IF(BF$1="XOR",VLOOKUP(CONCATENATE(INDIRECT(CONCATENATE(BF$2,ROW())),INDIRECT(CONCATENATE(BF$3,ROW()))),'Backend Code'!$A$3:$E$16,5,FALSE()),""))))</f>
        <v/>
      </c>
      <c r="BG54" s="32" t="str">
        <f aca="true">IF(BG$1="OR",VLOOKUP(CONCATENATE(INDIRECT(CONCATENATE(BG$2,ROW())),INDIRECT(CONCATENATE(BG$3,ROW()))),'Backend Code'!$A$3:$E$16,2,FALSE()),IF(BG$1="AND",VLOOKUP(CONCATENATE(INDIRECT(CONCATENATE(BG$2,ROW())),INDIRECT(CONCATENATE(BG$3,ROW()))),'Backend Code'!$A$3:$E$16,3,FALSE()),IF(BG$1="NOT",VLOOKUP(INDIRECT(CONCATENATE(BG$2,ROW())),'Backend Code'!$A$3:$E$16,4,FALSE()),IF(BG$1="XOR",VLOOKUP(CONCATENATE(INDIRECT(CONCATENATE(BG$2,ROW())),INDIRECT(CONCATENATE(BG$3,ROW()))),'Backend Code'!$A$3:$E$16,5,FALSE()),""))))</f>
        <v/>
      </c>
      <c r="BH54" s="32" t="str">
        <f aca="true">IF(BH$1="OR",VLOOKUP(CONCATENATE(INDIRECT(CONCATENATE(BH$2,ROW())),INDIRECT(CONCATENATE(BH$3,ROW()))),'Backend Code'!$A$3:$E$16,2,FALSE()),IF(BH$1="AND",VLOOKUP(CONCATENATE(INDIRECT(CONCATENATE(BH$2,ROW())),INDIRECT(CONCATENATE(BH$3,ROW()))),'Backend Code'!$A$3:$E$16,3,FALSE()),IF(BH$1="NOT",VLOOKUP(INDIRECT(CONCATENATE(BH$2,ROW())),'Backend Code'!$A$3:$E$16,4,FALSE()),IF(BH$1="XOR",VLOOKUP(CONCATENATE(INDIRECT(CONCATENATE(BH$2,ROW())),INDIRECT(CONCATENATE(BH$3,ROW()))),'Backend Code'!$A$3:$E$16,5,FALSE()),""))))</f>
        <v/>
      </c>
      <c r="BI54" s="32" t="str">
        <f aca="true">IF(BI$1="OR",VLOOKUP(CONCATENATE(INDIRECT(CONCATENATE(BI$2,ROW())),INDIRECT(CONCATENATE(BI$3,ROW()))),'Backend Code'!$A$3:$E$16,2,FALSE()),IF(BI$1="AND",VLOOKUP(CONCATENATE(INDIRECT(CONCATENATE(BI$2,ROW())),INDIRECT(CONCATENATE(BI$3,ROW()))),'Backend Code'!$A$3:$E$16,3,FALSE()),IF(BI$1="NOT",VLOOKUP(INDIRECT(CONCATENATE(BI$2,ROW())),'Backend Code'!$A$3:$E$16,4,FALSE()),IF(BI$1="XOR",VLOOKUP(CONCATENATE(INDIRECT(CONCATENATE(BI$2,ROW())),INDIRECT(CONCATENATE(BI$3,ROW()))),'Backend Code'!$A$3:$E$16,5,FALSE()),""))))</f>
        <v/>
      </c>
      <c r="BJ54" s="32" t="str">
        <f aca="true">IF(BJ$1="OR",VLOOKUP(CONCATENATE(INDIRECT(CONCATENATE(BJ$2,ROW())),INDIRECT(CONCATENATE(BJ$3,ROW()))),'Backend Code'!$A$3:$E$16,2,FALSE()),IF(BJ$1="AND",VLOOKUP(CONCATENATE(INDIRECT(CONCATENATE(BJ$2,ROW())),INDIRECT(CONCATENATE(BJ$3,ROW()))),'Backend Code'!$A$3:$E$16,3,FALSE()),IF(BJ$1="NOT",VLOOKUP(INDIRECT(CONCATENATE(BJ$2,ROW())),'Backend Code'!$A$3:$E$16,4,FALSE()),IF(BJ$1="XOR",VLOOKUP(CONCATENATE(INDIRECT(CONCATENATE(BJ$2,ROW())),INDIRECT(CONCATENATE(BJ$3,ROW()))),'Backend Code'!$A$3:$E$16,5,FALSE()),""))))</f>
        <v/>
      </c>
      <c r="BK54" s="32" t="str">
        <f aca="true">IF(BK$1="OR",VLOOKUP(CONCATENATE(INDIRECT(CONCATENATE(BK$2,ROW())),INDIRECT(CONCATENATE(BK$3,ROW()))),'Backend Code'!$A$3:$E$16,2,FALSE()),IF(BK$1="AND",VLOOKUP(CONCATENATE(INDIRECT(CONCATENATE(BK$2,ROW())),INDIRECT(CONCATENATE(BK$3,ROW()))),'Backend Code'!$A$3:$E$16,3,FALSE()),IF(BK$1="NOT",VLOOKUP(INDIRECT(CONCATENATE(BK$2,ROW())),'Backend Code'!$A$3:$E$16,4,FALSE()),IF(BK$1="XOR",VLOOKUP(CONCATENATE(INDIRECT(CONCATENATE(BK$2,ROW())),INDIRECT(CONCATENATE(BK$3,ROW()))),'Backend Code'!$A$3:$E$16,5,FALSE()),""))))</f>
        <v/>
      </c>
      <c r="BL54" s="32" t="str">
        <f aca="true">IF(BL$1="OR",VLOOKUP(CONCATENATE(INDIRECT(CONCATENATE(BL$2,ROW())),INDIRECT(CONCATENATE(BL$3,ROW()))),'Backend Code'!$A$3:$E$16,2,FALSE()),IF(BL$1="AND",VLOOKUP(CONCATENATE(INDIRECT(CONCATENATE(BL$2,ROW())),INDIRECT(CONCATENATE(BL$3,ROW()))),'Backend Code'!$A$3:$E$16,3,FALSE()),IF(BL$1="NOT",VLOOKUP(INDIRECT(CONCATENATE(BL$2,ROW())),'Backend Code'!$A$3:$E$16,4,FALSE()),IF(BL$1="XOR",VLOOKUP(CONCATENATE(INDIRECT(CONCATENATE(BL$2,ROW())),INDIRECT(CONCATENATE(BL$3,ROW()))),'Backend Code'!$A$3:$E$16,5,FALSE()),""))))</f>
        <v/>
      </c>
      <c r="BM54" s="32" t="str">
        <f aca="true">IF(BM$1="OR",VLOOKUP(CONCATENATE(INDIRECT(CONCATENATE(BM$2,ROW())),INDIRECT(CONCATENATE(BM$3,ROW()))),'Backend Code'!$A$3:$E$16,2,FALSE()),IF(BM$1="AND",VLOOKUP(CONCATENATE(INDIRECT(CONCATENATE(BM$2,ROW())),INDIRECT(CONCATENATE(BM$3,ROW()))),'Backend Code'!$A$3:$E$16,3,FALSE()),IF(BM$1="NOT",VLOOKUP(INDIRECT(CONCATENATE(BM$2,ROW())),'Backend Code'!$A$3:$E$16,4,FALSE()),IF(BM$1="XOR",VLOOKUP(CONCATENATE(INDIRECT(CONCATENATE(BM$2,ROW())),INDIRECT(CONCATENATE(BM$3,ROW()))),'Backend Code'!$A$3:$E$16,5,FALSE()),""))))</f>
        <v/>
      </c>
      <c r="BN54" s="32" t="str">
        <f aca="true">IF(BN$1="OR",VLOOKUP(CONCATENATE(INDIRECT(CONCATENATE(BN$2,ROW())),INDIRECT(CONCATENATE(BN$3,ROW()))),'Backend Code'!$A$3:$E$16,2,FALSE()),IF(BN$1="AND",VLOOKUP(CONCATENATE(INDIRECT(CONCATENATE(BN$2,ROW())),INDIRECT(CONCATENATE(BN$3,ROW()))),'Backend Code'!$A$3:$E$16,3,FALSE()),IF(BN$1="NOT",VLOOKUP(INDIRECT(CONCATENATE(BN$2,ROW())),'Backend Code'!$A$3:$E$16,4,FALSE()),IF(BN$1="XOR",VLOOKUP(CONCATENATE(INDIRECT(CONCATENATE(BN$2,ROW())),INDIRECT(CONCATENATE(BN$3,ROW()))),'Backend Code'!$A$3:$E$16,5,FALSE()),""))))</f>
        <v/>
      </c>
      <c r="BO54" s="32" t="str">
        <f aca="true">IF(BO$1="OR",VLOOKUP(CONCATENATE(INDIRECT(CONCATENATE(BO$2,ROW())),INDIRECT(CONCATENATE(BO$3,ROW()))),'Backend Code'!$A$3:$E$16,2,FALSE()),IF(BO$1="AND",VLOOKUP(CONCATENATE(INDIRECT(CONCATENATE(BO$2,ROW())),INDIRECT(CONCATENATE(BO$3,ROW()))),'Backend Code'!$A$3:$E$16,3,FALSE()),IF(BO$1="NOT",VLOOKUP(INDIRECT(CONCATENATE(BO$2,ROW())),'Backend Code'!$A$3:$E$16,4,FALSE()),IF(BO$1="XOR",VLOOKUP(CONCATENATE(INDIRECT(CONCATENATE(BO$2,ROW())),INDIRECT(CONCATENATE(BO$3,ROW()))),'Backend Code'!$A$3:$E$16,5,FALSE()),""))))</f>
        <v/>
      </c>
      <c r="BP54" s="32" t="str">
        <f aca="true">IF(BP$1="OR",VLOOKUP(CONCATENATE(INDIRECT(CONCATENATE(BP$2,ROW())),INDIRECT(CONCATENATE(BP$3,ROW()))),'Backend Code'!$A$3:$E$16,2,FALSE()),IF(BP$1="AND",VLOOKUP(CONCATENATE(INDIRECT(CONCATENATE(BP$2,ROW())),INDIRECT(CONCATENATE(BP$3,ROW()))),'Backend Code'!$A$3:$E$16,3,FALSE()),IF(BP$1="NOT",VLOOKUP(INDIRECT(CONCATENATE(BP$2,ROW())),'Backend Code'!$A$3:$E$16,4,FALSE()),IF(BP$1="XOR",VLOOKUP(CONCATENATE(INDIRECT(CONCATENATE(BP$2,ROW())),INDIRECT(CONCATENATE(BP$3,ROW()))),'Backend Code'!$A$3:$E$16,5,FALSE()),""))))</f>
        <v/>
      </c>
      <c r="BQ54" s="32" t="str">
        <f aca="true">IF(BQ$1="OR",VLOOKUP(CONCATENATE(INDIRECT(CONCATENATE(BQ$2,ROW())),INDIRECT(CONCATENATE(BQ$3,ROW()))),'Backend Code'!$A$3:$E$16,2,FALSE()),IF(BQ$1="AND",VLOOKUP(CONCATENATE(INDIRECT(CONCATENATE(BQ$2,ROW())),INDIRECT(CONCATENATE(BQ$3,ROW()))),'Backend Code'!$A$3:$E$16,3,FALSE()),IF(BQ$1="NOT",VLOOKUP(INDIRECT(CONCATENATE(BQ$2,ROW())),'Backend Code'!$A$3:$E$16,4,FALSE()),IF(BQ$1="XOR",VLOOKUP(CONCATENATE(INDIRECT(CONCATENATE(BQ$2,ROW())),INDIRECT(CONCATENATE(BQ$3,ROW()))),'Backend Code'!$A$3:$E$16,5,FALSE()),""))))</f>
        <v/>
      </c>
      <c r="BR54" s="32" t="str">
        <f aca="true">IF(BR$1="OR",VLOOKUP(CONCATENATE(INDIRECT(CONCATENATE(BR$2,ROW())),INDIRECT(CONCATENATE(BR$3,ROW()))),'Backend Code'!$A$3:$E$16,2,FALSE()),IF(BR$1="AND",VLOOKUP(CONCATENATE(INDIRECT(CONCATENATE(BR$2,ROW())),INDIRECT(CONCATENATE(BR$3,ROW()))),'Backend Code'!$A$3:$E$16,3,FALSE()),IF(BR$1="NOT",VLOOKUP(INDIRECT(CONCATENATE(BR$2,ROW())),'Backend Code'!$A$3:$E$16,4,FALSE()),IF(BR$1="XOR",VLOOKUP(CONCATENATE(INDIRECT(CONCATENATE(BR$2,ROW())),INDIRECT(CONCATENATE(BR$3,ROW()))),'Backend Code'!$A$3:$E$16,5,FALSE()),""))))</f>
        <v/>
      </c>
      <c r="BS54" s="32" t="str">
        <f aca="true">IF(BS$1="OR",VLOOKUP(CONCATENATE(INDIRECT(CONCATENATE(BS$2,ROW())),INDIRECT(CONCATENATE(BS$3,ROW()))),'Backend Code'!$A$3:$E$16,2,FALSE()),IF(BS$1="AND",VLOOKUP(CONCATENATE(INDIRECT(CONCATENATE(BS$2,ROW())),INDIRECT(CONCATENATE(BS$3,ROW()))),'Backend Code'!$A$3:$E$16,3,FALSE()),IF(BS$1="NOT",VLOOKUP(INDIRECT(CONCATENATE(BS$2,ROW())),'Backend Code'!$A$3:$E$16,4,FALSE()),IF(BS$1="XOR",VLOOKUP(CONCATENATE(INDIRECT(CONCATENATE(BS$2,ROW())),INDIRECT(CONCATENATE(BS$3,ROW()))),'Backend Code'!$A$3:$E$16,5,FALSE()),""))))</f>
        <v/>
      </c>
      <c r="BT54" s="32" t="str">
        <f aca="true">IF(BT$1="OR",VLOOKUP(CONCATENATE(INDIRECT(CONCATENATE(BT$2,ROW())),INDIRECT(CONCATENATE(BT$3,ROW()))),'Backend Code'!$A$3:$E$16,2,FALSE()),IF(BT$1="AND",VLOOKUP(CONCATENATE(INDIRECT(CONCATENATE(BT$2,ROW())),INDIRECT(CONCATENATE(BT$3,ROW()))),'Backend Code'!$A$3:$E$16,3,FALSE()),IF(BT$1="NOT",VLOOKUP(INDIRECT(CONCATENATE(BT$2,ROW())),'Backend Code'!$A$3:$E$16,4,FALSE()),IF(BT$1="XOR",VLOOKUP(CONCATENATE(INDIRECT(CONCATENATE(BT$2,ROW())),INDIRECT(CONCATENATE(BT$3,ROW()))),'Backend Code'!$A$3:$E$16,5,FALSE()),""))))</f>
        <v/>
      </c>
      <c r="BU54" s="32" t="str">
        <f aca="true">IF(BU$1="OR",VLOOKUP(CONCATENATE(INDIRECT(CONCATENATE(BU$2,ROW())),INDIRECT(CONCATENATE(BU$3,ROW()))),'Backend Code'!$A$3:$E$16,2,FALSE()),IF(BU$1="AND",VLOOKUP(CONCATENATE(INDIRECT(CONCATENATE(BU$2,ROW())),INDIRECT(CONCATENATE(BU$3,ROW()))),'Backend Code'!$A$3:$E$16,3,FALSE()),IF(BU$1="NOT",VLOOKUP(INDIRECT(CONCATENATE(BU$2,ROW())),'Backend Code'!$A$3:$E$16,4,FALSE()),IF(BU$1="XOR",VLOOKUP(CONCATENATE(INDIRECT(CONCATENATE(BU$2,ROW())),INDIRECT(CONCATENATE(BU$3,ROW()))),'Backend Code'!$A$3:$E$16,5,FALSE()),""))))</f>
        <v/>
      </c>
      <c r="BV54" s="32" t="str">
        <f aca="true">IF(BV$1="OR",VLOOKUP(CONCATENATE(INDIRECT(CONCATENATE(BV$2,ROW())),INDIRECT(CONCATENATE(BV$3,ROW()))),'Backend Code'!$A$3:$E$16,2,FALSE()),IF(BV$1="AND",VLOOKUP(CONCATENATE(INDIRECT(CONCATENATE(BV$2,ROW())),INDIRECT(CONCATENATE(BV$3,ROW()))),'Backend Code'!$A$3:$E$16,3,FALSE()),IF(BV$1="NOT",VLOOKUP(INDIRECT(CONCATENATE(BV$2,ROW())),'Backend Code'!$A$3:$E$16,4,FALSE()),IF(BV$1="XOR",VLOOKUP(CONCATENATE(INDIRECT(CONCATENATE(BV$2,ROW())),INDIRECT(CONCATENATE(BV$3,ROW()))),'Backend Code'!$A$3:$E$16,5,FALSE()),""))))</f>
        <v/>
      </c>
      <c r="BW54" s="32" t="str">
        <f aca="true">IF(BW$1="OR",VLOOKUP(CONCATENATE(INDIRECT(CONCATENATE(BW$2,ROW())),INDIRECT(CONCATENATE(BW$3,ROW()))),'Backend Code'!$A$3:$E$16,2,FALSE()),IF(BW$1="AND",VLOOKUP(CONCATENATE(INDIRECT(CONCATENATE(BW$2,ROW())),INDIRECT(CONCATENATE(BW$3,ROW()))),'Backend Code'!$A$3:$E$16,3,FALSE()),IF(BW$1="NOT",VLOOKUP(INDIRECT(CONCATENATE(BW$2,ROW())),'Backend Code'!$A$3:$E$16,4,FALSE()),IF(BW$1="XOR",VLOOKUP(CONCATENATE(INDIRECT(CONCATENATE(BW$2,ROW())),INDIRECT(CONCATENATE(BW$3,ROW()))),'Backend Code'!$A$3:$E$16,5,FALSE()),""))))</f>
        <v/>
      </c>
      <c r="BX54" s="32" t="str">
        <f aca="true">IF(BX$1="OR",VLOOKUP(CONCATENATE(INDIRECT(CONCATENATE(BX$2,ROW())),INDIRECT(CONCATENATE(BX$3,ROW()))),'Backend Code'!$A$3:$E$16,2,FALSE()),IF(BX$1="AND",VLOOKUP(CONCATENATE(INDIRECT(CONCATENATE(BX$2,ROW())),INDIRECT(CONCATENATE(BX$3,ROW()))),'Backend Code'!$A$3:$E$16,3,FALSE()),IF(BX$1="NOT",VLOOKUP(INDIRECT(CONCATENATE(BX$2,ROW())),'Backend Code'!$A$3:$E$16,4,FALSE()),IF(BX$1="XOR",VLOOKUP(CONCATENATE(INDIRECT(CONCATENATE(BX$2,ROW())),INDIRECT(CONCATENATE(BX$3,ROW()))),'Backend Code'!$A$3:$E$16,5,FALSE()),""))))</f>
        <v/>
      </c>
      <c r="BY54" s="32" t="str">
        <f aca="true">IF(BY$1="OR",VLOOKUP(CONCATENATE(INDIRECT(CONCATENATE(BY$2,ROW())),INDIRECT(CONCATENATE(BY$3,ROW()))),'Backend Code'!$A$3:$E$16,2,FALSE()),IF(BY$1="AND",VLOOKUP(CONCATENATE(INDIRECT(CONCATENATE(BY$2,ROW())),INDIRECT(CONCATENATE(BY$3,ROW()))),'Backend Code'!$A$3:$E$16,3,FALSE()),IF(BY$1="NOT",VLOOKUP(INDIRECT(CONCATENATE(BY$2,ROW())),'Backend Code'!$A$3:$E$16,4,FALSE()),IF(BY$1="XOR",VLOOKUP(CONCATENATE(INDIRECT(CONCATENATE(BY$2,ROW())),INDIRECT(CONCATENATE(BY$3,ROW()))),'Backend Code'!$A$3:$E$16,5,FALSE()),""))))</f>
        <v/>
      </c>
      <c r="BZ54" s="32" t="str">
        <f aca="true">IF(BZ$1="OR",VLOOKUP(CONCATENATE(INDIRECT(CONCATENATE(BZ$2,ROW())),INDIRECT(CONCATENATE(BZ$3,ROW()))),'Backend Code'!$A$3:$E$16,2,FALSE()),IF(BZ$1="AND",VLOOKUP(CONCATENATE(INDIRECT(CONCATENATE(BZ$2,ROW())),INDIRECT(CONCATENATE(BZ$3,ROW()))),'Backend Code'!$A$3:$E$16,3,FALSE()),IF(BZ$1="NOT",VLOOKUP(INDIRECT(CONCATENATE(BZ$2,ROW())),'Backend Code'!$A$3:$E$16,4,FALSE()),IF(BZ$1="XOR",VLOOKUP(CONCATENATE(INDIRECT(CONCATENATE(BZ$2,ROW())),INDIRECT(CONCATENATE(BZ$3,ROW()))),'Backend Code'!$A$3:$E$16,5,FALSE()),""))))</f>
        <v/>
      </c>
      <c r="CA54" s="32" t="str">
        <f aca="true">IF(CA$1="OR",VLOOKUP(CONCATENATE(INDIRECT(CONCATENATE(CA$2,ROW())),INDIRECT(CONCATENATE(CA$3,ROW()))),'Backend Code'!$A$3:$E$16,2,FALSE()),IF(CA$1="AND",VLOOKUP(CONCATENATE(INDIRECT(CONCATENATE(CA$2,ROW())),INDIRECT(CONCATENATE(CA$3,ROW()))),'Backend Code'!$A$3:$E$16,3,FALSE()),IF(CA$1="NOT",VLOOKUP(INDIRECT(CONCATENATE(CA$2,ROW())),'Backend Code'!$A$3:$E$16,4,FALSE()),IF(CA$1="XOR",VLOOKUP(CONCATENATE(INDIRECT(CONCATENATE(CA$2,ROW())),INDIRECT(CONCATENATE(CA$3,ROW()))),'Backend Code'!$A$3:$E$16,5,FALSE()),""))))</f>
        <v/>
      </c>
      <c r="CB54" s="32" t="str">
        <f aca="true">IF(CB$1="OR",VLOOKUP(CONCATENATE(INDIRECT(CONCATENATE(CB$2,ROW())),INDIRECT(CONCATENATE(CB$3,ROW()))),'Backend Code'!$A$3:$E$16,2,FALSE()),IF(CB$1="AND",VLOOKUP(CONCATENATE(INDIRECT(CONCATENATE(CB$2,ROW())),INDIRECT(CONCATENATE(CB$3,ROW()))),'Backend Code'!$A$3:$E$16,3,FALSE()),IF(CB$1="NOT",VLOOKUP(INDIRECT(CONCATENATE(CB$2,ROW())),'Backend Code'!$A$3:$E$16,4,FALSE()),IF(CB$1="XOR",VLOOKUP(CONCATENATE(INDIRECT(CONCATENATE(CB$2,ROW())),INDIRECT(CONCATENATE(CB$3,ROW()))),'Backend Code'!$A$3:$E$16,5,FALSE()),""))))</f>
        <v/>
      </c>
      <c r="CC54" s="32" t="str">
        <f aca="true">IF(CC$1="OR",VLOOKUP(CONCATENATE(INDIRECT(CONCATENATE(CC$2,ROW())),INDIRECT(CONCATENATE(CC$3,ROW()))),'Backend Code'!$A$3:$E$16,2,FALSE()),IF(CC$1="AND",VLOOKUP(CONCATENATE(INDIRECT(CONCATENATE(CC$2,ROW())),INDIRECT(CONCATENATE(CC$3,ROW()))),'Backend Code'!$A$3:$E$16,3,FALSE()),IF(CC$1="NOT",VLOOKUP(INDIRECT(CONCATENATE(CC$2,ROW())),'Backend Code'!$A$3:$E$16,4,FALSE()),IF(CC$1="XOR",VLOOKUP(CONCATENATE(INDIRECT(CONCATENATE(CC$2,ROW())),INDIRECT(CONCATENATE(CC$3,ROW()))),'Backend Code'!$A$3:$E$16,5,FALSE()),""))))</f>
        <v/>
      </c>
      <c r="CD54" s="32" t="str">
        <f aca="true">IF(CD$1="OR",VLOOKUP(CONCATENATE(INDIRECT(CONCATENATE(CD$2,ROW())),INDIRECT(CONCATENATE(CD$3,ROW()))),'Backend Code'!$A$3:$E$16,2,FALSE()),IF(CD$1="AND",VLOOKUP(CONCATENATE(INDIRECT(CONCATENATE(CD$2,ROW())),INDIRECT(CONCATENATE(CD$3,ROW()))),'Backend Code'!$A$3:$E$16,3,FALSE()),IF(CD$1="NOT",VLOOKUP(INDIRECT(CONCATENATE(CD$2,ROW())),'Backend Code'!$A$3:$E$16,4,FALSE()),IF(CD$1="XOR",VLOOKUP(CONCATENATE(INDIRECT(CONCATENATE(CD$2,ROW())),INDIRECT(CONCATENATE(CD$3,ROW()))),'Backend Code'!$A$3:$E$16,5,FALSE()),""))))</f>
        <v/>
      </c>
      <c r="CE54" s="32" t="str">
        <f aca="true">IF(CE$1="OR",VLOOKUP(CONCATENATE(INDIRECT(CONCATENATE(CE$2,ROW())),INDIRECT(CONCATENATE(CE$3,ROW()))),'Backend Code'!$A$3:$E$16,2,FALSE()),IF(CE$1="AND",VLOOKUP(CONCATENATE(INDIRECT(CONCATENATE(CE$2,ROW())),INDIRECT(CONCATENATE(CE$3,ROW()))),'Backend Code'!$A$3:$E$16,3,FALSE()),IF(CE$1="NOT",VLOOKUP(INDIRECT(CONCATENATE(CE$2,ROW())),'Backend Code'!$A$3:$E$16,4,FALSE()),IF(CE$1="XOR",VLOOKUP(CONCATENATE(INDIRECT(CONCATENATE(CE$2,ROW())),INDIRECT(CONCATENATE(CE$3,ROW()))),'Backend Code'!$A$3:$E$16,5,FALSE()),""))))</f>
        <v/>
      </c>
      <c r="CF54" s="32" t="str">
        <f aca="true">IF(CF$1="OR",VLOOKUP(CONCATENATE(INDIRECT(CONCATENATE(CF$2,ROW())),INDIRECT(CONCATENATE(CF$3,ROW()))),'Backend Code'!$A$3:$E$16,2,FALSE()),IF(CF$1="AND",VLOOKUP(CONCATENATE(INDIRECT(CONCATENATE(CF$2,ROW())),INDIRECT(CONCATENATE(CF$3,ROW()))),'Backend Code'!$A$3:$E$16,3,FALSE()),IF(CF$1="NOT",VLOOKUP(INDIRECT(CONCATENATE(CF$2,ROW())),'Backend Code'!$A$3:$E$16,4,FALSE()),IF(CF$1="XOR",VLOOKUP(CONCATENATE(INDIRECT(CONCATENATE(CF$2,ROW())),INDIRECT(CONCATENATE(CF$3,ROW()))),'Backend Code'!$A$3:$E$16,5,FALSE()),""))))</f>
        <v/>
      </c>
      <c r="CG54" s="32" t="str">
        <f aca="true">IF(CG$1="OR",VLOOKUP(CONCATENATE(INDIRECT(CONCATENATE(CG$2,ROW())),INDIRECT(CONCATENATE(CG$3,ROW()))),'Backend Code'!$A$3:$E$16,2,FALSE()),IF(CG$1="AND",VLOOKUP(CONCATENATE(INDIRECT(CONCATENATE(CG$2,ROW())),INDIRECT(CONCATENATE(CG$3,ROW()))),'Backend Code'!$A$3:$E$16,3,FALSE()),IF(CG$1="NOT",VLOOKUP(INDIRECT(CONCATENATE(CG$2,ROW())),'Backend Code'!$A$3:$E$16,4,FALSE()),IF(CG$1="XOR",VLOOKUP(CONCATENATE(INDIRECT(CONCATENATE(CG$2,ROW())),INDIRECT(CONCATENATE(CG$3,ROW()))),'Backend Code'!$A$3:$E$16,5,FALSE()),""))))</f>
        <v/>
      </c>
      <c r="CH54" s="32" t="str">
        <f aca="true">IF(CH$1="OR",VLOOKUP(CONCATENATE(INDIRECT(CONCATENATE(CH$2,ROW())),INDIRECT(CONCATENATE(CH$3,ROW()))),'Backend Code'!$A$3:$E$16,2,FALSE()),IF(CH$1="AND",VLOOKUP(CONCATENATE(INDIRECT(CONCATENATE(CH$2,ROW())),INDIRECT(CONCATENATE(CH$3,ROW()))),'Backend Code'!$A$3:$E$16,3,FALSE()),IF(CH$1="NOT",VLOOKUP(INDIRECT(CONCATENATE(CH$2,ROW())),'Backend Code'!$A$3:$E$16,4,FALSE()),IF(CH$1="XOR",VLOOKUP(CONCATENATE(INDIRECT(CONCATENATE(CH$2,ROW())),INDIRECT(CONCATENATE(CH$3,ROW()))),'Backend Code'!$A$3:$E$16,5,FALSE()),""))))</f>
        <v/>
      </c>
      <c r="CI54" s="32" t="str">
        <f aca="true">IF(CI$1="OR",VLOOKUP(CONCATENATE(INDIRECT(CONCATENATE(CI$2,ROW())),INDIRECT(CONCATENATE(CI$3,ROW()))),'Backend Code'!$A$3:$E$16,2,FALSE()),IF(CI$1="AND",VLOOKUP(CONCATENATE(INDIRECT(CONCATENATE(CI$2,ROW())),INDIRECT(CONCATENATE(CI$3,ROW()))),'Backend Code'!$A$3:$E$16,3,FALSE()),IF(CI$1="NOT",VLOOKUP(INDIRECT(CONCATENATE(CI$2,ROW())),'Backend Code'!$A$3:$E$16,4,FALSE()),IF(CI$1="XOR",VLOOKUP(CONCATENATE(INDIRECT(CONCATENATE(CI$2,ROW())),INDIRECT(CONCATENATE(CI$3,ROW()))),'Backend Code'!$A$3:$E$16,5,FALSE()),""))))</f>
        <v/>
      </c>
      <c r="CJ54" s="32" t="str">
        <f aca="true">IF(CJ$1="OR",VLOOKUP(CONCATENATE(INDIRECT(CONCATENATE(CJ$2,ROW())),INDIRECT(CONCATENATE(CJ$3,ROW()))),'Backend Code'!$A$3:$E$16,2,FALSE()),IF(CJ$1="AND",VLOOKUP(CONCATENATE(INDIRECT(CONCATENATE(CJ$2,ROW())),INDIRECT(CONCATENATE(CJ$3,ROW()))),'Backend Code'!$A$3:$E$16,3,FALSE()),IF(CJ$1="NOT",VLOOKUP(INDIRECT(CONCATENATE(CJ$2,ROW())),'Backend Code'!$A$3:$E$16,4,FALSE()),IF(CJ$1="XOR",VLOOKUP(CONCATENATE(INDIRECT(CONCATENATE(CJ$2,ROW())),INDIRECT(CONCATENATE(CJ$3,ROW()))),'Backend Code'!$A$3:$E$16,5,FALSE()),""))))</f>
        <v/>
      </c>
      <c r="CK54" s="32" t="str">
        <f aca="true">IF(CK$1="OR",VLOOKUP(CONCATENATE(INDIRECT(CONCATENATE(CK$2,ROW())),INDIRECT(CONCATENATE(CK$3,ROW()))),'Backend Code'!$A$3:$E$16,2,FALSE()),IF(CK$1="AND",VLOOKUP(CONCATENATE(INDIRECT(CONCATENATE(CK$2,ROW())),INDIRECT(CONCATENATE(CK$3,ROW()))),'Backend Code'!$A$3:$E$16,3,FALSE()),IF(CK$1="NOT",VLOOKUP(INDIRECT(CONCATENATE(CK$2,ROW())),'Backend Code'!$A$3:$E$16,4,FALSE()),IF(CK$1="XOR",VLOOKUP(CONCATENATE(INDIRECT(CONCATENATE(CK$2,ROW())),INDIRECT(CONCATENATE(CK$3,ROW()))),'Backend Code'!$A$3:$E$16,5,FALSE()),""))))</f>
        <v/>
      </c>
      <c r="CL54" s="32" t="str">
        <f aca="true">IF(CL$1="OR",VLOOKUP(CONCATENATE(INDIRECT(CONCATENATE(CL$2,ROW())),INDIRECT(CONCATENATE(CL$3,ROW()))),'Backend Code'!$A$3:$E$16,2,FALSE()),IF(CL$1="AND",VLOOKUP(CONCATENATE(INDIRECT(CONCATENATE(CL$2,ROW())),INDIRECT(CONCATENATE(CL$3,ROW()))),'Backend Code'!$A$3:$E$16,3,FALSE()),IF(CL$1="NOT",VLOOKUP(INDIRECT(CONCATENATE(CL$2,ROW())),'Backend Code'!$A$3:$E$16,4,FALSE()),IF(CL$1="XOR",VLOOKUP(CONCATENATE(INDIRECT(CONCATENATE(CL$2,ROW())),INDIRECT(CONCATENATE(CL$3,ROW()))),'Backend Code'!$A$3:$E$16,5,FALSE()),""))))</f>
        <v/>
      </c>
      <c r="CM54" s="32" t="str">
        <f aca="true">IF(CM$1="OR",VLOOKUP(CONCATENATE(INDIRECT(CONCATENATE(CM$2,ROW())),INDIRECT(CONCATENATE(CM$3,ROW()))),'Backend Code'!$A$3:$E$16,2,FALSE()),IF(CM$1="AND",VLOOKUP(CONCATENATE(INDIRECT(CONCATENATE(CM$2,ROW())),INDIRECT(CONCATENATE(CM$3,ROW()))),'Backend Code'!$A$3:$E$16,3,FALSE()),IF(CM$1="NOT",VLOOKUP(INDIRECT(CONCATENATE(CM$2,ROW())),'Backend Code'!$A$3:$E$16,4,FALSE()),IF(CM$1="XOR",VLOOKUP(CONCATENATE(INDIRECT(CONCATENATE(CM$2,ROW())),INDIRECT(CONCATENATE(CM$3,ROW()))),'Backend Code'!$A$3:$E$16,5,FALSE()),""))))</f>
        <v/>
      </c>
      <c r="CN54" s="32" t="str">
        <f aca="true">IF(CN$1="OR",VLOOKUP(CONCATENATE(INDIRECT(CONCATENATE(CN$2,ROW())),INDIRECT(CONCATENATE(CN$3,ROW()))),'Backend Code'!$A$3:$E$16,2,FALSE()),IF(CN$1="AND",VLOOKUP(CONCATENATE(INDIRECT(CONCATENATE(CN$2,ROW())),INDIRECT(CONCATENATE(CN$3,ROW()))),'Backend Code'!$A$3:$E$16,3,FALSE()),IF(CN$1="NOT",VLOOKUP(INDIRECT(CONCATENATE(CN$2,ROW())),'Backend Code'!$A$3:$E$16,4,FALSE()),IF(CN$1="XOR",VLOOKUP(CONCATENATE(INDIRECT(CONCATENATE(CN$2,ROW())),INDIRECT(CONCATENATE(CN$3,ROW()))),'Backend Code'!$A$3:$E$16,5,FALSE()),""))))</f>
        <v/>
      </c>
      <c r="CO54" s="32" t="str">
        <f aca="true">IF(CO$1="OR",VLOOKUP(CONCATENATE(INDIRECT(CONCATENATE(CO$2,ROW())),INDIRECT(CONCATENATE(CO$3,ROW()))),'Backend Code'!$A$3:$E$16,2,FALSE()),IF(CO$1="AND",VLOOKUP(CONCATENATE(INDIRECT(CONCATENATE(CO$2,ROW())),INDIRECT(CONCATENATE(CO$3,ROW()))),'Backend Code'!$A$3:$E$16,3,FALSE()),IF(CO$1="NOT",VLOOKUP(INDIRECT(CONCATENATE(CO$2,ROW())),'Backend Code'!$A$3:$E$16,4,FALSE()),IF(CO$1="XOR",VLOOKUP(CONCATENATE(INDIRECT(CONCATENATE(CO$2,ROW())),INDIRECT(CONCATENATE(CO$3,ROW()))),'Backend Code'!$A$3:$E$16,5,FALSE()),""))))</f>
        <v/>
      </c>
      <c r="CP54" s="32" t="str">
        <f aca="true">IF(CP$1="OR",VLOOKUP(CONCATENATE(INDIRECT(CONCATENATE(CP$2,ROW())),INDIRECT(CONCATENATE(CP$3,ROW()))),'Backend Code'!$A$3:$E$16,2,FALSE()),IF(CP$1="AND",VLOOKUP(CONCATENATE(INDIRECT(CONCATENATE(CP$2,ROW())),INDIRECT(CONCATENATE(CP$3,ROW()))),'Backend Code'!$A$3:$E$16,3,FALSE()),IF(CP$1="NOT",VLOOKUP(INDIRECT(CONCATENATE(CP$2,ROW())),'Backend Code'!$A$3:$E$16,4,FALSE()),IF(CP$1="XOR",VLOOKUP(CONCATENATE(INDIRECT(CONCATENATE(CP$2,ROW())),INDIRECT(CONCATENATE(CP$3,ROW()))),'Backend Code'!$A$3:$E$16,5,FALSE()),""))))</f>
        <v/>
      </c>
      <c r="CQ54" s="32" t="str">
        <f aca="true">IF(CQ$1="OR",VLOOKUP(CONCATENATE(INDIRECT(CONCATENATE(CQ$2,ROW())),INDIRECT(CONCATENATE(CQ$3,ROW()))),'Backend Code'!$A$3:$E$16,2,FALSE()),IF(CQ$1="AND",VLOOKUP(CONCATENATE(INDIRECT(CONCATENATE(CQ$2,ROW())),INDIRECT(CONCATENATE(CQ$3,ROW()))),'Backend Code'!$A$3:$E$16,3,FALSE()),IF(CQ$1="NOT",VLOOKUP(INDIRECT(CONCATENATE(CQ$2,ROW())),'Backend Code'!$A$3:$E$16,4,FALSE()),IF(CQ$1="XOR",VLOOKUP(CONCATENATE(INDIRECT(CONCATENATE(CQ$2,ROW())),INDIRECT(CONCATENATE(CQ$3,ROW()))),'Backend Code'!$A$3:$E$16,5,FALSE()),""))))</f>
        <v/>
      </c>
      <c r="CR54" s="32" t="str">
        <f aca="true">IF(CR$1="OR",VLOOKUP(CONCATENATE(INDIRECT(CONCATENATE(CR$2,ROW())),INDIRECT(CONCATENATE(CR$3,ROW()))),'Backend Code'!$A$3:$E$16,2,FALSE()),IF(CR$1="AND",VLOOKUP(CONCATENATE(INDIRECT(CONCATENATE(CR$2,ROW())),INDIRECT(CONCATENATE(CR$3,ROW()))),'Backend Code'!$A$3:$E$16,3,FALSE()),IF(CR$1="NOT",VLOOKUP(INDIRECT(CONCATENATE(CR$2,ROW())),'Backend Code'!$A$3:$E$16,4,FALSE()),IF(CR$1="XOR",VLOOKUP(CONCATENATE(INDIRECT(CONCATENATE(CR$2,ROW())),INDIRECT(CONCATENATE(CR$3,ROW()))),'Backend Code'!$A$3:$E$16,5,FALSE()),""))))</f>
        <v/>
      </c>
      <c r="CS54" s="32" t="str">
        <f aca="true">IF(CS$1="OR",VLOOKUP(CONCATENATE(INDIRECT(CONCATENATE(CS$2,ROW())),INDIRECT(CONCATENATE(CS$3,ROW()))),'Backend Code'!$A$3:$E$16,2,FALSE()),IF(CS$1="AND",VLOOKUP(CONCATENATE(INDIRECT(CONCATENATE(CS$2,ROW())),INDIRECT(CONCATENATE(CS$3,ROW()))),'Backend Code'!$A$3:$E$16,3,FALSE()),IF(CS$1="NOT",VLOOKUP(INDIRECT(CONCATENATE(CS$2,ROW())),'Backend Code'!$A$3:$E$16,4,FALSE()),IF(CS$1="XOR",VLOOKUP(CONCATENATE(INDIRECT(CONCATENATE(CS$2,ROW())),INDIRECT(CONCATENATE(CS$3,ROW()))),'Backend Code'!$A$3:$E$16,5,FALSE()),""))))</f>
        <v/>
      </c>
      <c r="CT54" s="32" t="str">
        <f aca="true">IF(CT$1="OR",VLOOKUP(CONCATENATE(INDIRECT(CONCATENATE(CT$2,ROW())),INDIRECT(CONCATENATE(CT$3,ROW()))),'Backend Code'!$A$3:$E$16,2,FALSE()),IF(CT$1="AND",VLOOKUP(CONCATENATE(INDIRECT(CONCATENATE(CT$2,ROW())),INDIRECT(CONCATENATE(CT$3,ROW()))),'Backend Code'!$A$3:$E$16,3,FALSE()),IF(CT$1="NOT",VLOOKUP(INDIRECT(CONCATENATE(CT$2,ROW())),'Backend Code'!$A$3:$E$16,4,FALSE()),IF(CT$1="XOR",VLOOKUP(CONCATENATE(INDIRECT(CONCATENATE(CT$2,ROW())),INDIRECT(CONCATENATE(CT$3,ROW()))),'Backend Code'!$A$3:$E$16,5,FALSE()),""))))</f>
        <v/>
      </c>
      <c r="CU54" s="32" t="str">
        <f aca="true">IF(CU$1="OR",VLOOKUP(CONCATENATE(INDIRECT(CONCATENATE(CU$2,ROW())),INDIRECT(CONCATENATE(CU$3,ROW()))),'Backend Code'!$A$3:$E$16,2,FALSE()),IF(CU$1="AND",VLOOKUP(CONCATENATE(INDIRECT(CONCATENATE(CU$2,ROW())),INDIRECT(CONCATENATE(CU$3,ROW()))),'Backend Code'!$A$3:$E$16,3,FALSE()),IF(CU$1="NOT",VLOOKUP(INDIRECT(CONCATENATE(CU$2,ROW())),'Backend Code'!$A$3:$E$16,4,FALSE()),IF(CU$1="XOR",VLOOKUP(CONCATENATE(INDIRECT(CONCATENATE(CU$2,ROW())),INDIRECT(CONCATENATE(CU$3,ROW()))),'Backend Code'!$A$3:$E$16,5,FALSE()),""))))</f>
        <v/>
      </c>
      <c r="CV54" s="32" t="str">
        <f aca="true">IF(CV$1="OR",VLOOKUP(CONCATENATE(INDIRECT(CONCATENATE(CV$2,ROW())),INDIRECT(CONCATENATE(CV$3,ROW()))),'Backend Code'!$A$3:$E$16,2,FALSE()),IF(CV$1="AND",VLOOKUP(CONCATENATE(INDIRECT(CONCATENATE(CV$2,ROW())),INDIRECT(CONCATENATE(CV$3,ROW()))),'Backend Code'!$A$3:$E$16,3,FALSE()),IF(CV$1="NOT",VLOOKUP(INDIRECT(CONCATENATE(CV$2,ROW())),'Backend Code'!$A$3:$E$16,4,FALSE()),IF(CV$1="XOR",VLOOKUP(CONCATENATE(INDIRECT(CONCATENATE(CV$2,ROW())),INDIRECT(CONCATENATE(CV$3,ROW()))),'Backend Code'!$A$3:$E$16,5,FALSE()),""))))</f>
        <v/>
      </c>
      <c r="CW54" s="32" t="str">
        <f aca="true">IF(CW$1="OR",VLOOKUP(CONCATENATE(INDIRECT(CONCATENATE(CW$2,ROW())),INDIRECT(CONCATENATE(CW$3,ROW()))),'Backend Code'!$A$3:$E$16,2,FALSE()),IF(CW$1="AND",VLOOKUP(CONCATENATE(INDIRECT(CONCATENATE(CW$2,ROW())),INDIRECT(CONCATENATE(CW$3,ROW()))),'Backend Code'!$A$3:$E$16,3,FALSE()),IF(CW$1="NOT",VLOOKUP(INDIRECT(CONCATENATE(CW$2,ROW())),'Backend Code'!$A$3:$E$16,4,FALSE()),IF(CW$1="XOR",VLOOKUP(CONCATENATE(INDIRECT(CONCATENATE(CW$2,ROW())),INDIRECT(CONCATENATE(CW$3,ROW()))),'Backend Code'!$A$3:$E$16,5,FALSE()),""))))</f>
        <v/>
      </c>
      <c r="CX54" s="32" t="str">
        <f aca="true">IF(CX$1="OR",VLOOKUP(CONCATENATE(INDIRECT(CONCATENATE(CX$2,ROW())),INDIRECT(CONCATENATE(CX$3,ROW()))),'Backend Code'!$A$3:$E$16,2,FALSE()),IF(CX$1="AND",VLOOKUP(CONCATENATE(INDIRECT(CONCATENATE(CX$2,ROW())),INDIRECT(CONCATENATE(CX$3,ROW()))),'Backend Code'!$A$3:$E$16,3,FALSE()),IF(CX$1="NOT",VLOOKUP(INDIRECT(CONCATENATE(CX$2,ROW())),'Backend Code'!$A$3:$E$16,4,FALSE()),IF(CX$1="XOR",VLOOKUP(CONCATENATE(INDIRECT(CONCATENATE(CX$2,ROW())),INDIRECT(CONCATENATE(CX$3,ROW()))),'Backend Code'!$A$3:$E$16,5,FALSE()),""))))</f>
        <v/>
      </c>
      <c r="CY54" s="32" t="str">
        <f aca="true">IF(CY$1="OR",VLOOKUP(CONCATENATE(INDIRECT(CONCATENATE(CY$2,ROW())),INDIRECT(CONCATENATE(CY$3,ROW()))),'Backend Code'!$A$3:$E$16,2,FALSE()),IF(CY$1="AND",VLOOKUP(CONCATENATE(INDIRECT(CONCATENATE(CY$2,ROW())),INDIRECT(CONCATENATE(CY$3,ROW()))),'Backend Code'!$A$3:$E$16,3,FALSE()),IF(CY$1="NOT",VLOOKUP(INDIRECT(CONCATENATE(CY$2,ROW())),'Backend Code'!$A$3:$E$16,4,FALSE()),IF(CY$1="XOR",VLOOKUP(CONCATENATE(INDIRECT(CONCATENATE(CY$2,ROW())),INDIRECT(CONCATENATE(CY$3,ROW()))),'Backend Code'!$A$3:$E$16,5,FALSE()),""))))</f>
        <v/>
      </c>
    </row>
    <row r="55" customFormat="false" ht="15.75" hidden="false" customHeight="false" outlineLevel="0" collapsed="false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</row>
    <row r="56" customFormat="false" ht="15.75" hidden="false" customHeight="false" outlineLevel="0" collapsed="false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</row>
    <row r="57" customFormat="false" ht="15.75" hidden="false" customHeight="false" outlineLevel="0" collapsed="false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</row>
    <row r="58" customFormat="false" ht="15.75" hidden="false" customHeight="false" outlineLevel="0" collapsed="false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</row>
    <row r="59" customFormat="false" ht="15.75" hidden="false" customHeight="false" outlineLevel="0" collapsed="false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</row>
    <row r="60" customFormat="false" ht="15.75" hidden="false" customHeight="false" outlineLevel="0" collapsed="false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</row>
    <row r="61" customFormat="false" ht="15.75" hidden="false" customHeight="false" outlineLevel="0" collapsed="false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</row>
    <row r="62" customFormat="false" ht="15.75" hidden="false" customHeight="false" outlineLevel="0" collapsed="false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</row>
    <row r="63" customFormat="false" ht="15.75" hidden="false" customHeight="false" outlineLevel="0" collapsed="false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</row>
    <row r="64" customFormat="false" ht="15.75" hidden="false" customHeight="false" outlineLevel="0" collapsed="false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</row>
    <row r="65" customFormat="false" ht="15.75" hidden="false" customHeight="false" outlineLevel="0" collapsed="false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</row>
    <row r="66" customFormat="false" ht="15.75" hidden="false" customHeight="false" outlineLevel="0" collapsed="false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</row>
    <row r="67" customFormat="false" ht="15.75" hidden="false" customHeight="false" outlineLevel="0" collapsed="false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</row>
    <row r="68" customFormat="false" ht="15.75" hidden="false" customHeight="false" outlineLevel="0" collapsed="false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</row>
    <row r="69" customFormat="false" ht="15.75" hidden="false" customHeight="false" outlineLevel="0" collapsed="false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</row>
    <row r="70" customFormat="false" ht="15.75" hidden="false" customHeight="false" outlineLevel="0" collapsed="false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</row>
    <row r="71" customFormat="false" ht="15.75" hidden="false" customHeight="false" outlineLevel="0" collapsed="false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</row>
    <row r="72" customFormat="false" ht="15.75" hidden="false" customHeight="false" outlineLevel="0" collapsed="false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</row>
    <row r="73" customFormat="false" ht="15.75" hidden="false" customHeight="false" outlineLevel="0" collapsed="false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</row>
    <row r="74" customFormat="false" ht="15.75" hidden="false" customHeight="false" outlineLevel="0" collapsed="false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</row>
    <row r="75" customFormat="false" ht="15.75" hidden="false" customHeight="false" outlineLevel="0" collapsed="false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</row>
    <row r="76" customFormat="false" ht="15.75" hidden="false" customHeight="false" outlineLevel="0" collapsed="false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</row>
    <row r="77" customFormat="false" ht="15.75" hidden="false" customHeight="false" outlineLevel="0" collapsed="false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</row>
    <row r="78" customFormat="false" ht="15.75" hidden="false" customHeight="false" outlineLevel="0" collapsed="false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</row>
    <row r="79" customFormat="false" ht="15.75" hidden="false" customHeight="false" outlineLevel="0" collapsed="false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</row>
    <row r="80" customFormat="false" ht="15.75" hidden="false" customHeight="false" outlineLevel="0" collapsed="false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</row>
    <row r="81" customFormat="false" ht="15.75" hidden="false" customHeight="false" outlineLevel="0" collapsed="false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</row>
    <row r="82" customFormat="false" ht="15.75" hidden="false" customHeight="false" outlineLevel="0" collapsed="false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</row>
    <row r="83" customFormat="false" ht="15.75" hidden="false" customHeight="false" outlineLevel="0" collapsed="false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</row>
    <row r="84" customFormat="false" ht="15.75" hidden="false" customHeight="false" outlineLevel="0" collapsed="false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</row>
    <row r="85" customFormat="false" ht="15.75" hidden="false" customHeight="false" outlineLevel="0" collapsed="false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</row>
    <row r="86" customFormat="false" ht="15.75" hidden="false" customHeight="false" outlineLevel="0" collapsed="false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</row>
    <row r="87" customFormat="false" ht="15.75" hidden="false" customHeight="false" outlineLevel="0" collapsed="false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</row>
    <row r="88" customFormat="false" ht="15.75" hidden="false" customHeight="false" outlineLevel="0" collapsed="false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</row>
    <row r="89" customFormat="false" ht="15.75" hidden="false" customHeight="false" outlineLevel="0" collapsed="false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</row>
    <row r="90" customFormat="false" ht="15.75" hidden="false" customHeight="false" outlineLevel="0" collapsed="false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</row>
    <row r="91" customFormat="false" ht="15.75" hidden="false" customHeight="false" outlineLevel="0" collapsed="false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</row>
    <row r="92" customFormat="false" ht="15.75" hidden="false" customHeight="false" outlineLevel="0" collapsed="false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</row>
    <row r="93" customFormat="false" ht="15.75" hidden="false" customHeight="false" outlineLevel="0" collapsed="false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</row>
    <row r="94" customFormat="false" ht="15.75" hidden="false" customHeight="false" outlineLevel="0" collapsed="false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</row>
    <row r="95" customFormat="false" ht="15.75" hidden="false" customHeight="false" outlineLevel="0" collapsed="false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</row>
    <row r="96" customFormat="false" ht="15.75" hidden="false" customHeight="false" outlineLevel="0" collapsed="false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</row>
    <row r="97" customFormat="false" ht="15.75" hidden="false" customHeight="false" outlineLevel="0" collapsed="false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</row>
    <row r="98" customFormat="false" ht="15.75" hidden="false" customHeight="false" outlineLevel="0" collapsed="false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</row>
    <row r="99" customFormat="false" ht="15.75" hidden="false" customHeight="false" outlineLevel="0" collapsed="false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</row>
    <row r="100" customFormat="false" ht="15.75" hidden="false" customHeight="false" outlineLevel="0" collapsed="false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</row>
    <row r="101" customFormat="false" ht="15.75" hidden="false" customHeight="false" outlineLevel="0" collapsed="false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</row>
    <row r="102" customFormat="false" ht="15.75" hidden="false" customHeight="false" outlineLevel="0" collapsed="false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</row>
    <row r="103" customFormat="false" ht="15.75" hidden="false" customHeight="false" outlineLevel="0" collapsed="false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</row>
    <row r="104" customFormat="false" ht="15.75" hidden="false" customHeight="false" outlineLevel="0" collapsed="false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</row>
    <row r="105" customFormat="false" ht="15.75" hidden="false" customHeight="false" outlineLevel="0" collapsed="false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</row>
    <row r="106" customFormat="false" ht="15.75" hidden="false" customHeight="false" outlineLevel="0" collapsed="false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</row>
    <row r="107" customFormat="false" ht="15.75" hidden="false" customHeight="false" outlineLevel="0" collapsed="false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</row>
    <row r="108" customFormat="false" ht="15.75" hidden="false" customHeight="false" outlineLevel="0" collapsed="false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</row>
    <row r="109" customFormat="false" ht="15.75" hidden="false" customHeight="false" outlineLevel="0" collapsed="false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</row>
    <row r="110" customFormat="false" ht="15.75" hidden="false" customHeight="false" outlineLevel="0" collapsed="false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</row>
    <row r="111" customFormat="false" ht="15.75" hidden="false" customHeight="false" outlineLevel="0" collapsed="false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</row>
    <row r="112" customFormat="false" ht="15.75" hidden="false" customHeight="false" outlineLevel="0" collapsed="false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</row>
    <row r="113" customFormat="false" ht="15.75" hidden="false" customHeight="false" outlineLevel="0" collapsed="false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</row>
    <row r="114" customFormat="false" ht="15.75" hidden="false" customHeight="false" outlineLevel="0" collapsed="false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</row>
    <row r="115" customFormat="false" ht="15.75" hidden="false" customHeight="false" outlineLevel="0" collapsed="false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</row>
    <row r="116" customFormat="false" ht="15.75" hidden="false" customHeight="false" outlineLevel="0" collapsed="false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</row>
    <row r="117" customFormat="false" ht="15.75" hidden="false" customHeight="false" outlineLevel="0" collapsed="false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</row>
    <row r="118" customFormat="false" ht="15.75" hidden="false" customHeight="false" outlineLevel="0" collapsed="false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</row>
    <row r="119" customFormat="false" ht="15.75" hidden="false" customHeight="false" outlineLevel="0" collapsed="false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</row>
    <row r="120" customFormat="false" ht="15.75" hidden="false" customHeight="false" outlineLevel="0" collapsed="false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</row>
    <row r="121" customFormat="false" ht="15.75" hidden="false" customHeight="false" outlineLevel="0" collapsed="false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</row>
    <row r="122" customFormat="false" ht="15.75" hidden="false" customHeight="false" outlineLevel="0" collapsed="false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</row>
    <row r="123" customFormat="false" ht="15.75" hidden="false" customHeight="false" outlineLevel="0" collapsed="false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</row>
    <row r="124" customFormat="false" ht="15.75" hidden="false" customHeight="false" outlineLevel="0" collapsed="false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</row>
    <row r="125" customFormat="false" ht="15.75" hidden="false" customHeight="false" outlineLevel="0" collapsed="false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</row>
    <row r="126" customFormat="false" ht="15.75" hidden="false" customHeight="false" outlineLevel="0" collapsed="false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</row>
    <row r="127" customFormat="false" ht="15.75" hidden="false" customHeight="false" outlineLevel="0" collapsed="false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</row>
    <row r="128" customFormat="false" ht="15.75" hidden="false" customHeight="false" outlineLevel="0" collapsed="false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</row>
    <row r="129" customFormat="false" ht="15.75" hidden="false" customHeight="false" outlineLevel="0" collapsed="false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</row>
    <row r="130" customFormat="false" ht="15.75" hidden="false" customHeight="false" outlineLevel="0" collapsed="false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</row>
    <row r="131" customFormat="false" ht="15.75" hidden="false" customHeight="false" outlineLevel="0" collapsed="false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</row>
    <row r="132" customFormat="false" ht="15.75" hidden="false" customHeight="false" outlineLevel="0" collapsed="false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</row>
    <row r="133" customFormat="false" ht="15.75" hidden="false" customHeight="false" outlineLevel="0" collapsed="false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</row>
    <row r="134" customFormat="false" ht="15.75" hidden="false" customHeight="false" outlineLevel="0" collapsed="false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</row>
    <row r="135" customFormat="false" ht="15.75" hidden="false" customHeight="false" outlineLevel="0" collapsed="false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</row>
    <row r="136" customFormat="false" ht="15.75" hidden="false" customHeight="false" outlineLevel="0" collapsed="false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</row>
    <row r="137" customFormat="false" ht="15.75" hidden="false" customHeight="false" outlineLevel="0" collapsed="false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</row>
    <row r="138" customFormat="false" ht="15.75" hidden="false" customHeight="false" outlineLevel="0" collapsed="false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</row>
    <row r="139" customFormat="false" ht="15.75" hidden="false" customHeight="false" outlineLevel="0" collapsed="false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</row>
    <row r="140" customFormat="false" ht="15.75" hidden="false" customHeight="false" outlineLevel="0" collapsed="false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</row>
    <row r="141" customFormat="false" ht="15.75" hidden="false" customHeight="false" outlineLevel="0" collapsed="false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</row>
    <row r="142" customFormat="false" ht="15.75" hidden="false" customHeight="false" outlineLevel="0" collapsed="false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</row>
    <row r="143" customFormat="false" ht="15.75" hidden="false" customHeight="false" outlineLevel="0" collapsed="false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</row>
    <row r="144" customFormat="false" ht="15.75" hidden="false" customHeight="false" outlineLevel="0" collapsed="false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</row>
    <row r="145" customFormat="false" ht="15.75" hidden="false" customHeight="false" outlineLevel="0" collapsed="false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</row>
    <row r="146" customFormat="false" ht="15.75" hidden="false" customHeight="false" outlineLevel="0" collapsed="false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</row>
    <row r="147" customFormat="false" ht="15.75" hidden="false" customHeight="false" outlineLevel="0" collapsed="false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</row>
    <row r="148" customFormat="false" ht="15.75" hidden="false" customHeight="false" outlineLevel="0" collapsed="false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</row>
    <row r="149" customFormat="false" ht="15.75" hidden="false" customHeight="false" outlineLevel="0" collapsed="false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</row>
    <row r="150" customFormat="false" ht="15.75" hidden="false" customHeight="false" outlineLevel="0" collapsed="false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</row>
    <row r="151" customFormat="false" ht="15.75" hidden="false" customHeight="false" outlineLevel="0" collapsed="false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</row>
    <row r="152" customFormat="false" ht="15.75" hidden="false" customHeight="false" outlineLevel="0" collapsed="false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</row>
    <row r="153" customFormat="false" ht="15.75" hidden="false" customHeight="false" outlineLevel="0" collapsed="false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</row>
    <row r="154" customFormat="false" ht="15.75" hidden="false" customHeight="false" outlineLevel="0" collapsed="false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</row>
    <row r="155" customFormat="false" ht="15.75" hidden="false" customHeight="false" outlineLevel="0" collapsed="false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</row>
    <row r="156" customFormat="false" ht="15.75" hidden="false" customHeight="false" outlineLevel="0" collapsed="false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</row>
    <row r="157" customFormat="false" ht="15.75" hidden="false" customHeight="false" outlineLevel="0" collapsed="false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</row>
    <row r="158" customFormat="false" ht="15.75" hidden="false" customHeight="false" outlineLevel="0" collapsed="false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</row>
    <row r="159" customFormat="false" ht="15.75" hidden="false" customHeight="false" outlineLevel="0" collapsed="false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</row>
    <row r="160" customFormat="false" ht="15.75" hidden="false" customHeight="false" outlineLevel="0" collapsed="false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</row>
    <row r="161" customFormat="false" ht="15.75" hidden="false" customHeight="false" outlineLevel="0" collapsed="false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</row>
    <row r="162" customFormat="false" ht="15.75" hidden="false" customHeight="false" outlineLevel="0" collapsed="false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</row>
    <row r="163" customFormat="false" ht="15.75" hidden="false" customHeight="false" outlineLevel="0" collapsed="false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</row>
    <row r="164" customFormat="false" ht="15.75" hidden="false" customHeight="false" outlineLevel="0" collapsed="false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</row>
    <row r="165" customFormat="false" ht="15.75" hidden="false" customHeight="false" outlineLevel="0" collapsed="false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</row>
    <row r="166" customFormat="false" ht="15.75" hidden="false" customHeight="false" outlineLevel="0" collapsed="false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</row>
    <row r="167" customFormat="false" ht="15.75" hidden="false" customHeight="false" outlineLevel="0" collapsed="false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</row>
    <row r="168" customFormat="false" ht="15.75" hidden="false" customHeight="false" outlineLevel="0" collapsed="false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</row>
    <row r="169" customFormat="false" ht="15.75" hidden="false" customHeight="false" outlineLevel="0" collapsed="false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</row>
    <row r="170" customFormat="false" ht="15.75" hidden="false" customHeight="false" outlineLevel="0" collapsed="false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</row>
    <row r="171" customFormat="false" ht="15.75" hidden="false" customHeight="false" outlineLevel="0" collapsed="false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</row>
    <row r="172" customFormat="false" ht="15.75" hidden="false" customHeight="false" outlineLevel="0" collapsed="false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</row>
    <row r="173" customFormat="false" ht="15.75" hidden="false" customHeight="false" outlineLevel="0" collapsed="false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</row>
    <row r="174" customFormat="false" ht="15.75" hidden="false" customHeight="false" outlineLevel="0" collapsed="false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</row>
    <row r="175" customFormat="false" ht="15.75" hidden="false" customHeight="false" outlineLevel="0" collapsed="false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</row>
    <row r="176" customFormat="false" ht="15.75" hidden="false" customHeight="false" outlineLevel="0" collapsed="false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</row>
    <row r="177" customFormat="false" ht="15.75" hidden="false" customHeight="false" outlineLevel="0" collapsed="false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</row>
    <row r="178" customFormat="false" ht="15.75" hidden="false" customHeight="false" outlineLevel="0" collapsed="false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</row>
    <row r="179" customFormat="false" ht="15.75" hidden="false" customHeight="false" outlineLevel="0" collapsed="false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</row>
    <row r="180" customFormat="false" ht="15.75" hidden="false" customHeight="false" outlineLevel="0" collapsed="false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</row>
    <row r="181" customFormat="false" ht="15.75" hidden="false" customHeight="false" outlineLevel="0" collapsed="false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</row>
    <row r="182" customFormat="false" ht="15.75" hidden="false" customHeight="false" outlineLevel="0" collapsed="false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</row>
    <row r="183" customFormat="false" ht="15.75" hidden="false" customHeight="false" outlineLevel="0" collapsed="false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</row>
    <row r="184" customFormat="false" ht="15.75" hidden="false" customHeight="false" outlineLevel="0" collapsed="false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</row>
    <row r="185" customFormat="false" ht="15.75" hidden="false" customHeight="false" outlineLevel="0" collapsed="false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</row>
    <row r="186" customFormat="false" ht="15.75" hidden="false" customHeight="false" outlineLevel="0" collapsed="false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</row>
    <row r="187" customFormat="false" ht="15.75" hidden="false" customHeight="false" outlineLevel="0" collapsed="false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</row>
    <row r="188" customFormat="false" ht="15.75" hidden="false" customHeight="false" outlineLevel="0" collapsed="false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</row>
    <row r="189" customFormat="false" ht="15.75" hidden="false" customHeight="false" outlineLevel="0" collapsed="false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</row>
    <row r="190" customFormat="false" ht="15.75" hidden="false" customHeight="false" outlineLevel="0" collapsed="false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</row>
    <row r="191" customFormat="false" ht="15.75" hidden="false" customHeight="false" outlineLevel="0" collapsed="false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</row>
    <row r="192" customFormat="false" ht="15.75" hidden="false" customHeight="false" outlineLevel="0" collapsed="false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</row>
    <row r="193" customFormat="false" ht="15.75" hidden="false" customHeight="false" outlineLevel="0" collapsed="false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</row>
    <row r="194" customFormat="false" ht="15.75" hidden="false" customHeight="false" outlineLevel="0" collapsed="false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</row>
    <row r="195" customFormat="false" ht="15.75" hidden="false" customHeight="false" outlineLevel="0" collapsed="false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</row>
    <row r="196" customFormat="false" ht="15.75" hidden="false" customHeight="false" outlineLevel="0" collapsed="false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</row>
    <row r="197" customFormat="false" ht="15.75" hidden="false" customHeight="false" outlineLevel="0" collapsed="false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</row>
    <row r="198" customFormat="false" ht="15.75" hidden="false" customHeight="false" outlineLevel="0" collapsed="false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</row>
    <row r="199" customFormat="false" ht="15.75" hidden="false" customHeight="false" outlineLevel="0" collapsed="false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</row>
    <row r="200" customFormat="false" ht="15.75" hidden="false" customHeight="false" outlineLevel="0" collapsed="false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</row>
    <row r="201" customFormat="false" ht="15.75" hidden="false" customHeight="false" outlineLevel="0" collapsed="false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</row>
    <row r="202" customFormat="false" ht="15.75" hidden="false" customHeight="false" outlineLevel="0" collapsed="false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</row>
    <row r="203" customFormat="false" ht="15.75" hidden="false" customHeight="false" outlineLevel="0" collapsed="false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</row>
    <row r="204" customFormat="false" ht="15.75" hidden="false" customHeight="false" outlineLevel="0" collapsed="false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</row>
    <row r="205" customFormat="false" ht="15.75" hidden="false" customHeight="false" outlineLevel="0" collapsed="false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</row>
    <row r="206" customFormat="false" ht="15.75" hidden="false" customHeight="false" outlineLevel="0" collapsed="false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</row>
    <row r="207" customFormat="false" ht="15.75" hidden="false" customHeight="false" outlineLevel="0" collapsed="false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</row>
    <row r="208" customFormat="false" ht="15.75" hidden="false" customHeight="false" outlineLevel="0" collapsed="false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</row>
    <row r="209" customFormat="false" ht="15.75" hidden="false" customHeight="false" outlineLevel="0" collapsed="false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</row>
    <row r="210" customFormat="false" ht="15.75" hidden="false" customHeight="false" outlineLevel="0" collapsed="false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</row>
    <row r="211" customFormat="false" ht="15.75" hidden="false" customHeight="false" outlineLevel="0" collapsed="false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</row>
    <row r="212" customFormat="false" ht="15.75" hidden="false" customHeight="false" outlineLevel="0" collapsed="false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</row>
    <row r="213" customFormat="false" ht="15.75" hidden="false" customHeight="false" outlineLevel="0" collapsed="false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</row>
    <row r="214" customFormat="false" ht="15.75" hidden="false" customHeight="false" outlineLevel="0" collapsed="false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</row>
    <row r="215" customFormat="false" ht="15.75" hidden="false" customHeight="false" outlineLevel="0" collapsed="false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</row>
    <row r="216" customFormat="false" ht="15.75" hidden="false" customHeight="false" outlineLevel="0" collapsed="false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</row>
    <row r="217" customFormat="false" ht="15.75" hidden="false" customHeight="false" outlineLevel="0" collapsed="false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</row>
    <row r="218" customFormat="false" ht="15.75" hidden="false" customHeight="false" outlineLevel="0" collapsed="false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</row>
    <row r="219" customFormat="false" ht="15.75" hidden="false" customHeight="false" outlineLevel="0" collapsed="false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</row>
    <row r="220" customFormat="false" ht="15.75" hidden="false" customHeight="false" outlineLevel="0" collapsed="false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</row>
    <row r="221" customFormat="false" ht="15.75" hidden="false" customHeight="false" outlineLevel="0" collapsed="false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</row>
    <row r="222" customFormat="false" ht="15.75" hidden="false" customHeight="false" outlineLevel="0" collapsed="false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</row>
    <row r="223" customFormat="false" ht="15.75" hidden="false" customHeight="false" outlineLevel="0" collapsed="false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</row>
    <row r="224" customFormat="false" ht="15.75" hidden="false" customHeight="false" outlineLevel="0" collapsed="false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</row>
    <row r="225" customFormat="false" ht="15.75" hidden="false" customHeight="false" outlineLevel="0" collapsed="false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</row>
    <row r="226" customFormat="false" ht="15.75" hidden="false" customHeight="false" outlineLevel="0" collapsed="false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</row>
    <row r="227" customFormat="false" ht="15.75" hidden="false" customHeight="false" outlineLevel="0" collapsed="false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</row>
    <row r="228" customFormat="false" ht="15.75" hidden="false" customHeight="false" outlineLevel="0" collapsed="false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</row>
    <row r="229" customFormat="false" ht="15.75" hidden="false" customHeight="false" outlineLevel="0" collapsed="false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</row>
    <row r="230" customFormat="false" ht="15.75" hidden="false" customHeight="false" outlineLevel="0" collapsed="false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</row>
    <row r="231" customFormat="false" ht="15.75" hidden="false" customHeight="false" outlineLevel="0" collapsed="false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</row>
    <row r="232" customFormat="false" ht="15.75" hidden="false" customHeight="false" outlineLevel="0" collapsed="false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</row>
    <row r="233" customFormat="false" ht="15.75" hidden="false" customHeight="false" outlineLevel="0" collapsed="false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</row>
    <row r="234" customFormat="false" ht="15.75" hidden="false" customHeight="false" outlineLevel="0" collapsed="false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</row>
    <row r="235" customFormat="false" ht="15.75" hidden="false" customHeight="false" outlineLevel="0" collapsed="false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</row>
    <row r="236" customFormat="false" ht="15.75" hidden="false" customHeight="false" outlineLevel="0" collapsed="false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</row>
    <row r="237" customFormat="false" ht="15.75" hidden="false" customHeight="false" outlineLevel="0" collapsed="false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</row>
    <row r="238" customFormat="false" ht="15.75" hidden="false" customHeight="false" outlineLevel="0" collapsed="false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</row>
    <row r="239" customFormat="false" ht="15.75" hidden="false" customHeight="false" outlineLevel="0" collapsed="false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</row>
    <row r="240" customFormat="false" ht="15.75" hidden="false" customHeight="false" outlineLevel="0" collapsed="false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</row>
    <row r="241" customFormat="false" ht="15.75" hidden="false" customHeight="false" outlineLevel="0" collapsed="false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</row>
    <row r="242" customFormat="false" ht="15.75" hidden="false" customHeight="false" outlineLevel="0" collapsed="false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</row>
    <row r="243" customFormat="false" ht="15.75" hidden="false" customHeight="false" outlineLevel="0" collapsed="false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</row>
    <row r="244" customFormat="false" ht="15.75" hidden="false" customHeight="false" outlineLevel="0" collapsed="false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</row>
    <row r="245" customFormat="false" ht="15.75" hidden="false" customHeight="false" outlineLevel="0" collapsed="false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</row>
    <row r="246" customFormat="false" ht="15.75" hidden="false" customHeight="false" outlineLevel="0" collapsed="false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</row>
    <row r="247" customFormat="false" ht="15.75" hidden="false" customHeight="false" outlineLevel="0" collapsed="false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</row>
    <row r="248" customFormat="false" ht="15.75" hidden="false" customHeight="false" outlineLevel="0" collapsed="false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</row>
    <row r="249" customFormat="false" ht="15.75" hidden="false" customHeight="false" outlineLevel="0" collapsed="false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</row>
    <row r="250" customFormat="false" ht="15.75" hidden="false" customHeight="false" outlineLevel="0" collapsed="false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</row>
    <row r="251" customFormat="false" ht="15.75" hidden="false" customHeight="false" outlineLevel="0" collapsed="false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</row>
    <row r="252" customFormat="false" ht="15.75" hidden="false" customHeight="false" outlineLevel="0" collapsed="false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</row>
    <row r="253" customFormat="false" ht="15.75" hidden="false" customHeight="false" outlineLevel="0" collapsed="false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</row>
    <row r="254" customFormat="false" ht="15.75" hidden="false" customHeight="false" outlineLevel="0" collapsed="false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</row>
    <row r="255" customFormat="false" ht="15.75" hidden="false" customHeight="false" outlineLevel="0" collapsed="false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</row>
    <row r="256" customFormat="false" ht="15.75" hidden="false" customHeight="false" outlineLevel="0" collapsed="false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</row>
    <row r="257" customFormat="false" ht="15.75" hidden="false" customHeight="false" outlineLevel="0" collapsed="false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</row>
    <row r="258" customFormat="false" ht="15.75" hidden="false" customHeight="false" outlineLevel="0" collapsed="false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</row>
    <row r="259" customFormat="false" ht="15.75" hidden="false" customHeight="false" outlineLevel="0" collapsed="false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</row>
    <row r="260" customFormat="false" ht="15.75" hidden="false" customHeight="false" outlineLevel="0" collapsed="false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</row>
    <row r="261" customFormat="false" ht="15.75" hidden="false" customHeight="false" outlineLevel="0" collapsed="false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</row>
    <row r="262" customFormat="false" ht="15.75" hidden="false" customHeight="false" outlineLevel="0" collapsed="false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</row>
    <row r="263" customFormat="false" ht="15.75" hidden="false" customHeight="false" outlineLevel="0" collapsed="false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</row>
    <row r="264" customFormat="false" ht="15.75" hidden="false" customHeight="false" outlineLevel="0" collapsed="false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</row>
    <row r="265" customFormat="false" ht="15.75" hidden="false" customHeight="false" outlineLevel="0" collapsed="false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</row>
    <row r="266" customFormat="false" ht="15.75" hidden="false" customHeight="false" outlineLevel="0" collapsed="false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</row>
    <row r="267" customFormat="false" ht="15.75" hidden="false" customHeight="false" outlineLevel="0" collapsed="false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</row>
    <row r="268" customFormat="false" ht="15.75" hidden="false" customHeight="false" outlineLevel="0" collapsed="false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</row>
    <row r="269" customFormat="false" ht="15.75" hidden="false" customHeight="false" outlineLevel="0" collapsed="false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</row>
    <row r="270" customFormat="false" ht="15.75" hidden="false" customHeight="false" outlineLevel="0" collapsed="false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</row>
    <row r="271" customFormat="false" ht="15.75" hidden="false" customHeight="false" outlineLevel="0" collapsed="false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</row>
    <row r="272" customFormat="false" ht="15.75" hidden="false" customHeight="false" outlineLevel="0" collapsed="false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</row>
    <row r="273" customFormat="false" ht="15.75" hidden="false" customHeight="false" outlineLevel="0" collapsed="false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</row>
    <row r="274" customFormat="false" ht="15.75" hidden="false" customHeight="false" outlineLevel="0" collapsed="false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</row>
    <row r="275" customFormat="false" ht="15.75" hidden="false" customHeight="false" outlineLevel="0" collapsed="false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</row>
    <row r="276" customFormat="false" ht="15.75" hidden="false" customHeight="false" outlineLevel="0" collapsed="false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</row>
    <row r="277" customFormat="false" ht="15.75" hidden="false" customHeight="false" outlineLevel="0" collapsed="false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</row>
    <row r="278" customFormat="false" ht="15.75" hidden="false" customHeight="false" outlineLevel="0" collapsed="false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</row>
    <row r="279" customFormat="false" ht="15.75" hidden="false" customHeight="false" outlineLevel="0" collapsed="false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</row>
    <row r="280" customFormat="false" ht="15.75" hidden="false" customHeight="false" outlineLevel="0" collapsed="false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</row>
    <row r="281" customFormat="false" ht="15.75" hidden="false" customHeight="false" outlineLevel="0" collapsed="false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</row>
    <row r="282" customFormat="false" ht="15.75" hidden="false" customHeight="false" outlineLevel="0" collapsed="false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</row>
    <row r="283" customFormat="false" ht="15.75" hidden="false" customHeight="false" outlineLevel="0" collapsed="false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</row>
    <row r="284" customFormat="false" ht="15.75" hidden="false" customHeight="false" outlineLevel="0" collapsed="false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</row>
    <row r="285" customFormat="false" ht="15.75" hidden="false" customHeight="false" outlineLevel="0" collapsed="false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CM285" s="32"/>
      <c r="CN285" s="32"/>
      <c r="CO285" s="32"/>
      <c r="CP285" s="32"/>
      <c r="CQ285" s="32"/>
      <c r="CR285" s="32"/>
      <c r="CS285" s="32"/>
      <c r="CT285" s="32"/>
      <c r="CU285" s="32"/>
      <c r="CV285" s="32"/>
      <c r="CW285" s="32"/>
      <c r="CX285" s="32"/>
      <c r="CY285" s="32"/>
    </row>
    <row r="286" customFormat="false" ht="15.75" hidden="false" customHeight="false" outlineLevel="0" collapsed="false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CM286" s="32"/>
      <c r="CN286" s="32"/>
      <c r="CO286" s="32"/>
      <c r="CP286" s="32"/>
      <c r="CQ286" s="32"/>
      <c r="CR286" s="32"/>
      <c r="CS286" s="32"/>
      <c r="CT286" s="32"/>
      <c r="CU286" s="32"/>
      <c r="CV286" s="32"/>
      <c r="CW286" s="32"/>
      <c r="CX286" s="32"/>
      <c r="CY286" s="32"/>
    </row>
    <row r="287" customFormat="false" ht="15.75" hidden="false" customHeight="false" outlineLevel="0" collapsed="false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CM287" s="32"/>
      <c r="CN287" s="32"/>
      <c r="CO287" s="32"/>
      <c r="CP287" s="32"/>
      <c r="CQ287" s="32"/>
      <c r="CR287" s="32"/>
      <c r="CS287" s="32"/>
      <c r="CT287" s="32"/>
      <c r="CU287" s="32"/>
      <c r="CV287" s="32"/>
      <c r="CW287" s="32"/>
      <c r="CX287" s="32"/>
      <c r="CY287" s="32"/>
    </row>
    <row r="288" customFormat="false" ht="15.75" hidden="false" customHeight="false" outlineLevel="0" collapsed="false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CM288" s="32"/>
      <c r="CN288" s="32"/>
      <c r="CO288" s="32"/>
      <c r="CP288" s="32"/>
      <c r="CQ288" s="32"/>
      <c r="CR288" s="32"/>
      <c r="CS288" s="32"/>
      <c r="CT288" s="32"/>
      <c r="CU288" s="32"/>
      <c r="CV288" s="32"/>
      <c r="CW288" s="32"/>
      <c r="CX288" s="32"/>
      <c r="CY288" s="32"/>
    </row>
    <row r="289" customFormat="false" ht="15.75" hidden="false" customHeight="false" outlineLevel="0" collapsed="false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CM289" s="32"/>
      <c r="CN289" s="32"/>
      <c r="CO289" s="32"/>
      <c r="CP289" s="32"/>
      <c r="CQ289" s="32"/>
      <c r="CR289" s="32"/>
      <c r="CS289" s="32"/>
      <c r="CT289" s="32"/>
      <c r="CU289" s="32"/>
      <c r="CV289" s="32"/>
      <c r="CW289" s="32"/>
      <c r="CX289" s="32"/>
      <c r="CY289" s="32"/>
    </row>
    <row r="290" customFormat="false" ht="15.75" hidden="false" customHeight="false" outlineLevel="0" collapsed="false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CM290" s="32"/>
      <c r="CN290" s="32"/>
      <c r="CO290" s="32"/>
      <c r="CP290" s="32"/>
      <c r="CQ290" s="32"/>
      <c r="CR290" s="32"/>
      <c r="CS290" s="32"/>
      <c r="CT290" s="32"/>
      <c r="CU290" s="32"/>
      <c r="CV290" s="32"/>
      <c r="CW290" s="32"/>
      <c r="CX290" s="32"/>
      <c r="CY290" s="32"/>
    </row>
    <row r="291" customFormat="false" ht="15.75" hidden="false" customHeight="false" outlineLevel="0" collapsed="false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</row>
    <row r="292" customFormat="false" ht="15.75" hidden="false" customHeight="false" outlineLevel="0" collapsed="false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CM292" s="32"/>
      <c r="CN292" s="32"/>
      <c r="CO292" s="32"/>
      <c r="CP292" s="32"/>
      <c r="CQ292" s="32"/>
      <c r="CR292" s="32"/>
      <c r="CS292" s="32"/>
      <c r="CT292" s="32"/>
      <c r="CU292" s="32"/>
      <c r="CV292" s="32"/>
      <c r="CW292" s="32"/>
      <c r="CX292" s="32"/>
      <c r="CY292" s="32"/>
    </row>
    <row r="293" customFormat="false" ht="15.75" hidden="false" customHeight="false" outlineLevel="0" collapsed="false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CM293" s="32"/>
      <c r="CN293" s="32"/>
      <c r="CO293" s="32"/>
      <c r="CP293" s="32"/>
      <c r="CQ293" s="32"/>
      <c r="CR293" s="32"/>
      <c r="CS293" s="32"/>
      <c r="CT293" s="32"/>
      <c r="CU293" s="32"/>
      <c r="CV293" s="32"/>
      <c r="CW293" s="32"/>
      <c r="CX293" s="32"/>
      <c r="CY293" s="32"/>
    </row>
    <row r="294" customFormat="false" ht="15.75" hidden="false" customHeight="false" outlineLevel="0" collapsed="false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CM294" s="32"/>
      <c r="CN294" s="32"/>
      <c r="CO294" s="32"/>
      <c r="CP294" s="32"/>
      <c r="CQ294" s="32"/>
      <c r="CR294" s="32"/>
      <c r="CS294" s="32"/>
      <c r="CT294" s="32"/>
      <c r="CU294" s="32"/>
      <c r="CV294" s="32"/>
      <c r="CW294" s="32"/>
      <c r="CX294" s="32"/>
      <c r="CY294" s="32"/>
    </row>
    <row r="295" customFormat="false" ht="15.75" hidden="false" customHeight="false" outlineLevel="0" collapsed="false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</row>
    <row r="296" customFormat="false" ht="15.75" hidden="false" customHeight="false" outlineLevel="0" collapsed="false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CM296" s="32"/>
      <c r="CN296" s="32"/>
      <c r="CO296" s="32"/>
      <c r="CP296" s="32"/>
      <c r="CQ296" s="32"/>
      <c r="CR296" s="32"/>
      <c r="CS296" s="32"/>
      <c r="CT296" s="32"/>
      <c r="CU296" s="32"/>
      <c r="CV296" s="32"/>
      <c r="CW296" s="32"/>
      <c r="CX296" s="32"/>
      <c r="CY296" s="32"/>
    </row>
    <row r="297" customFormat="false" ht="15.75" hidden="false" customHeight="false" outlineLevel="0" collapsed="false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CM297" s="32"/>
      <c r="CN297" s="32"/>
      <c r="CO297" s="32"/>
      <c r="CP297" s="32"/>
      <c r="CQ297" s="32"/>
      <c r="CR297" s="32"/>
      <c r="CS297" s="32"/>
      <c r="CT297" s="32"/>
      <c r="CU297" s="32"/>
      <c r="CV297" s="32"/>
      <c r="CW297" s="32"/>
      <c r="CX297" s="32"/>
      <c r="CY297" s="32"/>
    </row>
    <row r="298" customFormat="false" ht="15.75" hidden="false" customHeight="false" outlineLevel="0" collapsed="false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CM298" s="32"/>
      <c r="CN298" s="32"/>
      <c r="CO298" s="32"/>
      <c r="CP298" s="32"/>
      <c r="CQ298" s="32"/>
      <c r="CR298" s="32"/>
      <c r="CS298" s="32"/>
      <c r="CT298" s="32"/>
      <c r="CU298" s="32"/>
      <c r="CV298" s="32"/>
      <c r="CW298" s="32"/>
      <c r="CX298" s="32"/>
      <c r="CY298" s="32"/>
    </row>
    <row r="299" customFormat="false" ht="15.75" hidden="false" customHeight="false" outlineLevel="0" collapsed="false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CM299" s="32"/>
      <c r="CN299" s="32"/>
      <c r="CO299" s="32"/>
      <c r="CP299" s="32"/>
      <c r="CQ299" s="32"/>
      <c r="CR299" s="32"/>
      <c r="CS299" s="32"/>
      <c r="CT299" s="32"/>
      <c r="CU299" s="32"/>
      <c r="CV299" s="32"/>
      <c r="CW299" s="32"/>
      <c r="CX299" s="32"/>
      <c r="CY299" s="32"/>
    </row>
    <row r="300" customFormat="false" ht="15.75" hidden="false" customHeight="false" outlineLevel="0" collapsed="false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CM300" s="32"/>
      <c r="CN300" s="32"/>
      <c r="CO300" s="32"/>
      <c r="CP300" s="32"/>
      <c r="CQ300" s="32"/>
      <c r="CR300" s="32"/>
      <c r="CS300" s="32"/>
      <c r="CT300" s="32"/>
      <c r="CU300" s="32"/>
      <c r="CV300" s="32"/>
      <c r="CW300" s="32"/>
      <c r="CX300" s="32"/>
      <c r="CY300" s="32"/>
    </row>
    <row r="301" customFormat="false" ht="15.75" hidden="false" customHeight="false" outlineLevel="0" collapsed="false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CM301" s="32"/>
      <c r="CN301" s="32"/>
      <c r="CO301" s="32"/>
      <c r="CP301" s="32"/>
      <c r="CQ301" s="32"/>
      <c r="CR301" s="32"/>
      <c r="CS301" s="32"/>
      <c r="CT301" s="32"/>
      <c r="CU301" s="32"/>
      <c r="CV301" s="32"/>
      <c r="CW301" s="32"/>
      <c r="CX301" s="32"/>
      <c r="CY301" s="32"/>
    </row>
    <row r="302" customFormat="false" ht="15.75" hidden="false" customHeight="false" outlineLevel="0" collapsed="false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CM302" s="32"/>
      <c r="CN302" s="32"/>
      <c r="CO302" s="32"/>
      <c r="CP302" s="32"/>
      <c r="CQ302" s="32"/>
      <c r="CR302" s="32"/>
      <c r="CS302" s="32"/>
      <c r="CT302" s="32"/>
      <c r="CU302" s="32"/>
      <c r="CV302" s="32"/>
      <c r="CW302" s="32"/>
      <c r="CX302" s="32"/>
      <c r="CY302" s="32"/>
    </row>
    <row r="303" customFormat="false" ht="15.75" hidden="false" customHeight="false" outlineLevel="0" collapsed="false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CM303" s="32"/>
      <c r="CN303" s="32"/>
      <c r="CO303" s="32"/>
      <c r="CP303" s="32"/>
      <c r="CQ303" s="32"/>
      <c r="CR303" s="32"/>
      <c r="CS303" s="32"/>
      <c r="CT303" s="32"/>
      <c r="CU303" s="32"/>
      <c r="CV303" s="32"/>
      <c r="CW303" s="32"/>
      <c r="CX303" s="32"/>
      <c r="CY303" s="32"/>
    </row>
    <row r="304" customFormat="false" ht="15.75" hidden="false" customHeight="false" outlineLevel="0" collapsed="false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CM304" s="32"/>
      <c r="CN304" s="32"/>
      <c r="CO304" s="32"/>
      <c r="CP304" s="32"/>
      <c r="CQ304" s="32"/>
      <c r="CR304" s="32"/>
      <c r="CS304" s="32"/>
      <c r="CT304" s="32"/>
      <c r="CU304" s="32"/>
      <c r="CV304" s="32"/>
      <c r="CW304" s="32"/>
      <c r="CX304" s="32"/>
      <c r="CY304" s="32"/>
    </row>
    <row r="305" customFormat="false" ht="15.75" hidden="false" customHeight="false" outlineLevel="0" collapsed="false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CM305" s="32"/>
      <c r="CN305" s="32"/>
      <c r="CO305" s="32"/>
      <c r="CP305" s="32"/>
      <c r="CQ305" s="32"/>
      <c r="CR305" s="32"/>
      <c r="CS305" s="32"/>
      <c r="CT305" s="32"/>
      <c r="CU305" s="32"/>
      <c r="CV305" s="32"/>
      <c r="CW305" s="32"/>
      <c r="CX305" s="32"/>
      <c r="CY305" s="32"/>
    </row>
    <row r="306" customFormat="false" ht="15.75" hidden="false" customHeight="false" outlineLevel="0" collapsed="false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CM306" s="32"/>
      <c r="CN306" s="32"/>
      <c r="CO306" s="32"/>
      <c r="CP306" s="32"/>
      <c r="CQ306" s="32"/>
      <c r="CR306" s="32"/>
      <c r="CS306" s="32"/>
      <c r="CT306" s="32"/>
      <c r="CU306" s="32"/>
      <c r="CV306" s="32"/>
      <c r="CW306" s="32"/>
      <c r="CX306" s="32"/>
      <c r="CY306" s="32"/>
    </row>
    <row r="307" customFormat="false" ht="15.75" hidden="false" customHeight="false" outlineLevel="0" collapsed="false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</row>
    <row r="308" customFormat="false" ht="15.75" hidden="false" customHeight="false" outlineLevel="0" collapsed="false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CM308" s="32"/>
      <c r="CN308" s="32"/>
      <c r="CO308" s="32"/>
      <c r="CP308" s="32"/>
      <c r="CQ308" s="32"/>
      <c r="CR308" s="32"/>
      <c r="CS308" s="32"/>
      <c r="CT308" s="32"/>
      <c r="CU308" s="32"/>
      <c r="CV308" s="32"/>
      <c r="CW308" s="32"/>
      <c r="CX308" s="32"/>
      <c r="CY308" s="32"/>
    </row>
    <row r="309" customFormat="false" ht="15.75" hidden="false" customHeight="false" outlineLevel="0" collapsed="false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CM309" s="32"/>
      <c r="CN309" s="32"/>
      <c r="CO309" s="32"/>
      <c r="CP309" s="32"/>
      <c r="CQ309" s="32"/>
      <c r="CR309" s="32"/>
      <c r="CS309" s="32"/>
      <c r="CT309" s="32"/>
      <c r="CU309" s="32"/>
      <c r="CV309" s="32"/>
      <c r="CW309" s="32"/>
      <c r="CX309" s="32"/>
      <c r="CY309" s="32"/>
    </row>
    <row r="310" customFormat="false" ht="15.75" hidden="false" customHeight="false" outlineLevel="0" collapsed="false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CM310" s="32"/>
      <c r="CN310" s="32"/>
      <c r="CO310" s="32"/>
      <c r="CP310" s="32"/>
      <c r="CQ310" s="32"/>
      <c r="CR310" s="32"/>
      <c r="CS310" s="32"/>
      <c r="CT310" s="32"/>
      <c r="CU310" s="32"/>
      <c r="CV310" s="32"/>
      <c r="CW310" s="32"/>
      <c r="CX310" s="32"/>
      <c r="CY310" s="32"/>
    </row>
    <row r="311" customFormat="false" ht="15.75" hidden="false" customHeight="false" outlineLevel="0" collapsed="false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</row>
    <row r="312" customFormat="false" ht="15.75" hidden="false" customHeight="false" outlineLevel="0" collapsed="false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CM312" s="32"/>
      <c r="CN312" s="32"/>
      <c r="CO312" s="32"/>
      <c r="CP312" s="32"/>
      <c r="CQ312" s="32"/>
      <c r="CR312" s="32"/>
      <c r="CS312" s="32"/>
      <c r="CT312" s="32"/>
      <c r="CU312" s="32"/>
      <c r="CV312" s="32"/>
      <c r="CW312" s="32"/>
      <c r="CX312" s="32"/>
      <c r="CY312" s="32"/>
    </row>
    <row r="313" customFormat="false" ht="15.75" hidden="false" customHeight="false" outlineLevel="0" collapsed="false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CM313" s="32"/>
      <c r="CN313" s="32"/>
      <c r="CO313" s="32"/>
      <c r="CP313" s="32"/>
      <c r="CQ313" s="32"/>
      <c r="CR313" s="32"/>
      <c r="CS313" s="32"/>
      <c r="CT313" s="32"/>
      <c r="CU313" s="32"/>
      <c r="CV313" s="32"/>
      <c r="CW313" s="32"/>
      <c r="CX313" s="32"/>
      <c r="CY313" s="32"/>
    </row>
    <row r="314" customFormat="false" ht="15.75" hidden="false" customHeight="false" outlineLevel="0" collapsed="false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CM314" s="32"/>
      <c r="CN314" s="32"/>
      <c r="CO314" s="32"/>
      <c r="CP314" s="32"/>
      <c r="CQ314" s="32"/>
      <c r="CR314" s="32"/>
      <c r="CS314" s="32"/>
      <c r="CT314" s="32"/>
      <c r="CU314" s="32"/>
      <c r="CV314" s="32"/>
      <c r="CW314" s="32"/>
      <c r="CX314" s="32"/>
      <c r="CY314" s="32"/>
    </row>
    <row r="315" customFormat="false" ht="15.75" hidden="false" customHeight="false" outlineLevel="0" collapsed="false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CM315" s="32"/>
      <c r="CN315" s="32"/>
      <c r="CO315" s="32"/>
      <c r="CP315" s="32"/>
      <c r="CQ315" s="32"/>
      <c r="CR315" s="32"/>
      <c r="CS315" s="32"/>
      <c r="CT315" s="32"/>
      <c r="CU315" s="32"/>
      <c r="CV315" s="32"/>
      <c r="CW315" s="32"/>
      <c r="CX315" s="32"/>
      <c r="CY315" s="32"/>
    </row>
    <row r="316" customFormat="false" ht="15.75" hidden="false" customHeight="false" outlineLevel="0" collapsed="false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CM316" s="32"/>
      <c r="CN316" s="32"/>
      <c r="CO316" s="32"/>
      <c r="CP316" s="32"/>
      <c r="CQ316" s="32"/>
      <c r="CR316" s="32"/>
      <c r="CS316" s="32"/>
      <c r="CT316" s="32"/>
      <c r="CU316" s="32"/>
      <c r="CV316" s="32"/>
      <c r="CW316" s="32"/>
      <c r="CX316" s="32"/>
      <c r="CY316" s="32"/>
    </row>
    <row r="317" customFormat="false" ht="15.75" hidden="false" customHeight="false" outlineLevel="0" collapsed="false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CM317" s="32"/>
      <c r="CN317" s="32"/>
      <c r="CO317" s="32"/>
      <c r="CP317" s="32"/>
      <c r="CQ317" s="32"/>
      <c r="CR317" s="32"/>
      <c r="CS317" s="32"/>
      <c r="CT317" s="32"/>
      <c r="CU317" s="32"/>
      <c r="CV317" s="32"/>
      <c r="CW317" s="32"/>
      <c r="CX317" s="32"/>
      <c r="CY317" s="32"/>
    </row>
    <row r="318" customFormat="false" ht="15.75" hidden="false" customHeight="false" outlineLevel="0" collapsed="false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CM318" s="32"/>
      <c r="CN318" s="32"/>
      <c r="CO318" s="32"/>
      <c r="CP318" s="32"/>
      <c r="CQ318" s="32"/>
      <c r="CR318" s="32"/>
      <c r="CS318" s="32"/>
      <c r="CT318" s="32"/>
      <c r="CU318" s="32"/>
      <c r="CV318" s="32"/>
      <c r="CW318" s="32"/>
      <c r="CX318" s="32"/>
      <c r="CY318" s="32"/>
    </row>
    <row r="319" customFormat="false" ht="15.75" hidden="false" customHeight="false" outlineLevel="0" collapsed="false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</row>
    <row r="320" customFormat="false" ht="15.75" hidden="false" customHeight="false" outlineLevel="0" collapsed="false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CM320" s="32"/>
      <c r="CN320" s="32"/>
      <c r="CO320" s="32"/>
      <c r="CP320" s="32"/>
      <c r="CQ320" s="32"/>
      <c r="CR320" s="32"/>
      <c r="CS320" s="32"/>
      <c r="CT320" s="32"/>
      <c r="CU320" s="32"/>
      <c r="CV320" s="32"/>
      <c r="CW320" s="32"/>
      <c r="CX320" s="32"/>
      <c r="CY320" s="32"/>
    </row>
    <row r="321" customFormat="false" ht="15.75" hidden="false" customHeight="false" outlineLevel="0" collapsed="false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CM321" s="32"/>
      <c r="CN321" s="32"/>
      <c r="CO321" s="32"/>
      <c r="CP321" s="32"/>
      <c r="CQ321" s="32"/>
      <c r="CR321" s="32"/>
      <c r="CS321" s="32"/>
      <c r="CT321" s="32"/>
      <c r="CU321" s="32"/>
      <c r="CV321" s="32"/>
      <c r="CW321" s="32"/>
      <c r="CX321" s="32"/>
      <c r="CY321" s="32"/>
    </row>
    <row r="322" customFormat="false" ht="15.75" hidden="false" customHeight="false" outlineLevel="0" collapsed="false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CM322" s="32"/>
      <c r="CN322" s="32"/>
      <c r="CO322" s="32"/>
      <c r="CP322" s="32"/>
      <c r="CQ322" s="32"/>
      <c r="CR322" s="32"/>
      <c r="CS322" s="32"/>
      <c r="CT322" s="32"/>
      <c r="CU322" s="32"/>
      <c r="CV322" s="32"/>
      <c r="CW322" s="32"/>
      <c r="CX322" s="32"/>
      <c r="CY322" s="32"/>
    </row>
    <row r="323" customFormat="false" ht="15.75" hidden="false" customHeight="false" outlineLevel="0" collapsed="false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CM323" s="32"/>
      <c r="CN323" s="32"/>
      <c r="CO323" s="32"/>
      <c r="CP323" s="32"/>
      <c r="CQ323" s="32"/>
      <c r="CR323" s="32"/>
      <c r="CS323" s="32"/>
      <c r="CT323" s="32"/>
      <c r="CU323" s="32"/>
      <c r="CV323" s="32"/>
      <c r="CW323" s="32"/>
      <c r="CX323" s="32"/>
      <c r="CY323" s="32"/>
    </row>
    <row r="324" customFormat="false" ht="15.75" hidden="false" customHeight="false" outlineLevel="0" collapsed="false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CM324" s="32"/>
      <c r="CN324" s="32"/>
      <c r="CO324" s="32"/>
      <c r="CP324" s="32"/>
      <c r="CQ324" s="32"/>
      <c r="CR324" s="32"/>
      <c r="CS324" s="32"/>
      <c r="CT324" s="32"/>
      <c r="CU324" s="32"/>
      <c r="CV324" s="32"/>
      <c r="CW324" s="32"/>
      <c r="CX324" s="32"/>
      <c r="CY324" s="32"/>
    </row>
    <row r="325" customFormat="false" ht="15.75" hidden="false" customHeight="false" outlineLevel="0" collapsed="false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CM325" s="32"/>
      <c r="CN325" s="32"/>
      <c r="CO325" s="32"/>
      <c r="CP325" s="32"/>
      <c r="CQ325" s="32"/>
      <c r="CR325" s="32"/>
      <c r="CS325" s="32"/>
      <c r="CT325" s="32"/>
      <c r="CU325" s="32"/>
      <c r="CV325" s="32"/>
      <c r="CW325" s="32"/>
      <c r="CX325" s="32"/>
      <c r="CY325" s="32"/>
    </row>
    <row r="326" customFormat="false" ht="15.75" hidden="false" customHeight="false" outlineLevel="0" collapsed="false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CM326" s="32"/>
      <c r="CN326" s="32"/>
      <c r="CO326" s="32"/>
      <c r="CP326" s="32"/>
      <c r="CQ326" s="32"/>
      <c r="CR326" s="32"/>
      <c r="CS326" s="32"/>
      <c r="CT326" s="32"/>
      <c r="CU326" s="32"/>
      <c r="CV326" s="32"/>
      <c r="CW326" s="32"/>
      <c r="CX326" s="32"/>
      <c r="CY326" s="32"/>
    </row>
    <row r="327" customFormat="false" ht="15.75" hidden="false" customHeight="false" outlineLevel="0" collapsed="false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</row>
    <row r="328" customFormat="false" ht="15.75" hidden="false" customHeight="false" outlineLevel="0" collapsed="false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CM328" s="32"/>
      <c r="CN328" s="32"/>
      <c r="CO328" s="32"/>
      <c r="CP328" s="32"/>
      <c r="CQ328" s="32"/>
      <c r="CR328" s="32"/>
      <c r="CS328" s="32"/>
      <c r="CT328" s="32"/>
      <c r="CU328" s="32"/>
      <c r="CV328" s="32"/>
      <c r="CW328" s="32"/>
      <c r="CX328" s="32"/>
      <c r="CY328" s="32"/>
    </row>
    <row r="329" customFormat="false" ht="15.75" hidden="false" customHeight="false" outlineLevel="0" collapsed="false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CM329" s="32"/>
      <c r="CN329" s="32"/>
      <c r="CO329" s="32"/>
      <c r="CP329" s="32"/>
      <c r="CQ329" s="32"/>
      <c r="CR329" s="32"/>
      <c r="CS329" s="32"/>
      <c r="CT329" s="32"/>
      <c r="CU329" s="32"/>
      <c r="CV329" s="32"/>
      <c r="CW329" s="32"/>
      <c r="CX329" s="32"/>
      <c r="CY329" s="32"/>
    </row>
    <row r="330" customFormat="false" ht="15.75" hidden="false" customHeight="false" outlineLevel="0" collapsed="false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CM330" s="32"/>
      <c r="CN330" s="32"/>
      <c r="CO330" s="32"/>
      <c r="CP330" s="32"/>
      <c r="CQ330" s="32"/>
      <c r="CR330" s="32"/>
      <c r="CS330" s="32"/>
      <c r="CT330" s="32"/>
      <c r="CU330" s="32"/>
      <c r="CV330" s="32"/>
      <c r="CW330" s="32"/>
      <c r="CX330" s="32"/>
      <c r="CY330" s="32"/>
    </row>
    <row r="331" customFormat="false" ht="15.75" hidden="false" customHeight="false" outlineLevel="0" collapsed="false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CM331" s="32"/>
      <c r="CN331" s="32"/>
      <c r="CO331" s="32"/>
      <c r="CP331" s="32"/>
      <c r="CQ331" s="32"/>
      <c r="CR331" s="32"/>
      <c r="CS331" s="32"/>
      <c r="CT331" s="32"/>
      <c r="CU331" s="32"/>
      <c r="CV331" s="32"/>
      <c r="CW331" s="32"/>
      <c r="CX331" s="32"/>
      <c r="CY331" s="32"/>
    </row>
    <row r="332" customFormat="false" ht="15.75" hidden="false" customHeight="false" outlineLevel="0" collapsed="false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CM332" s="32"/>
      <c r="CN332" s="32"/>
      <c r="CO332" s="32"/>
      <c r="CP332" s="32"/>
      <c r="CQ332" s="32"/>
      <c r="CR332" s="32"/>
      <c r="CS332" s="32"/>
      <c r="CT332" s="32"/>
      <c r="CU332" s="32"/>
      <c r="CV332" s="32"/>
      <c r="CW332" s="32"/>
      <c r="CX332" s="32"/>
      <c r="CY332" s="32"/>
    </row>
    <row r="333" customFormat="false" ht="15.75" hidden="false" customHeight="false" outlineLevel="0" collapsed="false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CM333" s="32"/>
      <c r="CN333" s="32"/>
      <c r="CO333" s="32"/>
      <c r="CP333" s="32"/>
      <c r="CQ333" s="32"/>
      <c r="CR333" s="32"/>
      <c r="CS333" s="32"/>
      <c r="CT333" s="32"/>
      <c r="CU333" s="32"/>
      <c r="CV333" s="32"/>
      <c r="CW333" s="32"/>
      <c r="CX333" s="32"/>
      <c r="CY333" s="32"/>
    </row>
    <row r="334" customFormat="false" ht="15.75" hidden="false" customHeight="false" outlineLevel="0" collapsed="false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CM334" s="32"/>
      <c r="CN334" s="32"/>
      <c r="CO334" s="32"/>
      <c r="CP334" s="32"/>
      <c r="CQ334" s="32"/>
      <c r="CR334" s="32"/>
      <c r="CS334" s="32"/>
      <c r="CT334" s="32"/>
      <c r="CU334" s="32"/>
      <c r="CV334" s="32"/>
      <c r="CW334" s="32"/>
      <c r="CX334" s="32"/>
      <c r="CY334" s="32"/>
    </row>
    <row r="335" customFormat="false" ht="15.75" hidden="false" customHeight="false" outlineLevel="0" collapsed="false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</row>
    <row r="336" customFormat="false" ht="15.75" hidden="false" customHeight="false" outlineLevel="0" collapsed="false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2"/>
      <c r="CQ336" s="32"/>
      <c r="CR336" s="32"/>
      <c r="CS336" s="32"/>
      <c r="CT336" s="32"/>
      <c r="CU336" s="32"/>
      <c r="CV336" s="32"/>
      <c r="CW336" s="32"/>
      <c r="CX336" s="32"/>
      <c r="CY336" s="32"/>
    </row>
    <row r="337" customFormat="false" ht="15.75" hidden="false" customHeight="false" outlineLevel="0" collapsed="false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2"/>
      <c r="CQ337" s="32"/>
      <c r="CR337" s="32"/>
      <c r="CS337" s="32"/>
      <c r="CT337" s="32"/>
      <c r="CU337" s="32"/>
      <c r="CV337" s="32"/>
      <c r="CW337" s="32"/>
      <c r="CX337" s="32"/>
      <c r="CY337" s="32"/>
    </row>
    <row r="338" customFormat="false" ht="15.75" hidden="false" customHeight="false" outlineLevel="0" collapsed="false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2"/>
      <c r="CQ338" s="32"/>
      <c r="CR338" s="32"/>
      <c r="CS338" s="32"/>
      <c r="CT338" s="32"/>
      <c r="CU338" s="32"/>
      <c r="CV338" s="32"/>
      <c r="CW338" s="32"/>
      <c r="CX338" s="32"/>
      <c r="CY338" s="32"/>
    </row>
    <row r="339" customFormat="false" ht="15.75" hidden="false" customHeight="false" outlineLevel="0" collapsed="false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</row>
    <row r="340" customFormat="false" ht="15.75" hidden="false" customHeight="false" outlineLevel="0" collapsed="false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2"/>
      <c r="CQ340" s="32"/>
      <c r="CR340" s="32"/>
      <c r="CS340" s="32"/>
      <c r="CT340" s="32"/>
      <c r="CU340" s="32"/>
      <c r="CV340" s="32"/>
      <c r="CW340" s="32"/>
      <c r="CX340" s="32"/>
      <c r="CY340" s="32"/>
    </row>
    <row r="341" customFormat="false" ht="15.75" hidden="false" customHeight="false" outlineLevel="0" collapsed="false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2"/>
      <c r="CQ341" s="32"/>
      <c r="CR341" s="32"/>
      <c r="CS341" s="32"/>
      <c r="CT341" s="32"/>
      <c r="CU341" s="32"/>
      <c r="CV341" s="32"/>
      <c r="CW341" s="32"/>
      <c r="CX341" s="32"/>
      <c r="CY341" s="32"/>
    </row>
    <row r="342" customFormat="false" ht="15.75" hidden="false" customHeight="false" outlineLevel="0" collapsed="false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2"/>
      <c r="CQ342" s="32"/>
      <c r="CR342" s="32"/>
      <c r="CS342" s="32"/>
      <c r="CT342" s="32"/>
      <c r="CU342" s="32"/>
      <c r="CV342" s="32"/>
      <c r="CW342" s="32"/>
      <c r="CX342" s="32"/>
      <c r="CY342" s="32"/>
    </row>
    <row r="343" customFormat="false" ht="15.75" hidden="false" customHeight="false" outlineLevel="0" collapsed="false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</row>
    <row r="344" customFormat="false" ht="15.75" hidden="false" customHeight="false" outlineLevel="0" collapsed="false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2"/>
      <c r="CQ344" s="32"/>
      <c r="CR344" s="32"/>
      <c r="CS344" s="32"/>
      <c r="CT344" s="32"/>
      <c r="CU344" s="32"/>
      <c r="CV344" s="32"/>
      <c r="CW344" s="32"/>
      <c r="CX344" s="32"/>
      <c r="CY344" s="32"/>
    </row>
    <row r="345" customFormat="false" ht="15.75" hidden="false" customHeight="false" outlineLevel="0" collapsed="false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2"/>
      <c r="CQ345" s="32"/>
      <c r="CR345" s="32"/>
      <c r="CS345" s="32"/>
      <c r="CT345" s="32"/>
      <c r="CU345" s="32"/>
      <c r="CV345" s="32"/>
      <c r="CW345" s="32"/>
      <c r="CX345" s="32"/>
      <c r="CY345" s="32"/>
    </row>
    <row r="346" customFormat="false" ht="15.75" hidden="false" customHeight="false" outlineLevel="0" collapsed="false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2"/>
      <c r="CQ346" s="32"/>
      <c r="CR346" s="32"/>
      <c r="CS346" s="32"/>
      <c r="CT346" s="32"/>
      <c r="CU346" s="32"/>
      <c r="CV346" s="32"/>
      <c r="CW346" s="32"/>
      <c r="CX346" s="32"/>
      <c r="CY346" s="32"/>
    </row>
    <row r="347" customFormat="false" ht="15.75" hidden="false" customHeight="false" outlineLevel="0" collapsed="false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</row>
    <row r="348" customFormat="false" ht="15.75" hidden="false" customHeight="false" outlineLevel="0" collapsed="false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CM348" s="32"/>
      <c r="CN348" s="32"/>
      <c r="CO348" s="32"/>
      <c r="CP348" s="32"/>
      <c r="CQ348" s="32"/>
      <c r="CR348" s="32"/>
      <c r="CS348" s="32"/>
      <c r="CT348" s="32"/>
      <c r="CU348" s="32"/>
      <c r="CV348" s="32"/>
      <c r="CW348" s="32"/>
      <c r="CX348" s="32"/>
      <c r="CY348" s="32"/>
    </row>
    <row r="349" customFormat="false" ht="15.75" hidden="false" customHeight="false" outlineLevel="0" collapsed="false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CM349" s="32"/>
      <c r="CN349" s="32"/>
      <c r="CO349" s="32"/>
      <c r="CP349" s="32"/>
      <c r="CQ349" s="32"/>
      <c r="CR349" s="32"/>
      <c r="CS349" s="32"/>
      <c r="CT349" s="32"/>
      <c r="CU349" s="32"/>
      <c r="CV349" s="32"/>
      <c r="CW349" s="32"/>
      <c r="CX349" s="32"/>
      <c r="CY349" s="32"/>
    </row>
    <row r="350" customFormat="false" ht="15.75" hidden="false" customHeight="false" outlineLevel="0" collapsed="false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CM350" s="32"/>
      <c r="CN350" s="32"/>
      <c r="CO350" s="32"/>
      <c r="CP350" s="32"/>
      <c r="CQ350" s="32"/>
      <c r="CR350" s="32"/>
      <c r="CS350" s="32"/>
      <c r="CT350" s="32"/>
      <c r="CU350" s="32"/>
      <c r="CV350" s="32"/>
      <c r="CW350" s="32"/>
      <c r="CX350" s="32"/>
      <c r="CY350" s="32"/>
    </row>
    <row r="351" customFormat="false" ht="15.75" hidden="false" customHeight="false" outlineLevel="0" collapsed="false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</row>
    <row r="352" customFormat="false" ht="15.75" hidden="false" customHeight="false" outlineLevel="0" collapsed="false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32"/>
      <c r="CQ352" s="32"/>
      <c r="CR352" s="32"/>
      <c r="CS352" s="32"/>
      <c r="CT352" s="32"/>
      <c r="CU352" s="32"/>
      <c r="CV352" s="32"/>
      <c r="CW352" s="32"/>
      <c r="CX352" s="32"/>
      <c r="CY352" s="32"/>
    </row>
    <row r="353" customFormat="false" ht="15.75" hidden="false" customHeight="false" outlineLevel="0" collapsed="false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CM353" s="32"/>
      <c r="CN353" s="32"/>
      <c r="CO353" s="32"/>
      <c r="CP353" s="32"/>
      <c r="CQ353" s="32"/>
      <c r="CR353" s="32"/>
      <c r="CS353" s="32"/>
      <c r="CT353" s="32"/>
      <c r="CU353" s="32"/>
      <c r="CV353" s="32"/>
      <c r="CW353" s="32"/>
      <c r="CX353" s="32"/>
      <c r="CY353" s="32"/>
    </row>
    <row r="354" customFormat="false" ht="15.75" hidden="false" customHeight="false" outlineLevel="0" collapsed="false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32"/>
      <c r="CQ354" s="32"/>
      <c r="CR354" s="32"/>
      <c r="CS354" s="32"/>
      <c r="CT354" s="32"/>
      <c r="CU354" s="32"/>
      <c r="CV354" s="32"/>
      <c r="CW354" s="32"/>
      <c r="CX354" s="32"/>
      <c r="CY354" s="32"/>
    </row>
    <row r="355" customFormat="false" ht="15.75" hidden="false" customHeight="false" outlineLevel="0" collapsed="false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</row>
    <row r="356" customFormat="false" ht="15.75" hidden="false" customHeight="false" outlineLevel="0" collapsed="false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CM356" s="32"/>
      <c r="CN356" s="32"/>
      <c r="CO356" s="32"/>
      <c r="CP356" s="32"/>
      <c r="CQ356" s="32"/>
      <c r="CR356" s="32"/>
      <c r="CS356" s="32"/>
      <c r="CT356" s="32"/>
      <c r="CU356" s="32"/>
      <c r="CV356" s="32"/>
      <c r="CW356" s="32"/>
      <c r="CX356" s="32"/>
      <c r="CY356" s="32"/>
    </row>
    <row r="357" customFormat="false" ht="15.75" hidden="false" customHeight="false" outlineLevel="0" collapsed="false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32"/>
      <c r="CQ357" s="32"/>
      <c r="CR357" s="32"/>
      <c r="CS357" s="32"/>
      <c r="CT357" s="32"/>
      <c r="CU357" s="32"/>
      <c r="CV357" s="32"/>
      <c r="CW357" s="32"/>
      <c r="CX357" s="32"/>
      <c r="CY357" s="32"/>
    </row>
    <row r="358" customFormat="false" ht="15.75" hidden="false" customHeight="false" outlineLevel="0" collapsed="false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  <c r="CQ358" s="32"/>
      <c r="CR358" s="32"/>
      <c r="CS358" s="32"/>
      <c r="CT358" s="32"/>
      <c r="CU358" s="32"/>
      <c r="CV358" s="32"/>
      <c r="CW358" s="32"/>
      <c r="CX358" s="32"/>
      <c r="CY358" s="32"/>
    </row>
    <row r="359" customFormat="false" ht="15.75" hidden="false" customHeight="false" outlineLevel="0" collapsed="false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</row>
    <row r="360" customFormat="false" ht="15.75" hidden="false" customHeight="false" outlineLevel="0" collapsed="false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CM360" s="32"/>
      <c r="CN360" s="32"/>
      <c r="CO360" s="32"/>
      <c r="CP360" s="32"/>
      <c r="CQ360" s="32"/>
      <c r="CR360" s="32"/>
      <c r="CS360" s="32"/>
      <c r="CT360" s="32"/>
      <c r="CU360" s="32"/>
      <c r="CV360" s="32"/>
      <c r="CW360" s="32"/>
      <c r="CX360" s="32"/>
      <c r="CY360" s="32"/>
    </row>
    <row r="361" customFormat="false" ht="15.75" hidden="false" customHeight="false" outlineLevel="0" collapsed="false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32"/>
      <c r="CQ361" s="32"/>
      <c r="CR361" s="32"/>
      <c r="CS361" s="32"/>
      <c r="CT361" s="32"/>
      <c r="CU361" s="32"/>
      <c r="CV361" s="32"/>
      <c r="CW361" s="32"/>
      <c r="CX361" s="32"/>
      <c r="CY361" s="32"/>
    </row>
    <row r="362" customFormat="false" ht="15.75" hidden="false" customHeight="false" outlineLevel="0" collapsed="false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32"/>
      <c r="CQ362" s="32"/>
      <c r="CR362" s="32"/>
      <c r="CS362" s="32"/>
      <c r="CT362" s="32"/>
      <c r="CU362" s="32"/>
      <c r="CV362" s="32"/>
      <c r="CW362" s="32"/>
      <c r="CX362" s="32"/>
      <c r="CY362" s="32"/>
    </row>
    <row r="363" customFormat="false" ht="15.75" hidden="false" customHeight="false" outlineLevel="0" collapsed="false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</row>
    <row r="364" customFormat="false" ht="15.75" hidden="false" customHeight="false" outlineLevel="0" collapsed="false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32"/>
      <c r="CQ364" s="32"/>
      <c r="CR364" s="32"/>
      <c r="CS364" s="32"/>
      <c r="CT364" s="32"/>
      <c r="CU364" s="32"/>
      <c r="CV364" s="32"/>
      <c r="CW364" s="32"/>
      <c r="CX364" s="32"/>
      <c r="CY364" s="32"/>
    </row>
    <row r="365" customFormat="false" ht="15.75" hidden="false" customHeight="false" outlineLevel="0" collapsed="false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32"/>
      <c r="CQ365" s="32"/>
      <c r="CR365" s="32"/>
      <c r="CS365" s="32"/>
      <c r="CT365" s="32"/>
      <c r="CU365" s="32"/>
      <c r="CV365" s="32"/>
      <c r="CW365" s="32"/>
      <c r="CX365" s="32"/>
      <c r="CY365" s="32"/>
    </row>
    <row r="366" customFormat="false" ht="15.75" hidden="false" customHeight="false" outlineLevel="0" collapsed="false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CM366" s="32"/>
      <c r="CN366" s="32"/>
      <c r="CO366" s="32"/>
      <c r="CP366" s="32"/>
      <c r="CQ366" s="32"/>
      <c r="CR366" s="32"/>
      <c r="CS366" s="32"/>
      <c r="CT366" s="32"/>
      <c r="CU366" s="32"/>
      <c r="CV366" s="32"/>
      <c r="CW366" s="32"/>
      <c r="CX366" s="32"/>
      <c r="CY366" s="32"/>
    </row>
    <row r="367" customFormat="false" ht="15.75" hidden="false" customHeight="false" outlineLevel="0" collapsed="false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</row>
    <row r="368" customFormat="false" ht="15.75" hidden="false" customHeight="false" outlineLevel="0" collapsed="false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32"/>
      <c r="CQ368" s="32"/>
      <c r="CR368" s="32"/>
      <c r="CS368" s="32"/>
      <c r="CT368" s="32"/>
      <c r="CU368" s="32"/>
      <c r="CV368" s="32"/>
      <c r="CW368" s="32"/>
      <c r="CX368" s="32"/>
      <c r="CY368" s="32"/>
    </row>
    <row r="369" customFormat="false" ht="15.75" hidden="false" customHeight="false" outlineLevel="0" collapsed="false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CM369" s="32"/>
      <c r="CN369" s="32"/>
      <c r="CO369" s="32"/>
      <c r="CP369" s="32"/>
      <c r="CQ369" s="32"/>
      <c r="CR369" s="32"/>
      <c r="CS369" s="32"/>
      <c r="CT369" s="32"/>
      <c r="CU369" s="32"/>
      <c r="CV369" s="32"/>
      <c r="CW369" s="32"/>
      <c r="CX369" s="32"/>
      <c r="CY369" s="32"/>
    </row>
    <row r="370" customFormat="false" ht="15.75" hidden="false" customHeight="false" outlineLevel="0" collapsed="false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CM370" s="32"/>
      <c r="CN370" s="32"/>
      <c r="CO370" s="32"/>
      <c r="CP370" s="32"/>
      <c r="CQ370" s="32"/>
      <c r="CR370" s="32"/>
      <c r="CS370" s="32"/>
      <c r="CT370" s="32"/>
      <c r="CU370" s="32"/>
      <c r="CV370" s="32"/>
      <c r="CW370" s="32"/>
      <c r="CX370" s="32"/>
      <c r="CY370" s="32"/>
    </row>
    <row r="371" customFormat="false" ht="15.75" hidden="false" customHeight="false" outlineLevel="0" collapsed="false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32"/>
      <c r="CQ371" s="32"/>
      <c r="CR371" s="32"/>
      <c r="CS371" s="32"/>
      <c r="CT371" s="32"/>
      <c r="CU371" s="32"/>
      <c r="CV371" s="32"/>
      <c r="CW371" s="32"/>
      <c r="CX371" s="32"/>
      <c r="CY371" s="32"/>
    </row>
    <row r="372" customFormat="false" ht="15.75" hidden="false" customHeight="false" outlineLevel="0" collapsed="false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32"/>
      <c r="CQ372" s="32"/>
      <c r="CR372" s="32"/>
      <c r="CS372" s="32"/>
      <c r="CT372" s="32"/>
      <c r="CU372" s="32"/>
      <c r="CV372" s="32"/>
      <c r="CW372" s="32"/>
      <c r="CX372" s="32"/>
      <c r="CY372" s="32"/>
    </row>
    <row r="373" customFormat="false" ht="15.75" hidden="false" customHeight="false" outlineLevel="0" collapsed="false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CM373" s="32"/>
      <c r="CN373" s="32"/>
      <c r="CO373" s="32"/>
      <c r="CP373" s="32"/>
      <c r="CQ373" s="32"/>
      <c r="CR373" s="32"/>
      <c r="CS373" s="32"/>
      <c r="CT373" s="32"/>
      <c r="CU373" s="32"/>
      <c r="CV373" s="32"/>
      <c r="CW373" s="32"/>
      <c r="CX373" s="32"/>
      <c r="CY373" s="32"/>
    </row>
    <row r="374" customFormat="false" ht="15.75" hidden="false" customHeight="false" outlineLevel="0" collapsed="false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32"/>
      <c r="CQ374" s="32"/>
      <c r="CR374" s="32"/>
      <c r="CS374" s="32"/>
      <c r="CT374" s="32"/>
      <c r="CU374" s="32"/>
      <c r="CV374" s="32"/>
      <c r="CW374" s="32"/>
      <c r="CX374" s="32"/>
      <c r="CY374" s="32"/>
    </row>
    <row r="375" customFormat="false" ht="15.75" hidden="false" customHeight="false" outlineLevel="0" collapsed="false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</row>
    <row r="376" customFormat="false" ht="15.75" hidden="false" customHeight="false" outlineLevel="0" collapsed="false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CM376" s="32"/>
      <c r="CN376" s="32"/>
      <c r="CO376" s="32"/>
      <c r="CP376" s="32"/>
      <c r="CQ376" s="32"/>
      <c r="CR376" s="32"/>
      <c r="CS376" s="32"/>
      <c r="CT376" s="32"/>
      <c r="CU376" s="32"/>
      <c r="CV376" s="32"/>
      <c r="CW376" s="32"/>
      <c r="CX376" s="32"/>
      <c r="CY376" s="32"/>
    </row>
    <row r="377" customFormat="false" ht="15.75" hidden="false" customHeight="false" outlineLevel="0" collapsed="false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32"/>
      <c r="CQ377" s="32"/>
      <c r="CR377" s="32"/>
      <c r="CS377" s="32"/>
      <c r="CT377" s="32"/>
      <c r="CU377" s="32"/>
      <c r="CV377" s="32"/>
      <c r="CW377" s="32"/>
      <c r="CX377" s="32"/>
      <c r="CY377" s="32"/>
    </row>
    <row r="378" customFormat="false" ht="15.75" hidden="false" customHeight="false" outlineLevel="0" collapsed="false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32"/>
      <c r="CQ378" s="32"/>
      <c r="CR378" s="32"/>
      <c r="CS378" s="32"/>
      <c r="CT378" s="32"/>
      <c r="CU378" s="32"/>
      <c r="CV378" s="32"/>
      <c r="CW378" s="32"/>
      <c r="CX378" s="32"/>
      <c r="CY378" s="32"/>
    </row>
    <row r="379" customFormat="false" ht="15.75" hidden="false" customHeight="false" outlineLevel="0" collapsed="false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CM379" s="32"/>
      <c r="CN379" s="32"/>
      <c r="CO379" s="32"/>
      <c r="CP379" s="32"/>
      <c r="CQ379" s="32"/>
      <c r="CR379" s="32"/>
      <c r="CS379" s="32"/>
      <c r="CT379" s="32"/>
      <c r="CU379" s="32"/>
      <c r="CV379" s="32"/>
      <c r="CW379" s="32"/>
      <c r="CX379" s="32"/>
      <c r="CY379" s="32"/>
    </row>
    <row r="380" customFormat="false" ht="15.75" hidden="false" customHeight="false" outlineLevel="0" collapsed="false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CM380" s="32"/>
      <c r="CN380" s="32"/>
      <c r="CO380" s="32"/>
      <c r="CP380" s="32"/>
      <c r="CQ380" s="32"/>
      <c r="CR380" s="32"/>
      <c r="CS380" s="32"/>
      <c r="CT380" s="32"/>
      <c r="CU380" s="32"/>
      <c r="CV380" s="32"/>
      <c r="CW380" s="32"/>
      <c r="CX380" s="32"/>
      <c r="CY380" s="32"/>
    </row>
    <row r="381" customFormat="false" ht="15.75" hidden="false" customHeight="false" outlineLevel="0" collapsed="false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32"/>
      <c r="CQ381" s="32"/>
      <c r="CR381" s="32"/>
      <c r="CS381" s="32"/>
      <c r="CT381" s="32"/>
      <c r="CU381" s="32"/>
      <c r="CV381" s="32"/>
      <c r="CW381" s="32"/>
      <c r="CX381" s="32"/>
      <c r="CY381" s="32"/>
    </row>
    <row r="382" customFormat="false" ht="15.75" hidden="false" customHeight="false" outlineLevel="0" collapsed="false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32"/>
      <c r="CQ382" s="32"/>
      <c r="CR382" s="32"/>
      <c r="CS382" s="32"/>
      <c r="CT382" s="32"/>
      <c r="CU382" s="32"/>
      <c r="CV382" s="32"/>
      <c r="CW382" s="32"/>
      <c r="CX382" s="32"/>
      <c r="CY382" s="32"/>
    </row>
    <row r="383" customFormat="false" ht="15.75" hidden="false" customHeight="false" outlineLevel="0" collapsed="false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</row>
    <row r="384" customFormat="false" ht="15.75" hidden="false" customHeight="false" outlineLevel="0" collapsed="false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32"/>
      <c r="CQ384" s="32"/>
      <c r="CR384" s="32"/>
      <c r="CS384" s="32"/>
      <c r="CT384" s="32"/>
      <c r="CU384" s="32"/>
      <c r="CV384" s="32"/>
      <c r="CW384" s="32"/>
      <c r="CX384" s="32"/>
      <c r="CY384" s="32"/>
    </row>
    <row r="385" customFormat="false" ht="15.75" hidden="false" customHeight="false" outlineLevel="0" collapsed="false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CM385" s="32"/>
      <c r="CN385" s="32"/>
      <c r="CO385" s="32"/>
      <c r="CP385" s="32"/>
      <c r="CQ385" s="32"/>
      <c r="CR385" s="32"/>
      <c r="CS385" s="32"/>
      <c r="CT385" s="32"/>
      <c r="CU385" s="32"/>
      <c r="CV385" s="32"/>
      <c r="CW385" s="32"/>
      <c r="CX385" s="32"/>
      <c r="CY385" s="32"/>
    </row>
    <row r="386" customFormat="false" ht="15.75" hidden="false" customHeight="false" outlineLevel="0" collapsed="false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CM386" s="32"/>
      <c r="CN386" s="32"/>
      <c r="CO386" s="32"/>
      <c r="CP386" s="32"/>
      <c r="CQ386" s="32"/>
      <c r="CR386" s="32"/>
      <c r="CS386" s="32"/>
      <c r="CT386" s="32"/>
      <c r="CU386" s="32"/>
      <c r="CV386" s="32"/>
      <c r="CW386" s="32"/>
      <c r="CX386" s="32"/>
      <c r="CY386" s="32"/>
    </row>
    <row r="387" customFormat="false" ht="15.75" hidden="false" customHeight="false" outlineLevel="0" collapsed="false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CM387" s="32"/>
      <c r="CN387" s="32"/>
      <c r="CO387" s="32"/>
      <c r="CP387" s="32"/>
      <c r="CQ387" s="32"/>
      <c r="CR387" s="32"/>
      <c r="CS387" s="32"/>
      <c r="CT387" s="32"/>
      <c r="CU387" s="32"/>
      <c r="CV387" s="32"/>
      <c r="CW387" s="32"/>
      <c r="CX387" s="32"/>
      <c r="CY387" s="32"/>
    </row>
    <row r="388" customFormat="false" ht="15.75" hidden="false" customHeight="false" outlineLevel="0" collapsed="false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32"/>
      <c r="CQ388" s="32"/>
      <c r="CR388" s="32"/>
      <c r="CS388" s="32"/>
      <c r="CT388" s="32"/>
      <c r="CU388" s="32"/>
      <c r="CV388" s="32"/>
      <c r="CW388" s="32"/>
      <c r="CX388" s="32"/>
      <c r="CY388" s="32"/>
    </row>
    <row r="389" customFormat="false" ht="15.75" hidden="false" customHeight="false" outlineLevel="0" collapsed="false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CM389" s="32"/>
      <c r="CN389" s="32"/>
      <c r="CO389" s="32"/>
      <c r="CP389" s="32"/>
      <c r="CQ389" s="32"/>
      <c r="CR389" s="32"/>
      <c r="CS389" s="32"/>
      <c r="CT389" s="32"/>
      <c r="CU389" s="32"/>
      <c r="CV389" s="32"/>
      <c r="CW389" s="32"/>
      <c r="CX389" s="32"/>
      <c r="CY389" s="32"/>
    </row>
    <row r="390" customFormat="false" ht="15.75" hidden="false" customHeight="false" outlineLevel="0" collapsed="false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CM390" s="32"/>
      <c r="CN390" s="32"/>
      <c r="CO390" s="32"/>
      <c r="CP390" s="32"/>
      <c r="CQ390" s="32"/>
      <c r="CR390" s="32"/>
      <c r="CS390" s="32"/>
      <c r="CT390" s="32"/>
      <c r="CU390" s="32"/>
      <c r="CV390" s="32"/>
      <c r="CW390" s="32"/>
      <c r="CX390" s="32"/>
      <c r="CY390" s="32"/>
    </row>
    <row r="391" customFormat="false" ht="15.75" hidden="false" customHeight="false" outlineLevel="0" collapsed="false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</row>
    <row r="392" customFormat="false" ht="15.75" hidden="false" customHeight="false" outlineLevel="0" collapsed="false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CM392" s="32"/>
      <c r="CN392" s="32"/>
      <c r="CO392" s="32"/>
      <c r="CP392" s="32"/>
      <c r="CQ392" s="32"/>
      <c r="CR392" s="32"/>
      <c r="CS392" s="32"/>
      <c r="CT392" s="32"/>
      <c r="CU392" s="32"/>
      <c r="CV392" s="32"/>
      <c r="CW392" s="32"/>
      <c r="CX392" s="32"/>
      <c r="CY392" s="32"/>
    </row>
    <row r="393" customFormat="false" ht="15.75" hidden="false" customHeight="false" outlineLevel="0" collapsed="false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CM393" s="32"/>
      <c r="CN393" s="32"/>
      <c r="CO393" s="32"/>
      <c r="CP393" s="32"/>
      <c r="CQ393" s="32"/>
      <c r="CR393" s="32"/>
      <c r="CS393" s="32"/>
      <c r="CT393" s="32"/>
      <c r="CU393" s="32"/>
      <c r="CV393" s="32"/>
      <c r="CW393" s="32"/>
      <c r="CX393" s="32"/>
      <c r="CY393" s="32"/>
    </row>
    <row r="394" customFormat="false" ht="15.75" hidden="false" customHeight="false" outlineLevel="0" collapsed="false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  <c r="CJ394" s="32"/>
      <c r="CK394" s="32"/>
      <c r="CL394" s="32"/>
      <c r="CM394" s="32"/>
      <c r="CN394" s="32"/>
      <c r="CO394" s="32"/>
      <c r="CP394" s="32"/>
      <c r="CQ394" s="32"/>
      <c r="CR394" s="32"/>
      <c r="CS394" s="32"/>
      <c r="CT394" s="32"/>
      <c r="CU394" s="32"/>
      <c r="CV394" s="32"/>
      <c r="CW394" s="32"/>
      <c r="CX394" s="32"/>
      <c r="CY394" s="32"/>
    </row>
    <row r="395" customFormat="false" ht="15.75" hidden="false" customHeight="false" outlineLevel="0" collapsed="false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CM395" s="32"/>
      <c r="CN395" s="32"/>
      <c r="CO395" s="32"/>
      <c r="CP395" s="32"/>
      <c r="CQ395" s="32"/>
      <c r="CR395" s="32"/>
      <c r="CS395" s="32"/>
      <c r="CT395" s="32"/>
      <c r="CU395" s="32"/>
      <c r="CV395" s="32"/>
      <c r="CW395" s="32"/>
      <c r="CX395" s="32"/>
      <c r="CY395" s="32"/>
    </row>
    <row r="396" customFormat="false" ht="15.75" hidden="false" customHeight="false" outlineLevel="0" collapsed="false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  <c r="CJ396" s="32"/>
      <c r="CK396" s="32"/>
      <c r="CL396" s="32"/>
      <c r="CM396" s="32"/>
      <c r="CN396" s="32"/>
      <c r="CO396" s="32"/>
      <c r="CP396" s="32"/>
      <c r="CQ396" s="32"/>
      <c r="CR396" s="32"/>
      <c r="CS396" s="32"/>
      <c r="CT396" s="32"/>
      <c r="CU396" s="32"/>
      <c r="CV396" s="32"/>
      <c r="CW396" s="32"/>
      <c r="CX396" s="32"/>
      <c r="CY396" s="32"/>
    </row>
    <row r="397" customFormat="false" ht="15.75" hidden="false" customHeight="false" outlineLevel="0" collapsed="false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CM397" s="32"/>
      <c r="CN397" s="32"/>
      <c r="CO397" s="32"/>
      <c r="CP397" s="32"/>
      <c r="CQ397" s="32"/>
      <c r="CR397" s="32"/>
      <c r="CS397" s="32"/>
      <c r="CT397" s="32"/>
      <c r="CU397" s="32"/>
      <c r="CV397" s="32"/>
      <c r="CW397" s="32"/>
      <c r="CX397" s="32"/>
      <c r="CY397" s="32"/>
    </row>
    <row r="398" customFormat="false" ht="15.75" hidden="false" customHeight="false" outlineLevel="0" collapsed="false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32"/>
      <c r="CQ398" s="32"/>
      <c r="CR398" s="32"/>
      <c r="CS398" s="32"/>
      <c r="CT398" s="32"/>
      <c r="CU398" s="32"/>
      <c r="CV398" s="32"/>
      <c r="CW398" s="32"/>
      <c r="CX398" s="32"/>
      <c r="CY398" s="32"/>
    </row>
    <row r="399" customFormat="false" ht="15.75" hidden="false" customHeight="false" outlineLevel="0" collapsed="false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</row>
    <row r="400" customFormat="false" ht="15.75" hidden="false" customHeight="false" outlineLevel="0" collapsed="false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  <c r="CJ400" s="32"/>
      <c r="CK400" s="32"/>
      <c r="CL400" s="32"/>
      <c r="CM400" s="32"/>
      <c r="CN400" s="32"/>
      <c r="CO400" s="32"/>
      <c r="CP400" s="32"/>
      <c r="CQ400" s="32"/>
      <c r="CR400" s="32"/>
      <c r="CS400" s="32"/>
      <c r="CT400" s="32"/>
      <c r="CU400" s="32"/>
      <c r="CV400" s="32"/>
      <c r="CW400" s="32"/>
      <c r="CX400" s="32"/>
      <c r="CY400" s="32"/>
    </row>
    <row r="401" customFormat="false" ht="15.75" hidden="false" customHeight="false" outlineLevel="0" collapsed="false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32"/>
      <c r="CQ401" s="32"/>
      <c r="CR401" s="32"/>
      <c r="CS401" s="32"/>
      <c r="CT401" s="32"/>
      <c r="CU401" s="32"/>
      <c r="CV401" s="32"/>
      <c r="CW401" s="32"/>
      <c r="CX401" s="32"/>
      <c r="CY401" s="32"/>
    </row>
    <row r="402" customFormat="false" ht="15.75" hidden="false" customHeight="false" outlineLevel="0" collapsed="false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32"/>
      <c r="CQ402" s="32"/>
      <c r="CR402" s="32"/>
      <c r="CS402" s="32"/>
      <c r="CT402" s="32"/>
      <c r="CU402" s="32"/>
      <c r="CV402" s="32"/>
      <c r="CW402" s="32"/>
      <c r="CX402" s="32"/>
      <c r="CY402" s="32"/>
    </row>
    <row r="403" customFormat="false" ht="15.75" hidden="false" customHeight="false" outlineLevel="0" collapsed="false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32"/>
      <c r="CQ403" s="32"/>
      <c r="CR403" s="32"/>
      <c r="CS403" s="32"/>
      <c r="CT403" s="32"/>
      <c r="CU403" s="32"/>
      <c r="CV403" s="32"/>
      <c r="CW403" s="32"/>
      <c r="CX403" s="32"/>
      <c r="CY403" s="32"/>
    </row>
    <row r="404" customFormat="false" ht="15.75" hidden="false" customHeight="false" outlineLevel="0" collapsed="false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32"/>
      <c r="CQ404" s="32"/>
      <c r="CR404" s="32"/>
      <c r="CS404" s="32"/>
      <c r="CT404" s="32"/>
      <c r="CU404" s="32"/>
      <c r="CV404" s="32"/>
      <c r="CW404" s="32"/>
      <c r="CX404" s="32"/>
      <c r="CY404" s="32"/>
    </row>
    <row r="405" customFormat="false" ht="15.75" hidden="false" customHeight="false" outlineLevel="0" collapsed="false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32"/>
      <c r="CQ405" s="32"/>
      <c r="CR405" s="32"/>
      <c r="CS405" s="32"/>
      <c r="CT405" s="32"/>
      <c r="CU405" s="32"/>
      <c r="CV405" s="32"/>
      <c r="CW405" s="32"/>
      <c r="CX405" s="32"/>
      <c r="CY405" s="32"/>
    </row>
    <row r="406" customFormat="false" ht="15.75" hidden="false" customHeight="false" outlineLevel="0" collapsed="false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32"/>
      <c r="CQ406" s="32"/>
      <c r="CR406" s="32"/>
      <c r="CS406" s="32"/>
      <c r="CT406" s="32"/>
      <c r="CU406" s="32"/>
      <c r="CV406" s="32"/>
      <c r="CW406" s="32"/>
      <c r="CX406" s="32"/>
      <c r="CY406" s="32"/>
    </row>
    <row r="407" customFormat="false" ht="15.75" hidden="false" customHeight="false" outlineLevel="0" collapsed="false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32"/>
      <c r="CQ407" s="32"/>
      <c r="CR407" s="32"/>
      <c r="CS407" s="32"/>
      <c r="CT407" s="32"/>
      <c r="CU407" s="32"/>
      <c r="CV407" s="32"/>
      <c r="CW407" s="32"/>
      <c r="CX407" s="32"/>
      <c r="CY407" s="32"/>
    </row>
    <row r="408" customFormat="false" ht="15.75" hidden="false" customHeight="false" outlineLevel="0" collapsed="false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32"/>
      <c r="CQ408" s="32"/>
      <c r="CR408" s="32"/>
      <c r="CS408" s="32"/>
      <c r="CT408" s="32"/>
      <c r="CU408" s="32"/>
      <c r="CV408" s="32"/>
      <c r="CW408" s="32"/>
      <c r="CX408" s="32"/>
      <c r="CY408" s="32"/>
    </row>
    <row r="409" customFormat="false" ht="15.75" hidden="false" customHeight="false" outlineLevel="0" collapsed="false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  <c r="CJ409" s="32"/>
      <c r="CK409" s="32"/>
      <c r="CL409" s="32"/>
      <c r="CM409" s="32"/>
      <c r="CN409" s="32"/>
      <c r="CO409" s="32"/>
      <c r="CP409" s="32"/>
      <c r="CQ409" s="32"/>
      <c r="CR409" s="32"/>
      <c r="CS409" s="32"/>
      <c r="CT409" s="32"/>
      <c r="CU409" s="32"/>
      <c r="CV409" s="32"/>
      <c r="CW409" s="32"/>
      <c r="CX409" s="32"/>
      <c r="CY409" s="32"/>
    </row>
    <row r="410" customFormat="false" ht="15.75" hidden="false" customHeight="false" outlineLevel="0" collapsed="false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CM410" s="32"/>
      <c r="CN410" s="32"/>
      <c r="CO410" s="32"/>
      <c r="CP410" s="32"/>
      <c r="CQ410" s="32"/>
      <c r="CR410" s="32"/>
      <c r="CS410" s="32"/>
      <c r="CT410" s="32"/>
      <c r="CU410" s="32"/>
      <c r="CV410" s="32"/>
      <c r="CW410" s="32"/>
      <c r="CX410" s="32"/>
      <c r="CY410" s="32"/>
    </row>
    <row r="411" customFormat="false" ht="15.75" hidden="false" customHeight="false" outlineLevel="0" collapsed="false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32"/>
      <c r="CQ411" s="32"/>
      <c r="CR411" s="32"/>
      <c r="CS411" s="32"/>
      <c r="CT411" s="32"/>
      <c r="CU411" s="32"/>
      <c r="CV411" s="32"/>
      <c r="CW411" s="32"/>
      <c r="CX411" s="32"/>
      <c r="CY411" s="32"/>
    </row>
    <row r="412" customFormat="false" ht="15.75" hidden="false" customHeight="false" outlineLevel="0" collapsed="false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CM412" s="32"/>
      <c r="CN412" s="32"/>
      <c r="CO412" s="32"/>
      <c r="CP412" s="32"/>
      <c r="CQ412" s="32"/>
      <c r="CR412" s="32"/>
      <c r="CS412" s="32"/>
      <c r="CT412" s="32"/>
      <c r="CU412" s="32"/>
      <c r="CV412" s="32"/>
      <c r="CW412" s="32"/>
      <c r="CX412" s="32"/>
      <c r="CY412" s="32"/>
    </row>
    <row r="413" customFormat="false" ht="15.75" hidden="false" customHeight="false" outlineLevel="0" collapsed="false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  <c r="CJ413" s="32"/>
      <c r="CK413" s="32"/>
      <c r="CL413" s="32"/>
      <c r="CM413" s="32"/>
      <c r="CN413" s="32"/>
      <c r="CO413" s="32"/>
      <c r="CP413" s="32"/>
      <c r="CQ413" s="32"/>
      <c r="CR413" s="32"/>
      <c r="CS413" s="32"/>
      <c r="CT413" s="32"/>
      <c r="CU413" s="32"/>
      <c r="CV413" s="32"/>
      <c r="CW413" s="32"/>
      <c r="CX413" s="32"/>
      <c r="CY413" s="32"/>
    </row>
    <row r="414" customFormat="false" ht="15.75" hidden="false" customHeight="false" outlineLevel="0" collapsed="false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CM414" s="32"/>
      <c r="CN414" s="32"/>
      <c r="CO414" s="32"/>
      <c r="CP414" s="32"/>
      <c r="CQ414" s="32"/>
      <c r="CR414" s="32"/>
      <c r="CS414" s="32"/>
      <c r="CT414" s="32"/>
      <c r="CU414" s="32"/>
      <c r="CV414" s="32"/>
      <c r="CW414" s="32"/>
      <c r="CX414" s="32"/>
      <c r="CY414" s="32"/>
    </row>
    <row r="415" customFormat="false" ht="15.75" hidden="false" customHeight="false" outlineLevel="0" collapsed="false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CM415" s="32"/>
      <c r="CN415" s="32"/>
      <c r="CO415" s="32"/>
      <c r="CP415" s="32"/>
      <c r="CQ415" s="32"/>
      <c r="CR415" s="32"/>
      <c r="CS415" s="32"/>
      <c r="CT415" s="32"/>
      <c r="CU415" s="32"/>
      <c r="CV415" s="32"/>
      <c r="CW415" s="32"/>
      <c r="CX415" s="32"/>
      <c r="CY415" s="32"/>
    </row>
    <row r="416" customFormat="false" ht="15.75" hidden="false" customHeight="false" outlineLevel="0" collapsed="false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CM416" s="32"/>
      <c r="CN416" s="32"/>
      <c r="CO416" s="32"/>
      <c r="CP416" s="32"/>
      <c r="CQ416" s="32"/>
      <c r="CR416" s="32"/>
      <c r="CS416" s="32"/>
      <c r="CT416" s="32"/>
      <c r="CU416" s="32"/>
      <c r="CV416" s="32"/>
      <c r="CW416" s="32"/>
      <c r="CX416" s="32"/>
      <c r="CY416" s="32"/>
    </row>
    <row r="417" customFormat="false" ht="15.75" hidden="false" customHeight="false" outlineLevel="0" collapsed="false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  <c r="CJ417" s="32"/>
      <c r="CK417" s="32"/>
      <c r="CL417" s="32"/>
      <c r="CM417" s="32"/>
      <c r="CN417" s="32"/>
      <c r="CO417" s="32"/>
      <c r="CP417" s="32"/>
      <c r="CQ417" s="32"/>
      <c r="CR417" s="32"/>
      <c r="CS417" s="32"/>
      <c r="CT417" s="32"/>
      <c r="CU417" s="32"/>
      <c r="CV417" s="32"/>
      <c r="CW417" s="32"/>
      <c r="CX417" s="32"/>
      <c r="CY417" s="32"/>
    </row>
    <row r="418" customFormat="false" ht="15.75" hidden="false" customHeight="false" outlineLevel="0" collapsed="false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32"/>
      <c r="CQ418" s="32"/>
      <c r="CR418" s="32"/>
      <c r="CS418" s="32"/>
      <c r="CT418" s="32"/>
      <c r="CU418" s="32"/>
      <c r="CV418" s="32"/>
      <c r="CW418" s="32"/>
      <c r="CX418" s="32"/>
      <c r="CY418" s="32"/>
    </row>
    <row r="419" customFormat="false" ht="15.75" hidden="false" customHeight="false" outlineLevel="0" collapsed="false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  <c r="CJ419" s="32"/>
      <c r="CK419" s="32"/>
      <c r="CL419" s="32"/>
      <c r="CM419" s="32"/>
      <c r="CN419" s="32"/>
      <c r="CO419" s="32"/>
      <c r="CP419" s="32"/>
      <c r="CQ419" s="32"/>
      <c r="CR419" s="32"/>
      <c r="CS419" s="32"/>
      <c r="CT419" s="32"/>
      <c r="CU419" s="32"/>
      <c r="CV419" s="32"/>
      <c r="CW419" s="32"/>
      <c r="CX419" s="32"/>
      <c r="CY419" s="32"/>
    </row>
    <row r="420" customFormat="false" ht="15.75" hidden="false" customHeight="false" outlineLevel="0" collapsed="false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CM420" s="32"/>
      <c r="CN420" s="32"/>
      <c r="CO420" s="32"/>
      <c r="CP420" s="32"/>
      <c r="CQ420" s="32"/>
      <c r="CR420" s="32"/>
      <c r="CS420" s="32"/>
      <c r="CT420" s="32"/>
      <c r="CU420" s="32"/>
      <c r="CV420" s="32"/>
      <c r="CW420" s="32"/>
      <c r="CX420" s="32"/>
      <c r="CY420" s="32"/>
    </row>
    <row r="421" customFormat="false" ht="15.75" hidden="false" customHeight="false" outlineLevel="0" collapsed="false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  <c r="CJ421" s="32"/>
      <c r="CK421" s="32"/>
      <c r="CL421" s="32"/>
      <c r="CM421" s="32"/>
      <c r="CN421" s="32"/>
      <c r="CO421" s="32"/>
      <c r="CP421" s="32"/>
      <c r="CQ421" s="32"/>
      <c r="CR421" s="32"/>
      <c r="CS421" s="32"/>
      <c r="CT421" s="32"/>
      <c r="CU421" s="32"/>
      <c r="CV421" s="32"/>
      <c r="CW421" s="32"/>
      <c r="CX421" s="32"/>
      <c r="CY421" s="32"/>
    </row>
    <row r="422" customFormat="false" ht="15.75" hidden="false" customHeight="false" outlineLevel="0" collapsed="false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CM422" s="32"/>
      <c r="CN422" s="32"/>
      <c r="CO422" s="32"/>
      <c r="CP422" s="32"/>
      <c r="CQ422" s="32"/>
      <c r="CR422" s="32"/>
      <c r="CS422" s="32"/>
      <c r="CT422" s="32"/>
      <c r="CU422" s="32"/>
      <c r="CV422" s="32"/>
      <c r="CW422" s="32"/>
      <c r="CX422" s="32"/>
      <c r="CY422" s="32"/>
    </row>
    <row r="423" customFormat="false" ht="15.75" hidden="false" customHeight="false" outlineLevel="0" collapsed="false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  <c r="CJ423" s="32"/>
      <c r="CK423" s="32"/>
      <c r="CL423" s="32"/>
      <c r="CM423" s="32"/>
      <c r="CN423" s="32"/>
      <c r="CO423" s="32"/>
      <c r="CP423" s="32"/>
      <c r="CQ423" s="32"/>
      <c r="CR423" s="32"/>
      <c r="CS423" s="32"/>
      <c r="CT423" s="32"/>
      <c r="CU423" s="32"/>
      <c r="CV423" s="32"/>
      <c r="CW423" s="32"/>
      <c r="CX423" s="32"/>
      <c r="CY423" s="32"/>
    </row>
    <row r="424" customFormat="false" ht="15.75" hidden="false" customHeight="false" outlineLevel="0" collapsed="false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CM424" s="32"/>
      <c r="CN424" s="32"/>
      <c r="CO424" s="32"/>
      <c r="CP424" s="32"/>
      <c r="CQ424" s="32"/>
      <c r="CR424" s="32"/>
      <c r="CS424" s="32"/>
      <c r="CT424" s="32"/>
      <c r="CU424" s="32"/>
      <c r="CV424" s="32"/>
      <c r="CW424" s="32"/>
      <c r="CX424" s="32"/>
      <c r="CY424" s="32"/>
    </row>
    <row r="425" customFormat="false" ht="15.75" hidden="false" customHeight="false" outlineLevel="0" collapsed="false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CM425" s="32"/>
      <c r="CN425" s="32"/>
      <c r="CO425" s="32"/>
      <c r="CP425" s="32"/>
      <c r="CQ425" s="32"/>
      <c r="CR425" s="32"/>
      <c r="CS425" s="32"/>
      <c r="CT425" s="32"/>
      <c r="CU425" s="32"/>
      <c r="CV425" s="32"/>
      <c r="CW425" s="32"/>
      <c r="CX425" s="32"/>
      <c r="CY425" s="32"/>
    </row>
    <row r="426" customFormat="false" ht="15.75" hidden="false" customHeight="false" outlineLevel="0" collapsed="false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CM426" s="32"/>
      <c r="CN426" s="32"/>
      <c r="CO426" s="32"/>
      <c r="CP426" s="32"/>
      <c r="CQ426" s="32"/>
      <c r="CR426" s="32"/>
      <c r="CS426" s="32"/>
      <c r="CT426" s="32"/>
      <c r="CU426" s="32"/>
      <c r="CV426" s="32"/>
      <c r="CW426" s="32"/>
      <c r="CX426" s="32"/>
      <c r="CY426" s="32"/>
    </row>
    <row r="427" customFormat="false" ht="15.75" hidden="false" customHeight="false" outlineLevel="0" collapsed="false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  <c r="CJ427" s="32"/>
      <c r="CK427" s="32"/>
      <c r="CL427" s="32"/>
      <c r="CM427" s="32"/>
      <c r="CN427" s="32"/>
      <c r="CO427" s="32"/>
      <c r="CP427" s="32"/>
      <c r="CQ427" s="32"/>
      <c r="CR427" s="32"/>
      <c r="CS427" s="32"/>
      <c r="CT427" s="32"/>
      <c r="CU427" s="32"/>
      <c r="CV427" s="32"/>
      <c r="CW427" s="32"/>
      <c r="CX427" s="32"/>
      <c r="CY427" s="32"/>
    </row>
    <row r="428" customFormat="false" ht="15.75" hidden="false" customHeight="false" outlineLevel="0" collapsed="false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CM428" s="32"/>
      <c r="CN428" s="32"/>
      <c r="CO428" s="32"/>
      <c r="CP428" s="32"/>
      <c r="CQ428" s="32"/>
      <c r="CR428" s="32"/>
      <c r="CS428" s="32"/>
      <c r="CT428" s="32"/>
      <c r="CU428" s="32"/>
      <c r="CV428" s="32"/>
      <c r="CW428" s="32"/>
      <c r="CX428" s="32"/>
      <c r="CY428" s="32"/>
    </row>
    <row r="429" customFormat="false" ht="15.75" hidden="false" customHeight="false" outlineLevel="0" collapsed="false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  <c r="CJ429" s="32"/>
      <c r="CK429" s="32"/>
      <c r="CL429" s="32"/>
      <c r="CM429" s="32"/>
      <c r="CN429" s="32"/>
      <c r="CO429" s="32"/>
      <c r="CP429" s="32"/>
      <c r="CQ429" s="32"/>
      <c r="CR429" s="32"/>
      <c r="CS429" s="32"/>
      <c r="CT429" s="32"/>
      <c r="CU429" s="32"/>
      <c r="CV429" s="32"/>
      <c r="CW429" s="32"/>
      <c r="CX429" s="32"/>
      <c r="CY429" s="32"/>
    </row>
    <row r="430" customFormat="false" ht="15.75" hidden="false" customHeight="false" outlineLevel="0" collapsed="false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CM430" s="32"/>
      <c r="CN430" s="32"/>
      <c r="CO430" s="32"/>
      <c r="CP430" s="32"/>
      <c r="CQ430" s="32"/>
      <c r="CR430" s="32"/>
      <c r="CS430" s="32"/>
      <c r="CT430" s="32"/>
      <c r="CU430" s="32"/>
      <c r="CV430" s="32"/>
      <c r="CW430" s="32"/>
      <c r="CX430" s="32"/>
      <c r="CY430" s="32"/>
    </row>
    <row r="431" customFormat="false" ht="15.75" hidden="false" customHeight="false" outlineLevel="0" collapsed="false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  <c r="CJ431" s="32"/>
      <c r="CK431" s="32"/>
      <c r="CL431" s="32"/>
      <c r="CM431" s="32"/>
      <c r="CN431" s="32"/>
      <c r="CO431" s="32"/>
      <c r="CP431" s="32"/>
      <c r="CQ431" s="32"/>
      <c r="CR431" s="32"/>
      <c r="CS431" s="32"/>
      <c r="CT431" s="32"/>
      <c r="CU431" s="32"/>
      <c r="CV431" s="32"/>
      <c r="CW431" s="32"/>
      <c r="CX431" s="32"/>
      <c r="CY431" s="32"/>
    </row>
    <row r="432" customFormat="false" ht="15.75" hidden="false" customHeight="false" outlineLevel="0" collapsed="false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CM432" s="32"/>
      <c r="CN432" s="32"/>
      <c r="CO432" s="32"/>
      <c r="CP432" s="32"/>
      <c r="CQ432" s="32"/>
      <c r="CR432" s="32"/>
      <c r="CS432" s="32"/>
      <c r="CT432" s="32"/>
      <c r="CU432" s="32"/>
      <c r="CV432" s="32"/>
      <c r="CW432" s="32"/>
      <c r="CX432" s="32"/>
      <c r="CY432" s="32"/>
    </row>
    <row r="433" customFormat="false" ht="15.75" hidden="false" customHeight="false" outlineLevel="0" collapsed="false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  <c r="CJ433" s="32"/>
      <c r="CK433" s="32"/>
      <c r="CL433" s="32"/>
      <c r="CM433" s="32"/>
      <c r="CN433" s="32"/>
      <c r="CO433" s="32"/>
      <c r="CP433" s="32"/>
      <c r="CQ433" s="32"/>
      <c r="CR433" s="32"/>
      <c r="CS433" s="32"/>
      <c r="CT433" s="32"/>
      <c r="CU433" s="32"/>
      <c r="CV433" s="32"/>
      <c r="CW433" s="32"/>
      <c r="CX433" s="32"/>
      <c r="CY433" s="32"/>
    </row>
    <row r="434" customFormat="false" ht="15.75" hidden="false" customHeight="false" outlineLevel="0" collapsed="false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</row>
    <row r="435" customFormat="false" ht="15.75" hidden="false" customHeight="false" outlineLevel="0" collapsed="false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  <c r="CQ435" s="32"/>
      <c r="CR435" s="32"/>
      <c r="CS435" s="32"/>
      <c r="CT435" s="32"/>
      <c r="CU435" s="32"/>
      <c r="CV435" s="32"/>
      <c r="CW435" s="32"/>
      <c r="CX435" s="32"/>
      <c r="CY435" s="32"/>
    </row>
    <row r="436" customFormat="false" ht="15.75" hidden="false" customHeight="false" outlineLevel="0" collapsed="false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</row>
    <row r="437" customFormat="false" ht="15.75" hidden="false" customHeight="false" outlineLevel="0" collapsed="false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  <c r="CJ437" s="32"/>
      <c r="CK437" s="32"/>
      <c r="CL437" s="32"/>
      <c r="CM437" s="32"/>
      <c r="CN437" s="32"/>
      <c r="CO437" s="32"/>
      <c r="CP437" s="32"/>
      <c r="CQ437" s="32"/>
      <c r="CR437" s="32"/>
      <c r="CS437" s="32"/>
      <c r="CT437" s="32"/>
      <c r="CU437" s="32"/>
      <c r="CV437" s="32"/>
      <c r="CW437" s="32"/>
      <c r="CX437" s="32"/>
      <c r="CY437" s="32"/>
    </row>
    <row r="438" customFormat="false" ht="15.75" hidden="false" customHeight="false" outlineLevel="0" collapsed="false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CM438" s="32"/>
      <c r="CN438" s="32"/>
      <c r="CO438" s="32"/>
      <c r="CP438" s="32"/>
      <c r="CQ438" s="32"/>
      <c r="CR438" s="32"/>
      <c r="CS438" s="32"/>
      <c r="CT438" s="32"/>
      <c r="CU438" s="32"/>
      <c r="CV438" s="32"/>
      <c r="CW438" s="32"/>
      <c r="CX438" s="32"/>
      <c r="CY438" s="32"/>
    </row>
    <row r="439" customFormat="false" ht="15.75" hidden="false" customHeight="false" outlineLevel="0" collapsed="false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  <c r="CJ439" s="32"/>
      <c r="CK439" s="32"/>
      <c r="CL439" s="32"/>
      <c r="CM439" s="32"/>
      <c r="CN439" s="32"/>
      <c r="CO439" s="32"/>
      <c r="CP439" s="32"/>
      <c r="CQ439" s="32"/>
      <c r="CR439" s="32"/>
      <c r="CS439" s="32"/>
      <c r="CT439" s="32"/>
      <c r="CU439" s="32"/>
      <c r="CV439" s="32"/>
      <c r="CW439" s="32"/>
      <c r="CX439" s="32"/>
      <c r="CY439" s="32"/>
    </row>
    <row r="440" customFormat="false" ht="15.75" hidden="false" customHeight="false" outlineLevel="0" collapsed="false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CM440" s="32"/>
      <c r="CN440" s="32"/>
      <c r="CO440" s="32"/>
      <c r="CP440" s="32"/>
      <c r="CQ440" s="32"/>
      <c r="CR440" s="32"/>
      <c r="CS440" s="32"/>
      <c r="CT440" s="32"/>
      <c r="CU440" s="32"/>
      <c r="CV440" s="32"/>
      <c r="CW440" s="32"/>
      <c r="CX440" s="32"/>
      <c r="CY440" s="32"/>
    </row>
    <row r="441" customFormat="false" ht="15.75" hidden="false" customHeight="false" outlineLevel="0" collapsed="false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  <c r="CJ441" s="32"/>
      <c r="CK441" s="32"/>
      <c r="CL441" s="32"/>
      <c r="CM441" s="32"/>
      <c r="CN441" s="32"/>
      <c r="CO441" s="32"/>
      <c r="CP441" s="32"/>
      <c r="CQ441" s="32"/>
      <c r="CR441" s="32"/>
      <c r="CS441" s="32"/>
      <c r="CT441" s="32"/>
      <c r="CU441" s="32"/>
      <c r="CV441" s="32"/>
      <c r="CW441" s="32"/>
      <c r="CX441" s="32"/>
      <c r="CY441" s="32"/>
    </row>
    <row r="442" customFormat="false" ht="15.75" hidden="false" customHeight="false" outlineLevel="0" collapsed="false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CM442" s="32"/>
      <c r="CN442" s="32"/>
      <c r="CO442" s="32"/>
      <c r="CP442" s="32"/>
      <c r="CQ442" s="32"/>
      <c r="CR442" s="32"/>
      <c r="CS442" s="32"/>
      <c r="CT442" s="32"/>
      <c r="CU442" s="32"/>
      <c r="CV442" s="32"/>
      <c r="CW442" s="32"/>
      <c r="CX442" s="32"/>
      <c r="CY442" s="32"/>
    </row>
    <row r="443" customFormat="false" ht="15.75" hidden="false" customHeight="false" outlineLevel="0" collapsed="false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  <c r="CJ443" s="32"/>
      <c r="CK443" s="32"/>
      <c r="CL443" s="32"/>
      <c r="CM443" s="32"/>
      <c r="CN443" s="32"/>
      <c r="CO443" s="32"/>
      <c r="CP443" s="32"/>
      <c r="CQ443" s="32"/>
      <c r="CR443" s="32"/>
      <c r="CS443" s="32"/>
      <c r="CT443" s="32"/>
      <c r="CU443" s="32"/>
      <c r="CV443" s="32"/>
      <c r="CW443" s="32"/>
      <c r="CX443" s="32"/>
      <c r="CY443" s="32"/>
    </row>
    <row r="444" customFormat="false" ht="15.75" hidden="false" customHeight="false" outlineLevel="0" collapsed="false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CM444" s="32"/>
      <c r="CN444" s="32"/>
      <c r="CO444" s="32"/>
      <c r="CP444" s="32"/>
      <c r="CQ444" s="32"/>
      <c r="CR444" s="32"/>
      <c r="CS444" s="32"/>
      <c r="CT444" s="32"/>
      <c r="CU444" s="32"/>
      <c r="CV444" s="32"/>
      <c r="CW444" s="32"/>
      <c r="CX444" s="32"/>
      <c r="CY444" s="32"/>
    </row>
    <row r="445" customFormat="false" ht="15.75" hidden="false" customHeight="false" outlineLevel="0" collapsed="false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  <c r="CJ445" s="32"/>
      <c r="CK445" s="32"/>
      <c r="CL445" s="32"/>
      <c r="CM445" s="32"/>
      <c r="CN445" s="32"/>
      <c r="CO445" s="32"/>
      <c r="CP445" s="32"/>
      <c r="CQ445" s="32"/>
      <c r="CR445" s="32"/>
      <c r="CS445" s="32"/>
      <c r="CT445" s="32"/>
      <c r="CU445" s="32"/>
      <c r="CV445" s="32"/>
      <c r="CW445" s="32"/>
      <c r="CX445" s="32"/>
      <c r="CY445" s="32"/>
    </row>
    <row r="446" customFormat="false" ht="15.75" hidden="false" customHeight="false" outlineLevel="0" collapsed="false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CM446" s="32"/>
      <c r="CN446" s="32"/>
      <c r="CO446" s="32"/>
      <c r="CP446" s="32"/>
      <c r="CQ446" s="32"/>
      <c r="CR446" s="32"/>
      <c r="CS446" s="32"/>
      <c r="CT446" s="32"/>
      <c r="CU446" s="32"/>
      <c r="CV446" s="32"/>
      <c r="CW446" s="32"/>
      <c r="CX446" s="32"/>
      <c r="CY446" s="32"/>
    </row>
    <row r="447" customFormat="false" ht="15.75" hidden="false" customHeight="false" outlineLevel="0" collapsed="false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  <c r="CJ447" s="32"/>
      <c r="CK447" s="32"/>
      <c r="CL447" s="32"/>
      <c r="CM447" s="32"/>
      <c r="CN447" s="32"/>
      <c r="CO447" s="32"/>
      <c r="CP447" s="32"/>
      <c r="CQ447" s="32"/>
      <c r="CR447" s="32"/>
      <c r="CS447" s="32"/>
      <c r="CT447" s="32"/>
      <c r="CU447" s="32"/>
      <c r="CV447" s="32"/>
      <c r="CW447" s="32"/>
      <c r="CX447" s="32"/>
      <c r="CY447" s="32"/>
    </row>
    <row r="448" customFormat="false" ht="15.75" hidden="false" customHeight="false" outlineLevel="0" collapsed="false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CM448" s="32"/>
      <c r="CN448" s="32"/>
      <c r="CO448" s="32"/>
      <c r="CP448" s="32"/>
      <c r="CQ448" s="32"/>
      <c r="CR448" s="32"/>
      <c r="CS448" s="32"/>
      <c r="CT448" s="32"/>
      <c r="CU448" s="32"/>
      <c r="CV448" s="32"/>
      <c r="CW448" s="32"/>
      <c r="CX448" s="32"/>
      <c r="CY448" s="32"/>
    </row>
    <row r="449" customFormat="false" ht="15.75" hidden="false" customHeight="false" outlineLevel="0" collapsed="false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  <c r="CJ449" s="32"/>
      <c r="CK449" s="32"/>
      <c r="CL449" s="32"/>
      <c r="CM449" s="32"/>
      <c r="CN449" s="32"/>
      <c r="CO449" s="32"/>
      <c r="CP449" s="32"/>
      <c r="CQ449" s="32"/>
      <c r="CR449" s="32"/>
      <c r="CS449" s="32"/>
      <c r="CT449" s="32"/>
      <c r="CU449" s="32"/>
      <c r="CV449" s="32"/>
      <c r="CW449" s="32"/>
      <c r="CX449" s="32"/>
      <c r="CY449" s="32"/>
    </row>
    <row r="450" customFormat="false" ht="15.75" hidden="false" customHeight="false" outlineLevel="0" collapsed="false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CM450" s="32"/>
      <c r="CN450" s="32"/>
      <c r="CO450" s="32"/>
      <c r="CP450" s="32"/>
      <c r="CQ450" s="32"/>
      <c r="CR450" s="32"/>
      <c r="CS450" s="32"/>
      <c r="CT450" s="32"/>
      <c r="CU450" s="32"/>
      <c r="CV450" s="32"/>
      <c r="CW450" s="32"/>
      <c r="CX450" s="32"/>
      <c r="CY450" s="32"/>
    </row>
    <row r="451" customFormat="false" ht="15.75" hidden="false" customHeight="false" outlineLevel="0" collapsed="false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  <c r="CJ451" s="32"/>
      <c r="CK451" s="32"/>
      <c r="CL451" s="32"/>
      <c r="CM451" s="32"/>
      <c r="CN451" s="32"/>
      <c r="CO451" s="32"/>
      <c r="CP451" s="32"/>
      <c r="CQ451" s="32"/>
      <c r="CR451" s="32"/>
      <c r="CS451" s="32"/>
      <c r="CT451" s="32"/>
      <c r="CU451" s="32"/>
      <c r="CV451" s="32"/>
      <c r="CW451" s="32"/>
      <c r="CX451" s="32"/>
      <c r="CY451" s="32"/>
    </row>
    <row r="452" customFormat="false" ht="15.75" hidden="false" customHeight="false" outlineLevel="0" collapsed="false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CM452" s="32"/>
      <c r="CN452" s="32"/>
      <c r="CO452" s="32"/>
      <c r="CP452" s="32"/>
      <c r="CQ452" s="32"/>
      <c r="CR452" s="32"/>
      <c r="CS452" s="32"/>
      <c r="CT452" s="32"/>
      <c r="CU452" s="32"/>
      <c r="CV452" s="32"/>
      <c r="CW452" s="32"/>
      <c r="CX452" s="32"/>
      <c r="CY452" s="32"/>
    </row>
    <row r="453" customFormat="false" ht="15.75" hidden="false" customHeight="false" outlineLevel="0" collapsed="false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  <c r="CJ453" s="32"/>
      <c r="CK453" s="32"/>
      <c r="CL453" s="32"/>
      <c r="CM453" s="32"/>
      <c r="CN453" s="32"/>
      <c r="CO453" s="32"/>
      <c r="CP453" s="32"/>
      <c r="CQ453" s="32"/>
      <c r="CR453" s="32"/>
      <c r="CS453" s="32"/>
      <c r="CT453" s="32"/>
      <c r="CU453" s="32"/>
      <c r="CV453" s="32"/>
      <c r="CW453" s="32"/>
      <c r="CX453" s="32"/>
      <c r="CY453" s="32"/>
    </row>
    <row r="454" customFormat="false" ht="15.75" hidden="false" customHeight="false" outlineLevel="0" collapsed="false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CM454" s="32"/>
      <c r="CN454" s="32"/>
      <c r="CO454" s="32"/>
      <c r="CP454" s="32"/>
      <c r="CQ454" s="32"/>
      <c r="CR454" s="32"/>
      <c r="CS454" s="32"/>
      <c r="CT454" s="32"/>
      <c r="CU454" s="32"/>
      <c r="CV454" s="32"/>
      <c r="CW454" s="32"/>
      <c r="CX454" s="32"/>
      <c r="CY454" s="32"/>
    </row>
    <row r="455" customFormat="false" ht="15.75" hidden="false" customHeight="false" outlineLevel="0" collapsed="false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32"/>
      <c r="CM455" s="32"/>
      <c r="CN455" s="32"/>
      <c r="CO455" s="32"/>
      <c r="CP455" s="32"/>
      <c r="CQ455" s="32"/>
      <c r="CR455" s="32"/>
      <c r="CS455" s="32"/>
      <c r="CT455" s="32"/>
      <c r="CU455" s="32"/>
      <c r="CV455" s="32"/>
      <c r="CW455" s="32"/>
      <c r="CX455" s="32"/>
      <c r="CY455" s="32"/>
    </row>
    <row r="456" customFormat="false" ht="15.75" hidden="false" customHeight="false" outlineLevel="0" collapsed="false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CM456" s="32"/>
      <c r="CN456" s="32"/>
      <c r="CO456" s="32"/>
      <c r="CP456" s="32"/>
      <c r="CQ456" s="32"/>
      <c r="CR456" s="32"/>
      <c r="CS456" s="32"/>
      <c r="CT456" s="32"/>
      <c r="CU456" s="32"/>
      <c r="CV456" s="32"/>
      <c r="CW456" s="32"/>
      <c r="CX456" s="32"/>
      <c r="CY456" s="32"/>
    </row>
    <row r="457" customFormat="false" ht="15.75" hidden="false" customHeight="false" outlineLevel="0" collapsed="false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  <c r="CJ457" s="32"/>
      <c r="CK457" s="32"/>
      <c r="CL457" s="32"/>
      <c r="CM457" s="32"/>
      <c r="CN457" s="32"/>
      <c r="CO457" s="32"/>
      <c r="CP457" s="32"/>
      <c r="CQ457" s="32"/>
      <c r="CR457" s="32"/>
      <c r="CS457" s="32"/>
      <c r="CT457" s="32"/>
      <c r="CU457" s="32"/>
      <c r="CV457" s="32"/>
      <c r="CW457" s="32"/>
      <c r="CX457" s="32"/>
      <c r="CY457" s="32"/>
    </row>
    <row r="458" customFormat="false" ht="15.75" hidden="false" customHeight="false" outlineLevel="0" collapsed="false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CM458" s="32"/>
      <c r="CN458" s="32"/>
      <c r="CO458" s="32"/>
      <c r="CP458" s="32"/>
      <c r="CQ458" s="32"/>
      <c r="CR458" s="32"/>
      <c r="CS458" s="32"/>
      <c r="CT458" s="32"/>
      <c r="CU458" s="32"/>
      <c r="CV458" s="32"/>
      <c r="CW458" s="32"/>
      <c r="CX458" s="32"/>
      <c r="CY458" s="32"/>
    </row>
    <row r="459" customFormat="false" ht="15.75" hidden="false" customHeight="false" outlineLevel="0" collapsed="false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  <c r="CJ459" s="32"/>
      <c r="CK459" s="32"/>
      <c r="CL459" s="32"/>
      <c r="CM459" s="32"/>
      <c r="CN459" s="32"/>
      <c r="CO459" s="32"/>
      <c r="CP459" s="32"/>
      <c r="CQ459" s="32"/>
      <c r="CR459" s="32"/>
      <c r="CS459" s="32"/>
      <c r="CT459" s="32"/>
      <c r="CU459" s="32"/>
      <c r="CV459" s="32"/>
      <c r="CW459" s="32"/>
      <c r="CX459" s="32"/>
      <c r="CY459" s="32"/>
    </row>
    <row r="460" customFormat="false" ht="15.75" hidden="false" customHeight="false" outlineLevel="0" collapsed="false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  <c r="CJ460" s="32"/>
      <c r="CK460" s="32"/>
      <c r="CL460" s="32"/>
      <c r="CM460" s="32"/>
      <c r="CN460" s="32"/>
      <c r="CO460" s="32"/>
      <c r="CP460" s="32"/>
      <c r="CQ460" s="32"/>
      <c r="CR460" s="32"/>
      <c r="CS460" s="32"/>
      <c r="CT460" s="32"/>
      <c r="CU460" s="32"/>
      <c r="CV460" s="32"/>
      <c r="CW460" s="32"/>
      <c r="CX460" s="32"/>
      <c r="CY460" s="32"/>
    </row>
    <row r="461" customFormat="false" ht="15.75" hidden="false" customHeight="false" outlineLevel="0" collapsed="false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  <c r="CJ461" s="32"/>
      <c r="CK461" s="32"/>
      <c r="CL461" s="32"/>
      <c r="CM461" s="32"/>
      <c r="CN461" s="32"/>
      <c r="CO461" s="32"/>
      <c r="CP461" s="32"/>
      <c r="CQ461" s="32"/>
      <c r="CR461" s="32"/>
      <c r="CS461" s="32"/>
      <c r="CT461" s="32"/>
      <c r="CU461" s="32"/>
      <c r="CV461" s="32"/>
      <c r="CW461" s="32"/>
      <c r="CX461" s="32"/>
      <c r="CY461" s="32"/>
    </row>
    <row r="462" customFormat="false" ht="15.75" hidden="false" customHeight="false" outlineLevel="0" collapsed="false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32"/>
      <c r="CM462" s="32"/>
      <c r="CN462" s="32"/>
      <c r="CO462" s="32"/>
      <c r="CP462" s="32"/>
      <c r="CQ462" s="32"/>
      <c r="CR462" s="32"/>
      <c r="CS462" s="32"/>
      <c r="CT462" s="32"/>
      <c r="CU462" s="32"/>
      <c r="CV462" s="32"/>
      <c r="CW462" s="32"/>
      <c r="CX462" s="32"/>
      <c r="CY462" s="32"/>
    </row>
    <row r="463" customFormat="false" ht="15.75" hidden="false" customHeight="false" outlineLevel="0" collapsed="false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  <c r="CJ463" s="32"/>
      <c r="CK463" s="32"/>
      <c r="CL463" s="32"/>
      <c r="CM463" s="32"/>
      <c r="CN463" s="32"/>
      <c r="CO463" s="32"/>
      <c r="CP463" s="32"/>
      <c r="CQ463" s="32"/>
      <c r="CR463" s="32"/>
      <c r="CS463" s="32"/>
      <c r="CT463" s="32"/>
      <c r="CU463" s="32"/>
      <c r="CV463" s="32"/>
      <c r="CW463" s="32"/>
      <c r="CX463" s="32"/>
      <c r="CY463" s="32"/>
    </row>
    <row r="464" customFormat="false" ht="15.75" hidden="false" customHeight="false" outlineLevel="0" collapsed="false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  <c r="CJ464" s="32"/>
      <c r="CK464" s="32"/>
      <c r="CL464" s="32"/>
      <c r="CM464" s="32"/>
      <c r="CN464" s="32"/>
      <c r="CO464" s="32"/>
      <c r="CP464" s="32"/>
      <c r="CQ464" s="32"/>
      <c r="CR464" s="32"/>
      <c r="CS464" s="32"/>
      <c r="CT464" s="32"/>
      <c r="CU464" s="32"/>
      <c r="CV464" s="32"/>
      <c r="CW464" s="32"/>
      <c r="CX464" s="32"/>
      <c r="CY464" s="32"/>
    </row>
    <row r="465" customFormat="false" ht="15.75" hidden="false" customHeight="false" outlineLevel="0" collapsed="false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CM465" s="32"/>
      <c r="CN465" s="32"/>
      <c r="CO465" s="32"/>
      <c r="CP465" s="32"/>
      <c r="CQ465" s="32"/>
      <c r="CR465" s="32"/>
      <c r="CS465" s="32"/>
      <c r="CT465" s="32"/>
      <c r="CU465" s="32"/>
      <c r="CV465" s="32"/>
      <c r="CW465" s="32"/>
      <c r="CX465" s="32"/>
      <c r="CY465" s="32"/>
    </row>
    <row r="466" customFormat="false" ht="15.75" hidden="false" customHeight="false" outlineLevel="0" collapsed="false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  <c r="CJ466" s="32"/>
      <c r="CK466" s="32"/>
      <c r="CL466" s="32"/>
      <c r="CM466" s="32"/>
      <c r="CN466" s="32"/>
      <c r="CO466" s="32"/>
      <c r="CP466" s="32"/>
      <c r="CQ466" s="32"/>
      <c r="CR466" s="32"/>
      <c r="CS466" s="32"/>
      <c r="CT466" s="32"/>
      <c r="CU466" s="32"/>
      <c r="CV466" s="32"/>
      <c r="CW466" s="32"/>
      <c r="CX466" s="32"/>
      <c r="CY466" s="32"/>
    </row>
    <row r="467" customFormat="false" ht="15.75" hidden="false" customHeight="false" outlineLevel="0" collapsed="false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CM467" s="32"/>
      <c r="CN467" s="32"/>
      <c r="CO467" s="32"/>
      <c r="CP467" s="32"/>
      <c r="CQ467" s="32"/>
      <c r="CR467" s="32"/>
      <c r="CS467" s="32"/>
      <c r="CT467" s="32"/>
      <c r="CU467" s="32"/>
      <c r="CV467" s="32"/>
      <c r="CW467" s="32"/>
      <c r="CX467" s="32"/>
      <c r="CY467" s="32"/>
    </row>
    <row r="468" customFormat="false" ht="15.75" hidden="false" customHeight="false" outlineLevel="0" collapsed="false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  <c r="CJ468" s="32"/>
      <c r="CK468" s="32"/>
      <c r="CL468" s="32"/>
      <c r="CM468" s="32"/>
      <c r="CN468" s="32"/>
      <c r="CO468" s="32"/>
      <c r="CP468" s="32"/>
      <c r="CQ468" s="32"/>
      <c r="CR468" s="32"/>
      <c r="CS468" s="32"/>
      <c r="CT468" s="32"/>
      <c r="CU468" s="32"/>
      <c r="CV468" s="32"/>
      <c r="CW468" s="32"/>
      <c r="CX468" s="32"/>
      <c r="CY468" s="32"/>
    </row>
    <row r="469" customFormat="false" ht="15.75" hidden="false" customHeight="false" outlineLevel="0" collapsed="false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CM469" s="32"/>
      <c r="CN469" s="32"/>
      <c r="CO469" s="32"/>
      <c r="CP469" s="32"/>
      <c r="CQ469" s="32"/>
      <c r="CR469" s="32"/>
      <c r="CS469" s="32"/>
      <c r="CT469" s="32"/>
      <c r="CU469" s="32"/>
      <c r="CV469" s="32"/>
      <c r="CW469" s="32"/>
      <c r="CX469" s="32"/>
      <c r="CY469" s="32"/>
    </row>
    <row r="470" customFormat="false" ht="15.75" hidden="false" customHeight="false" outlineLevel="0" collapsed="false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  <c r="CJ470" s="32"/>
      <c r="CK470" s="32"/>
      <c r="CL470" s="32"/>
      <c r="CM470" s="32"/>
      <c r="CN470" s="32"/>
      <c r="CO470" s="32"/>
      <c r="CP470" s="32"/>
      <c r="CQ470" s="32"/>
      <c r="CR470" s="32"/>
      <c r="CS470" s="32"/>
      <c r="CT470" s="32"/>
      <c r="CU470" s="32"/>
      <c r="CV470" s="32"/>
      <c r="CW470" s="32"/>
      <c r="CX470" s="32"/>
      <c r="CY470" s="32"/>
    </row>
    <row r="471" customFormat="false" ht="15.75" hidden="false" customHeight="false" outlineLevel="0" collapsed="false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CM471" s="32"/>
      <c r="CN471" s="32"/>
      <c r="CO471" s="32"/>
      <c r="CP471" s="32"/>
      <c r="CQ471" s="32"/>
      <c r="CR471" s="32"/>
      <c r="CS471" s="32"/>
      <c r="CT471" s="32"/>
      <c r="CU471" s="32"/>
      <c r="CV471" s="32"/>
      <c r="CW471" s="32"/>
      <c r="CX471" s="32"/>
      <c r="CY471" s="32"/>
    </row>
    <row r="472" customFormat="false" ht="15.75" hidden="false" customHeight="false" outlineLevel="0" collapsed="false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  <c r="CJ472" s="32"/>
      <c r="CK472" s="32"/>
      <c r="CL472" s="32"/>
      <c r="CM472" s="32"/>
      <c r="CN472" s="32"/>
      <c r="CO472" s="32"/>
      <c r="CP472" s="32"/>
      <c r="CQ472" s="32"/>
      <c r="CR472" s="32"/>
      <c r="CS472" s="32"/>
      <c r="CT472" s="32"/>
      <c r="CU472" s="32"/>
      <c r="CV472" s="32"/>
      <c r="CW472" s="32"/>
      <c r="CX472" s="32"/>
      <c r="CY472" s="32"/>
    </row>
    <row r="473" customFormat="false" ht="15.75" hidden="false" customHeight="false" outlineLevel="0" collapsed="false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CM473" s="32"/>
      <c r="CN473" s="32"/>
      <c r="CO473" s="32"/>
      <c r="CP473" s="32"/>
      <c r="CQ473" s="32"/>
      <c r="CR473" s="32"/>
      <c r="CS473" s="32"/>
      <c r="CT473" s="32"/>
      <c r="CU473" s="32"/>
      <c r="CV473" s="32"/>
      <c r="CW473" s="32"/>
      <c r="CX473" s="32"/>
      <c r="CY473" s="32"/>
    </row>
    <row r="474" customFormat="false" ht="15.75" hidden="false" customHeight="false" outlineLevel="0" collapsed="false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  <c r="CJ474" s="32"/>
      <c r="CK474" s="32"/>
      <c r="CL474" s="32"/>
      <c r="CM474" s="32"/>
      <c r="CN474" s="32"/>
      <c r="CO474" s="32"/>
      <c r="CP474" s="32"/>
      <c r="CQ474" s="32"/>
      <c r="CR474" s="32"/>
      <c r="CS474" s="32"/>
      <c r="CT474" s="32"/>
      <c r="CU474" s="32"/>
      <c r="CV474" s="32"/>
      <c r="CW474" s="32"/>
      <c r="CX474" s="32"/>
      <c r="CY474" s="32"/>
    </row>
    <row r="475" customFormat="false" ht="15.75" hidden="false" customHeight="false" outlineLevel="0" collapsed="false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CM475" s="32"/>
      <c r="CN475" s="32"/>
      <c r="CO475" s="32"/>
      <c r="CP475" s="32"/>
      <c r="CQ475" s="32"/>
      <c r="CR475" s="32"/>
      <c r="CS475" s="32"/>
      <c r="CT475" s="32"/>
      <c r="CU475" s="32"/>
      <c r="CV475" s="32"/>
      <c r="CW475" s="32"/>
      <c r="CX475" s="32"/>
      <c r="CY475" s="32"/>
    </row>
    <row r="476" customFormat="false" ht="15.75" hidden="false" customHeight="false" outlineLevel="0" collapsed="false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  <c r="CJ476" s="32"/>
      <c r="CK476" s="32"/>
      <c r="CL476" s="32"/>
      <c r="CM476" s="32"/>
      <c r="CN476" s="32"/>
      <c r="CO476" s="32"/>
      <c r="CP476" s="32"/>
      <c r="CQ476" s="32"/>
      <c r="CR476" s="32"/>
      <c r="CS476" s="32"/>
      <c r="CT476" s="32"/>
      <c r="CU476" s="32"/>
      <c r="CV476" s="32"/>
      <c r="CW476" s="32"/>
      <c r="CX476" s="32"/>
      <c r="CY476" s="32"/>
    </row>
    <row r="477" customFormat="false" ht="15.75" hidden="false" customHeight="false" outlineLevel="0" collapsed="false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CM477" s="32"/>
      <c r="CN477" s="32"/>
      <c r="CO477" s="32"/>
      <c r="CP477" s="32"/>
      <c r="CQ477" s="32"/>
      <c r="CR477" s="32"/>
      <c r="CS477" s="32"/>
      <c r="CT477" s="32"/>
      <c r="CU477" s="32"/>
      <c r="CV477" s="32"/>
      <c r="CW477" s="32"/>
      <c r="CX477" s="32"/>
      <c r="CY477" s="32"/>
    </row>
    <row r="478" customFormat="false" ht="15.75" hidden="false" customHeight="false" outlineLevel="0" collapsed="false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  <c r="CJ478" s="32"/>
      <c r="CK478" s="32"/>
      <c r="CL478" s="32"/>
      <c r="CM478" s="32"/>
      <c r="CN478" s="32"/>
      <c r="CO478" s="32"/>
      <c r="CP478" s="32"/>
      <c r="CQ478" s="32"/>
      <c r="CR478" s="32"/>
      <c r="CS478" s="32"/>
      <c r="CT478" s="32"/>
      <c r="CU478" s="32"/>
      <c r="CV478" s="32"/>
      <c r="CW478" s="32"/>
      <c r="CX478" s="32"/>
      <c r="CY478" s="32"/>
    </row>
    <row r="479" customFormat="false" ht="15.75" hidden="false" customHeight="false" outlineLevel="0" collapsed="false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CM479" s="32"/>
      <c r="CN479" s="32"/>
      <c r="CO479" s="32"/>
      <c r="CP479" s="32"/>
      <c r="CQ479" s="32"/>
      <c r="CR479" s="32"/>
      <c r="CS479" s="32"/>
      <c r="CT479" s="32"/>
      <c r="CU479" s="32"/>
      <c r="CV479" s="32"/>
      <c r="CW479" s="32"/>
      <c r="CX479" s="32"/>
      <c r="CY479" s="32"/>
    </row>
    <row r="480" customFormat="false" ht="15.75" hidden="false" customHeight="false" outlineLevel="0" collapsed="false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  <c r="CJ480" s="32"/>
      <c r="CK480" s="32"/>
      <c r="CL480" s="32"/>
      <c r="CM480" s="32"/>
      <c r="CN480" s="32"/>
      <c r="CO480" s="32"/>
      <c r="CP480" s="32"/>
      <c r="CQ480" s="32"/>
      <c r="CR480" s="32"/>
      <c r="CS480" s="32"/>
      <c r="CT480" s="32"/>
      <c r="CU480" s="32"/>
      <c r="CV480" s="32"/>
      <c r="CW480" s="32"/>
      <c r="CX480" s="32"/>
      <c r="CY480" s="32"/>
    </row>
    <row r="481" customFormat="false" ht="15.75" hidden="false" customHeight="false" outlineLevel="0" collapsed="false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CM481" s="32"/>
      <c r="CN481" s="32"/>
      <c r="CO481" s="32"/>
      <c r="CP481" s="32"/>
      <c r="CQ481" s="32"/>
      <c r="CR481" s="32"/>
      <c r="CS481" s="32"/>
      <c r="CT481" s="32"/>
      <c r="CU481" s="32"/>
      <c r="CV481" s="32"/>
      <c r="CW481" s="32"/>
      <c r="CX481" s="32"/>
      <c r="CY481" s="32"/>
    </row>
    <row r="482" customFormat="false" ht="15.75" hidden="false" customHeight="false" outlineLevel="0" collapsed="false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  <c r="CJ482" s="32"/>
      <c r="CK482" s="32"/>
      <c r="CL482" s="32"/>
      <c r="CM482" s="32"/>
      <c r="CN482" s="32"/>
      <c r="CO482" s="32"/>
      <c r="CP482" s="32"/>
      <c r="CQ482" s="32"/>
      <c r="CR482" s="32"/>
      <c r="CS482" s="32"/>
      <c r="CT482" s="32"/>
      <c r="CU482" s="32"/>
      <c r="CV482" s="32"/>
      <c r="CW482" s="32"/>
      <c r="CX482" s="32"/>
      <c r="CY482" s="32"/>
    </row>
    <row r="483" customFormat="false" ht="15.75" hidden="false" customHeight="false" outlineLevel="0" collapsed="false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CM483" s="32"/>
      <c r="CN483" s="32"/>
      <c r="CO483" s="32"/>
      <c r="CP483" s="32"/>
      <c r="CQ483" s="32"/>
      <c r="CR483" s="32"/>
      <c r="CS483" s="32"/>
      <c r="CT483" s="32"/>
      <c r="CU483" s="32"/>
      <c r="CV483" s="32"/>
      <c r="CW483" s="32"/>
      <c r="CX483" s="32"/>
      <c r="CY483" s="32"/>
    </row>
    <row r="484" customFormat="false" ht="15.75" hidden="false" customHeight="false" outlineLevel="0" collapsed="false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  <c r="CJ484" s="32"/>
      <c r="CK484" s="32"/>
      <c r="CL484" s="32"/>
      <c r="CM484" s="32"/>
      <c r="CN484" s="32"/>
      <c r="CO484" s="32"/>
      <c r="CP484" s="32"/>
      <c r="CQ484" s="32"/>
      <c r="CR484" s="32"/>
      <c r="CS484" s="32"/>
      <c r="CT484" s="32"/>
      <c r="CU484" s="32"/>
      <c r="CV484" s="32"/>
      <c r="CW484" s="32"/>
      <c r="CX484" s="32"/>
      <c r="CY484" s="32"/>
    </row>
    <row r="485" customFormat="false" ht="15.75" hidden="false" customHeight="false" outlineLevel="0" collapsed="false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CM485" s="32"/>
      <c r="CN485" s="32"/>
      <c r="CO485" s="32"/>
      <c r="CP485" s="32"/>
      <c r="CQ485" s="32"/>
      <c r="CR485" s="32"/>
      <c r="CS485" s="32"/>
      <c r="CT485" s="32"/>
      <c r="CU485" s="32"/>
      <c r="CV485" s="32"/>
      <c r="CW485" s="32"/>
      <c r="CX485" s="32"/>
      <c r="CY485" s="32"/>
    </row>
    <row r="486" customFormat="false" ht="15.75" hidden="false" customHeight="false" outlineLevel="0" collapsed="false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  <c r="CJ486" s="32"/>
      <c r="CK486" s="32"/>
      <c r="CL486" s="32"/>
      <c r="CM486" s="32"/>
      <c r="CN486" s="32"/>
      <c r="CO486" s="32"/>
      <c r="CP486" s="32"/>
      <c r="CQ486" s="32"/>
      <c r="CR486" s="32"/>
      <c r="CS486" s="32"/>
      <c r="CT486" s="32"/>
      <c r="CU486" s="32"/>
      <c r="CV486" s="32"/>
      <c r="CW486" s="32"/>
      <c r="CX486" s="32"/>
      <c r="CY486" s="32"/>
    </row>
    <row r="487" customFormat="false" ht="15.75" hidden="false" customHeight="false" outlineLevel="0" collapsed="false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CM487" s="32"/>
      <c r="CN487" s="32"/>
      <c r="CO487" s="32"/>
      <c r="CP487" s="32"/>
      <c r="CQ487" s="32"/>
      <c r="CR487" s="32"/>
      <c r="CS487" s="32"/>
      <c r="CT487" s="32"/>
      <c r="CU487" s="32"/>
      <c r="CV487" s="32"/>
      <c r="CW487" s="32"/>
      <c r="CX487" s="32"/>
      <c r="CY487" s="32"/>
    </row>
    <row r="488" customFormat="false" ht="15.75" hidden="false" customHeight="false" outlineLevel="0" collapsed="false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  <c r="CJ488" s="32"/>
      <c r="CK488" s="32"/>
      <c r="CL488" s="32"/>
      <c r="CM488" s="32"/>
      <c r="CN488" s="32"/>
      <c r="CO488" s="32"/>
      <c r="CP488" s="32"/>
      <c r="CQ488" s="32"/>
      <c r="CR488" s="32"/>
      <c r="CS488" s="32"/>
      <c r="CT488" s="32"/>
      <c r="CU488" s="32"/>
      <c r="CV488" s="32"/>
      <c r="CW488" s="32"/>
      <c r="CX488" s="32"/>
      <c r="CY488" s="32"/>
    </row>
    <row r="489" customFormat="false" ht="15.75" hidden="false" customHeight="false" outlineLevel="0" collapsed="false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CM489" s="32"/>
      <c r="CN489" s="32"/>
      <c r="CO489" s="32"/>
      <c r="CP489" s="32"/>
      <c r="CQ489" s="32"/>
      <c r="CR489" s="32"/>
      <c r="CS489" s="32"/>
      <c r="CT489" s="32"/>
      <c r="CU489" s="32"/>
      <c r="CV489" s="32"/>
      <c r="CW489" s="32"/>
      <c r="CX489" s="32"/>
      <c r="CY489" s="32"/>
    </row>
    <row r="490" customFormat="false" ht="15.75" hidden="false" customHeight="false" outlineLevel="0" collapsed="false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  <c r="CJ490" s="32"/>
      <c r="CK490" s="32"/>
      <c r="CL490" s="32"/>
      <c r="CM490" s="32"/>
      <c r="CN490" s="32"/>
      <c r="CO490" s="32"/>
      <c r="CP490" s="32"/>
      <c r="CQ490" s="32"/>
      <c r="CR490" s="32"/>
      <c r="CS490" s="32"/>
      <c r="CT490" s="32"/>
      <c r="CU490" s="32"/>
      <c r="CV490" s="32"/>
      <c r="CW490" s="32"/>
      <c r="CX490" s="32"/>
      <c r="CY490" s="32"/>
    </row>
    <row r="491" customFormat="false" ht="15.75" hidden="false" customHeight="false" outlineLevel="0" collapsed="false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CM491" s="32"/>
      <c r="CN491" s="32"/>
      <c r="CO491" s="32"/>
      <c r="CP491" s="32"/>
      <c r="CQ491" s="32"/>
      <c r="CR491" s="32"/>
      <c r="CS491" s="32"/>
      <c r="CT491" s="32"/>
      <c r="CU491" s="32"/>
      <c r="CV491" s="32"/>
      <c r="CW491" s="32"/>
      <c r="CX491" s="32"/>
      <c r="CY491" s="32"/>
    </row>
    <row r="492" customFormat="false" ht="15.75" hidden="false" customHeight="false" outlineLevel="0" collapsed="false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  <c r="CJ492" s="32"/>
      <c r="CK492" s="32"/>
      <c r="CL492" s="32"/>
      <c r="CM492" s="32"/>
      <c r="CN492" s="32"/>
      <c r="CO492" s="32"/>
      <c r="CP492" s="32"/>
      <c r="CQ492" s="32"/>
      <c r="CR492" s="32"/>
      <c r="CS492" s="32"/>
      <c r="CT492" s="32"/>
      <c r="CU492" s="32"/>
      <c r="CV492" s="32"/>
      <c r="CW492" s="32"/>
      <c r="CX492" s="32"/>
      <c r="CY492" s="32"/>
    </row>
    <row r="493" customFormat="false" ht="15.75" hidden="false" customHeight="false" outlineLevel="0" collapsed="false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CM493" s="32"/>
      <c r="CN493" s="32"/>
      <c r="CO493" s="32"/>
      <c r="CP493" s="32"/>
      <c r="CQ493" s="32"/>
      <c r="CR493" s="32"/>
      <c r="CS493" s="32"/>
      <c r="CT493" s="32"/>
      <c r="CU493" s="32"/>
      <c r="CV493" s="32"/>
      <c r="CW493" s="32"/>
      <c r="CX493" s="32"/>
      <c r="CY493" s="32"/>
    </row>
    <row r="494" customFormat="false" ht="15.75" hidden="false" customHeight="false" outlineLevel="0" collapsed="false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  <c r="CJ494" s="32"/>
      <c r="CK494" s="32"/>
      <c r="CL494" s="32"/>
      <c r="CM494" s="32"/>
      <c r="CN494" s="32"/>
      <c r="CO494" s="32"/>
      <c r="CP494" s="32"/>
      <c r="CQ494" s="32"/>
      <c r="CR494" s="32"/>
      <c r="CS494" s="32"/>
      <c r="CT494" s="32"/>
      <c r="CU494" s="32"/>
      <c r="CV494" s="32"/>
      <c r="CW494" s="32"/>
      <c r="CX494" s="32"/>
      <c r="CY494" s="32"/>
    </row>
    <row r="495" customFormat="false" ht="15.75" hidden="false" customHeight="false" outlineLevel="0" collapsed="false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CM495" s="32"/>
      <c r="CN495" s="32"/>
      <c r="CO495" s="32"/>
      <c r="CP495" s="32"/>
      <c r="CQ495" s="32"/>
      <c r="CR495" s="32"/>
      <c r="CS495" s="32"/>
      <c r="CT495" s="32"/>
      <c r="CU495" s="32"/>
      <c r="CV495" s="32"/>
      <c r="CW495" s="32"/>
      <c r="CX495" s="32"/>
      <c r="CY495" s="32"/>
    </row>
    <row r="496" customFormat="false" ht="15.75" hidden="false" customHeight="false" outlineLevel="0" collapsed="false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  <c r="CJ496" s="32"/>
      <c r="CK496" s="32"/>
      <c r="CL496" s="32"/>
      <c r="CM496" s="32"/>
      <c r="CN496" s="32"/>
      <c r="CO496" s="32"/>
      <c r="CP496" s="32"/>
      <c r="CQ496" s="32"/>
      <c r="CR496" s="32"/>
      <c r="CS496" s="32"/>
      <c r="CT496" s="32"/>
      <c r="CU496" s="32"/>
      <c r="CV496" s="32"/>
      <c r="CW496" s="32"/>
      <c r="CX496" s="32"/>
      <c r="CY496" s="32"/>
    </row>
    <row r="497" customFormat="false" ht="15.75" hidden="false" customHeight="false" outlineLevel="0" collapsed="false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CM497" s="32"/>
      <c r="CN497" s="32"/>
      <c r="CO497" s="32"/>
      <c r="CP497" s="32"/>
      <c r="CQ497" s="32"/>
      <c r="CR497" s="32"/>
      <c r="CS497" s="32"/>
      <c r="CT497" s="32"/>
      <c r="CU497" s="32"/>
      <c r="CV497" s="32"/>
      <c r="CW497" s="32"/>
      <c r="CX497" s="32"/>
      <c r="CY497" s="32"/>
    </row>
    <row r="498" customFormat="false" ht="15.75" hidden="false" customHeight="false" outlineLevel="0" collapsed="false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  <c r="CJ498" s="32"/>
      <c r="CK498" s="32"/>
      <c r="CL498" s="32"/>
      <c r="CM498" s="32"/>
      <c r="CN498" s="32"/>
      <c r="CO498" s="32"/>
      <c r="CP498" s="32"/>
      <c r="CQ498" s="32"/>
      <c r="CR498" s="32"/>
      <c r="CS498" s="32"/>
      <c r="CT498" s="32"/>
      <c r="CU498" s="32"/>
      <c r="CV498" s="32"/>
      <c r="CW498" s="32"/>
      <c r="CX498" s="32"/>
      <c r="CY498" s="32"/>
    </row>
    <row r="499" customFormat="false" ht="15.75" hidden="false" customHeight="false" outlineLevel="0" collapsed="false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CM499" s="32"/>
      <c r="CN499" s="32"/>
      <c r="CO499" s="32"/>
      <c r="CP499" s="32"/>
      <c r="CQ499" s="32"/>
      <c r="CR499" s="32"/>
      <c r="CS499" s="32"/>
      <c r="CT499" s="32"/>
      <c r="CU499" s="32"/>
      <c r="CV499" s="32"/>
      <c r="CW499" s="32"/>
      <c r="CX499" s="32"/>
      <c r="CY499" s="32"/>
    </row>
    <row r="500" customFormat="false" ht="15.75" hidden="false" customHeight="false" outlineLevel="0" collapsed="false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  <c r="CJ500" s="32"/>
      <c r="CK500" s="32"/>
      <c r="CL500" s="32"/>
      <c r="CM500" s="32"/>
      <c r="CN500" s="32"/>
      <c r="CO500" s="32"/>
      <c r="CP500" s="32"/>
      <c r="CQ500" s="32"/>
      <c r="CR500" s="32"/>
      <c r="CS500" s="32"/>
      <c r="CT500" s="32"/>
      <c r="CU500" s="32"/>
      <c r="CV500" s="32"/>
      <c r="CW500" s="32"/>
      <c r="CX500" s="32"/>
      <c r="CY500" s="32"/>
    </row>
    <row r="501" customFormat="false" ht="15.75" hidden="false" customHeight="false" outlineLevel="0" collapsed="false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CM501" s="32"/>
      <c r="CN501" s="32"/>
      <c r="CO501" s="32"/>
      <c r="CP501" s="32"/>
      <c r="CQ501" s="32"/>
      <c r="CR501" s="32"/>
      <c r="CS501" s="32"/>
      <c r="CT501" s="32"/>
      <c r="CU501" s="32"/>
      <c r="CV501" s="32"/>
      <c r="CW501" s="32"/>
      <c r="CX501" s="32"/>
      <c r="CY501" s="32"/>
    </row>
    <row r="502" customFormat="false" ht="15.75" hidden="false" customHeight="false" outlineLevel="0" collapsed="false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  <c r="CJ502" s="32"/>
      <c r="CK502" s="32"/>
      <c r="CL502" s="32"/>
      <c r="CM502" s="32"/>
      <c r="CN502" s="32"/>
      <c r="CO502" s="32"/>
      <c r="CP502" s="32"/>
      <c r="CQ502" s="32"/>
      <c r="CR502" s="32"/>
      <c r="CS502" s="32"/>
      <c r="CT502" s="32"/>
      <c r="CU502" s="32"/>
      <c r="CV502" s="32"/>
      <c r="CW502" s="32"/>
      <c r="CX502" s="32"/>
      <c r="CY502" s="32"/>
    </row>
    <row r="503" customFormat="false" ht="15.75" hidden="false" customHeight="false" outlineLevel="0" collapsed="false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CM503" s="32"/>
      <c r="CN503" s="32"/>
      <c r="CO503" s="32"/>
      <c r="CP503" s="32"/>
      <c r="CQ503" s="32"/>
      <c r="CR503" s="32"/>
      <c r="CS503" s="32"/>
      <c r="CT503" s="32"/>
      <c r="CU503" s="32"/>
      <c r="CV503" s="32"/>
      <c r="CW503" s="32"/>
      <c r="CX503" s="32"/>
      <c r="CY503" s="32"/>
    </row>
    <row r="504" customFormat="false" ht="15.75" hidden="false" customHeight="false" outlineLevel="0" collapsed="false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  <c r="CJ504" s="32"/>
      <c r="CK504" s="32"/>
      <c r="CL504" s="32"/>
      <c r="CM504" s="32"/>
      <c r="CN504" s="32"/>
      <c r="CO504" s="32"/>
      <c r="CP504" s="32"/>
      <c r="CQ504" s="32"/>
      <c r="CR504" s="32"/>
      <c r="CS504" s="32"/>
      <c r="CT504" s="32"/>
      <c r="CU504" s="32"/>
      <c r="CV504" s="32"/>
      <c r="CW504" s="32"/>
      <c r="CX504" s="32"/>
      <c r="CY504" s="32"/>
    </row>
    <row r="505" customFormat="false" ht="15.75" hidden="false" customHeight="false" outlineLevel="0" collapsed="false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CM505" s="32"/>
      <c r="CN505" s="32"/>
      <c r="CO505" s="32"/>
      <c r="CP505" s="32"/>
      <c r="CQ505" s="32"/>
      <c r="CR505" s="32"/>
      <c r="CS505" s="32"/>
      <c r="CT505" s="32"/>
      <c r="CU505" s="32"/>
      <c r="CV505" s="32"/>
      <c r="CW505" s="32"/>
      <c r="CX505" s="32"/>
      <c r="CY505" s="32"/>
    </row>
    <row r="506" customFormat="false" ht="15.75" hidden="false" customHeight="false" outlineLevel="0" collapsed="false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  <c r="CJ506" s="32"/>
      <c r="CK506" s="32"/>
      <c r="CL506" s="32"/>
      <c r="CM506" s="32"/>
      <c r="CN506" s="32"/>
      <c r="CO506" s="32"/>
      <c r="CP506" s="32"/>
      <c r="CQ506" s="32"/>
      <c r="CR506" s="32"/>
      <c r="CS506" s="32"/>
      <c r="CT506" s="32"/>
      <c r="CU506" s="32"/>
      <c r="CV506" s="32"/>
      <c r="CW506" s="32"/>
      <c r="CX506" s="32"/>
      <c r="CY506" s="32"/>
    </row>
    <row r="507" customFormat="false" ht="15.75" hidden="false" customHeight="false" outlineLevel="0" collapsed="false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CM507" s="32"/>
      <c r="CN507" s="32"/>
      <c r="CO507" s="32"/>
      <c r="CP507" s="32"/>
      <c r="CQ507" s="32"/>
      <c r="CR507" s="32"/>
      <c r="CS507" s="32"/>
      <c r="CT507" s="32"/>
      <c r="CU507" s="32"/>
      <c r="CV507" s="32"/>
      <c r="CW507" s="32"/>
      <c r="CX507" s="32"/>
      <c r="CY507" s="32"/>
    </row>
    <row r="508" customFormat="false" ht="15.75" hidden="false" customHeight="false" outlineLevel="0" collapsed="false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  <c r="CJ508" s="32"/>
      <c r="CK508" s="32"/>
      <c r="CL508" s="32"/>
      <c r="CM508" s="32"/>
      <c r="CN508" s="32"/>
      <c r="CO508" s="32"/>
      <c r="CP508" s="32"/>
      <c r="CQ508" s="32"/>
      <c r="CR508" s="32"/>
      <c r="CS508" s="32"/>
      <c r="CT508" s="32"/>
      <c r="CU508" s="32"/>
      <c r="CV508" s="32"/>
      <c r="CW508" s="32"/>
      <c r="CX508" s="32"/>
      <c r="CY508" s="32"/>
    </row>
    <row r="509" customFormat="false" ht="15.75" hidden="false" customHeight="false" outlineLevel="0" collapsed="false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CM509" s="32"/>
      <c r="CN509" s="32"/>
      <c r="CO509" s="32"/>
      <c r="CP509" s="32"/>
      <c r="CQ509" s="32"/>
      <c r="CR509" s="32"/>
      <c r="CS509" s="32"/>
      <c r="CT509" s="32"/>
      <c r="CU509" s="32"/>
      <c r="CV509" s="32"/>
      <c r="CW509" s="32"/>
      <c r="CX509" s="32"/>
      <c r="CY509" s="32"/>
    </row>
    <row r="510" customFormat="false" ht="15.75" hidden="false" customHeight="false" outlineLevel="0" collapsed="false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  <c r="CJ510" s="32"/>
      <c r="CK510" s="32"/>
      <c r="CL510" s="32"/>
      <c r="CM510" s="32"/>
      <c r="CN510" s="32"/>
      <c r="CO510" s="32"/>
      <c r="CP510" s="32"/>
      <c r="CQ510" s="32"/>
      <c r="CR510" s="32"/>
      <c r="CS510" s="32"/>
      <c r="CT510" s="32"/>
      <c r="CU510" s="32"/>
      <c r="CV510" s="32"/>
      <c r="CW510" s="32"/>
      <c r="CX510" s="32"/>
      <c r="CY510" s="32"/>
    </row>
    <row r="511" customFormat="false" ht="15.75" hidden="false" customHeight="false" outlineLevel="0" collapsed="false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CM511" s="32"/>
      <c r="CN511" s="32"/>
      <c r="CO511" s="32"/>
      <c r="CP511" s="32"/>
      <c r="CQ511" s="32"/>
      <c r="CR511" s="32"/>
      <c r="CS511" s="32"/>
      <c r="CT511" s="32"/>
      <c r="CU511" s="32"/>
      <c r="CV511" s="32"/>
      <c r="CW511" s="32"/>
      <c r="CX511" s="32"/>
      <c r="CY511" s="32"/>
    </row>
    <row r="512" customFormat="false" ht="15.75" hidden="false" customHeight="false" outlineLevel="0" collapsed="false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  <c r="CJ512" s="32"/>
      <c r="CK512" s="32"/>
      <c r="CL512" s="32"/>
      <c r="CM512" s="32"/>
      <c r="CN512" s="32"/>
      <c r="CO512" s="32"/>
      <c r="CP512" s="32"/>
      <c r="CQ512" s="32"/>
      <c r="CR512" s="32"/>
      <c r="CS512" s="32"/>
      <c r="CT512" s="32"/>
      <c r="CU512" s="32"/>
      <c r="CV512" s="32"/>
      <c r="CW512" s="32"/>
      <c r="CX512" s="32"/>
      <c r="CY512" s="32"/>
    </row>
    <row r="513" customFormat="false" ht="15.75" hidden="false" customHeight="false" outlineLevel="0" collapsed="false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CM513" s="32"/>
      <c r="CN513" s="32"/>
      <c r="CO513" s="32"/>
      <c r="CP513" s="32"/>
      <c r="CQ513" s="32"/>
      <c r="CR513" s="32"/>
      <c r="CS513" s="32"/>
      <c r="CT513" s="32"/>
      <c r="CU513" s="32"/>
      <c r="CV513" s="32"/>
      <c r="CW513" s="32"/>
      <c r="CX513" s="32"/>
      <c r="CY513" s="32"/>
    </row>
    <row r="514" customFormat="false" ht="15.75" hidden="false" customHeight="false" outlineLevel="0" collapsed="false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  <c r="CJ514" s="32"/>
      <c r="CK514" s="32"/>
      <c r="CL514" s="32"/>
      <c r="CM514" s="32"/>
      <c r="CN514" s="32"/>
      <c r="CO514" s="32"/>
      <c r="CP514" s="32"/>
      <c r="CQ514" s="32"/>
      <c r="CR514" s="32"/>
      <c r="CS514" s="32"/>
      <c r="CT514" s="32"/>
      <c r="CU514" s="32"/>
      <c r="CV514" s="32"/>
      <c r="CW514" s="32"/>
      <c r="CX514" s="32"/>
      <c r="CY514" s="32"/>
    </row>
    <row r="515" customFormat="false" ht="15.75" hidden="false" customHeight="false" outlineLevel="0" collapsed="false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CM515" s="32"/>
      <c r="CN515" s="32"/>
      <c r="CO515" s="32"/>
      <c r="CP515" s="32"/>
      <c r="CQ515" s="32"/>
      <c r="CR515" s="32"/>
      <c r="CS515" s="32"/>
      <c r="CT515" s="32"/>
      <c r="CU515" s="32"/>
      <c r="CV515" s="32"/>
      <c r="CW515" s="32"/>
      <c r="CX515" s="32"/>
      <c r="CY515" s="32"/>
    </row>
    <row r="516" customFormat="false" ht="15.75" hidden="false" customHeight="false" outlineLevel="0" collapsed="false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  <c r="CJ516" s="32"/>
      <c r="CK516" s="32"/>
      <c r="CL516" s="32"/>
      <c r="CM516" s="32"/>
      <c r="CN516" s="32"/>
      <c r="CO516" s="32"/>
      <c r="CP516" s="32"/>
      <c r="CQ516" s="32"/>
      <c r="CR516" s="32"/>
      <c r="CS516" s="32"/>
      <c r="CT516" s="32"/>
      <c r="CU516" s="32"/>
      <c r="CV516" s="32"/>
      <c r="CW516" s="32"/>
      <c r="CX516" s="32"/>
      <c r="CY516" s="32"/>
    </row>
    <row r="517" customFormat="false" ht="15.75" hidden="false" customHeight="false" outlineLevel="0" collapsed="false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  <c r="CJ517" s="32"/>
      <c r="CK517" s="32"/>
      <c r="CL517" s="32"/>
      <c r="CM517" s="32"/>
      <c r="CN517" s="32"/>
      <c r="CO517" s="32"/>
      <c r="CP517" s="32"/>
      <c r="CQ517" s="32"/>
      <c r="CR517" s="32"/>
      <c r="CS517" s="32"/>
      <c r="CT517" s="32"/>
      <c r="CU517" s="32"/>
      <c r="CV517" s="32"/>
      <c r="CW517" s="32"/>
      <c r="CX517" s="32"/>
      <c r="CY517" s="32"/>
    </row>
    <row r="518" customFormat="false" ht="15.75" hidden="false" customHeight="false" outlineLevel="0" collapsed="false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  <c r="CJ518" s="32"/>
      <c r="CK518" s="32"/>
      <c r="CL518" s="32"/>
      <c r="CM518" s="32"/>
      <c r="CN518" s="32"/>
      <c r="CO518" s="32"/>
      <c r="CP518" s="32"/>
      <c r="CQ518" s="32"/>
      <c r="CR518" s="32"/>
      <c r="CS518" s="32"/>
      <c r="CT518" s="32"/>
      <c r="CU518" s="32"/>
      <c r="CV518" s="32"/>
      <c r="CW518" s="32"/>
      <c r="CX518" s="32"/>
      <c r="CY518" s="32"/>
    </row>
    <row r="519" customFormat="false" ht="15.75" hidden="false" customHeight="false" outlineLevel="0" collapsed="false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  <c r="CJ519" s="32"/>
      <c r="CK519" s="32"/>
      <c r="CL519" s="32"/>
      <c r="CM519" s="32"/>
      <c r="CN519" s="32"/>
      <c r="CO519" s="32"/>
      <c r="CP519" s="32"/>
      <c r="CQ519" s="32"/>
      <c r="CR519" s="32"/>
      <c r="CS519" s="32"/>
      <c r="CT519" s="32"/>
      <c r="CU519" s="32"/>
      <c r="CV519" s="32"/>
      <c r="CW519" s="32"/>
      <c r="CX519" s="32"/>
      <c r="CY519" s="32"/>
    </row>
    <row r="520" customFormat="false" ht="15.75" hidden="false" customHeight="false" outlineLevel="0" collapsed="false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CM520" s="32"/>
      <c r="CN520" s="32"/>
      <c r="CO520" s="32"/>
      <c r="CP520" s="32"/>
      <c r="CQ520" s="32"/>
      <c r="CR520" s="32"/>
      <c r="CS520" s="32"/>
      <c r="CT520" s="32"/>
      <c r="CU520" s="32"/>
      <c r="CV520" s="32"/>
      <c r="CW520" s="32"/>
      <c r="CX520" s="32"/>
      <c r="CY520" s="32"/>
    </row>
    <row r="521" customFormat="false" ht="15.75" hidden="false" customHeight="false" outlineLevel="0" collapsed="false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CM521" s="32"/>
      <c r="CN521" s="32"/>
      <c r="CO521" s="32"/>
      <c r="CP521" s="32"/>
      <c r="CQ521" s="32"/>
      <c r="CR521" s="32"/>
      <c r="CS521" s="32"/>
      <c r="CT521" s="32"/>
      <c r="CU521" s="32"/>
      <c r="CV521" s="32"/>
      <c r="CW521" s="32"/>
      <c r="CX521" s="32"/>
      <c r="CY521" s="32"/>
    </row>
    <row r="522" customFormat="false" ht="15.75" hidden="false" customHeight="false" outlineLevel="0" collapsed="false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CM522" s="32"/>
      <c r="CN522" s="32"/>
      <c r="CO522" s="32"/>
      <c r="CP522" s="32"/>
      <c r="CQ522" s="32"/>
      <c r="CR522" s="32"/>
      <c r="CS522" s="32"/>
      <c r="CT522" s="32"/>
      <c r="CU522" s="32"/>
      <c r="CV522" s="32"/>
      <c r="CW522" s="32"/>
      <c r="CX522" s="32"/>
      <c r="CY522" s="32"/>
    </row>
    <row r="523" customFormat="false" ht="15.75" hidden="false" customHeight="false" outlineLevel="0" collapsed="false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CM523" s="32"/>
      <c r="CN523" s="32"/>
      <c r="CO523" s="32"/>
      <c r="CP523" s="32"/>
      <c r="CQ523" s="32"/>
      <c r="CR523" s="32"/>
      <c r="CS523" s="32"/>
      <c r="CT523" s="32"/>
      <c r="CU523" s="32"/>
      <c r="CV523" s="32"/>
      <c r="CW523" s="32"/>
      <c r="CX523" s="32"/>
      <c r="CY523" s="32"/>
    </row>
    <row r="524" customFormat="false" ht="15.75" hidden="false" customHeight="false" outlineLevel="0" collapsed="false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CM524" s="32"/>
      <c r="CN524" s="32"/>
      <c r="CO524" s="32"/>
      <c r="CP524" s="32"/>
      <c r="CQ524" s="32"/>
      <c r="CR524" s="32"/>
      <c r="CS524" s="32"/>
      <c r="CT524" s="32"/>
      <c r="CU524" s="32"/>
      <c r="CV524" s="32"/>
      <c r="CW524" s="32"/>
      <c r="CX524" s="32"/>
      <c r="CY524" s="32"/>
    </row>
    <row r="525" customFormat="false" ht="15.75" hidden="false" customHeight="false" outlineLevel="0" collapsed="false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CM525" s="32"/>
      <c r="CN525" s="32"/>
      <c r="CO525" s="32"/>
      <c r="CP525" s="32"/>
      <c r="CQ525" s="32"/>
      <c r="CR525" s="32"/>
      <c r="CS525" s="32"/>
      <c r="CT525" s="32"/>
      <c r="CU525" s="32"/>
      <c r="CV525" s="32"/>
      <c r="CW525" s="32"/>
      <c r="CX525" s="32"/>
      <c r="CY525" s="32"/>
    </row>
    <row r="526" customFormat="false" ht="15.75" hidden="false" customHeight="false" outlineLevel="0" collapsed="false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CM526" s="32"/>
      <c r="CN526" s="32"/>
      <c r="CO526" s="32"/>
      <c r="CP526" s="32"/>
      <c r="CQ526" s="32"/>
      <c r="CR526" s="32"/>
      <c r="CS526" s="32"/>
      <c r="CT526" s="32"/>
      <c r="CU526" s="32"/>
      <c r="CV526" s="32"/>
      <c r="CW526" s="32"/>
      <c r="CX526" s="32"/>
      <c r="CY526" s="32"/>
    </row>
    <row r="527" customFormat="false" ht="15.75" hidden="false" customHeight="false" outlineLevel="0" collapsed="false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CM527" s="32"/>
      <c r="CN527" s="32"/>
      <c r="CO527" s="32"/>
      <c r="CP527" s="32"/>
      <c r="CQ527" s="32"/>
      <c r="CR527" s="32"/>
      <c r="CS527" s="32"/>
      <c r="CT527" s="32"/>
      <c r="CU527" s="32"/>
      <c r="CV527" s="32"/>
      <c r="CW527" s="32"/>
      <c r="CX527" s="32"/>
      <c r="CY527" s="32"/>
    </row>
    <row r="528" customFormat="false" ht="15.75" hidden="false" customHeight="false" outlineLevel="0" collapsed="false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CM528" s="32"/>
      <c r="CN528" s="32"/>
      <c r="CO528" s="32"/>
      <c r="CP528" s="32"/>
      <c r="CQ528" s="32"/>
      <c r="CR528" s="32"/>
      <c r="CS528" s="32"/>
      <c r="CT528" s="32"/>
      <c r="CU528" s="32"/>
      <c r="CV528" s="32"/>
      <c r="CW528" s="32"/>
      <c r="CX528" s="32"/>
      <c r="CY528" s="32"/>
    </row>
    <row r="529" customFormat="false" ht="15.75" hidden="false" customHeight="false" outlineLevel="0" collapsed="false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CM529" s="32"/>
      <c r="CN529" s="32"/>
      <c r="CO529" s="32"/>
      <c r="CP529" s="32"/>
      <c r="CQ529" s="32"/>
      <c r="CR529" s="32"/>
      <c r="CS529" s="32"/>
      <c r="CT529" s="32"/>
      <c r="CU529" s="32"/>
      <c r="CV529" s="32"/>
      <c r="CW529" s="32"/>
      <c r="CX529" s="32"/>
      <c r="CY529" s="32"/>
    </row>
    <row r="530" customFormat="false" ht="15.75" hidden="false" customHeight="false" outlineLevel="0" collapsed="false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CM530" s="32"/>
      <c r="CN530" s="32"/>
      <c r="CO530" s="32"/>
      <c r="CP530" s="32"/>
      <c r="CQ530" s="32"/>
      <c r="CR530" s="32"/>
      <c r="CS530" s="32"/>
      <c r="CT530" s="32"/>
      <c r="CU530" s="32"/>
      <c r="CV530" s="32"/>
      <c r="CW530" s="32"/>
      <c r="CX530" s="32"/>
      <c r="CY530" s="32"/>
    </row>
    <row r="531" customFormat="false" ht="15.75" hidden="false" customHeight="false" outlineLevel="0" collapsed="false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CM531" s="32"/>
      <c r="CN531" s="32"/>
      <c r="CO531" s="32"/>
      <c r="CP531" s="32"/>
      <c r="CQ531" s="32"/>
      <c r="CR531" s="32"/>
      <c r="CS531" s="32"/>
      <c r="CT531" s="32"/>
      <c r="CU531" s="32"/>
      <c r="CV531" s="32"/>
      <c r="CW531" s="32"/>
      <c r="CX531" s="32"/>
      <c r="CY531" s="32"/>
    </row>
    <row r="532" customFormat="false" ht="15.75" hidden="false" customHeight="false" outlineLevel="0" collapsed="false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CM532" s="32"/>
      <c r="CN532" s="32"/>
      <c r="CO532" s="32"/>
      <c r="CP532" s="32"/>
      <c r="CQ532" s="32"/>
      <c r="CR532" s="32"/>
      <c r="CS532" s="32"/>
      <c r="CT532" s="32"/>
      <c r="CU532" s="32"/>
      <c r="CV532" s="32"/>
      <c r="CW532" s="32"/>
      <c r="CX532" s="32"/>
      <c r="CY532" s="32"/>
    </row>
    <row r="533" customFormat="false" ht="15.75" hidden="false" customHeight="false" outlineLevel="0" collapsed="false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CM533" s="32"/>
      <c r="CN533" s="32"/>
      <c r="CO533" s="32"/>
      <c r="CP533" s="32"/>
      <c r="CQ533" s="32"/>
      <c r="CR533" s="32"/>
      <c r="CS533" s="32"/>
      <c r="CT533" s="32"/>
      <c r="CU533" s="32"/>
      <c r="CV533" s="32"/>
      <c r="CW533" s="32"/>
      <c r="CX533" s="32"/>
      <c r="CY533" s="32"/>
    </row>
    <row r="534" customFormat="false" ht="15.75" hidden="false" customHeight="false" outlineLevel="0" collapsed="false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CM534" s="32"/>
      <c r="CN534" s="32"/>
      <c r="CO534" s="32"/>
      <c r="CP534" s="32"/>
      <c r="CQ534" s="32"/>
      <c r="CR534" s="32"/>
      <c r="CS534" s="32"/>
      <c r="CT534" s="32"/>
      <c r="CU534" s="32"/>
      <c r="CV534" s="32"/>
      <c r="CW534" s="32"/>
      <c r="CX534" s="32"/>
      <c r="CY534" s="32"/>
    </row>
    <row r="535" customFormat="false" ht="15.75" hidden="false" customHeight="false" outlineLevel="0" collapsed="false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CM535" s="32"/>
      <c r="CN535" s="32"/>
      <c r="CO535" s="32"/>
      <c r="CP535" s="32"/>
      <c r="CQ535" s="32"/>
      <c r="CR535" s="32"/>
      <c r="CS535" s="32"/>
      <c r="CT535" s="32"/>
      <c r="CU535" s="32"/>
      <c r="CV535" s="32"/>
      <c r="CW535" s="32"/>
      <c r="CX535" s="32"/>
      <c r="CY535" s="32"/>
    </row>
    <row r="536" customFormat="false" ht="15.75" hidden="false" customHeight="false" outlineLevel="0" collapsed="false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CM536" s="32"/>
      <c r="CN536" s="32"/>
      <c r="CO536" s="32"/>
      <c r="CP536" s="32"/>
      <c r="CQ536" s="32"/>
      <c r="CR536" s="32"/>
      <c r="CS536" s="32"/>
      <c r="CT536" s="32"/>
      <c r="CU536" s="32"/>
      <c r="CV536" s="32"/>
      <c r="CW536" s="32"/>
      <c r="CX536" s="32"/>
      <c r="CY536" s="32"/>
    </row>
    <row r="537" customFormat="false" ht="15.75" hidden="false" customHeight="false" outlineLevel="0" collapsed="false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CM537" s="32"/>
      <c r="CN537" s="32"/>
      <c r="CO537" s="32"/>
      <c r="CP537" s="32"/>
      <c r="CQ537" s="32"/>
      <c r="CR537" s="32"/>
      <c r="CS537" s="32"/>
      <c r="CT537" s="32"/>
      <c r="CU537" s="32"/>
      <c r="CV537" s="32"/>
      <c r="CW537" s="32"/>
      <c r="CX537" s="32"/>
      <c r="CY537" s="32"/>
    </row>
    <row r="538" customFormat="false" ht="15.75" hidden="false" customHeight="false" outlineLevel="0" collapsed="false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CM538" s="32"/>
      <c r="CN538" s="32"/>
      <c r="CO538" s="32"/>
      <c r="CP538" s="32"/>
      <c r="CQ538" s="32"/>
      <c r="CR538" s="32"/>
      <c r="CS538" s="32"/>
      <c r="CT538" s="32"/>
      <c r="CU538" s="32"/>
      <c r="CV538" s="32"/>
      <c r="CW538" s="32"/>
      <c r="CX538" s="32"/>
      <c r="CY538" s="32"/>
    </row>
    <row r="539" customFormat="false" ht="15.75" hidden="false" customHeight="false" outlineLevel="0" collapsed="false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CM539" s="32"/>
      <c r="CN539" s="32"/>
      <c r="CO539" s="32"/>
      <c r="CP539" s="32"/>
      <c r="CQ539" s="32"/>
      <c r="CR539" s="32"/>
      <c r="CS539" s="32"/>
      <c r="CT539" s="32"/>
      <c r="CU539" s="32"/>
      <c r="CV539" s="32"/>
      <c r="CW539" s="32"/>
      <c r="CX539" s="32"/>
      <c r="CY539" s="32"/>
    </row>
    <row r="540" customFormat="false" ht="15.75" hidden="false" customHeight="false" outlineLevel="0" collapsed="false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CM540" s="32"/>
      <c r="CN540" s="32"/>
      <c r="CO540" s="32"/>
      <c r="CP540" s="32"/>
      <c r="CQ540" s="32"/>
      <c r="CR540" s="32"/>
      <c r="CS540" s="32"/>
      <c r="CT540" s="32"/>
      <c r="CU540" s="32"/>
      <c r="CV540" s="32"/>
      <c r="CW540" s="32"/>
      <c r="CX540" s="32"/>
      <c r="CY540" s="32"/>
    </row>
    <row r="541" customFormat="false" ht="15.75" hidden="false" customHeight="false" outlineLevel="0" collapsed="false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CM541" s="32"/>
      <c r="CN541" s="32"/>
      <c r="CO541" s="32"/>
      <c r="CP541" s="32"/>
      <c r="CQ541" s="32"/>
      <c r="CR541" s="32"/>
      <c r="CS541" s="32"/>
      <c r="CT541" s="32"/>
      <c r="CU541" s="32"/>
      <c r="CV541" s="32"/>
      <c r="CW541" s="32"/>
      <c r="CX541" s="32"/>
      <c r="CY541" s="32"/>
    </row>
    <row r="542" customFormat="false" ht="15.75" hidden="false" customHeight="false" outlineLevel="0" collapsed="false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CM542" s="32"/>
      <c r="CN542" s="32"/>
      <c r="CO542" s="32"/>
      <c r="CP542" s="32"/>
      <c r="CQ542" s="32"/>
      <c r="CR542" s="32"/>
      <c r="CS542" s="32"/>
      <c r="CT542" s="32"/>
      <c r="CU542" s="32"/>
      <c r="CV542" s="32"/>
      <c r="CW542" s="32"/>
      <c r="CX542" s="32"/>
      <c r="CY542" s="32"/>
    </row>
    <row r="543" customFormat="false" ht="15.75" hidden="false" customHeight="false" outlineLevel="0" collapsed="false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  <c r="CJ543" s="32"/>
      <c r="CK543" s="32"/>
      <c r="CL543" s="32"/>
      <c r="CM543" s="32"/>
      <c r="CN543" s="32"/>
      <c r="CO543" s="32"/>
      <c r="CP543" s="32"/>
      <c r="CQ543" s="32"/>
      <c r="CR543" s="32"/>
      <c r="CS543" s="32"/>
      <c r="CT543" s="32"/>
      <c r="CU543" s="32"/>
      <c r="CV543" s="32"/>
      <c r="CW543" s="32"/>
      <c r="CX543" s="32"/>
      <c r="CY543" s="32"/>
    </row>
    <row r="544" customFormat="false" ht="15.75" hidden="false" customHeight="false" outlineLevel="0" collapsed="false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CM544" s="32"/>
      <c r="CN544" s="32"/>
      <c r="CO544" s="32"/>
      <c r="CP544" s="32"/>
      <c r="CQ544" s="32"/>
      <c r="CR544" s="32"/>
      <c r="CS544" s="32"/>
      <c r="CT544" s="32"/>
      <c r="CU544" s="32"/>
      <c r="CV544" s="32"/>
      <c r="CW544" s="32"/>
      <c r="CX544" s="32"/>
      <c r="CY544" s="32"/>
    </row>
    <row r="545" customFormat="false" ht="15.75" hidden="false" customHeight="false" outlineLevel="0" collapsed="false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  <c r="CJ545" s="32"/>
      <c r="CK545" s="32"/>
      <c r="CL545" s="32"/>
      <c r="CM545" s="32"/>
      <c r="CN545" s="32"/>
      <c r="CO545" s="32"/>
      <c r="CP545" s="32"/>
      <c r="CQ545" s="32"/>
      <c r="CR545" s="32"/>
      <c r="CS545" s="32"/>
      <c r="CT545" s="32"/>
      <c r="CU545" s="32"/>
      <c r="CV545" s="32"/>
      <c r="CW545" s="32"/>
      <c r="CX545" s="32"/>
      <c r="CY545" s="32"/>
    </row>
    <row r="546" customFormat="false" ht="15.75" hidden="false" customHeight="false" outlineLevel="0" collapsed="false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CM546" s="32"/>
      <c r="CN546" s="32"/>
      <c r="CO546" s="32"/>
      <c r="CP546" s="32"/>
      <c r="CQ546" s="32"/>
      <c r="CR546" s="32"/>
      <c r="CS546" s="32"/>
      <c r="CT546" s="32"/>
      <c r="CU546" s="32"/>
      <c r="CV546" s="32"/>
      <c r="CW546" s="32"/>
      <c r="CX546" s="32"/>
      <c r="CY546" s="32"/>
    </row>
    <row r="547" customFormat="false" ht="15.75" hidden="false" customHeight="false" outlineLevel="0" collapsed="false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  <c r="CJ547" s="32"/>
      <c r="CK547" s="32"/>
      <c r="CL547" s="32"/>
      <c r="CM547" s="32"/>
      <c r="CN547" s="32"/>
      <c r="CO547" s="32"/>
      <c r="CP547" s="32"/>
      <c r="CQ547" s="32"/>
      <c r="CR547" s="32"/>
      <c r="CS547" s="32"/>
      <c r="CT547" s="32"/>
      <c r="CU547" s="32"/>
      <c r="CV547" s="32"/>
      <c r="CW547" s="32"/>
      <c r="CX547" s="32"/>
      <c r="CY547" s="32"/>
    </row>
    <row r="548" customFormat="false" ht="15.75" hidden="false" customHeight="false" outlineLevel="0" collapsed="false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CM548" s="32"/>
      <c r="CN548" s="32"/>
      <c r="CO548" s="32"/>
      <c r="CP548" s="32"/>
      <c r="CQ548" s="32"/>
      <c r="CR548" s="32"/>
      <c r="CS548" s="32"/>
      <c r="CT548" s="32"/>
      <c r="CU548" s="32"/>
      <c r="CV548" s="32"/>
      <c r="CW548" s="32"/>
      <c r="CX548" s="32"/>
      <c r="CY548" s="32"/>
    </row>
    <row r="549" customFormat="false" ht="15.75" hidden="false" customHeight="false" outlineLevel="0" collapsed="false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  <c r="CJ549" s="32"/>
      <c r="CK549" s="32"/>
      <c r="CL549" s="32"/>
      <c r="CM549" s="32"/>
      <c r="CN549" s="32"/>
      <c r="CO549" s="32"/>
      <c r="CP549" s="32"/>
      <c r="CQ549" s="32"/>
      <c r="CR549" s="32"/>
      <c r="CS549" s="32"/>
      <c r="CT549" s="32"/>
      <c r="CU549" s="32"/>
      <c r="CV549" s="32"/>
      <c r="CW549" s="32"/>
      <c r="CX549" s="32"/>
      <c r="CY549" s="32"/>
    </row>
    <row r="550" customFormat="false" ht="15.75" hidden="false" customHeight="false" outlineLevel="0" collapsed="false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CM550" s="32"/>
      <c r="CN550" s="32"/>
      <c r="CO550" s="32"/>
      <c r="CP550" s="32"/>
      <c r="CQ550" s="32"/>
      <c r="CR550" s="32"/>
      <c r="CS550" s="32"/>
      <c r="CT550" s="32"/>
      <c r="CU550" s="32"/>
      <c r="CV550" s="32"/>
      <c r="CW550" s="32"/>
      <c r="CX550" s="32"/>
      <c r="CY550" s="32"/>
    </row>
    <row r="551" customFormat="false" ht="15.75" hidden="false" customHeight="false" outlineLevel="0" collapsed="false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  <c r="CJ551" s="32"/>
      <c r="CK551" s="32"/>
      <c r="CL551" s="32"/>
      <c r="CM551" s="32"/>
      <c r="CN551" s="32"/>
      <c r="CO551" s="32"/>
      <c r="CP551" s="32"/>
      <c r="CQ551" s="32"/>
      <c r="CR551" s="32"/>
      <c r="CS551" s="32"/>
      <c r="CT551" s="32"/>
      <c r="CU551" s="32"/>
      <c r="CV551" s="32"/>
      <c r="CW551" s="32"/>
      <c r="CX551" s="32"/>
      <c r="CY551" s="32"/>
    </row>
    <row r="552" customFormat="false" ht="15.75" hidden="false" customHeight="false" outlineLevel="0" collapsed="false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CM552" s="32"/>
      <c r="CN552" s="32"/>
      <c r="CO552" s="32"/>
      <c r="CP552" s="32"/>
      <c r="CQ552" s="32"/>
      <c r="CR552" s="32"/>
      <c r="CS552" s="32"/>
      <c r="CT552" s="32"/>
      <c r="CU552" s="32"/>
      <c r="CV552" s="32"/>
      <c r="CW552" s="32"/>
      <c r="CX552" s="32"/>
      <c r="CY552" s="32"/>
    </row>
    <row r="553" customFormat="false" ht="15.75" hidden="false" customHeight="false" outlineLevel="0" collapsed="false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  <c r="CJ553" s="32"/>
      <c r="CK553" s="32"/>
      <c r="CL553" s="32"/>
      <c r="CM553" s="32"/>
      <c r="CN553" s="32"/>
      <c r="CO553" s="32"/>
      <c r="CP553" s="32"/>
      <c r="CQ553" s="32"/>
      <c r="CR553" s="32"/>
      <c r="CS553" s="32"/>
      <c r="CT553" s="32"/>
      <c r="CU553" s="32"/>
      <c r="CV553" s="32"/>
      <c r="CW553" s="32"/>
      <c r="CX553" s="32"/>
      <c r="CY553" s="32"/>
    </row>
    <row r="554" customFormat="false" ht="15.75" hidden="false" customHeight="false" outlineLevel="0" collapsed="false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CM554" s="32"/>
      <c r="CN554" s="32"/>
      <c r="CO554" s="32"/>
      <c r="CP554" s="32"/>
      <c r="CQ554" s="32"/>
      <c r="CR554" s="32"/>
      <c r="CS554" s="32"/>
      <c r="CT554" s="32"/>
      <c r="CU554" s="32"/>
      <c r="CV554" s="32"/>
      <c r="CW554" s="32"/>
      <c r="CX554" s="32"/>
      <c r="CY554" s="32"/>
    </row>
    <row r="555" customFormat="false" ht="15.75" hidden="false" customHeight="false" outlineLevel="0" collapsed="false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  <c r="CJ555" s="32"/>
      <c r="CK555" s="32"/>
      <c r="CL555" s="32"/>
      <c r="CM555" s="32"/>
      <c r="CN555" s="32"/>
      <c r="CO555" s="32"/>
      <c r="CP555" s="32"/>
      <c r="CQ555" s="32"/>
      <c r="CR555" s="32"/>
      <c r="CS555" s="32"/>
      <c r="CT555" s="32"/>
      <c r="CU555" s="32"/>
      <c r="CV555" s="32"/>
      <c r="CW555" s="32"/>
      <c r="CX555" s="32"/>
      <c r="CY555" s="32"/>
    </row>
    <row r="556" customFormat="false" ht="15.75" hidden="false" customHeight="false" outlineLevel="0" collapsed="false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CM556" s="32"/>
      <c r="CN556" s="32"/>
      <c r="CO556" s="32"/>
      <c r="CP556" s="32"/>
      <c r="CQ556" s="32"/>
      <c r="CR556" s="32"/>
      <c r="CS556" s="32"/>
      <c r="CT556" s="32"/>
      <c r="CU556" s="32"/>
      <c r="CV556" s="32"/>
      <c r="CW556" s="32"/>
      <c r="CX556" s="32"/>
      <c r="CY556" s="32"/>
    </row>
    <row r="557" customFormat="false" ht="15.75" hidden="false" customHeight="false" outlineLevel="0" collapsed="false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  <c r="CJ557" s="32"/>
      <c r="CK557" s="32"/>
      <c r="CL557" s="32"/>
      <c r="CM557" s="32"/>
      <c r="CN557" s="32"/>
      <c r="CO557" s="32"/>
      <c r="CP557" s="32"/>
      <c r="CQ557" s="32"/>
      <c r="CR557" s="32"/>
      <c r="CS557" s="32"/>
      <c r="CT557" s="32"/>
      <c r="CU557" s="32"/>
      <c r="CV557" s="32"/>
      <c r="CW557" s="32"/>
      <c r="CX557" s="32"/>
      <c r="CY557" s="32"/>
    </row>
    <row r="558" customFormat="false" ht="15.75" hidden="false" customHeight="false" outlineLevel="0" collapsed="false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CM558" s="32"/>
      <c r="CN558" s="32"/>
      <c r="CO558" s="32"/>
      <c r="CP558" s="32"/>
      <c r="CQ558" s="32"/>
      <c r="CR558" s="32"/>
      <c r="CS558" s="32"/>
      <c r="CT558" s="32"/>
      <c r="CU558" s="32"/>
      <c r="CV558" s="32"/>
      <c r="CW558" s="32"/>
      <c r="CX558" s="32"/>
      <c r="CY558" s="32"/>
    </row>
    <row r="559" customFormat="false" ht="15.75" hidden="false" customHeight="false" outlineLevel="0" collapsed="false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  <c r="CJ559" s="32"/>
      <c r="CK559" s="32"/>
      <c r="CL559" s="32"/>
      <c r="CM559" s="32"/>
      <c r="CN559" s="32"/>
      <c r="CO559" s="32"/>
      <c r="CP559" s="32"/>
      <c r="CQ559" s="32"/>
      <c r="CR559" s="32"/>
      <c r="CS559" s="32"/>
      <c r="CT559" s="32"/>
      <c r="CU559" s="32"/>
      <c r="CV559" s="32"/>
      <c r="CW559" s="32"/>
      <c r="CX559" s="32"/>
      <c r="CY559" s="32"/>
    </row>
    <row r="560" customFormat="false" ht="15.75" hidden="false" customHeight="false" outlineLevel="0" collapsed="false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CM560" s="32"/>
      <c r="CN560" s="32"/>
      <c r="CO560" s="32"/>
      <c r="CP560" s="32"/>
      <c r="CQ560" s="32"/>
      <c r="CR560" s="32"/>
      <c r="CS560" s="32"/>
      <c r="CT560" s="32"/>
      <c r="CU560" s="32"/>
      <c r="CV560" s="32"/>
      <c r="CW560" s="32"/>
      <c r="CX560" s="32"/>
      <c r="CY560" s="32"/>
    </row>
    <row r="561" customFormat="false" ht="15.75" hidden="false" customHeight="false" outlineLevel="0" collapsed="false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  <c r="CJ561" s="32"/>
      <c r="CK561" s="32"/>
      <c r="CL561" s="32"/>
      <c r="CM561" s="32"/>
      <c r="CN561" s="32"/>
      <c r="CO561" s="32"/>
      <c r="CP561" s="32"/>
      <c r="CQ561" s="32"/>
      <c r="CR561" s="32"/>
      <c r="CS561" s="32"/>
      <c r="CT561" s="32"/>
      <c r="CU561" s="32"/>
      <c r="CV561" s="32"/>
      <c r="CW561" s="32"/>
      <c r="CX561" s="32"/>
      <c r="CY561" s="32"/>
    </row>
    <row r="562" customFormat="false" ht="15.75" hidden="false" customHeight="false" outlineLevel="0" collapsed="false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CM562" s="32"/>
      <c r="CN562" s="32"/>
      <c r="CO562" s="32"/>
      <c r="CP562" s="32"/>
      <c r="CQ562" s="32"/>
      <c r="CR562" s="32"/>
      <c r="CS562" s="32"/>
      <c r="CT562" s="32"/>
      <c r="CU562" s="32"/>
      <c r="CV562" s="32"/>
      <c r="CW562" s="32"/>
      <c r="CX562" s="32"/>
      <c r="CY562" s="32"/>
    </row>
    <row r="563" customFormat="false" ht="15.75" hidden="false" customHeight="false" outlineLevel="0" collapsed="false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  <c r="CJ563" s="32"/>
      <c r="CK563" s="32"/>
      <c r="CL563" s="32"/>
      <c r="CM563" s="32"/>
      <c r="CN563" s="32"/>
      <c r="CO563" s="32"/>
      <c r="CP563" s="32"/>
      <c r="CQ563" s="32"/>
      <c r="CR563" s="32"/>
      <c r="CS563" s="32"/>
      <c r="CT563" s="32"/>
      <c r="CU563" s="32"/>
      <c r="CV563" s="32"/>
      <c r="CW563" s="32"/>
      <c r="CX563" s="32"/>
      <c r="CY563" s="32"/>
    </row>
    <row r="564" customFormat="false" ht="15.75" hidden="false" customHeight="false" outlineLevel="0" collapsed="false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CM564" s="32"/>
      <c r="CN564" s="32"/>
      <c r="CO564" s="32"/>
      <c r="CP564" s="32"/>
      <c r="CQ564" s="32"/>
      <c r="CR564" s="32"/>
      <c r="CS564" s="32"/>
      <c r="CT564" s="32"/>
      <c r="CU564" s="32"/>
      <c r="CV564" s="32"/>
      <c r="CW564" s="32"/>
      <c r="CX564" s="32"/>
      <c r="CY564" s="32"/>
    </row>
    <row r="565" customFormat="false" ht="15.75" hidden="false" customHeight="false" outlineLevel="0" collapsed="false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  <c r="CJ565" s="32"/>
      <c r="CK565" s="32"/>
      <c r="CL565" s="32"/>
      <c r="CM565" s="32"/>
      <c r="CN565" s="32"/>
      <c r="CO565" s="32"/>
      <c r="CP565" s="32"/>
      <c r="CQ565" s="32"/>
      <c r="CR565" s="32"/>
      <c r="CS565" s="32"/>
      <c r="CT565" s="32"/>
      <c r="CU565" s="32"/>
      <c r="CV565" s="32"/>
      <c r="CW565" s="32"/>
      <c r="CX565" s="32"/>
      <c r="CY565" s="32"/>
    </row>
    <row r="566" customFormat="false" ht="15.75" hidden="false" customHeight="false" outlineLevel="0" collapsed="false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CM566" s="32"/>
      <c r="CN566" s="32"/>
      <c r="CO566" s="32"/>
      <c r="CP566" s="32"/>
      <c r="CQ566" s="32"/>
      <c r="CR566" s="32"/>
      <c r="CS566" s="32"/>
      <c r="CT566" s="32"/>
      <c r="CU566" s="32"/>
      <c r="CV566" s="32"/>
      <c r="CW566" s="32"/>
      <c r="CX566" s="32"/>
      <c r="CY566" s="32"/>
    </row>
    <row r="567" customFormat="false" ht="15.75" hidden="false" customHeight="false" outlineLevel="0" collapsed="false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  <c r="CJ567" s="32"/>
      <c r="CK567" s="32"/>
      <c r="CL567" s="32"/>
      <c r="CM567" s="32"/>
      <c r="CN567" s="32"/>
      <c r="CO567" s="32"/>
      <c r="CP567" s="32"/>
      <c r="CQ567" s="32"/>
      <c r="CR567" s="32"/>
      <c r="CS567" s="32"/>
      <c r="CT567" s="32"/>
      <c r="CU567" s="32"/>
      <c r="CV567" s="32"/>
      <c r="CW567" s="32"/>
      <c r="CX567" s="32"/>
      <c r="CY567" s="32"/>
    </row>
    <row r="568" customFormat="false" ht="15.75" hidden="false" customHeight="false" outlineLevel="0" collapsed="false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CM568" s="32"/>
      <c r="CN568" s="32"/>
      <c r="CO568" s="32"/>
      <c r="CP568" s="32"/>
      <c r="CQ568" s="32"/>
      <c r="CR568" s="32"/>
      <c r="CS568" s="32"/>
      <c r="CT568" s="32"/>
      <c r="CU568" s="32"/>
      <c r="CV568" s="32"/>
      <c r="CW568" s="32"/>
      <c r="CX568" s="32"/>
      <c r="CY568" s="32"/>
    </row>
    <row r="569" customFormat="false" ht="15.75" hidden="false" customHeight="false" outlineLevel="0" collapsed="false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  <c r="CJ569" s="32"/>
      <c r="CK569" s="32"/>
      <c r="CL569" s="32"/>
      <c r="CM569" s="32"/>
      <c r="CN569" s="32"/>
      <c r="CO569" s="32"/>
      <c r="CP569" s="32"/>
      <c r="CQ569" s="32"/>
      <c r="CR569" s="32"/>
      <c r="CS569" s="32"/>
      <c r="CT569" s="32"/>
      <c r="CU569" s="32"/>
      <c r="CV569" s="32"/>
      <c r="CW569" s="32"/>
      <c r="CX569" s="32"/>
      <c r="CY569" s="32"/>
    </row>
    <row r="570" customFormat="false" ht="15.75" hidden="false" customHeight="false" outlineLevel="0" collapsed="false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CM570" s="32"/>
      <c r="CN570" s="32"/>
      <c r="CO570" s="32"/>
      <c r="CP570" s="32"/>
      <c r="CQ570" s="32"/>
      <c r="CR570" s="32"/>
      <c r="CS570" s="32"/>
      <c r="CT570" s="32"/>
      <c r="CU570" s="32"/>
      <c r="CV570" s="32"/>
      <c r="CW570" s="32"/>
      <c r="CX570" s="32"/>
      <c r="CY570" s="32"/>
    </row>
    <row r="571" customFormat="false" ht="15.75" hidden="false" customHeight="false" outlineLevel="0" collapsed="false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  <c r="CJ571" s="32"/>
      <c r="CK571" s="32"/>
      <c r="CL571" s="32"/>
      <c r="CM571" s="32"/>
      <c r="CN571" s="32"/>
      <c r="CO571" s="32"/>
      <c r="CP571" s="32"/>
      <c r="CQ571" s="32"/>
      <c r="CR571" s="32"/>
      <c r="CS571" s="32"/>
      <c r="CT571" s="32"/>
      <c r="CU571" s="32"/>
      <c r="CV571" s="32"/>
      <c r="CW571" s="32"/>
      <c r="CX571" s="32"/>
      <c r="CY571" s="32"/>
    </row>
    <row r="572" customFormat="false" ht="15.75" hidden="false" customHeight="false" outlineLevel="0" collapsed="false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CM572" s="32"/>
      <c r="CN572" s="32"/>
      <c r="CO572" s="32"/>
      <c r="CP572" s="32"/>
      <c r="CQ572" s="32"/>
      <c r="CR572" s="32"/>
      <c r="CS572" s="32"/>
      <c r="CT572" s="32"/>
      <c r="CU572" s="32"/>
      <c r="CV572" s="32"/>
      <c r="CW572" s="32"/>
      <c r="CX572" s="32"/>
      <c r="CY572" s="32"/>
    </row>
    <row r="573" customFormat="false" ht="15.75" hidden="false" customHeight="false" outlineLevel="0" collapsed="false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  <c r="CJ573" s="32"/>
      <c r="CK573" s="32"/>
      <c r="CL573" s="32"/>
      <c r="CM573" s="32"/>
      <c r="CN573" s="32"/>
      <c r="CO573" s="32"/>
      <c r="CP573" s="32"/>
      <c r="CQ573" s="32"/>
      <c r="CR573" s="32"/>
      <c r="CS573" s="32"/>
      <c r="CT573" s="32"/>
      <c r="CU573" s="32"/>
      <c r="CV573" s="32"/>
      <c r="CW573" s="32"/>
      <c r="CX573" s="32"/>
      <c r="CY573" s="32"/>
    </row>
    <row r="574" customFormat="false" ht="15.75" hidden="false" customHeight="false" outlineLevel="0" collapsed="false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  <c r="CJ574" s="32"/>
      <c r="CK574" s="32"/>
      <c r="CL574" s="32"/>
      <c r="CM574" s="32"/>
      <c r="CN574" s="32"/>
      <c r="CO574" s="32"/>
      <c r="CP574" s="32"/>
      <c r="CQ574" s="32"/>
      <c r="CR574" s="32"/>
      <c r="CS574" s="32"/>
      <c r="CT574" s="32"/>
      <c r="CU574" s="32"/>
      <c r="CV574" s="32"/>
      <c r="CW574" s="32"/>
      <c r="CX574" s="32"/>
      <c r="CY574" s="32"/>
    </row>
    <row r="575" customFormat="false" ht="15.75" hidden="false" customHeight="false" outlineLevel="0" collapsed="false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  <c r="CJ575" s="32"/>
      <c r="CK575" s="32"/>
      <c r="CL575" s="32"/>
      <c r="CM575" s="32"/>
      <c r="CN575" s="32"/>
      <c r="CO575" s="32"/>
      <c r="CP575" s="32"/>
      <c r="CQ575" s="32"/>
      <c r="CR575" s="32"/>
      <c r="CS575" s="32"/>
      <c r="CT575" s="32"/>
      <c r="CU575" s="32"/>
      <c r="CV575" s="32"/>
      <c r="CW575" s="32"/>
      <c r="CX575" s="32"/>
      <c r="CY575" s="32"/>
    </row>
    <row r="576" customFormat="false" ht="15.75" hidden="false" customHeight="false" outlineLevel="0" collapsed="false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  <c r="CJ576" s="32"/>
      <c r="CK576" s="32"/>
      <c r="CL576" s="32"/>
      <c r="CM576" s="32"/>
      <c r="CN576" s="32"/>
      <c r="CO576" s="32"/>
      <c r="CP576" s="32"/>
      <c r="CQ576" s="32"/>
      <c r="CR576" s="32"/>
      <c r="CS576" s="32"/>
      <c r="CT576" s="32"/>
      <c r="CU576" s="32"/>
      <c r="CV576" s="32"/>
      <c r="CW576" s="32"/>
      <c r="CX576" s="32"/>
      <c r="CY576" s="32"/>
    </row>
    <row r="577" customFormat="false" ht="15.75" hidden="false" customHeight="false" outlineLevel="0" collapsed="false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  <c r="CJ577" s="32"/>
      <c r="CK577" s="32"/>
      <c r="CL577" s="32"/>
      <c r="CM577" s="32"/>
      <c r="CN577" s="32"/>
      <c r="CO577" s="32"/>
      <c r="CP577" s="32"/>
      <c r="CQ577" s="32"/>
      <c r="CR577" s="32"/>
      <c r="CS577" s="32"/>
      <c r="CT577" s="32"/>
      <c r="CU577" s="32"/>
      <c r="CV577" s="32"/>
      <c r="CW577" s="32"/>
      <c r="CX577" s="32"/>
      <c r="CY577" s="32"/>
    </row>
    <row r="578" customFormat="false" ht="15.75" hidden="false" customHeight="false" outlineLevel="0" collapsed="false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  <c r="CJ578" s="32"/>
      <c r="CK578" s="32"/>
      <c r="CL578" s="32"/>
      <c r="CM578" s="32"/>
      <c r="CN578" s="32"/>
      <c r="CO578" s="32"/>
      <c r="CP578" s="32"/>
      <c r="CQ578" s="32"/>
      <c r="CR578" s="32"/>
      <c r="CS578" s="32"/>
      <c r="CT578" s="32"/>
      <c r="CU578" s="32"/>
      <c r="CV578" s="32"/>
      <c r="CW578" s="32"/>
      <c r="CX578" s="32"/>
      <c r="CY578" s="32"/>
    </row>
    <row r="579" customFormat="false" ht="15.75" hidden="false" customHeight="false" outlineLevel="0" collapsed="false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  <c r="CJ579" s="32"/>
      <c r="CK579" s="32"/>
      <c r="CL579" s="32"/>
      <c r="CM579" s="32"/>
      <c r="CN579" s="32"/>
      <c r="CO579" s="32"/>
      <c r="CP579" s="32"/>
      <c r="CQ579" s="32"/>
      <c r="CR579" s="32"/>
      <c r="CS579" s="32"/>
      <c r="CT579" s="32"/>
      <c r="CU579" s="32"/>
      <c r="CV579" s="32"/>
      <c r="CW579" s="32"/>
      <c r="CX579" s="32"/>
      <c r="CY579" s="32"/>
    </row>
    <row r="580" customFormat="false" ht="15.75" hidden="false" customHeight="false" outlineLevel="0" collapsed="false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CM580" s="32"/>
      <c r="CN580" s="32"/>
      <c r="CO580" s="32"/>
      <c r="CP580" s="32"/>
      <c r="CQ580" s="32"/>
      <c r="CR580" s="32"/>
      <c r="CS580" s="32"/>
      <c r="CT580" s="32"/>
      <c r="CU580" s="32"/>
      <c r="CV580" s="32"/>
      <c r="CW580" s="32"/>
      <c r="CX580" s="32"/>
      <c r="CY580" s="32"/>
    </row>
    <row r="581" customFormat="false" ht="15.75" hidden="false" customHeight="false" outlineLevel="0" collapsed="false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  <c r="CJ581" s="32"/>
      <c r="CK581" s="32"/>
      <c r="CL581" s="32"/>
      <c r="CM581" s="32"/>
      <c r="CN581" s="32"/>
      <c r="CO581" s="32"/>
      <c r="CP581" s="32"/>
      <c r="CQ581" s="32"/>
      <c r="CR581" s="32"/>
      <c r="CS581" s="32"/>
      <c r="CT581" s="32"/>
      <c r="CU581" s="32"/>
      <c r="CV581" s="32"/>
      <c r="CW581" s="32"/>
      <c r="CX581" s="32"/>
      <c r="CY581" s="32"/>
    </row>
    <row r="582" customFormat="false" ht="15.75" hidden="false" customHeight="false" outlineLevel="0" collapsed="false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CM582" s="32"/>
      <c r="CN582" s="32"/>
      <c r="CO582" s="32"/>
      <c r="CP582" s="32"/>
      <c r="CQ582" s="32"/>
      <c r="CR582" s="32"/>
      <c r="CS582" s="32"/>
      <c r="CT582" s="32"/>
      <c r="CU582" s="32"/>
      <c r="CV582" s="32"/>
      <c r="CW582" s="32"/>
      <c r="CX582" s="32"/>
      <c r="CY582" s="32"/>
    </row>
    <row r="583" customFormat="false" ht="15.75" hidden="false" customHeight="false" outlineLevel="0" collapsed="false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  <c r="CJ583" s="32"/>
      <c r="CK583" s="32"/>
      <c r="CL583" s="32"/>
      <c r="CM583" s="32"/>
      <c r="CN583" s="32"/>
      <c r="CO583" s="32"/>
      <c r="CP583" s="32"/>
      <c r="CQ583" s="32"/>
      <c r="CR583" s="32"/>
      <c r="CS583" s="32"/>
      <c r="CT583" s="32"/>
      <c r="CU583" s="32"/>
      <c r="CV583" s="32"/>
      <c r="CW583" s="32"/>
      <c r="CX583" s="32"/>
      <c r="CY583" s="32"/>
    </row>
    <row r="584" customFormat="false" ht="15.75" hidden="false" customHeight="false" outlineLevel="0" collapsed="false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CM584" s="32"/>
      <c r="CN584" s="32"/>
      <c r="CO584" s="32"/>
      <c r="CP584" s="32"/>
      <c r="CQ584" s="32"/>
      <c r="CR584" s="32"/>
      <c r="CS584" s="32"/>
      <c r="CT584" s="32"/>
      <c r="CU584" s="32"/>
      <c r="CV584" s="32"/>
      <c r="CW584" s="32"/>
      <c r="CX584" s="32"/>
      <c r="CY584" s="32"/>
    </row>
    <row r="585" customFormat="false" ht="15.75" hidden="false" customHeight="false" outlineLevel="0" collapsed="false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  <c r="CJ585" s="32"/>
      <c r="CK585" s="32"/>
      <c r="CL585" s="32"/>
      <c r="CM585" s="32"/>
      <c r="CN585" s="32"/>
      <c r="CO585" s="32"/>
      <c r="CP585" s="32"/>
      <c r="CQ585" s="32"/>
      <c r="CR585" s="32"/>
      <c r="CS585" s="32"/>
      <c r="CT585" s="32"/>
      <c r="CU585" s="32"/>
      <c r="CV585" s="32"/>
      <c r="CW585" s="32"/>
      <c r="CX585" s="32"/>
      <c r="CY585" s="32"/>
    </row>
    <row r="586" customFormat="false" ht="15.75" hidden="false" customHeight="false" outlineLevel="0" collapsed="false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CM586" s="32"/>
      <c r="CN586" s="32"/>
      <c r="CO586" s="32"/>
      <c r="CP586" s="32"/>
      <c r="CQ586" s="32"/>
      <c r="CR586" s="32"/>
      <c r="CS586" s="32"/>
      <c r="CT586" s="32"/>
      <c r="CU586" s="32"/>
      <c r="CV586" s="32"/>
      <c r="CW586" s="32"/>
      <c r="CX586" s="32"/>
      <c r="CY586" s="32"/>
    </row>
    <row r="587" customFormat="false" ht="15.75" hidden="false" customHeight="false" outlineLevel="0" collapsed="false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  <c r="CJ587" s="32"/>
      <c r="CK587" s="32"/>
      <c r="CL587" s="32"/>
      <c r="CM587" s="32"/>
      <c r="CN587" s="32"/>
      <c r="CO587" s="32"/>
      <c r="CP587" s="32"/>
      <c r="CQ587" s="32"/>
      <c r="CR587" s="32"/>
      <c r="CS587" s="32"/>
      <c r="CT587" s="32"/>
      <c r="CU587" s="32"/>
      <c r="CV587" s="32"/>
      <c r="CW587" s="32"/>
      <c r="CX587" s="32"/>
      <c r="CY587" s="32"/>
    </row>
    <row r="588" customFormat="false" ht="15.75" hidden="false" customHeight="false" outlineLevel="0" collapsed="false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CM588" s="32"/>
      <c r="CN588" s="32"/>
      <c r="CO588" s="32"/>
      <c r="CP588" s="32"/>
      <c r="CQ588" s="32"/>
      <c r="CR588" s="32"/>
      <c r="CS588" s="32"/>
      <c r="CT588" s="32"/>
      <c r="CU588" s="32"/>
      <c r="CV588" s="32"/>
      <c r="CW588" s="32"/>
      <c r="CX588" s="32"/>
      <c r="CY588" s="32"/>
    </row>
    <row r="589" customFormat="false" ht="15.75" hidden="false" customHeight="false" outlineLevel="0" collapsed="false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  <c r="CJ589" s="32"/>
      <c r="CK589" s="32"/>
      <c r="CL589" s="32"/>
      <c r="CM589" s="32"/>
      <c r="CN589" s="32"/>
      <c r="CO589" s="32"/>
      <c r="CP589" s="32"/>
      <c r="CQ589" s="32"/>
      <c r="CR589" s="32"/>
      <c r="CS589" s="32"/>
      <c r="CT589" s="32"/>
      <c r="CU589" s="32"/>
      <c r="CV589" s="32"/>
      <c r="CW589" s="32"/>
      <c r="CX589" s="32"/>
      <c r="CY589" s="32"/>
    </row>
    <row r="590" customFormat="false" ht="15.75" hidden="false" customHeight="false" outlineLevel="0" collapsed="false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CM590" s="32"/>
      <c r="CN590" s="32"/>
      <c r="CO590" s="32"/>
      <c r="CP590" s="32"/>
      <c r="CQ590" s="32"/>
      <c r="CR590" s="32"/>
      <c r="CS590" s="32"/>
      <c r="CT590" s="32"/>
      <c r="CU590" s="32"/>
      <c r="CV590" s="32"/>
      <c r="CW590" s="32"/>
      <c r="CX590" s="32"/>
      <c r="CY590" s="32"/>
    </row>
    <row r="591" customFormat="false" ht="15.75" hidden="false" customHeight="false" outlineLevel="0" collapsed="false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  <c r="CJ591" s="32"/>
      <c r="CK591" s="32"/>
      <c r="CL591" s="32"/>
      <c r="CM591" s="32"/>
      <c r="CN591" s="32"/>
      <c r="CO591" s="32"/>
      <c r="CP591" s="32"/>
      <c r="CQ591" s="32"/>
      <c r="CR591" s="32"/>
      <c r="CS591" s="32"/>
      <c r="CT591" s="32"/>
      <c r="CU591" s="32"/>
      <c r="CV591" s="32"/>
      <c r="CW591" s="32"/>
      <c r="CX591" s="32"/>
      <c r="CY591" s="32"/>
    </row>
    <row r="592" customFormat="false" ht="15.75" hidden="false" customHeight="false" outlineLevel="0" collapsed="false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CM592" s="32"/>
      <c r="CN592" s="32"/>
      <c r="CO592" s="32"/>
      <c r="CP592" s="32"/>
      <c r="CQ592" s="32"/>
      <c r="CR592" s="32"/>
      <c r="CS592" s="32"/>
      <c r="CT592" s="32"/>
      <c r="CU592" s="32"/>
      <c r="CV592" s="32"/>
      <c r="CW592" s="32"/>
      <c r="CX592" s="32"/>
      <c r="CY592" s="32"/>
    </row>
    <row r="593" customFormat="false" ht="15.75" hidden="false" customHeight="false" outlineLevel="0" collapsed="false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  <c r="CJ593" s="32"/>
      <c r="CK593" s="32"/>
      <c r="CL593" s="32"/>
      <c r="CM593" s="32"/>
      <c r="CN593" s="32"/>
      <c r="CO593" s="32"/>
      <c r="CP593" s="32"/>
      <c r="CQ593" s="32"/>
      <c r="CR593" s="32"/>
      <c r="CS593" s="32"/>
      <c r="CT593" s="32"/>
      <c r="CU593" s="32"/>
      <c r="CV593" s="32"/>
      <c r="CW593" s="32"/>
      <c r="CX593" s="32"/>
      <c r="CY593" s="32"/>
    </row>
    <row r="594" customFormat="false" ht="15.75" hidden="false" customHeight="false" outlineLevel="0" collapsed="false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CM594" s="32"/>
      <c r="CN594" s="32"/>
      <c r="CO594" s="32"/>
      <c r="CP594" s="32"/>
      <c r="CQ594" s="32"/>
      <c r="CR594" s="32"/>
      <c r="CS594" s="32"/>
      <c r="CT594" s="32"/>
      <c r="CU594" s="32"/>
      <c r="CV594" s="32"/>
      <c r="CW594" s="32"/>
      <c r="CX594" s="32"/>
      <c r="CY594" s="32"/>
    </row>
    <row r="595" customFormat="false" ht="15.75" hidden="false" customHeight="false" outlineLevel="0" collapsed="false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  <c r="CJ595" s="32"/>
      <c r="CK595" s="32"/>
      <c r="CL595" s="32"/>
      <c r="CM595" s="32"/>
      <c r="CN595" s="32"/>
      <c r="CO595" s="32"/>
      <c r="CP595" s="32"/>
      <c r="CQ595" s="32"/>
      <c r="CR595" s="32"/>
      <c r="CS595" s="32"/>
      <c r="CT595" s="32"/>
      <c r="CU595" s="32"/>
      <c r="CV595" s="32"/>
      <c r="CW595" s="32"/>
      <c r="CX595" s="32"/>
      <c r="CY595" s="32"/>
    </row>
    <row r="596" customFormat="false" ht="15.75" hidden="false" customHeight="false" outlineLevel="0" collapsed="false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CM596" s="32"/>
      <c r="CN596" s="32"/>
      <c r="CO596" s="32"/>
      <c r="CP596" s="32"/>
      <c r="CQ596" s="32"/>
      <c r="CR596" s="32"/>
      <c r="CS596" s="32"/>
      <c r="CT596" s="32"/>
      <c r="CU596" s="32"/>
      <c r="CV596" s="32"/>
      <c r="CW596" s="32"/>
      <c r="CX596" s="32"/>
      <c r="CY596" s="32"/>
    </row>
    <row r="597" customFormat="false" ht="15.75" hidden="false" customHeight="false" outlineLevel="0" collapsed="false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  <c r="CJ597" s="32"/>
      <c r="CK597" s="32"/>
      <c r="CL597" s="32"/>
      <c r="CM597" s="32"/>
      <c r="CN597" s="32"/>
      <c r="CO597" s="32"/>
      <c r="CP597" s="32"/>
      <c r="CQ597" s="32"/>
      <c r="CR597" s="32"/>
      <c r="CS597" s="32"/>
      <c r="CT597" s="32"/>
      <c r="CU597" s="32"/>
      <c r="CV597" s="32"/>
      <c r="CW597" s="32"/>
      <c r="CX597" s="32"/>
      <c r="CY597" s="32"/>
    </row>
    <row r="598" customFormat="false" ht="15.75" hidden="false" customHeight="false" outlineLevel="0" collapsed="false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CM598" s="32"/>
      <c r="CN598" s="32"/>
      <c r="CO598" s="32"/>
      <c r="CP598" s="32"/>
      <c r="CQ598" s="32"/>
      <c r="CR598" s="32"/>
      <c r="CS598" s="32"/>
      <c r="CT598" s="32"/>
      <c r="CU598" s="32"/>
      <c r="CV598" s="32"/>
      <c r="CW598" s="32"/>
      <c r="CX598" s="32"/>
      <c r="CY598" s="32"/>
    </row>
    <row r="599" customFormat="false" ht="15.75" hidden="false" customHeight="false" outlineLevel="0" collapsed="false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  <c r="CJ599" s="32"/>
      <c r="CK599" s="32"/>
      <c r="CL599" s="32"/>
      <c r="CM599" s="32"/>
      <c r="CN599" s="32"/>
      <c r="CO599" s="32"/>
      <c r="CP599" s="32"/>
      <c r="CQ599" s="32"/>
      <c r="CR599" s="32"/>
      <c r="CS599" s="32"/>
      <c r="CT599" s="32"/>
      <c r="CU599" s="32"/>
      <c r="CV599" s="32"/>
      <c r="CW599" s="32"/>
      <c r="CX599" s="32"/>
      <c r="CY599" s="32"/>
    </row>
    <row r="600" customFormat="false" ht="15.75" hidden="false" customHeight="false" outlineLevel="0" collapsed="false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CM600" s="32"/>
      <c r="CN600" s="32"/>
      <c r="CO600" s="32"/>
      <c r="CP600" s="32"/>
      <c r="CQ600" s="32"/>
      <c r="CR600" s="32"/>
      <c r="CS600" s="32"/>
      <c r="CT600" s="32"/>
      <c r="CU600" s="32"/>
      <c r="CV600" s="32"/>
      <c r="CW600" s="32"/>
      <c r="CX600" s="32"/>
      <c r="CY600" s="32"/>
    </row>
    <row r="601" customFormat="false" ht="15.75" hidden="false" customHeight="false" outlineLevel="0" collapsed="false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  <c r="CJ601" s="32"/>
      <c r="CK601" s="32"/>
      <c r="CL601" s="32"/>
      <c r="CM601" s="32"/>
      <c r="CN601" s="32"/>
      <c r="CO601" s="32"/>
      <c r="CP601" s="32"/>
      <c r="CQ601" s="32"/>
      <c r="CR601" s="32"/>
      <c r="CS601" s="32"/>
      <c r="CT601" s="32"/>
      <c r="CU601" s="32"/>
      <c r="CV601" s="32"/>
      <c r="CW601" s="32"/>
      <c r="CX601" s="32"/>
      <c r="CY601" s="32"/>
    </row>
    <row r="602" customFormat="false" ht="15.75" hidden="false" customHeight="false" outlineLevel="0" collapsed="false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CM602" s="32"/>
      <c r="CN602" s="32"/>
      <c r="CO602" s="32"/>
      <c r="CP602" s="32"/>
      <c r="CQ602" s="32"/>
      <c r="CR602" s="32"/>
      <c r="CS602" s="32"/>
      <c r="CT602" s="32"/>
      <c r="CU602" s="32"/>
      <c r="CV602" s="32"/>
      <c r="CW602" s="32"/>
      <c r="CX602" s="32"/>
      <c r="CY602" s="32"/>
    </row>
    <row r="603" customFormat="false" ht="15.75" hidden="false" customHeight="false" outlineLevel="0" collapsed="false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  <c r="CJ603" s="32"/>
      <c r="CK603" s="32"/>
      <c r="CL603" s="32"/>
      <c r="CM603" s="32"/>
      <c r="CN603" s="32"/>
      <c r="CO603" s="32"/>
      <c r="CP603" s="32"/>
      <c r="CQ603" s="32"/>
      <c r="CR603" s="32"/>
      <c r="CS603" s="32"/>
      <c r="CT603" s="32"/>
      <c r="CU603" s="32"/>
      <c r="CV603" s="32"/>
      <c r="CW603" s="32"/>
      <c r="CX603" s="32"/>
      <c r="CY603" s="32"/>
    </row>
    <row r="604" customFormat="false" ht="15.75" hidden="false" customHeight="false" outlineLevel="0" collapsed="false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CM604" s="32"/>
      <c r="CN604" s="32"/>
      <c r="CO604" s="32"/>
      <c r="CP604" s="32"/>
      <c r="CQ604" s="32"/>
      <c r="CR604" s="32"/>
      <c r="CS604" s="32"/>
      <c r="CT604" s="32"/>
      <c r="CU604" s="32"/>
      <c r="CV604" s="32"/>
      <c r="CW604" s="32"/>
      <c r="CX604" s="32"/>
      <c r="CY604" s="32"/>
    </row>
    <row r="605" customFormat="false" ht="15.75" hidden="false" customHeight="false" outlineLevel="0" collapsed="false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  <c r="CJ605" s="32"/>
      <c r="CK605" s="32"/>
      <c r="CL605" s="32"/>
      <c r="CM605" s="32"/>
      <c r="CN605" s="32"/>
      <c r="CO605" s="32"/>
      <c r="CP605" s="32"/>
      <c r="CQ605" s="32"/>
      <c r="CR605" s="32"/>
      <c r="CS605" s="32"/>
      <c r="CT605" s="32"/>
      <c r="CU605" s="32"/>
      <c r="CV605" s="32"/>
      <c r="CW605" s="32"/>
      <c r="CX605" s="32"/>
      <c r="CY605" s="32"/>
    </row>
    <row r="606" customFormat="false" ht="15.75" hidden="false" customHeight="false" outlineLevel="0" collapsed="false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CM606" s="32"/>
      <c r="CN606" s="32"/>
      <c r="CO606" s="32"/>
      <c r="CP606" s="32"/>
      <c r="CQ606" s="32"/>
      <c r="CR606" s="32"/>
      <c r="CS606" s="32"/>
      <c r="CT606" s="32"/>
      <c r="CU606" s="32"/>
      <c r="CV606" s="32"/>
      <c r="CW606" s="32"/>
      <c r="CX606" s="32"/>
      <c r="CY606" s="32"/>
    </row>
    <row r="607" customFormat="false" ht="15.75" hidden="false" customHeight="false" outlineLevel="0" collapsed="false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  <c r="CJ607" s="32"/>
      <c r="CK607" s="32"/>
      <c r="CL607" s="32"/>
      <c r="CM607" s="32"/>
      <c r="CN607" s="32"/>
      <c r="CO607" s="32"/>
      <c r="CP607" s="32"/>
      <c r="CQ607" s="32"/>
      <c r="CR607" s="32"/>
      <c r="CS607" s="32"/>
      <c r="CT607" s="32"/>
      <c r="CU607" s="32"/>
      <c r="CV607" s="32"/>
      <c r="CW607" s="32"/>
      <c r="CX607" s="32"/>
      <c r="CY607" s="32"/>
    </row>
    <row r="608" customFormat="false" ht="15.75" hidden="false" customHeight="false" outlineLevel="0" collapsed="false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CM608" s="32"/>
      <c r="CN608" s="32"/>
      <c r="CO608" s="32"/>
      <c r="CP608" s="32"/>
      <c r="CQ608" s="32"/>
      <c r="CR608" s="32"/>
      <c r="CS608" s="32"/>
      <c r="CT608" s="32"/>
      <c r="CU608" s="32"/>
      <c r="CV608" s="32"/>
      <c r="CW608" s="32"/>
      <c r="CX608" s="32"/>
      <c r="CY608" s="32"/>
    </row>
    <row r="609" customFormat="false" ht="15.75" hidden="false" customHeight="false" outlineLevel="0" collapsed="false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  <c r="CJ609" s="32"/>
      <c r="CK609" s="32"/>
      <c r="CL609" s="32"/>
      <c r="CM609" s="32"/>
      <c r="CN609" s="32"/>
      <c r="CO609" s="32"/>
      <c r="CP609" s="32"/>
      <c r="CQ609" s="32"/>
      <c r="CR609" s="32"/>
      <c r="CS609" s="32"/>
      <c r="CT609" s="32"/>
      <c r="CU609" s="32"/>
      <c r="CV609" s="32"/>
      <c r="CW609" s="32"/>
      <c r="CX609" s="32"/>
      <c r="CY609" s="32"/>
    </row>
    <row r="610" customFormat="false" ht="15.75" hidden="false" customHeight="false" outlineLevel="0" collapsed="false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CM610" s="32"/>
      <c r="CN610" s="32"/>
      <c r="CO610" s="32"/>
      <c r="CP610" s="32"/>
      <c r="CQ610" s="32"/>
      <c r="CR610" s="32"/>
      <c r="CS610" s="32"/>
      <c r="CT610" s="32"/>
      <c r="CU610" s="32"/>
      <c r="CV610" s="32"/>
      <c r="CW610" s="32"/>
      <c r="CX610" s="32"/>
      <c r="CY610" s="32"/>
    </row>
    <row r="611" customFormat="false" ht="15.75" hidden="false" customHeight="false" outlineLevel="0" collapsed="false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  <c r="CJ611" s="32"/>
      <c r="CK611" s="32"/>
      <c r="CL611" s="32"/>
      <c r="CM611" s="32"/>
      <c r="CN611" s="32"/>
      <c r="CO611" s="32"/>
      <c r="CP611" s="32"/>
      <c r="CQ611" s="32"/>
      <c r="CR611" s="32"/>
      <c r="CS611" s="32"/>
      <c r="CT611" s="32"/>
      <c r="CU611" s="32"/>
      <c r="CV611" s="32"/>
      <c r="CW611" s="32"/>
      <c r="CX611" s="32"/>
      <c r="CY611" s="32"/>
    </row>
    <row r="612" customFormat="false" ht="15.75" hidden="false" customHeight="false" outlineLevel="0" collapsed="false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CM612" s="32"/>
      <c r="CN612" s="32"/>
      <c r="CO612" s="32"/>
      <c r="CP612" s="32"/>
      <c r="CQ612" s="32"/>
      <c r="CR612" s="32"/>
      <c r="CS612" s="32"/>
      <c r="CT612" s="32"/>
      <c r="CU612" s="32"/>
      <c r="CV612" s="32"/>
      <c r="CW612" s="32"/>
      <c r="CX612" s="32"/>
      <c r="CY612" s="32"/>
    </row>
    <row r="613" customFormat="false" ht="15.75" hidden="false" customHeight="false" outlineLevel="0" collapsed="false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  <c r="CJ613" s="32"/>
      <c r="CK613" s="32"/>
      <c r="CL613" s="32"/>
      <c r="CM613" s="32"/>
      <c r="CN613" s="32"/>
      <c r="CO613" s="32"/>
      <c r="CP613" s="32"/>
      <c r="CQ613" s="32"/>
      <c r="CR613" s="32"/>
      <c r="CS613" s="32"/>
      <c r="CT613" s="32"/>
      <c r="CU613" s="32"/>
      <c r="CV613" s="32"/>
      <c r="CW613" s="32"/>
      <c r="CX613" s="32"/>
      <c r="CY613" s="32"/>
    </row>
    <row r="614" customFormat="false" ht="15.75" hidden="false" customHeight="false" outlineLevel="0" collapsed="false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CM614" s="32"/>
      <c r="CN614" s="32"/>
      <c r="CO614" s="32"/>
      <c r="CP614" s="32"/>
      <c r="CQ614" s="32"/>
      <c r="CR614" s="32"/>
      <c r="CS614" s="32"/>
      <c r="CT614" s="32"/>
      <c r="CU614" s="32"/>
      <c r="CV614" s="32"/>
      <c r="CW614" s="32"/>
      <c r="CX614" s="32"/>
      <c r="CY614" s="32"/>
    </row>
    <row r="615" customFormat="false" ht="15.75" hidden="false" customHeight="false" outlineLevel="0" collapsed="false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  <c r="CJ615" s="32"/>
      <c r="CK615" s="32"/>
      <c r="CL615" s="32"/>
      <c r="CM615" s="32"/>
      <c r="CN615" s="32"/>
      <c r="CO615" s="32"/>
      <c r="CP615" s="32"/>
      <c r="CQ615" s="32"/>
      <c r="CR615" s="32"/>
      <c r="CS615" s="32"/>
      <c r="CT615" s="32"/>
      <c r="CU615" s="32"/>
      <c r="CV615" s="32"/>
      <c r="CW615" s="32"/>
      <c r="CX615" s="32"/>
      <c r="CY615" s="32"/>
    </row>
    <row r="616" customFormat="false" ht="15.75" hidden="false" customHeight="false" outlineLevel="0" collapsed="false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CM616" s="32"/>
      <c r="CN616" s="32"/>
      <c r="CO616" s="32"/>
      <c r="CP616" s="32"/>
      <c r="CQ616" s="32"/>
      <c r="CR616" s="32"/>
      <c r="CS616" s="32"/>
      <c r="CT616" s="32"/>
      <c r="CU616" s="32"/>
      <c r="CV616" s="32"/>
      <c r="CW616" s="32"/>
      <c r="CX616" s="32"/>
      <c r="CY616" s="32"/>
    </row>
    <row r="617" customFormat="false" ht="15.75" hidden="false" customHeight="false" outlineLevel="0" collapsed="false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  <c r="CJ617" s="32"/>
      <c r="CK617" s="32"/>
      <c r="CL617" s="32"/>
      <c r="CM617" s="32"/>
      <c r="CN617" s="32"/>
      <c r="CO617" s="32"/>
      <c r="CP617" s="32"/>
      <c r="CQ617" s="32"/>
      <c r="CR617" s="32"/>
      <c r="CS617" s="32"/>
      <c r="CT617" s="32"/>
      <c r="CU617" s="32"/>
      <c r="CV617" s="32"/>
      <c r="CW617" s="32"/>
      <c r="CX617" s="32"/>
      <c r="CY617" s="32"/>
    </row>
    <row r="618" customFormat="false" ht="15.75" hidden="false" customHeight="false" outlineLevel="0" collapsed="false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CM618" s="32"/>
      <c r="CN618" s="32"/>
      <c r="CO618" s="32"/>
      <c r="CP618" s="32"/>
      <c r="CQ618" s="32"/>
      <c r="CR618" s="32"/>
      <c r="CS618" s="32"/>
      <c r="CT618" s="32"/>
      <c r="CU618" s="32"/>
      <c r="CV618" s="32"/>
      <c r="CW618" s="32"/>
      <c r="CX618" s="32"/>
      <c r="CY618" s="32"/>
    </row>
    <row r="619" customFormat="false" ht="15.75" hidden="false" customHeight="false" outlineLevel="0" collapsed="false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  <c r="CJ619" s="32"/>
      <c r="CK619" s="32"/>
      <c r="CL619" s="32"/>
      <c r="CM619" s="32"/>
      <c r="CN619" s="32"/>
      <c r="CO619" s="32"/>
      <c r="CP619" s="32"/>
      <c r="CQ619" s="32"/>
      <c r="CR619" s="32"/>
      <c r="CS619" s="32"/>
      <c r="CT619" s="32"/>
      <c r="CU619" s="32"/>
      <c r="CV619" s="32"/>
      <c r="CW619" s="32"/>
      <c r="CX619" s="32"/>
      <c r="CY619" s="32"/>
    </row>
    <row r="620" customFormat="false" ht="15.75" hidden="false" customHeight="false" outlineLevel="0" collapsed="false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CM620" s="32"/>
      <c r="CN620" s="32"/>
      <c r="CO620" s="32"/>
      <c r="CP620" s="32"/>
      <c r="CQ620" s="32"/>
      <c r="CR620" s="32"/>
      <c r="CS620" s="32"/>
      <c r="CT620" s="32"/>
      <c r="CU620" s="32"/>
      <c r="CV620" s="32"/>
      <c r="CW620" s="32"/>
      <c r="CX620" s="32"/>
      <c r="CY620" s="32"/>
    </row>
    <row r="621" customFormat="false" ht="15.75" hidden="false" customHeight="false" outlineLevel="0" collapsed="false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  <c r="CJ621" s="32"/>
      <c r="CK621" s="32"/>
      <c r="CL621" s="32"/>
      <c r="CM621" s="32"/>
      <c r="CN621" s="32"/>
      <c r="CO621" s="32"/>
      <c r="CP621" s="32"/>
      <c r="CQ621" s="32"/>
      <c r="CR621" s="32"/>
      <c r="CS621" s="32"/>
      <c r="CT621" s="32"/>
      <c r="CU621" s="32"/>
      <c r="CV621" s="32"/>
      <c r="CW621" s="32"/>
      <c r="CX621" s="32"/>
      <c r="CY621" s="32"/>
    </row>
    <row r="622" customFormat="false" ht="15.75" hidden="false" customHeight="false" outlineLevel="0" collapsed="false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CM622" s="32"/>
      <c r="CN622" s="32"/>
      <c r="CO622" s="32"/>
      <c r="CP622" s="32"/>
      <c r="CQ622" s="32"/>
      <c r="CR622" s="32"/>
      <c r="CS622" s="32"/>
      <c r="CT622" s="32"/>
      <c r="CU622" s="32"/>
      <c r="CV622" s="32"/>
      <c r="CW622" s="32"/>
      <c r="CX622" s="32"/>
      <c r="CY622" s="32"/>
    </row>
    <row r="623" customFormat="false" ht="15.75" hidden="false" customHeight="false" outlineLevel="0" collapsed="false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  <c r="CJ623" s="32"/>
      <c r="CK623" s="32"/>
      <c r="CL623" s="32"/>
      <c r="CM623" s="32"/>
      <c r="CN623" s="32"/>
      <c r="CO623" s="32"/>
      <c r="CP623" s="32"/>
      <c r="CQ623" s="32"/>
      <c r="CR623" s="32"/>
      <c r="CS623" s="32"/>
      <c r="CT623" s="32"/>
      <c r="CU623" s="32"/>
      <c r="CV623" s="32"/>
      <c r="CW623" s="32"/>
      <c r="CX623" s="32"/>
      <c r="CY623" s="32"/>
    </row>
    <row r="624" customFormat="false" ht="15.75" hidden="false" customHeight="false" outlineLevel="0" collapsed="false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CM624" s="32"/>
      <c r="CN624" s="32"/>
      <c r="CO624" s="32"/>
      <c r="CP624" s="32"/>
      <c r="CQ624" s="32"/>
      <c r="CR624" s="32"/>
      <c r="CS624" s="32"/>
      <c r="CT624" s="32"/>
      <c r="CU624" s="32"/>
      <c r="CV624" s="32"/>
      <c r="CW624" s="32"/>
      <c r="CX624" s="32"/>
      <c r="CY624" s="32"/>
    </row>
    <row r="625" customFormat="false" ht="15.75" hidden="false" customHeight="false" outlineLevel="0" collapsed="false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  <c r="CJ625" s="32"/>
      <c r="CK625" s="32"/>
      <c r="CL625" s="32"/>
      <c r="CM625" s="32"/>
      <c r="CN625" s="32"/>
      <c r="CO625" s="32"/>
      <c r="CP625" s="32"/>
      <c r="CQ625" s="32"/>
      <c r="CR625" s="32"/>
      <c r="CS625" s="32"/>
      <c r="CT625" s="32"/>
      <c r="CU625" s="32"/>
      <c r="CV625" s="32"/>
      <c r="CW625" s="32"/>
      <c r="CX625" s="32"/>
      <c r="CY625" s="32"/>
    </row>
    <row r="626" customFormat="false" ht="15.75" hidden="false" customHeight="false" outlineLevel="0" collapsed="false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CM626" s="32"/>
      <c r="CN626" s="32"/>
      <c r="CO626" s="32"/>
      <c r="CP626" s="32"/>
      <c r="CQ626" s="32"/>
      <c r="CR626" s="32"/>
      <c r="CS626" s="32"/>
      <c r="CT626" s="32"/>
      <c r="CU626" s="32"/>
      <c r="CV626" s="32"/>
      <c r="CW626" s="32"/>
      <c r="CX626" s="32"/>
      <c r="CY626" s="32"/>
    </row>
    <row r="627" customFormat="false" ht="15.75" hidden="false" customHeight="false" outlineLevel="0" collapsed="false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  <c r="CJ627" s="32"/>
      <c r="CK627" s="32"/>
      <c r="CL627" s="32"/>
      <c r="CM627" s="32"/>
      <c r="CN627" s="32"/>
      <c r="CO627" s="32"/>
      <c r="CP627" s="32"/>
      <c r="CQ627" s="32"/>
      <c r="CR627" s="32"/>
      <c r="CS627" s="32"/>
      <c r="CT627" s="32"/>
      <c r="CU627" s="32"/>
      <c r="CV627" s="32"/>
      <c r="CW627" s="32"/>
      <c r="CX627" s="32"/>
      <c r="CY627" s="32"/>
    </row>
    <row r="628" customFormat="false" ht="15.75" hidden="false" customHeight="false" outlineLevel="0" collapsed="false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CM628" s="32"/>
      <c r="CN628" s="32"/>
      <c r="CO628" s="32"/>
      <c r="CP628" s="32"/>
      <c r="CQ628" s="32"/>
      <c r="CR628" s="32"/>
      <c r="CS628" s="32"/>
      <c r="CT628" s="32"/>
      <c r="CU628" s="32"/>
      <c r="CV628" s="32"/>
      <c r="CW628" s="32"/>
      <c r="CX628" s="32"/>
      <c r="CY628" s="32"/>
    </row>
    <row r="629" customFormat="false" ht="15.75" hidden="false" customHeight="false" outlineLevel="0" collapsed="false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  <c r="CJ629" s="32"/>
      <c r="CK629" s="32"/>
      <c r="CL629" s="32"/>
      <c r="CM629" s="32"/>
      <c r="CN629" s="32"/>
      <c r="CO629" s="32"/>
      <c r="CP629" s="32"/>
      <c r="CQ629" s="32"/>
      <c r="CR629" s="32"/>
      <c r="CS629" s="32"/>
      <c r="CT629" s="32"/>
      <c r="CU629" s="32"/>
      <c r="CV629" s="32"/>
      <c r="CW629" s="32"/>
      <c r="CX629" s="32"/>
      <c r="CY629" s="32"/>
    </row>
    <row r="630" customFormat="false" ht="15.75" hidden="false" customHeight="false" outlineLevel="0" collapsed="false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CM630" s="32"/>
      <c r="CN630" s="32"/>
      <c r="CO630" s="32"/>
      <c r="CP630" s="32"/>
      <c r="CQ630" s="32"/>
      <c r="CR630" s="32"/>
      <c r="CS630" s="32"/>
      <c r="CT630" s="32"/>
      <c r="CU630" s="32"/>
      <c r="CV630" s="32"/>
      <c r="CW630" s="32"/>
      <c r="CX630" s="32"/>
      <c r="CY630" s="32"/>
    </row>
    <row r="631" customFormat="false" ht="15.75" hidden="false" customHeight="false" outlineLevel="0" collapsed="false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  <c r="CJ631" s="32"/>
      <c r="CK631" s="32"/>
      <c r="CL631" s="32"/>
      <c r="CM631" s="32"/>
      <c r="CN631" s="32"/>
      <c r="CO631" s="32"/>
      <c r="CP631" s="32"/>
      <c r="CQ631" s="32"/>
      <c r="CR631" s="32"/>
      <c r="CS631" s="32"/>
      <c r="CT631" s="32"/>
      <c r="CU631" s="32"/>
      <c r="CV631" s="32"/>
      <c r="CW631" s="32"/>
      <c r="CX631" s="32"/>
      <c r="CY631" s="32"/>
    </row>
    <row r="632" customFormat="false" ht="15.75" hidden="false" customHeight="false" outlineLevel="0" collapsed="false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  <c r="CJ632" s="32"/>
      <c r="CK632" s="32"/>
      <c r="CL632" s="32"/>
      <c r="CM632" s="32"/>
      <c r="CN632" s="32"/>
      <c r="CO632" s="32"/>
      <c r="CP632" s="32"/>
      <c r="CQ632" s="32"/>
      <c r="CR632" s="32"/>
      <c r="CS632" s="32"/>
      <c r="CT632" s="32"/>
      <c r="CU632" s="32"/>
      <c r="CV632" s="32"/>
      <c r="CW632" s="32"/>
      <c r="CX632" s="32"/>
      <c r="CY632" s="32"/>
    </row>
    <row r="633" customFormat="false" ht="15.75" hidden="false" customHeight="false" outlineLevel="0" collapsed="false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  <c r="CJ633" s="32"/>
      <c r="CK633" s="32"/>
      <c r="CL633" s="32"/>
      <c r="CM633" s="32"/>
      <c r="CN633" s="32"/>
      <c r="CO633" s="32"/>
      <c r="CP633" s="32"/>
      <c r="CQ633" s="32"/>
      <c r="CR633" s="32"/>
      <c r="CS633" s="32"/>
      <c r="CT633" s="32"/>
      <c r="CU633" s="32"/>
      <c r="CV633" s="32"/>
      <c r="CW633" s="32"/>
      <c r="CX633" s="32"/>
      <c r="CY633" s="32"/>
    </row>
    <row r="634" customFormat="false" ht="15.75" hidden="false" customHeight="false" outlineLevel="0" collapsed="false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  <c r="CJ634" s="32"/>
      <c r="CK634" s="32"/>
      <c r="CL634" s="32"/>
      <c r="CM634" s="32"/>
      <c r="CN634" s="32"/>
      <c r="CO634" s="32"/>
      <c r="CP634" s="32"/>
      <c r="CQ634" s="32"/>
      <c r="CR634" s="32"/>
      <c r="CS634" s="32"/>
      <c r="CT634" s="32"/>
      <c r="CU634" s="32"/>
      <c r="CV634" s="32"/>
      <c r="CW634" s="32"/>
      <c r="CX634" s="32"/>
      <c r="CY634" s="32"/>
    </row>
    <row r="635" customFormat="false" ht="15.75" hidden="false" customHeight="false" outlineLevel="0" collapsed="false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  <c r="CJ635" s="32"/>
      <c r="CK635" s="32"/>
      <c r="CL635" s="32"/>
      <c r="CM635" s="32"/>
      <c r="CN635" s="32"/>
      <c r="CO635" s="32"/>
      <c r="CP635" s="32"/>
      <c r="CQ635" s="32"/>
      <c r="CR635" s="32"/>
      <c r="CS635" s="32"/>
      <c r="CT635" s="32"/>
      <c r="CU635" s="32"/>
      <c r="CV635" s="32"/>
      <c r="CW635" s="32"/>
      <c r="CX635" s="32"/>
      <c r="CY635" s="32"/>
    </row>
    <row r="636" customFormat="false" ht="15.75" hidden="false" customHeight="false" outlineLevel="0" collapsed="false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  <c r="CJ636" s="32"/>
      <c r="CK636" s="32"/>
      <c r="CL636" s="32"/>
      <c r="CM636" s="32"/>
      <c r="CN636" s="32"/>
      <c r="CO636" s="32"/>
      <c r="CP636" s="32"/>
      <c r="CQ636" s="32"/>
      <c r="CR636" s="32"/>
      <c r="CS636" s="32"/>
      <c r="CT636" s="32"/>
      <c r="CU636" s="32"/>
      <c r="CV636" s="32"/>
      <c r="CW636" s="32"/>
      <c r="CX636" s="32"/>
      <c r="CY636" s="32"/>
    </row>
    <row r="637" customFormat="false" ht="15.75" hidden="false" customHeight="false" outlineLevel="0" collapsed="false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  <c r="CJ637" s="32"/>
      <c r="CK637" s="32"/>
      <c r="CL637" s="32"/>
      <c r="CM637" s="32"/>
      <c r="CN637" s="32"/>
      <c r="CO637" s="32"/>
      <c r="CP637" s="32"/>
      <c r="CQ637" s="32"/>
      <c r="CR637" s="32"/>
      <c r="CS637" s="32"/>
      <c r="CT637" s="32"/>
      <c r="CU637" s="32"/>
      <c r="CV637" s="32"/>
      <c r="CW637" s="32"/>
      <c r="CX637" s="32"/>
      <c r="CY637" s="32"/>
    </row>
    <row r="638" customFormat="false" ht="15.75" hidden="false" customHeight="false" outlineLevel="0" collapsed="false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CM638" s="32"/>
      <c r="CN638" s="32"/>
      <c r="CO638" s="32"/>
      <c r="CP638" s="32"/>
      <c r="CQ638" s="32"/>
      <c r="CR638" s="32"/>
      <c r="CS638" s="32"/>
      <c r="CT638" s="32"/>
      <c r="CU638" s="32"/>
      <c r="CV638" s="32"/>
      <c r="CW638" s="32"/>
      <c r="CX638" s="32"/>
      <c r="CY638" s="32"/>
    </row>
    <row r="639" customFormat="false" ht="15.75" hidden="false" customHeight="false" outlineLevel="0" collapsed="false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  <c r="CJ639" s="32"/>
      <c r="CK639" s="32"/>
      <c r="CL639" s="32"/>
      <c r="CM639" s="32"/>
      <c r="CN639" s="32"/>
      <c r="CO639" s="32"/>
      <c r="CP639" s="32"/>
      <c r="CQ639" s="32"/>
      <c r="CR639" s="32"/>
      <c r="CS639" s="32"/>
      <c r="CT639" s="32"/>
      <c r="CU639" s="32"/>
      <c r="CV639" s="32"/>
      <c r="CW639" s="32"/>
      <c r="CX639" s="32"/>
      <c r="CY639" s="32"/>
    </row>
    <row r="640" customFormat="false" ht="15.75" hidden="false" customHeight="false" outlineLevel="0" collapsed="false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CM640" s="32"/>
      <c r="CN640" s="32"/>
      <c r="CO640" s="32"/>
      <c r="CP640" s="32"/>
      <c r="CQ640" s="32"/>
      <c r="CR640" s="32"/>
      <c r="CS640" s="32"/>
      <c r="CT640" s="32"/>
      <c r="CU640" s="32"/>
      <c r="CV640" s="32"/>
      <c r="CW640" s="32"/>
      <c r="CX640" s="32"/>
      <c r="CY640" s="32"/>
    </row>
    <row r="641" customFormat="false" ht="15.75" hidden="false" customHeight="false" outlineLevel="0" collapsed="false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  <c r="CJ641" s="32"/>
      <c r="CK641" s="32"/>
      <c r="CL641" s="32"/>
      <c r="CM641" s="32"/>
      <c r="CN641" s="32"/>
      <c r="CO641" s="32"/>
      <c r="CP641" s="32"/>
      <c r="CQ641" s="32"/>
      <c r="CR641" s="32"/>
      <c r="CS641" s="32"/>
      <c r="CT641" s="32"/>
      <c r="CU641" s="32"/>
      <c r="CV641" s="32"/>
      <c r="CW641" s="32"/>
      <c r="CX641" s="32"/>
      <c r="CY641" s="32"/>
    </row>
    <row r="642" customFormat="false" ht="15.75" hidden="false" customHeight="false" outlineLevel="0" collapsed="false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CM642" s="32"/>
      <c r="CN642" s="32"/>
      <c r="CO642" s="32"/>
      <c r="CP642" s="32"/>
      <c r="CQ642" s="32"/>
      <c r="CR642" s="32"/>
      <c r="CS642" s="32"/>
      <c r="CT642" s="32"/>
      <c r="CU642" s="32"/>
      <c r="CV642" s="32"/>
      <c r="CW642" s="32"/>
      <c r="CX642" s="32"/>
      <c r="CY642" s="32"/>
    </row>
    <row r="643" customFormat="false" ht="15.75" hidden="false" customHeight="false" outlineLevel="0" collapsed="false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  <c r="CJ643" s="32"/>
      <c r="CK643" s="32"/>
      <c r="CL643" s="32"/>
      <c r="CM643" s="32"/>
      <c r="CN643" s="32"/>
      <c r="CO643" s="32"/>
      <c r="CP643" s="32"/>
      <c r="CQ643" s="32"/>
      <c r="CR643" s="32"/>
      <c r="CS643" s="32"/>
      <c r="CT643" s="32"/>
      <c r="CU643" s="32"/>
      <c r="CV643" s="32"/>
      <c r="CW643" s="32"/>
      <c r="CX643" s="32"/>
      <c r="CY643" s="32"/>
    </row>
    <row r="644" customFormat="false" ht="15.75" hidden="false" customHeight="false" outlineLevel="0" collapsed="false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CM644" s="32"/>
      <c r="CN644" s="32"/>
      <c r="CO644" s="32"/>
      <c r="CP644" s="32"/>
      <c r="CQ644" s="32"/>
      <c r="CR644" s="32"/>
      <c r="CS644" s="32"/>
      <c r="CT644" s="32"/>
      <c r="CU644" s="32"/>
      <c r="CV644" s="32"/>
      <c r="CW644" s="32"/>
      <c r="CX644" s="32"/>
      <c r="CY644" s="32"/>
    </row>
    <row r="645" customFormat="false" ht="15.75" hidden="false" customHeight="false" outlineLevel="0" collapsed="false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  <c r="CJ645" s="32"/>
      <c r="CK645" s="32"/>
      <c r="CL645" s="32"/>
      <c r="CM645" s="32"/>
      <c r="CN645" s="32"/>
      <c r="CO645" s="32"/>
      <c r="CP645" s="32"/>
      <c r="CQ645" s="32"/>
      <c r="CR645" s="32"/>
      <c r="CS645" s="32"/>
      <c r="CT645" s="32"/>
      <c r="CU645" s="32"/>
      <c r="CV645" s="32"/>
      <c r="CW645" s="32"/>
      <c r="CX645" s="32"/>
      <c r="CY645" s="32"/>
    </row>
    <row r="646" customFormat="false" ht="15.75" hidden="false" customHeight="false" outlineLevel="0" collapsed="false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CM646" s="32"/>
      <c r="CN646" s="32"/>
      <c r="CO646" s="32"/>
      <c r="CP646" s="32"/>
      <c r="CQ646" s="32"/>
      <c r="CR646" s="32"/>
      <c r="CS646" s="32"/>
      <c r="CT646" s="32"/>
      <c r="CU646" s="32"/>
      <c r="CV646" s="32"/>
      <c r="CW646" s="32"/>
      <c r="CX646" s="32"/>
      <c r="CY646" s="32"/>
    </row>
    <row r="647" customFormat="false" ht="15.75" hidden="false" customHeight="false" outlineLevel="0" collapsed="false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  <c r="CJ647" s="32"/>
      <c r="CK647" s="32"/>
      <c r="CL647" s="32"/>
      <c r="CM647" s="32"/>
      <c r="CN647" s="32"/>
      <c r="CO647" s="32"/>
      <c r="CP647" s="32"/>
      <c r="CQ647" s="32"/>
      <c r="CR647" s="32"/>
      <c r="CS647" s="32"/>
      <c r="CT647" s="32"/>
      <c r="CU647" s="32"/>
      <c r="CV647" s="32"/>
      <c r="CW647" s="32"/>
      <c r="CX647" s="32"/>
      <c r="CY647" s="32"/>
    </row>
    <row r="648" customFormat="false" ht="15.75" hidden="false" customHeight="false" outlineLevel="0" collapsed="false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CM648" s="32"/>
      <c r="CN648" s="32"/>
      <c r="CO648" s="32"/>
      <c r="CP648" s="32"/>
      <c r="CQ648" s="32"/>
      <c r="CR648" s="32"/>
      <c r="CS648" s="32"/>
      <c r="CT648" s="32"/>
      <c r="CU648" s="32"/>
      <c r="CV648" s="32"/>
      <c r="CW648" s="32"/>
      <c r="CX648" s="32"/>
      <c r="CY648" s="32"/>
    </row>
    <row r="649" customFormat="false" ht="15.75" hidden="false" customHeight="false" outlineLevel="0" collapsed="false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  <c r="CJ649" s="32"/>
      <c r="CK649" s="32"/>
      <c r="CL649" s="32"/>
      <c r="CM649" s="32"/>
      <c r="CN649" s="32"/>
      <c r="CO649" s="32"/>
      <c r="CP649" s="32"/>
      <c r="CQ649" s="32"/>
      <c r="CR649" s="32"/>
      <c r="CS649" s="32"/>
      <c r="CT649" s="32"/>
      <c r="CU649" s="32"/>
      <c r="CV649" s="32"/>
      <c r="CW649" s="32"/>
      <c r="CX649" s="32"/>
      <c r="CY649" s="32"/>
    </row>
    <row r="650" customFormat="false" ht="15.75" hidden="false" customHeight="false" outlineLevel="0" collapsed="false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  <c r="CJ650" s="32"/>
      <c r="CK650" s="32"/>
      <c r="CL650" s="32"/>
      <c r="CM650" s="32"/>
      <c r="CN650" s="32"/>
      <c r="CO650" s="32"/>
      <c r="CP650" s="32"/>
      <c r="CQ650" s="32"/>
      <c r="CR650" s="32"/>
      <c r="CS650" s="32"/>
      <c r="CT650" s="32"/>
      <c r="CU650" s="32"/>
      <c r="CV650" s="32"/>
      <c r="CW650" s="32"/>
      <c r="CX650" s="32"/>
      <c r="CY650" s="32"/>
    </row>
    <row r="651" customFormat="false" ht="15.75" hidden="false" customHeight="false" outlineLevel="0" collapsed="false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  <c r="CJ651" s="32"/>
      <c r="CK651" s="32"/>
      <c r="CL651" s="32"/>
      <c r="CM651" s="32"/>
      <c r="CN651" s="32"/>
      <c r="CO651" s="32"/>
      <c r="CP651" s="32"/>
      <c r="CQ651" s="32"/>
      <c r="CR651" s="32"/>
      <c r="CS651" s="32"/>
      <c r="CT651" s="32"/>
      <c r="CU651" s="32"/>
      <c r="CV651" s="32"/>
      <c r="CW651" s="32"/>
      <c r="CX651" s="32"/>
      <c r="CY651" s="32"/>
    </row>
    <row r="652" customFormat="false" ht="15.75" hidden="false" customHeight="false" outlineLevel="0" collapsed="false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CM652" s="32"/>
      <c r="CN652" s="32"/>
      <c r="CO652" s="32"/>
      <c r="CP652" s="32"/>
      <c r="CQ652" s="32"/>
      <c r="CR652" s="32"/>
      <c r="CS652" s="32"/>
      <c r="CT652" s="32"/>
      <c r="CU652" s="32"/>
      <c r="CV652" s="32"/>
      <c r="CW652" s="32"/>
      <c r="CX652" s="32"/>
      <c r="CY652" s="32"/>
    </row>
    <row r="653" customFormat="false" ht="15.75" hidden="false" customHeight="false" outlineLevel="0" collapsed="false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  <c r="CJ653" s="32"/>
      <c r="CK653" s="32"/>
      <c r="CL653" s="32"/>
      <c r="CM653" s="32"/>
      <c r="CN653" s="32"/>
      <c r="CO653" s="32"/>
      <c r="CP653" s="32"/>
      <c r="CQ653" s="32"/>
      <c r="CR653" s="32"/>
      <c r="CS653" s="32"/>
      <c r="CT653" s="32"/>
      <c r="CU653" s="32"/>
      <c r="CV653" s="32"/>
      <c r="CW653" s="32"/>
      <c r="CX653" s="32"/>
      <c r="CY653" s="32"/>
    </row>
    <row r="654" customFormat="false" ht="15.75" hidden="false" customHeight="false" outlineLevel="0" collapsed="false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CM654" s="32"/>
      <c r="CN654" s="32"/>
      <c r="CO654" s="32"/>
      <c r="CP654" s="32"/>
      <c r="CQ654" s="32"/>
      <c r="CR654" s="32"/>
      <c r="CS654" s="32"/>
      <c r="CT654" s="32"/>
      <c r="CU654" s="32"/>
      <c r="CV654" s="32"/>
      <c r="CW654" s="32"/>
      <c r="CX654" s="32"/>
      <c r="CY654" s="32"/>
    </row>
    <row r="655" customFormat="false" ht="15.75" hidden="false" customHeight="false" outlineLevel="0" collapsed="false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  <c r="CJ655" s="32"/>
      <c r="CK655" s="32"/>
      <c r="CL655" s="32"/>
      <c r="CM655" s="32"/>
      <c r="CN655" s="32"/>
      <c r="CO655" s="32"/>
      <c r="CP655" s="32"/>
      <c r="CQ655" s="32"/>
      <c r="CR655" s="32"/>
      <c r="CS655" s="32"/>
      <c r="CT655" s="32"/>
      <c r="CU655" s="32"/>
      <c r="CV655" s="32"/>
      <c r="CW655" s="32"/>
      <c r="CX655" s="32"/>
      <c r="CY655" s="32"/>
    </row>
    <row r="656" customFormat="false" ht="15.75" hidden="false" customHeight="false" outlineLevel="0" collapsed="false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CM656" s="32"/>
      <c r="CN656" s="32"/>
      <c r="CO656" s="32"/>
      <c r="CP656" s="32"/>
      <c r="CQ656" s="32"/>
      <c r="CR656" s="32"/>
      <c r="CS656" s="32"/>
      <c r="CT656" s="32"/>
      <c r="CU656" s="32"/>
      <c r="CV656" s="32"/>
      <c r="CW656" s="32"/>
      <c r="CX656" s="32"/>
      <c r="CY656" s="32"/>
    </row>
    <row r="657" customFormat="false" ht="15.75" hidden="false" customHeight="false" outlineLevel="0" collapsed="false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CF657" s="32"/>
      <c r="CG657" s="32"/>
      <c r="CH657" s="32"/>
      <c r="CI657" s="32"/>
      <c r="CJ657" s="32"/>
      <c r="CK657" s="32"/>
      <c r="CL657" s="32"/>
      <c r="CM657" s="32"/>
      <c r="CN657" s="32"/>
      <c r="CO657" s="32"/>
      <c r="CP657" s="32"/>
      <c r="CQ657" s="32"/>
      <c r="CR657" s="32"/>
      <c r="CS657" s="32"/>
      <c r="CT657" s="32"/>
      <c r="CU657" s="32"/>
      <c r="CV657" s="32"/>
      <c r="CW657" s="32"/>
      <c r="CX657" s="32"/>
      <c r="CY657" s="32"/>
    </row>
    <row r="658" customFormat="false" ht="15.75" hidden="false" customHeight="false" outlineLevel="0" collapsed="false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  <c r="CJ658" s="32"/>
      <c r="CK658" s="32"/>
      <c r="CL658" s="32"/>
      <c r="CM658" s="32"/>
      <c r="CN658" s="32"/>
      <c r="CO658" s="32"/>
      <c r="CP658" s="32"/>
      <c r="CQ658" s="32"/>
      <c r="CR658" s="32"/>
      <c r="CS658" s="32"/>
      <c r="CT658" s="32"/>
      <c r="CU658" s="32"/>
      <c r="CV658" s="32"/>
      <c r="CW658" s="32"/>
      <c r="CX658" s="32"/>
      <c r="CY658" s="32"/>
    </row>
    <row r="659" customFormat="false" ht="15.75" hidden="false" customHeight="false" outlineLevel="0" collapsed="false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CF659" s="32"/>
      <c r="CG659" s="32"/>
      <c r="CH659" s="32"/>
      <c r="CI659" s="32"/>
      <c r="CJ659" s="32"/>
      <c r="CK659" s="32"/>
      <c r="CL659" s="32"/>
      <c r="CM659" s="32"/>
      <c r="CN659" s="32"/>
      <c r="CO659" s="32"/>
      <c r="CP659" s="32"/>
      <c r="CQ659" s="32"/>
      <c r="CR659" s="32"/>
      <c r="CS659" s="32"/>
      <c r="CT659" s="32"/>
      <c r="CU659" s="32"/>
      <c r="CV659" s="32"/>
      <c r="CW659" s="32"/>
      <c r="CX659" s="32"/>
      <c r="CY659" s="32"/>
    </row>
    <row r="660" customFormat="false" ht="15.75" hidden="false" customHeight="false" outlineLevel="0" collapsed="false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  <c r="CJ660" s="32"/>
      <c r="CK660" s="32"/>
      <c r="CL660" s="32"/>
      <c r="CM660" s="32"/>
      <c r="CN660" s="32"/>
      <c r="CO660" s="32"/>
      <c r="CP660" s="32"/>
      <c r="CQ660" s="32"/>
      <c r="CR660" s="32"/>
      <c r="CS660" s="32"/>
      <c r="CT660" s="32"/>
      <c r="CU660" s="32"/>
      <c r="CV660" s="32"/>
      <c r="CW660" s="32"/>
      <c r="CX660" s="32"/>
      <c r="CY660" s="32"/>
    </row>
    <row r="661" customFormat="false" ht="15.75" hidden="false" customHeight="false" outlineLevel="0" collapsed="false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CF661" s="32"/>
      <c r="CG661" s="32"/>
      <c r="CH661" s="32"/>
      <c r="CI661" s="32"/>
      <c r="CJ661" s="32"/>
      <c r="CK661" s="32"/>
      <c r="CL661" s="32"/>
      <c r="CM661" s="32"/>
      <c r="CN661" s="32"/>
      <c r="CO661" s="32"/>
      <c r="CP661" s="32"/>
      <c r="CQ661" s="32"/>
      <c r="CR661" s="32"/>
      <c r="CS661" s="32"/>
      <c r="CT661" s="32"/>
      <c r="CU661" s="32"/>
      <c r="CV661" s="32"/>
      <c r="CW661" s="32"/>
      <c r="CX661" s="32"/>
      <c r="CY661" s="32"/>
    </row>
    <row r="662" customFormat="false" ht="15.75" hidden="false" customHeight="false" outlineLevel="0" collapsed="false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  <c r="CJ662" s="32"/>
      <c r="CK662" s="32"/>
      <c r="CL662" s="32"/>
      <c r="CM662" s="32"/>
      <c r="CN662" s="32"/>
      <c r="CO662" s="32"/>
      <c r="CP662" s="32"/>
      <c r="CQ662" s="32"/>
      <c r="CR662" s="32"/>
      <c r="CS662" s="32"/>
      <c r="CT662" s="32"/>
      <c r="CU662" s="32"/>
      <c r="CV662" s="32"/>
      <c r="CW662" s="32"/>
      <c r="CX662" s="32"/>
      <c r="CY662" s="32"/>
    </row>
    <row r="663" customFormat="false" ht="15.75" hidden="false" customHeight="false" outlineLevel="0" collapsed="false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CF663" s="32"/>
      <c r="CG663" s="32"/>
      <c r="CH663" s="32"/>
      <c r="CI663" s="32"/>
      <c r="CJ663" s="32"/>
      <c r="CK663" s="32"/>
      <c r="CL663" s="32"/>
      <c r="CM663" s="32"/>
      <c r="CN663" s="32"/>
      <c r="CO663" s="32"/>
      <c r="CP663" s="32"/>
      <c r="CQ663" s="32"/>
      <c r="CR663" s="32"/>
      <c r="CS663" s="32"/>
      <c r="CT663" s="32"/>
      <c r="CU663" s="32"/>
      <c r="CV663" s="32"/>
      <c r="CW663" s="32"/>
      <c r="CX663" s="32"/>
      <c r="CY663" s="32"/>
    </row>
    <row r="664" customFormat="false" ht="15.75" hidden="false" customHeight="false" outlineLevel="0" collapsed="false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  <c r="CJ664" s="32"/>
      <c r="CK664" s="32"/>
      <c r="CL664" s="32"/>
      <c r="CM664" s="32"/>
      <c r="CN664" s="32"/>
      <c r="CO664" s="32"/>
      <c r="CP664" s="32"/>
      <c r="CQ664" s="32"/>
      <c r="CR664" s="32"/>
      <c r="CS664" s="32"/>
      <c r="CT664" s="32"/>
      <c r="CU664" s="32"/>
      <c r="CV664" s="32"/>
      <c r="CW664" s="32"/>
      <c r="CX664" s="32"/>
      <c r="CY664" s="32"/>
    </row>
    <row r="665" customFormat="false" ht="15.75" hidden="false" customHeight="false" outlineLevel="0" collapsed="false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CF665" s="32"/>
      <c r="CG665" s="32"/>
      <c r="CH665" s="32"/>
      <c r="CI665" s="32"/>
      <c r="CJ665" s="32"/>
      <c r="CK665" s="32"/>
      <c r="CL665" s="32"/>
      <c r="CM665" s="32"/>
      <c r="CN665" s="32"/>
      <c r="CO665" s="32"/>
      <c r="CP665" s="32"/>
      <c r="CQ665" s="32"/>
      <c r="CR665" s="32"/>
      <c r="CS665" s="32"/>
      <c r="CT665" s="32"/>
      <c r="CU665" s="32"/>
      <c r="CV665" s="32"/>
      <c r="CW665" s="32"/>
      <c r="CX665" s="32"/>
      <c r="CY665" s="32"/>
    </row>
    <row r="666" customFormat="false" ht="15.75" hidden="false" customHeight="false" outlineLevel="0" collapsed="false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  <c r="CJ666" s="32"/>
      <c r="CK666" s="32"/>
      <c r="CL666" s="32"/>
      <c r="CM666" s="32"/>
      <c r="CN666" s="32"/>
      <c r="CO666" s="32"/>
      <c r="CP666" s="32"/>
      <c r="CQ666" s="32"/>
      <c r="CR666" s="32"/>
      <c r="CS666" s="32"/>
      <c r="CT666" s="32"/>
      <c r="CU666" s="32"/>
      <c r="CV666" s="32"/>
      <c r="CW666" s="32"/>
      <c r="CX666" s="32"/>
      <c r="CY666" s="32"/>
    </row>
    <row r="667" customFormat="false" ht="15.75" hidden="false" customHeight="false" outlineLevel="0" collapsed="false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CF667" s="32"/>
      <c r="CG667" s="32"/>
      <c r="CH667" s="32"/>
      <c r="CI667" s="32"/>
      <c r="CJ667" s="32"/>
      <c r="CK667" s="32"/>
      <c r="CL667" s="32"/>
      <c r="CM667" s="32"/>
      <c r="CN667" s="32"/>
      <c r="CO667" s="32"/>
      <c r="CP667" s="32"/>
      <c r="CQ667" s="32"/>
      <c r="CR667" s="32"/>
      <c r="CS667" s="32"/>
      <c r="CT667" s="32"/>
      <c r="CU667" s="32"/>
      <c r="CV667" s="32"/>
      <c r="CW667" s="32"/>
      <c r="CX667" s="32"/>
      <c r="CY667" s="32"/>
    </row>
    <row r="668" customFormat="false" ht="15.75" hidden="false" customHeight="false" outlineLevel="0" collapsed="false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  <c r="CJ668" s="32"/>
      <c r="CK668" s="32"/>
      <c r="CL668" s="32"/>
      <c r="CM668" s="32"/>
      <c r="CN668" s="32"/>
      <c r="CO668" s="32"/>
      <c r="CP668" s="32"/>
      <c r="CQ668" s="32"/>
      <c r="CR668" s="32"/>
      <c r="CS668" s="32"/>
      <c r="CT668" s="32"/>
      <c r="CU668" s="32"/>
      <c r="CV668" s="32"/>
      <c r="CW668" s="32"/>
      <c r="CX668" s="32"/>
      <c r="CY668" s="32"/>
    </row>
    <row r="669" customFormat="false" ht="15.75" hidden="false" customHeight="false" outlineLevel="0" collapsed="false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2"/>
      <c r="CH669" s="32"/>
      <c r="CI669" s="32"/>
      <c r="CJ669" s="32"/>
      <c r="CK669" s="32"/>
      <c r="CL669" s="32"/>
      <c r="CM669" s="32"/>
      <c r="CN669" s="32"/>
      <c r="CO669" s="32"/>
      <c r="CP669" s="32"/>
      <c r="CQ669" s="32"/>
      <c r="CR669" s="32"/>
      <c r="CS669" s="32"/>
      <c r="CT669" s="32"/>
      <c r="CU669" s="32"/>
      <c r="CV669" s="32"/>
      <c r="CW669" s="32"/>
      <c r="CX669" s="32"/>
      <c r="CY669" s="32"/>
    </row>
    <row r="670" customFormat="false" ht="15.75" hidden="false" customHeight="false" outlineLevel="0" collapsed="false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  <c r="CJ670" s="32"/>
      <c r="CK670" s="32"/>
      <c r="CL670" s="32"/>
      <c r="CM670" s="32"/>
      <c r="CN670" s="32"/>
      <c r="CO670" s="32"/>
      <c r="CP670" s="32"/>
      <c r="CQ670" s="32"/>
      <c r="CR670" s="32"/>
      <c r="CS670" s="32"/>
      <c r="CT670" s="32"/>
      <c r="CU670" s="32"/>
      <c r="CV670" s="32"/>
      <c r="CW670" s="32"/>
      <c r="CX670" s="32"/>
      <c r="CY670" s="32"/>
    </row>
    <row r="671" customFormat="false" ht="15.75" hidden="false" customHeight="false" outlineLevel="0" collapsed="false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2"/>
      <c r="CH671" s="32"/>
      <c r="CI671" s="32"/>
      <c r="CJ671" s="32"/>
      <c r="CK671" s="32"/>
      <c r="CL671" s="32"/>
      <c r="CM671" s="32"/>
      <c r="CN671" s="32"/>
      <c r="CO671" s="32"/>
      <c r="CP671" s="32"/>
      <c r="CQ671" s="32"/>
      <c r="CR671" s="32"/>
      <c r="CS671" s="32"/>
      <c r="CT671" s="32"/>
      <c r="CU671" s="32"/>
      <c r="CV671" s="32"/>
      <c r="CW671" s="32"/>
      <c r="CX671" s="32"/>
      <c r="CY671" s="32"/>
    </row>
    <row r="672" customFormat="false" ht="15.75" hidden="false" customHeight="false" outlineLevel="0" collapsed="false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  <c r="CJ672" s="32"/>
      <c r="CK672" s="32"/>
      <c r="CL672" s="32"/>
      <c r="CM672" s="32"/>
      <c r="CN672" s="32"/>
      <c r="CO672" s="32"/>
      <c r="CP672" s="32"/>
      <c r="CQ672" s="32"/>
      <c r="CR672" s="32"/>
      <c r="CS672" s="32"/>
      <c r="CT672" s="32"/>
      <c r="CU672" s="32"/>
      <c r="CV672" s="32"/>
      <c r="CW672" s="32"/>
      <c r="CX672" s="32"/>
      <c r="CY672" s="32"/>
    </row>
    <row r="673" customFormat="false" ht="15.75" hidden="false" customHeight="false" outlineLevel="0" collapsed="false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CF673" s="32"/>
      <c r="CG673" s="32"/>
      <c r="CH673" s="32"/>
      <c r="CI673" s="32"/>
      <c r="CJ673" s="32"/>
      <c r="CK673" s="32"/>
      <c r="CL673" s="32"/>
      <c r="CM673" s="32"/>
      <c r="CN673" s="32"/>
      <c r="CO673" s="32"/>
      <c r="CP673" s="32"/>
      <c r="CQ673" s="32"/>
      <c r="CR673" s="32"/>
      <c r="CS673" s="32"/>
      <c r="CT673" s="32"/>
      <c r="CU673" s="32"/>
      <c r="CV673" s="32"/>
      <c r="CW673" s="32"/>
      <c r="CX673" s="32"/>
      <c r="CY673" s="32"/>
    </row>
    <row r="674" customFormat="false" ht="15.75" hidden="false" customHeight="false" outlineLevel="0" collapsed="false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  <c r="CJ674" s="32"/>
      <c r="CK674" s="32"/>
      <c r="CL674" s="32"/>
      <c r="CM674" s="32"/>
      <c r="CN674" s="32"/>
      <c r="CO674" s="32"/>
      <c r="CP674" s="32"/>
      <c r="CQ674" s="32"/>
      <c r="CR674" s="32"/>
      <c r="CS674" s="32"/>
      <c r="CT674" s="32"/>
      <c r="CU674" s="32"/>
      <c r="CV674" s="32"/>
      <c r="CW674" s="32"/>
      <c r="CX674" s="32"/>
      <c r="CY674" s="32"/>
    </row>
    <row r="675" customFormat="false" ht="15.75" hidden="false" customHeight="false" outlineLevel="0" collapsed="false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CF675" s="32"/>
      <c r="CG675" s="32"/>
      <c r="CH675" s="32"/>
      <c r="CI675" s="32"/>
      <c r="CJ675" s="32"/>
      <c r="CK675" s="32"/>
      <c r="CL675" s="32"/>
      <c r="CM675" s="32"/>
      <c r="CN675" s="32"/>
      <c r="CO675" s="32"/>
      <c r="CP675" s="32"/>
      <c r="CQ675" s="32"/>
      <c r="CR675" s="32"/>
      <c r="CS675" s="32"/>
      <c r="CT675" s="32"/>
      <c r="CU675" s="32"/>
      <c r="CV675" s="32"/>
      <c r="CW675" s="32"/>
      <c r="CX675" s="32"/>
      <c r="CY675" s="32"/>
    </row>
    <row r="676" customFormat="false" ht="15.75" hidden="false" customHeight="false" outlineLevel="0" collapsed="false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  <c r="CJ676" s="32"/>
      <c r="CK676" s="32"/>
      <c r="CL676" s="32"/>
      <c r="CM676" s="32"/>
      <c r="CN676" s="32"/>
      <c r="CO676" s="32"/>
      <c r="CP676" s="32"/>
      <c r="CQ676" s="32"/>
      <c r="CR676" s="32"/>
      <c r="CS676" s="32"/>
      <c r="CT676" s="32"/>
      <c r="CU676" s="32"/>
      <c r="CV676" s="32"/>
      <c r="CW676" s="32"/>
      <c r="CX676" s="32"/>
      <c r="CY676" s="32"/>
    </row>
    <row r="677" customFormat="false" ht="15.75" hidden="false" customHeight="false" outlineLevel="0" collapsed="false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CF677" s="32"/>
      <c r="CG677" s="32"/>
      <c r="CH677" s="32"/>
      <c r="CI677" s="32"/>
      <c r="CJ677" s="32"/>
      <c r="CK677" s="32"/>
      <c r="CL677" s="32"/>
      <c r="CM677" s="32"/>
      <c r="CN677" s="32"/>
      <c r="CO677" s="32"/>
      <c r="CP677" s="32"/>
      <c r="CQ677" s="32"/>
      <c r="CR677" s="32"/>
      <c r="CS677" s="32"/>
      <c r="CT677" s="32"/>
      <c r="CU677" s="32"/>
      <c r="CV677" s="32"/>
      <c r="CW677" s="32"/>
      <c r="CX677" s="32"/>
      <c r="CY677" s="32"/>
    </row>
    <row r="678" customFormat="false" ht="15.75" hidden="false" customHeight="false" outlineLevel="0" collapsed="false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  <c r="CJ678" s="32"/>
      <c r="CK678" s="32"/>
      <c r="CL678" s="32"/>
      <c r="CM678" s="32"/>
      <c r="CN678" s="32"/>
      <c r="CO678" s="32"/>
      <c r="CP678" s="32"/>
      <c r="CQ678" s="32"/>
      <c r="CR678" s="32"/>
      <c r="CS678" s="32"/>
      <c r="CT678" s="32"/>
      <c r="CU678" s="32"/>
      <c r="CV678" s="32"/>
      <c r="CW678" s="32"/>
      <c r="CX678" s="32"/>
      <c r="CY678" s="32"/>
    </row>
    <row r="679" customFormat="false" ht="15.75" hidden="false" customHeight="false" outlineLevel="0" collapsed="false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CF679" s="32"/>
      <c r="CG679" s="32"/>
      <c r="CH679" s="32"/>
      <c r="CI679" s="32"/>
      <c r="CJ679" s="32"/>
      <c r="CK679" s="32"/>
      <c r="CL679" s="32"/>
      <c r="CM679" s="32"/>
      <c r="CN679" s="32"/>
      <c r="CO679" s="32"/>
      <c r="CP679" s="32"/>
      <c r="CQ679" s="32"/>
      <c r="CR679" s="32"/>
      <c r="CS679" s="32"/>
      <c r="CT679" s="32"/>
      <c r="CU679" s="32"/>
      <c r="CV679" s="32"/>
      <c r="CW679" s="32"/>
      <c r="CX679" s="32"/>
      <c r="CY679" s="32"/>
    </row>
    <row r="680" customFormat="false" ht="15.75" hidden="false" customHeight="false" outlineLevel="0" collapsed="false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  <c r="CJ680" s="32"/>
      <c r="CK680" s="32"/>
      <c r="CL680" s="32"/>
      <c r="CM680" s="32"/>
      <c r="CN680" s="32"/>
      <c r="CO680" s="32"/>
      <c r="CP680" s="32"/>
      <c r="CQ680" s="32"/>
      <c r="CR680" s="32"/>
      <c r="CS680" s="32"/>
      <c r="CT680" s="32"/>
      <c r="CU680" s="32"/>
      <c r="CV680" s="32"/>
      <c r="CW680" s="32"/>
      <c r="CX680" s="32"/>
      <c r="CY680" s="32"/>
    </row>
    <row r="681" customFormat="false" ht="15.75" hidden="false" customHeight="false" outlineLevel="0" collapsed="false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CF681" s="32"/>
      <c r="CG681" s="32"/>
      <c r="CH681" s="32"/>
      <c r="CI681" s="32"/>
      <c r="CJ681" s="32"/>
      <c r="CK681" s="32"/>
      <c r="CL681" s="32"/>
      <c r="CM681" s="32"/>
      <c r="CN681" s="32"/>
      <c r="CO681" s="32"/>
      <c r="CP681" s="32"/>
      <c r="CQ681" s="32"/>
      <c r="CR681" s="32"/>
      <c r="CS681" s="32"/>
      <c r="CT681" s="32"/>
      <c r="CU681" s="32"/>
      <c r="CV681" s="32"/>
      <c r="CW681" s="32"/>
      <c r="CX681" s="32"/>
      <c r="CY681" s="32"/>
    </row>
    <row r="682" customFormat="false" ht="15.75" hidden="false" customHeight="false" outlineLevel="0" collapsed="false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  <c r="CJ682" s="32"/>
      <c r="CK682" s="32"/>
      <c r="CL682" s="32"/>
      <c r="CM682" s="32"/>
      <c r="CN682" s="32"/>
      <c r="CO682" s="32"/>
      <c r="CP682" s="32"/>
      <c r="CQ682" s="32"/>
      <c r="CR682" s="32"/>
      <c r="CS682" s="32"/>
      <c r="CT682" s="32"/>
      <c r="CU682" s="32"/>
      <c r="CV682" s="32"/>
      <c r="CW682" s="32"/>
      <c r="CX682" s="32"/>
      <c r="CY682" s="32"/>
    </row>
    <row r="683" customFormat="false" ht="15.75" hidden="false" customHeight="false" outlineLevel="0" collapsed="false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CF683" s="32"/>
      <c r="CG683" s="32"/>
      <c r="CH683" s="32"/>
      <c r="CI683" s="32"/>
      <c r="CJ683" s="32"/>
      <c r="CK683" s="32"/>
      <c r="CL683" s="32"/>
      <c r="CM683" s="32"/>
      <c r="CN683" s="32"/>
      <c r="CO683" s="32"/>
      <c r="CP683" s="32"/>
      <c r="CQ683" s="32"/>
      <c r="CR683" s="32"/>
      <c r="CS683" s="32"/>
      <c r="CT683" s="32"/>
      <c r="CU683" s="32"/>
      <c r="CV683" s="32"/>
      <c r="CW683" s="32"/>
      <c r="CX683" s="32"/>
      <c r="CY683" s="32"/>
    </row>
    <row r="684" customFormat="false" ht="15.75" hidden="false" customHeight="false" outlineLevel="0" collapsed="false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  <c r="CJ684" s="32"/>
      <c r="CK684" s="32"/>
      <c r="CL684" s="32"/>
      <c r="CM684" s="32"/>
      <c r="CN684" s="32"/>
      <c r="CO684" s="32"/>
      <c r="CP684" s="32"/>
      <c r="CQ684" s="32"/>
      <c r="CR684" s="32"/>
      <c r="CS684" s="32"/>
      <c r="CT684" s="32"/>
      <c r="CU684" s="32"/>
      <c r="CV684" s="32"/>
      <c r="CW684" s="32"/>
      <c r="CX684" s="32"/>
      <c r="CY684" s="32"/>
    </row>
    <row r="685" customFormat="false" ht="15.75" hidden="false" customHeight="false" outlineLevel="0" collapsed="false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CF685" s="32"/>
      <c r="CG685" s="32"/>
      <c r="CH685" s="32"/>
      <c r="CI685" s="32"/>
      <c r="CJ685" s="32"/>
      <c r="CK685" s="32"/>
      <c r="CL685" s="32"/>
      <c r="CM685" s="32"/>
      <c r="CN685" s="32"/>
      <c r="CO685" s="32"/>
      <c r="CP685" s="32"/>
      <c r="CQ685" s="32"/>
      <c r="CR685" s="32"/>
      <c r="CS685" s="32"/>
      <c r="CT685" s="32"/>
      <c r="CU685" s="32"/>
      <c r="CV685" s="32"/>
      <c r="CW685" s="32"/>
      <c r="CX685" s="32"/>
      <c r="CY685" s="32"/>
    </row>
    <row r="686" customFormat="false" ht="15.75" hidden="false" customHeight="false" outlineLevel="0" collapsed="false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  <c r="CJ686" s="32"/>
      <c r="CK686" s="32"/>
      <c r="CL686" s="32"/>
      <c r="CM686" s="32"/>
      <c r="CN686" s="32"/>
      <c r="CO686" s="32"/>
      <c r="CP686" s="32"/>
      <c r="CQ686" s="32"/>
      <c r="CR686" s="32"/>
      <c r="CS686" s="32"/>
      <c r="CT686" s="32"/>
      <c r="CU686" s="32"/>
      <c r="CV686" s="32"/>
      <c r="CW686" s="32"/>
      <c r="CX686" s="32"/>
      <c r="CY686" s="32"/>
    </row>
    <row r="687" customFormat="false" ht="15.75" hidden="false" customHeight="false" outlineLevel="0" collapsed="false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CF687" s="32"/>
      <c r="CG687" s="32"/>
      <c r="CH687" s="32"/>
      <c r="CI687" s="32"/>
      <c r="CJ687" s="32"/>
      <c r="CK687" s="32"/>
      <c r="CL687" s="32"/>
      <c r="CM687" s="32"/>
      <c r="CN687" s="32"/>
      <c r="CO687" s="32"/>
      <c r="CP687" s="32"/>
      <c r="CQ687" s="32"/>
      <c r="CR687" s="32"/>
      <c r="CS687" s="32"/>
      <c r="CT687" s="32"/>
      <c r="CU687" s="32"/>
      <c r="CV687" s="32"/>
      <c r="CW687" s="32"/>
      <c r="CX687" s="32"/>
      <c r="CY687" s="32"/>
    </row>
    <row r="688" customFormat="false" ht="15.75" hidden="false" customHeight="false" outlineLevel="0" collapsed="false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  <c r="CJ688" s="32"/>
      <c r="CK688" s="32"/>
      <c r="CL688" s="32"/>
      <c r="CM688" s="32"/>
      <c r="CN688" s="32"/>
      <c r="CO688" s="32"/>
      <c r="CP688" s="32"/>
      <c r="CQ688" s="32"/>
      <c r="CR688" s="32"/>
      <c r="CS688" s="32"/>
      <c r="CT688" s="32"/>
      <c r="CU688" s="32"/>
      <c r="CV688" s="32"/>
      <c r="CW688" s="32"/>
      <c r="CX688" s="32"/>
      <c r="CY688" s="32"/>
    </row>
    <row r="689" customFormat="false" ht="15.75" hidden="false" customHeight="false" outlineLevel="0" collapsed="false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CF689" s="32"/>
      <c r="CG689" s="32"/>
      <c r="CH689" s="32"/>
      <c r="CI689" s="32"/>
      <c r="CJ689" s="32"/>
      <c r="CK689" s="32"/>
      <c r="CL689" s="32"/>
      <c r="CM689" s="32"/>
      <c r="CN689" s="32"/>
      <c r="CO689" s="32"/>
      <c r="CP689" s="32"/>
      <c r="CQ689" s="32"/>
      <c r="CR689" s="32"/>
      <c r="CS689" s="32"/>
      <c r="CT689" s="32"/>
      <c r="CU689" s="32"/>
      <c r="CV689" s="32"/>
      <c r="CW689" s="32"/>
      <c r="CX689" s="32"/>
      <c r="CY689" s="32"/>
    </row>
    <row r="690" customFormat="false" ht="15.75" hidden="false" customHeight="false" outlineLevel="0" collapsed="false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CF690" s="32"/>
      <c r="CG690" s="32"/>
      <c r="CH690" s="32"/>
      <c r="CI690" s="32"/>
      <c r="CJ690" s="32"/>
      <c r="CK690" s="32"/>
      <c r="CL690" s="32"/>
      <c r="CM690" s="32"/>
      <c r="CN690" s="32"/>
      <c r="CO690" s="32"/>
      <c r="CP690" s="32"/>
      <c r="CQ690" s="32"/>
      <c r="CR690" s="32"/>
      <c r="CS690" s="32"/>
      <c r="CT690" s="32"/>
      <c r="CU690" s="32"/>
      <c r="CV690" s="32"/>
      <c r="CW690" s="32"/>
      <c r="CX690" s="32"/>
      <c r="CY690" s="32"/>
    </row>
    <row r="691" customFormat="false" ht="15.75" hidden="false" customHeight="false" outlineLevel="0" collapsed="false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CF691" s="32"/>
      <c r="CG691" s="32"/>
      <c r="CH691" s="32"/>
      <c r="CI691" s="32"/>
      <c r="CJ691" s="32"/>
      <c r="CK691" s="32"/>
      <c r="CL691" s="32"/>
      <c r="CM691" s="32"/>
      <c r="CN691" s="32"/>
      <c r="CO691" s="32"/>
      <c r="CP691" s="32"/>
      <c r="CQ691" s="32"/>
      <c r="CR691" s="32"/>
      <c r="CS691" s="32"/>
      <c r="CT691" s="32"/>
      <c r="CU691" s="32"/>
      <c r="CV691" s="32"/>
      <c r="CW691" s="32"/>
      <c r="CX691" s="32"/>
      <c r="CY691" s="32"/>
    </row>
    <row r="692" customFormat="false" ht="15.75" hidden="false" customHeight="false" outlineLevel="0" collapsed="false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CF692" s="32"/>
      <c r="CG692" s="32"/>
      <c r="CH692" s="32"/>
      <c r="CI692" s="32"/>
      <c r="CJ692" s="32"/>
      <c r="CK692" s="32"/>
      <c r="CL692" s="32"/>
      <c r="CM692" s="32"/>
      <c r="CN692" s="32"/>
      <c r="CO692" s="32"/>
      <c r="CP692" s="32"/>
      <c r="CQ692" s="32"/>
      <c r="CR692" s="32"/>
      <c r="CS692" s="32"/>
      <c r="CT692" s="32"/>
      <c r="CU692" s="32"/>
      <c r="CV692" s="32"/>
      <c r="CW692" s="32"/>
      <c r="CX692" s="32"/>
      <c r="CY692" s="32"/>
    </row>
    <row r="693" customFormat="false" ht="15.75" hidden="false" customHeight="false" outlineLevel="0" collapsed="false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CF693" s="32"/>
      <c r="CG693" s="32"/>
      <c r="CH693" s="32"/>
      <c r="CI693" s="32"/>
      <c r="CJ693" s="32"/>
      <c r="CK693" s="32"/>
      <c r="CL693" s="32"/>
      <c r="CM693" s="32"/>
      <c r="CN693" s="32"/>
      <c r="CO693" s="32"/>
      <c r="CP693" s="32"/>
      <c r="CQ693" s="32"/>
      <c r="CR693" s="32"/>
      <c r="CS693" s="32"/>
      <c r="CT693" s="32"/>
      <c r="CU693" s="32"/>
      <c r="CV693" s="32"/>
      <c r="CW693" s="32"/>
      <c r="CX693" s="32"/>
      <c r="CY693" s="32"/>
    </row>
    <row r="694" customFormat="false" ht="15.75" hidden="false" customHeight="false" outlineLevel="0" collapsed="false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CF694" s="32"/>
      <c r="CG694" s="32"/>
      <c r="CH694" s="32"/>
      <c r="CI694" s="32"/>
      <c r="CJ694" s="32"/>
      <c r="CK694" s="32"/>
      <c r="CL694" s="32"/>
      <c r="CM694" s="32"/>
      <c r="CN694" s="32"/>
      <c r="CO694" s="32"/>
      <c r="CP694" s="32"/>
      <c r="CQ694" s="32"/>
      <c r="CR694" s="32"/>
      <c r="CS694" s="32"/>
      <c r="CT694" s="32"/>
      <c r="CU694" s="32"/>
      <c r="CV694" s="32"/>
      <c r="CW694" s="32"/>
      <c r="CX694" s="32"/>
      <c r="CY694" s="32"/>
    </row>
    <row r="695" customFormat="false" ht="15.75" hidden="false" customHeight="false" outlineLevel="0" collapsed="false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CF695" s="32"/>
      <c r="CG695" s="32"/>
      <c r="CH695" s="32"/>
      <c r="CI695" s="32"/>
      <c r="CJ695" s="32"/>
      <c r="CK695" s="32"/>
      <c r="CL695" s="32"/>
      <c r="CM695" s="32"/>
      <c r="CN695" s="32"/>
      <c r="CO695" s="32"/>
      <c r="CP695" s="32"/>
      <c r="CQ695" s="32"/>
      <c r="CR695" s="32"/>
      <c r="CS695" s="32"/>
      <c r="CT695" s="32"/>
      <c r="CU695" s="32"/>
      <c r="CV695" s="32"/>
      <c r="CW695" s="32"/>
      <c r="CX695" s="32"/>
      <c r="CY695" s="32"/>
    </row>
    <row r="696" customFormat="false" ht="15.75" hidden="false" customHeight="false" outlineLevel="0" collapsed="false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  <c r="CJ696" s="32"/>
      <c r="CK696" s="32"/>
      <c r="CL696" s="32"/>
      <c r="CM696" s="32"/>
      <c r="CN696" s="32"/>
      <c r="CO696" s="32"/>
      <c r="CP696" s="32"/>
      <c r="CQ696" s="32"/>
      <c r="CR696" s="32"/>
      <c r="CS696" s="32"/>
      <c r="CT696" s="32"/>
      <c r="CU696" s="32"/>
      <c r="CV696" s="32"/>
      <c r="CW696" s="32"/>
      <c r="CX696" s="32"/>
      <c r="CY696" s="32"/>
    </row>
    <row r="697" customFormat="false" ht="15.75" hidden="false" customHeight="false" outlineLevel="0" collapsed="false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CF697" s="32"/>
      <c r="CG697" s="32"/>
      <c r="CH697" s="32"/>
      <c r="CI697" s="32"/>
      <c r="CJ697" s="32"/>
      <c r="CK697" s="32"/>
      <c r="CL697" s="32"/>
      <c r="CM697" s="32"/>
      <c r="CN697" s="32"/>
      <c r="CO697" s="32"/>
      <c r="CP697" s="32"/>
      <c r="CQ697" s="32"/>
      <c r="CR697" s="32"/>
      <c r="CS697" s="32"/>
      <c r="CT697" s="32"/>
      <c r="CU697" s="32"/>
      <c r="CV697" s="32"/>
      <c r="CW697" s="32"/>
      <c r="CX697" s="32"/>
      <c r="CY697" s="32"/>
    </row>
    <row r="698" customFormat="false" ht="15.75" hidden="false" customHeight="false" outlineLevel="0" collapsed="false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  <c r="CJ698" s="32"/>
      <c r="CK698" s="32"/>
      <c r="CL698" s="32"/>
      <c r="CM698" s="32"/>
      <c r="CN698" s="32"/>
      <c r="CO698" s="32"/>
      <c r="CP698" s="32"/>
      <c r="CQ698" s="32"/>
      <c r="CR698" s="32"/>
      <c r="CS698" s="32"/>
      <c r="CT698" s="32"/>
      <c r="CU698" s="32"/>
      <c r="CV698" s="32"/>
      <c r="CW698" s="32"/>
      <c r="CX698" s="32"/>
      <c r="CY698" s="32"/>
    </row>
    <row r="699" customFormat="false" ht="15.75" hidden="false" customHeight="false" outlineLevel="0" collapsed="false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CF699" s="32"/>
      <c r="CG699" s="32"/>
      <c r="CH699" s="32"/>
      <c r="CI699" s="32"/>
      <c r="CJ699" s="32"/>
      <c r="CK699" s="32"/>
      <c r="CL699" s="32"/>
      <c r="CM699" s="32"/>
      <c r="CN699" s="32"/>
      <c r="CO699" s="32"/>
      <c r="CP699" s="32"/>
      <c r="CQ699" s="32"/>
      <c r="CR699" s="32"/>
      <c r="CS699" s="32"/>
      <c r="CT699" s="32"/>
      <c r="CU699" s="32"/>
      <c r="CV699" s="32"/>
      <c r="CW699" s="32"/>
      <c r="CX699" s="32"/>
      <c r="CY699" s="32"/>
    </row>
    <row r="700" customFormat="false" ht="15.75" hidden="false" customHeight="false" outlineLevel="0" collapsed="false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  <c r="CJ700" s="32"/>
      <c r="CK700" s="32"/>
      <c r="CL700" s="32"/>
      <c r="CM700" s="32"/>
      <c r="CN700" s="32"/>
      <c r="CO700" s="32"/>
      <c r="CP700" s="32"/>
      <c r="CQ700" s="32"/>
      <c r="CR700" s="32"/>
      <c r="CS700" s="32"/>
      <c r="CT700" s="32"/>
      <c r="CU700" s="32"/>
      <c r="CV700" s="32"/>
      <c r="CW700" s="32"/>
      <c r="CX700" s="32"/>
      <c r="CY700" s="32"/>
    </row>
    <row r="701" customFormat="false" ht="15.75" hidden="false" customHeight="false" outlineLevel="0" collapsed="false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CF701" s="32"/>
      <c r="CG701" s="32"/>
      <c r="CH701" s="32"/>
      <c r="CI701" s="32"/>
      <c r="CJ701" s="32"/>
      <c r="CK701" s="32"/>
      <c r="CL701" s="32"/>
      <c r="CM701" s="32"/>
      <c r="CN701" s="32"/>
      <c r="CO701" s="32"/>
      <c r="CP701" s="32"/>
      <c r="CQ701" s="32"/>
      <c r="CR701" s="32"/>
      <c r="CS701" s="32"/>
      <c r="CT701" s="32"/>
      <c r="CU701" s="32"/>
      <c r="CV701" s="32"/>
      <c r="CW701" s="32"/>
      <c r="CX701" s="32"/>
      <c r="CY701" s="32"/>
    </row>
    <row r="702" customFormat="false" ht="15.75" hidden="false" customHeight="false" outlineLevel="0" collapsed="false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  <c r="CJ702" s="32"/>
      <c r="CK702" s="32"/>
      <c r="CL702" s="32"/>
      <c r="CM702" s="32"/>
      <c r="CN702" s="32"/>
      <c r="CO702" s="32"/>
      <c r="CP702" s="32"/>
      <c r="CQ702" s="32"/>
      <c r="CR702" s="32"/>
      <c r="CS702" s="32"/>
      <c r="CT702" s="32"/>
      <c r="CU702" s="32"/>
      <c r="CV702" s="32"/>
      <c r="CW702" s="32"/>
      <c r="CX702" s="32"/>
      <c r="CY702" s="32"/>
    </row>
    <row r="703" customFormat="false" ht="15.75" hidden="false" customHeight="false" outlineLevel="0" collapsed="false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CF703" s="32"/>
      <c r="CG703" s="32"/>
      <c r="CH703" s="32"/>
      <c r="CI703" s="32"/>
      <c r="CJ703" s="32"/>
      <c r="CK703" s="32"/>
      <c r="CL703" s="32"/>
      <c r="CM703" s="32"/>
      <c r="CN703" s="32"/>
      <c r="CO703" s="32"/>
      <c r="CP703" s="32"/>
      <c r="CQ703" s="32"/>
      <c r="CR703" s="32"/>
      <c r="CS703" s="32"/>
      <c r="CT703" s="32"/>
      <c r="CU703" s="32"/>
      <c r="CV703" s="32"/>
      <c r="CW703" s="32"/>
      <c r="CX703" s="32"/>
      <c r="CY703" s="32"/>
    </row>
    <row r="704" customFormat="false" ht="15.75" hidden="false" customHeight="false" outlineLevel="0" collapsed="false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  <c r="CJ704" s="32"/>
      <c r="CK704" s="32"/>
      <c r="CL704" s="32"/>
      <c r="CM704" s="32"/>
      <c r="CN704" s="32"/>
      <c r="CO704" s="32"/>
      <c r="CP704" s="32"/>
      <c r="CQ704" s="32"/>
      <c r="CR704" s="32"/>
      <c r="CS704" s="32"/>
      <c r="CT704" s="32"/>
      <c r="CU704" s="32"/>
      <c r="CV704" s="32"/>
      <c r="CW704" s="32"/>
      <c r="CX704" s="32"/>
      <c r="CY704" s="32"/>
    </row>
    <row r="705" customFormat="false" ht="15.75" hidden="false" customHeight="false" outlineLevel="0" collapsed="false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CF705" s="32"/>
      <c r="CG705" s="32"/>
      <c r="CH705" s="32"/>
      <c r="CI705" s="32"/>
      <c r="CJ705" s="32"/>
      <c r="CK705" s="32"/>
      <c r="CL705" s="32"/>
      <c r="CM705" s="32"/>
      <c r="CN705" s="32"/>
      <c r="CO705" s="32"/>
      <c r="CP705" s="32"/>
      <c r="CQ705" s="32"/>
      <c r="CR705" s="32"/>
      <c r="CS705" s="32"/>
      <c r="CT705" s="32"/>
      <c r="CU705" s="32"/>
      <c r="CV705" s="32"/>
      <c r="CW705" s="32"/>
      <c r="CX705" s="32"/>
      <c r="CY705" s="32"/>
    </row>
    <row r="706" customFormat="false" ht="15.75" hidden="false" customHeight="false" outlineLevel="0" collapsed="false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  <c r="CJ706" s="32"/>
      <c r="CK706" s="32"/>
      <c r="CL706" s="32"/>
      <c r="CM706" s="32"/>
      <c r="CN706" s="32"/>
      <c r="CO706" s="32"/>
      <c r="CP706" s="32"/>
      <c r="CQ706" s="32"/>
      <c r="CR706" s="32"/>
      <c r="CS706" s="32"/>
      <c r="CT706" s="32"/>
      <c r="CU706" s="32"/>
      <c r="CV706" s="32"/>
      <c r="CW706" s="32"/>
      <c r="CX706" s="32"/>
      <c r="CY706" s="32"/>
    </row>
    <row r="707" customFormat="false" ht="15.75" hidden="false" customHeight="false" outlineLevel="0" collapsed="false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CF707" s="32"/>
      <c r="CG707" s="32"/>
      <c r="CH707" s="32"/>
      <c r="CI707" s="32"/>
      <c r="CJ707" s="32"/>
      <c r="CK707" s="32"/>
      <c r="CL707" s="32"/>
      <c r="CM707" s="32"/>
      <c r="CN707" s="32"/>
      <c r="CO707" s="32"/>
      <c r="CP707" s="32"/>
      <c r="CQ707" s="32"/>
      <c r="CR707" s="32"/>
      <c r="CS707" s="32"/>
      <c r="CT707" s="32"/>
      <c r="CU707" s="32"/>
      <c r="CV707" s="32"/>
      <c r="CW707" s="32"/>
      <c r="CX707" s="32"/>
      <c r="CY707" s="32"/>
    </row>
    <row r="708" customFormat="false" ht="15.75" hidden="false" customHeight="false" outlineLevel="0" collapsed="false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  <c r="CJ708" s="32"/>
      <c r="CK708" s="32"/>
      <c r="CL708" s="32"/>
      <c r="CM708" s="32"/>
      <c r="CN708" s="32"/>
      <c r="CO708" s="32"/>
      <c r="CP708" s="32"/>
      <c r="CQ708" s="32"/>
      <c r="CR708" s="32"/>
      <c r="CS708" s="32"/>
      <c r="CT708" s="32"/>
      <c r="CU708" s="32"/>
      <c r="CV708" s="32"/>
      <c r="CW708" s="32"/>
      <c r="CX708" s="32"/>
      <c r="CY708" s="32"/>
    </row>
    <row r="709" customFormat="false" ht="15.75" hidden="false" customHeight="false" outlineLevel="0" collapsed="false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CF709" s="32"/>
      <c r="CG709" s="32"/>
      <c r="CH709" s="32"/>
      <c r="CI709" s="32"/>
      <c r="CJ709" s="32"/>
      <c r="CK709" s="32"/>
      <c r="CL709" s="32"/>
      <c r="CM709" s="32"/>
      <c r="CN709" s="32"/>
      <c r="CO709" s="32"/>
      <c r="CP709" s="32"/>
      <c r="CQ709" s="32"/>
      <c r="CR709" s="32"/>
      <c r="CS709" s="32"/>
      <c r="CT709" s="32"/>
      <c r="CU709" s="32"/>
      <c r="CV709" s="32"/>
      <c r="CW709" s="32"/>
      <c r="CX709" s="32"/>
      <c r="CY709" s="32"/>
    </row>
    <row r="710" customFormat="false" ht="15.75" hidden="false" customHeight="false" outlineLevel="0" collapsed="false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32"/>
      <c r="CK710" s="32"/>
      <c r="CL710" s="32"/>
      <c r="CM710" s="32"/>
      <c r="CN710" s="32"/>
      <c r="CO710" s="32"/>
      <c r="CP710" s="32"/>
      <c r="CQ710" s="32"/>
      <c r="CR710" s="32"/>
      <c r="CS710" s="32"/>
      <c r="CT710" s="32"/>
      <c r="CU710" s="32"/>
      <c r="CV710" s="32"/>
      <c r="CW710" s="32"/>
      <c r="CX710" s="32"/>
      <c r="CY710" s="32"/>
    </row>
    <row r="711" customFormat="false" ht="15.75" hidden="false" customHeight="false" outlineLevel="0" collapsed="false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CF711" s="32"/>
      <c r="CG711" s="32"/>
      <c r="CH711" s="32"/>
      <c r="CI711" s="32"/>
      <c r="CJ711" s="32"/>
      <c r="CK711" s="32"/>
      <c r="CL711" s="32"/>
      <c r="CM711" s="32"/>
      <c r="CN711" s="32"/>
      <c r="CO711" s="32"/>
      <c r="CP711" s="32"/>
      <c r="CQ711" s="32"/>
      <c r="CR711" s="32"/>
      <c r="CS711" s="32"/>
      <c r="CT711" s="32"/>
      <c r="CU711" s="32"/>
      <c r="CV711" s="32"/>
      <c r="CW711" s="32"/>
      <c r="CX711" s="32"/>
      <c r="CY711" s="32"/>
    </row>
    <row r="712" customFormat="false" ht="15.75" hidden="false" customHeight="false" outlineLevel="0" collapsed="false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  <c r="CJ712" s="32"/>
      <c r="CK712" s="32"/>
      <c r="CL712" s="32"/>
      <c r="CM712" s="32"/>
      <c r="CN712" s="32"/>
      <c r="CO712" s="32"/>
      <c r="CP712" s="32"/>
      <c r="CQ712" s="32"/>
      <c r="CR712" s="32"/>
      <c r="CS712" s="32"/>
      <c r="CT712" s="32"/>
      <c r="CU712" s="32"/>
      <c r="CV712" s="32"/>
      <c r="CW712" s="32"/>
      <c r="CX712" s="32"/>
      <c r="CY712" s="32"/>
    </row>
    <row r="713" customFormat="false" ht="15.75" hidden="false" customHeight="false" outlineLevel="0" collapsed="false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CF713" s="32"/>
      <c r="CG713" s="32"/>
      <c r="CH713" s="32"/>
      <c r="CI713" s="32"/>
      <c r="CJ713" s="32"/>
      <c r="CK713" s="32"/>
      <c r="CL713" s="32"/>
      <c r="CM713" s="32"/>
      <c r="CN713" s="32"/>
      <c r="CO713" s="32"/>
      <c r="CP713" s="32"/>
      <c r="CQ713" s="32"/>
      <c r="CR713" s="32"/>
      <c r="CS713" s="32"/>
      <c r="CT713" s="32"/>
      <c r="CU713" s="32"/>
      <c r="CV713" s="32"/>
      <c r="CW713" s="32"/>
      <c r="CX713" s="32"/>
      <c r="CY713" s="32"/>
    </row>
    <row r="714" customFormat="false" ht="15.75" hidden="false" customHeight="false" outlineLevel="0" collapsed="false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  <c r="CJ714" s="32"/>
      <c r="CK714" s="32"/>
      <c r="CL714" s="32"/>
      <c r="CM714" s="32"/>
      <c r="CN714" s="32"/>
      <c r="CO714" s="32"/>
      <c r="CP714" s="32"/>
      <c r="CQ714" s="32"/>
      <c r="CR714" s="32"/>
      <c r="CS714" s="32"/>
      <c r="CT714" s="32"/>
      <c r="CU714" s="32"/>
      <c r="CV714" s="32"/>
      <c r="CW714" s="32"/>
      <c r="CX714" s="32"/>
      <c r="CY714" s="32"/>
    </row>
    <row r="715" customFormat="false" ht="15.75" hidden="false" customHeight="false" outlineLevel="0" collapsed="false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CF715" s="32"/>
      <c r="CG715" s="32"/>
      <c r="CH715" s="32"/>
      <c r="CI715" s="32"/>
      <c r="CJ715" s="32"/>
      <c r="CK715" s="32"/>
      <c r="CL715" s="32"/>
      <c r="CM715" s="32"/>
      <c r="CN715" s="32"/>
      <c r="CO715" s="32"/>
      <c r="CP715" s="32"/>
      <c r="CQ715" s="32"/>
      <c r="CR715" s="32"/>
      <c r="CS715" s="32"/>
      <c r="CT715" s="32"/>
      <c r="CU715" s="32"/>
      <c r="CV715" s="32"/>
      <c r="CW715" s="32"/>
      <c r="CX715" s="32"/>
      <c r="CY715" s="32"/>
    </row>
    <row r="716" customFormat="false" ht="15.75" hidden="false" customHeight="false" outlineLevel="0" collapsed="false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  <c r="CJ716" s="32"/>
      <c r="CK716" s="32"/>
      <c r="CL716" s="32"/>
      <c r="CM716" s="32"/>
      <c r="CN716" s="32"/>
      <c r="CO716" s="32"/>
      <c r="CP716" s="32"/>
      <c r="CQ716" s="32"/>
      <c r="CR716" s="32"/>
      <c r="CS716" s="32"/>
      <c r="CT716" s="32"/>
      <c r="CU716" s="32"/>
      <c r="CV716" s="32"/>
      <c r="CW716" s="32"/>
      <c r="CX716" s="32"/>
      <c r="CY716" s="32"/>
    </row>
    <row r="717" customFormat="false" ht="15.75" hidden="false" customHeight="false" outlineLevel="0" collapsed="false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CF717" s="32"/>
      <c r="CG717" s="32"/>
      <c r="CH717" s="32"/>
      <c r="CI717" s="32"/>
      <c r="CJ717" s="32"/>
      <c r="CK717" s="32"/>
      <c r="CL717" s="32"/>
      <c r="CM717" s="32"/>
      <c r="CN717" s="32"/>
      <c r="CO717" s="32"/>
      <c r="CP717" s="32"/>
      <c r="CQ717" s="32"/>
      <c r="CR717" s="32"/>
      <c r="CS717" s="32"/>
      <c r="CT717" s="32"/>
      <c r="CU717" s="32"/>
      <c r="CV717" s="32"/>
      <c r="CW717" s="32"/>
      <c r="CX717" s="32"/>
      <c r="CY717" s="32"/>
    </row>
    <row r="718" customFormat="false" ht="15.75" hidden="false" customHeight="false" outlineLevel="0" collapsed="false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  <c r="CJ718" s="32"/>
      <c r="CK718" s="32"/>
      <c r="CL718" s="32"/>
      <c r="CM718" s="32"/>
      <c r="CN718" s="32"/>
      <c r="CO718" s="32"/>
      <c r="CP718" s="32"/>
      <c r="CQ718" s="32"/>
      <c r="CR718" s="32"/>
      <c r="CS718" s="32"/>
      <c r="CT718" s="32"/>
      <c r="CU718" s="32"/>
      <c r="CV718" s="32"/>
      <c r="CW718" s="32"/>
      <c r="CX718" s="32"/>
      <c r="CY718" s="32"/>
    </row>
    <row r="719" customFormat="false" ht="15.75" hidden="false" customHeight="false" outlineLevel="0" collapsed="false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CF719" s="32"/>
      <c r="CG719" s="32"/>
      <c r="CH719" s="32"/>
      <c r="CI719" s="32"/>
      <c r="CJ719" s="32"/>
      <c r="CK719" s="32"/>
      <c r="CL719" s="32"/>
      <c r="CM719" s="32"/>
      <c r="CN719" s="32"/>
      <c r="CO719" s="32"/>
      <c r="CP719" s="32"/>
      <c r="CQ719" s="32"/>
      <c r="CR719" s="32"/>
      <c r="CS719" s="32"/>
      <c r="CT719" s="32"/>
      <c r="CU719" s="32"/>
      <c r="CV719" s="32"/>
      <c r="CW719" s="32"/>
      <c r="CX719" s="32"/>
      <c r="CY719" s="32"/>
    </row>
    <row r="720" customFormat="false" ht="15.75" hidden="false" customHeight="false" outlineLevel="0" collapsed="false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  <c r="CJ720" s="32"/>
      <c r="CK720" s="32"/>
      <c r="CL720" s="32"/>
      <c r="CM720" s="32"/>
      <c r="CN720" s="32"/>
      <c r="CO720" s="32"/>
      <c r="CP720" s="32"/>
      <c r="CQ720" s="32"/>
      <c r="CR720" s="32"/>
      <c r="CS720" s="32"/>
      <c r="CT720" s="32"/>
      <c r="CU720" s="32"/>
      <c r="CV720" s="32"/>
      <c r="CW720" s="32"/>
      <c r="CX720" s="32"/>
      <c r="CY720" s="32"/>
    </row>
    <row r="721" customFormat="false" ht="15.75" hidden="false" customHeight="false" outlineLevel="0" collapsed="false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  <c r="CJ721" s="32"/>
      <c r="CK721" s="32"/>
      <c r="CL721" s="32"/>
      <c r="CM721" s="32"/>
      <c r="CN721" s="32"/>
      <c r="CO721" s="32"/>
      <c r="CP721" s="32"/>
      <c r="CQ721" s="32"/>
      <c r="CR721" s="32"/>
      <c r="CS721" s="32"/>
      <c r="CT721" s="32"/>
      <c r="CU721" s="32"/>
      <c r="CV721" s="32"/>
      <c r="CW721" s="32"/>
      <c r="CX721" s="32"/>
      <c r="CY721" s="32"/>
    </row>
    <row r="722" customFormat="false" ht="15.75" hidden="false" customHeight="false" outlineLevel="0" collapsed="false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CM722" s="32"/>
      <c r="CN722" s="32"/>
      <c r="CO722" s="32"/>
      <c r="CP722" s="32"/>
      <c r="CQ722" s="32"/>
      <c r="CR722" s="32"/>
      <c r="CS722" s="32"/>
      <c r="CT722" s="32"/>
      <c r="CU722" s="32"/>
      <c r="CV722" s="32"/>
      <c r="CW722" s="32"/>
      <c r="CX722" s="32"/>
      <c r="CY722" s="32"/>
    </row>
    <row r="723" customFormat="false" ht="15.75" hidden="false" customHeight="false" outlineLevel="0" collapsed="false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  <c r="CJ723" s="32"/>
      <c r="CK723" s="32"/>
      <c r="CL723" s="32"/>
      <c r="CM723" s="32"/>
      <c r="CN723" s="32"/>
      <c r="CO723" s="32"/>
      <c r="CP723" s="32"/>
      <c r="CQ723" s="32"/>
      <c r="CR723" s="32"/>
      <c r="CS723" s="32"/>
      <c r="CT723" s="32"/>
      <c r="CU723" s="32"/>
      <c r="CV723" s="32"/>
      <c r="CW723" s="32"/>
      <c r="CX723" s="32"/>
      <c r="CY723" s="32"/>
    </row>
    <row r="724" customFormat="false" ht="15.75" hidden="false" customHeight="false" outlineLevel="0" collapsed="false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CM724" s="32"/>
      <c r="CN724" s="32"/>
      <c r="CO724" s="32"/>
      <c r="CP724" s="32"/>
      <c r="CQ724" s="32"/>
      <c r="CR724" s="32"/>
      <c r="CS724" s="32"/>
      <c r="CT724" s="32"/>
      <c r="CU724" s="32"/>
      <c r="CV724" s="32"/>
      <c r="CW724" s="32"/>
      <c r="CX724" s="32"/>
      <c r="CY724" s="32"/>
    </row>
    <row r="725" customFormat="false" ht="15.75" hidden="false" customHeight="false" outlineLevel="0" collapsed="false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  <c r="CJ725" s="32"/>
      <c r="CK725" s="32"/>
      <c r="CL725" s="32"/>
      <c r="CM725" s="32"/>
      <c r="CN725" s="32"/>
      <c r="CO725" s="32"/>
      <c r="CP725" s="32"/>
      <c r="CQ725" s="32"/>
      <c r="CR725" s="32"/>
      <c r="CS725" s="32"/>
      <c r="CT725" s="32"/>
      <c r="CU725" s="32"/>
      <c r="CV725" s="32"/>
      <c r="CW725" s="32"/>
      <c r="CX725" s="32"/>
      <c r="CY725" s="32"/>
    </row>
    <row r="726" customFormat="false" ht="15.75" hidden="false" customHeight="false" outlineLevel="0" collapsed="false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CM726" s="32"/>
      <c r="CN726" s="32"/>
      <c r="CO726" s="32"/>
      <c r="CP726" s="32"/>
      <c r="CQ726" s="32"/>
      <c r="CR726" s="32"/>
      <c r="CS726" s="32"/>
      <c r="CT726" s="32"/>
      <c r="CU726" s="32"/>
      <c r="CV726" s="32"/>
      <c r="CW726" s="32"/>
      <c r="CX726" s="32"/>
      <c r="CY726" s="32"/>
    </row>
    <row r="727" customFormat="false" ht="15.75" hidden="false" customHeight="false" outlineLevel="0" collapsed="false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  <c r="CJ727" s="32"/>
      <c r="CK727" s="32"/>
      <c r="CL727" s="32"/>
      <c r="CM727" s="32"/>
      <c r="CN727" s="32"/>
      <c r="CO727" s="32"/>
      <c r="CP727" s="32"/>
      <c r="CQ727" s="32"/>
      <c r="CR727" s="32"/>
      <c r="CS727" s="32"/>
      <c r="CT727" s="32"/>
      <c r="CU727" s="32"/>
      <c r="CV727" s="32"/>
      <c r="CW727" s="32"/>
      <c r="CX727" s="32"/>
      <c r="CY727" s="32"/>
    </row>
    <row r="728" customFormat="false" ht="15.75" hidden="false" customHeight="false" outlineLevel="0" collapsed="false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CM728" s="32"/>
      <c r="CN728" s="32"/>
      <c r="CO728" s="32"/>
      <c r="CP728" s="32"/>
      <c r="CQ728" s="32"/>
      <c r="CR728" s="32"/>
      <c r="CS728" s="32"/>
      <c r="CT728" s="32"/>
      <c r="CU728" s="32"/>
      <c r="CV728" s="32"/>
      <c r="CW728" s="32"/>
      <c r="CX728" s="32"/>
      <c r="CY728" s="32"/>
    </row>
    <row r="729" customFormat="false" ht="15.75" hidden="false" customHeight="false" outlineLevel="0" collapsed="false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  <c r="CJ729" s="32"/>
      <c r="CK729" s="32"/>
      <c r="CL729" s="32"/>
      <c r="CM729" s="32"/>
      <c r="CN729" s="32"/>
      <c r="CO729" s="32"/>
      <c r="CP729" s="32"/>
      <c r="CQ729" s="32"/>
      <c r="CR729" s="32"/>
      <c r="CS729" s="32"/>
      <c r="CT729" s="32"/>
      <c r="CU729" s="32"/>
      <c r="CV729" s="32"/>
      <c r="CW729" s="32"/>
      <c r="CX729" s="32"/>
      <c r="CY729" s="32"/>
    </row>
    <row r="730" customFormat="false" ht="15.75" hidden="false" customHeight="false" outlineLevel="0" collapsed="false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CM730" s="32"/>
      <c r="CN730" s="32"/>
      <c r="CO730" s="32"/>
      <c r="CP730" s="32"/>
      <c r="CQ730" s="32"/>
      <c r="CR730" s="32"/>
      <c r="CS730" s="32"/>
      <c r="CT730" s="32"/>
      <c r="CU730" s="32"/>
      <c r="CV730" s="32"/>
      <c r="CW730" s="32"/>
      <c r="CX730" s="32"/>
      <c r="CY730" s="32"/>
    </row>
    <row r="731" customFormat="false" ht="15.75" hidden="false" customHeight="false" outlineLevel="0" collapsed="false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CF731" s="32"/>
      <c r="CG731" s="32"/>
      <c r="CH731" s="32"/>
      <c r="CI731" s="32"/>
      <c r="CJ731" s="32"/>
      <c r="CK731" s="32"/>
      <c r="CL731" s="32"/>
      <c r="CM731" s="32"/>
      <c r="CN731" s="32"/>
      <c r="CO731" s="32"/>
      <c r="CP731" s="32"/>
      <c r="CQ731" s="32"/>
      <c r="CR731" s="32"/>
      <c r="CS731" s="32"/>
      <c r="CT731" s="32"/>
      <c r="CU731" s="32"/>
      <c r="CV731" s="32"/>
      <c r="CW731" s="32"/>
      <c r="CX731" s="32"/>
      <c r="CY731" s="32"/>
    </row>
    <row r="732" customFormat="false" ht="15.75" hidden="false" customHeight="false" outlineLevel="0" collapsed="false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  <c r="CJ732" s="32"/>
      <c r="CK732" s="32"/>
      <c r="CL732" s="32"/>
      <c r="CM732" s="32"/>
      <c r="CN732" s="32"/>
      <c r="CO732" s="32"/>
      <c r="CP732" s="32"/>
      <c r="CQ732" s="32"/>
      <c r="CR732" s="32"/>
      <c r="CS732" s="32"/>
      <c r="CT732" s="32"/>
      <c r="CU732" s="32"/>
      <c r="CV732" s="32"/>
      <c r="CW732" s="32"/>
      <c r="CX732" s="32"/>
      <c r="CY732" s="32"/>
    </row>
    <row r="733" customFormat="false" ht="15.75" hidden="false" customHeight="false" outlineLevel="0" collapsed="false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CF733" s="32"/>
      <c r="CG733" s="32"/>
      <c r="CH733" s="32"/>
      <c r="CI733" s="32"/>
      <c r="CJ733" s="32"/>
      <c r="CK733" s="32"/>
      <c r="CL733" s="32"/>
      <c r="CM733" s="32"/>
      <c r="CN733" s="32"/>
      <c r="CO733" s="32"/>
      <c r="CP733" s="32"/>
      <c r="CQ733" s="32"/>
      <c r="CR733" s="32"/>
      <c r="CS733" s="32"/>
      <c r="CT733" s="32"/>
      <c r="CU733" s="32"/>
      <c r="CV733" s="32"/>
      <c r="CW733" s="32"/>
      <c r="CX733" s="32"/>
      <c r="CY733" s="32"/>
    </row>
    <row r="734" customFormat="false" ht="15.75" hidden="false" customHeight="false" outlineLevel="0" collapsed="false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  <c r="CJ734" s="32"/>
      <c r="CK734" s="32"/>
      <c r="CL734" s="32"/>
      <c r="CM734" s="32"/>
      <c r="CN734" s="32"/>
      <c r="CO734" s="32"/>
      <c r="CP734" s="32"/>
      <c r="CQ734" s="32"/>
      <c r="CR734" s="32"/>
      <c r="CS734" s="32"/>
      <c r="CT734" s="32"/>
      <c r="CU734" s="32"/>
      <c r="CV734" s="32"/>
      <c r="CW734" s="32"/>
      <c r="CX734" s="32"/>
      <c r="CY734" s="32"/>
    </row>
    <row r="735" customFormat="false" ht="15.75" hidden="false" customHeight="false" outlineLevel="0" collapsed="false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  <c r="CJ735" s="32"/>
      <c r="CK735" s="32"/>
      <c r="CL735" s="32"/>
      <c r="CM735" s="32"/>
      <c r="CN735" s="32"/>
      <c r="CO735" s="32"/>
      <c r="CP735" s="32"/>
      <c r="CQ735" s="32"/>
      <c r="CR735" s="32"/>
      <c r="CS735" s="32"/>
      <c r="CT735" s="32"/>
      <c r="CU735" s="32"/>
      <c r="CV735" s="32"/>
      <c r="CW735" s="32"/>
      <c r="CX735" s="32"/>
      <c r="CY735" s="32"/>
    </row>
    <row r="736" customFormat="false" ht="15.75" hidden="false" customHeight="false" outlineLevel="0" collapsed="false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  <c r="CJ736" s="32"/>
      <c r="CK736" s="32"/>
      <c r="CL736" s="32"/>
      <c r="CM736" s="32"/>
      <c r="CN736" s="32"/>
      <c r="CO736" s="32"/>
      <c r="CP736" s="32"/>
      <c r="CQ736" s="32"/>
      <c r="CR736" s="32"/>
      <c r="CS736" s="32"/>
      <c r="CT736" s="32"/>
      <c r="CU736" s="32"/>
      <c r="CV736" s="32"/>
      <c r="CW736" s="32"/>
      <c r="CX736" s="32"/>
      <c r="CY736" s="32"/>
    </row>
    <row r="737" customFormat="false" ht="15.75" hidden="false" customHeight="false" outlineLevel="0" collapsed="false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CF737" s="32"/>
      <c r="CG737" s="32"/>
      <c r="CH737" s="32"/>
      <c r="CI737" s="32"/>
      <c r="CJ737" s="32"/>
      <c r="CK737" s="32"/>
      <c r="CL737" s="32"/>
      <c r="CM737" s="32"/>
      <c r="CN737" s="32"/>
      <c r="CO737" s="32"/>
      <c r="CP737" s="32"/>
      <c r="CQ737" s="32"/>
      <c r="CR737" s="32"/>
      <c r="CS737" s="32"/>
      <c r="CT737" s="32"/>
      <c r="CU737" s="32"/>
      <c r="CV737" s="32"/>
      <c r="CW737" s="32"/>
      <c r="CX737" s="32"/>
      <c r="CY737" s="32"/>
    </row>
    <row r="738" customFormat="false" ht="15.75" hidden="false" customHeight="false" outlineLevel="0" collapsed="false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  <c r="CJ738" s="32"/>
      <c r="CK738" s="32"/>
      <c r="CL738" s="32"/>
      <c r="CM738" s="32"/>
      <c r="CN738" s="32"/>
      <c r="CO738" s="32"/>
      <c r="CP738" s="32"/>
      <c r="CQ738" s="32"/>
      <c r="CR738" s="32"/>
      <c r="CS738" s="32"/>
      <c r="CT738" s="32"/>
      <c r="CU738" s="32"/>
      <c r="CV738" s="32"/>
      <c r="CW738" s="32"/>
      <c r="CX738" s="32"/>
      <c r="CY738" s="32"/>
    </row>
    <row r="739" customFormat="false" ht="15.75" hidden="false" customHeight="false" outlineLevel="0" collapsed="false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CF739" s="32"/>
      <c r="CG739" s="32"/>
      <c r="CH739" s="32"/>
      <c r="CI739" s="32"/>
      <c r="CJ739" s="32"/>
      <c r="CK739" s="32"/>
      <c r="CL739" s="32"/>
      <c r="CM739" s="32"/>
      <c r="CN739" s="32"/>
      <c r="CO739" s="32"/>
      <c r="CP739" s="32"/>
      <c r="CQ739" s="32"/>
      <c r="CR739" s="32"/>
      <c r="CS739" s="32"/>
      <c r="CT739" s="32"/>
      <c r="CU739" s="32"/>
      <c r="CV739" s="32"/>
      <c r="CW739" s="32"/>
      <c r="CX739" s="32"/>
      <c r="CY739" s="32"/>
    </row>
    <row r="740" customFormat="false" ht="15.75" hidden="false" customHeight="false" outlineLevel="0" collapsed="false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  <c r="CJ740" s="32"/>
      <c r="CK740" s="32"/>
      <c r="CL740" s="32"/>
      <c r="CM740" s="32"/>
      <c r="CN740" s="32"/>
      <c r="CO740" s="32"/>
      <c r="CP740" s="32"/>
      <c r="CQ740" s="32"/>
      <c r="CR740" s="32"/>
      <c r="CS740" s="32"/>
      <c r="CT740" s="32"/>
      <c r="CU740" s="32"/>
      <c r="CV740" s="32"/>
      <c r="CW740" s="32"/>
      <c r="CX740" s="32"/>
      <c r="CY740" s="32"/>
    </row>
    <row r="741" customFormat="false" ht="15.75" hidden="false" customHeight="false" outlineLevel="0" collapsed="false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CF741" s="32"/>
      <c r="CG741" s="32"/>
      <c r="CH741" s="32"/>
      <c r="CI741" s="32"/>
      <c r="CJ741" s="32"/>
      <c r="CK741" s="32"/>
      <c r="CL741" s="32"/>
      <c r="CM741" s="32"/>
      <c r="CN741" s="32"/>
      <c r="CO741" s="32"/>
      <c r="CP741" s="32"/>
      <c r="CQ741" s="32"/>
      <c r="CR741" s="32"/>
      <c r="CS741" s="32"/>
      <c r="CT741" s="32"/>
      <c r="CU741" s="32"/>
      <c r="CV741" s="32"/>
      <c r="CW741" s="32"/>
      <c r="CX741" s="32"/>
      <c r="CY741" s="32"/>
    </row>
    <row r="742" customFormat="false" ht="15.75" hidden="false" customHeight="false" outlineLevel="0" collapsed="false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  <c r="CJ742" s="32"/>
      <c r="CK742" s="32"/>
      <c r="CL742" s="32"/>
      <c r="CM742" s="32"/>
      <c r="CN742" s="32"/>
      <c r="CO742" s="32"/>
      <c r="CP742" s="32"/>
      <c r="CQ742" s="32"/>
      <c r="CR742" s="32"/>
      <c r="CS742" s="32"/>
      <c r="CT742" s="32"/>
      <c r="CU742" s="32"/>
      <c r="CV742" s="32"/>
      <c r="CW742" s="32"/>
      <c r="CX742" s="32"/>
      <c r="CY742" s="32"/>
    </row>
    <row r="743" customFormat="false" ht="15.75" hidden="false" customHeight="false" outlineLevel="0" collapsed="false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CF743" s="32"/>
      <c r="CG743" s="32"/>
      <c r="CH743" s="32"/>
      <c r="CI743" s="32"/>
      <c r="CJ743" s="32"/>
      <c r="CK743" s="32"/>
      <c r="CL743" s="32"/>
      <c r="CM743" s="32"/>
      <c r="CN743" s="32"/>
      <c r="CO743" s="32"/>
      <c r="CP743" s="32"/>
      <c r="CQ743" s="32"/>
      <c r="CR743" s="32"/>
      <c r="CS743" s="32"/>
      <c r="CT743" s="32"/>
      <c r="CU743" s="32"/>
      <c r="CV743" s="32"/>
      <c r="CW743" s="32"/>
      <c r="CX743" s="32"/>
      <c r="CY743" s="32"/>
    </row>
    <row r="744" customFormat="false" ht="15.75" hidden="false" customHeight="false" outlineLevel="0" collapsed="false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  <c r="CJ744" s="32"/>
      <c r="CK744" s="32"/>
      <c r="CL744" s="32"/>
      <c r="CM744" s="32"/>
      <c r="CN744" s="32"/>
      <c r="CO744" s="32"/>
      <c r="CP744" s="32"/>
      <c r="CQ744" s="32"/>
      <c r="CR744" s="32"/>
      <c r="CS744" s="32"/>
      <c r="CT744" s="32"/>
      <c r="CU744" s="32"/>
      <c r="CV744" s="32"/>
      <c r="CW744" s="32"/>
      <c r="CX744" s="32"/>
      <c r="CY744" s="32"/>
    </row>
    <row r="745" customFormat="false" ht="15.75" hidden="false" customHeight="false" outlineLevel="0" collapsed="false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CF745" s="32"/>
      <c r="CG745" s="32"/>
      <c r="CH745" s="32"/>
      <c r="CI745" s="32"/>
      <c r="CJ745" s="32"/>
      <c r="CK745" s="32"/>
      <c r="CL745" s="32"/>
      <c r="CM745" s="32"/>
      <c r="CN745" s="32"/>
      <c r="CO745" s="32"/>
      <c r="CP745" s="32"/>
      <c r="CQ745" s="32"/>
      <c r="CR745" s="32"/>
      <c r="CS745" s="32"/>
      <c r="CT745" s="32"/>
      <c r="CU745" s="32"/>
      <c r="CV745" s="32"/>
      <c r="CW745" s="32"/>
      <c r="CX745" s="32"/>
      <c r="CY745" s="32"/>
    </row>
    <row r="746" customFormat="false" ht="15.75" hidden="false" customHeight="false" outlineLevel="0" collapsed="false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  <c r="CJ746" s="32"/>
      <c r="CK746" s="32"/>
      <c r="CL746" s="32"/>
      <c r="CM746" s="32"/>
      <c r="CN746" s="32"/>
      <c r="CO746" s="32"/>
      <c r="CP746" s="32"/>
      <c r="CQ746" s="32"/>
      <c r="CR746" s="32"/>
      <c r="CS746" s="32"/>
      <c r="CT746" s="32"/>
      <c r="CU746" s="32"/>
      <c r="CV746" s="32"/>
      <c r="CW746" s="32"/>
      <c r="CX746" s="32"/>
      <c r="CY746" s="32"/>
    </row>
    <row r="747" customFormat="false" ht="15.75" hidden="false" customHeight="false" outlineLevel="0" collapsed="false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CF747" s="32"/>
      <c r="CG747" s="32"/>
      <c r="CH747" s="32"/>
      <c r="CI747" s="32"/>
      <c r="CJ747" s="32"/>
      <c r="CK747" s="32"/>
      <c r="CL747" s="32"/>
      <c r="CM747" s="32"/>
      <c r="CN747" s="32"/>
      <c r="CO747" s="32"/>
      <c r="CP747" s="32"/>
      <c r="CQ747" s="32"/>
      <c r="CR747" s="32"/>
      <c r="CS747" s="32"/>
      <c r="CT747" s="32"/>
      <c r="CU747" s="32"/>
      <c r="CV747" s="32"/>
      <c r="CW747" s="32"/>
      <c r="CX747" s="32"/>
      <c r="CY747" s="32"/>
    </row>
    <row r="748" customFormat="false" ht="15.75" hidden="false" customHeight="false" outlineLevel="0" collapsed="false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CF748" s="32"/>
      <c r="CG748" s="32"/>
      <c r="CH748" s="32"/>
      <c r="CI748" s="32"/>
      <c r="CJ748" s="32"/>
      <c r="CK748" s="32"/>
      <c r="CL748" s="32"/>
      <c r="CM748" s="32"/>
      <c r="CN748" s="32"/>
      <c r="CO748" s="32"/>
      <c r="CP748" s="32"/>
      <c r="CQ748" s="32"/>
      <c r="CR748" s="32"/>
      <c r="CS748" s="32"/>
      <c r="CT748" s="32"/>
      <c r="CU748" s="32"/>
      <c r="CV748" s="32"/>
      <c r="CW748" s="32"/>
      <c r="CX748" s="32"/>
      <c r="CY748" s="32"/>
    </row>
    <row r="749" customFormat="false" ht="15.75" hidden="false" customHeight="false" outlineLevel="0" collapsed="false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CF749" s="32"/>
      <c r="CG749" s="32"/>
      <c r="CH749" s="32"/>
      <c r="CI749" s="32"/>
      <c r="CJ749" s="32"/>
      <c r="CK749" s="32"/>
      <c r="CL749" s="32"/>
      <c r="CM749" s="32"/>
      <c r="CN749" s="32"/>
      <c r="CO749" s="32"/>
      <c r="CP749" s="32"/>
      <c r="CQ749" s="32"/>
      <c r="CR749" s="32"/>
      <c r="CS749" s="32"/>
      <c r="CT749" s="32"/>
      <c r="CU749" s="32"/>
      <c r="CV749" s="32"/>
      <c r="CW749" s="32"/>
      <c r="CX749" s="32"/>
      <c r="CY749" s="32"/>
    </row>
    <row r="750" customFormat="false" ht="15.75" hidden="false" customHeight="false" outlineLevel="0" collapsed="false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CF750" s="32"/>
      <c r="CG750" s="32"/>
      <c r="CH750" s="32"/>
      <c r="CI750" s="32"/>
      <c r="CJ750" s="32"/>
      <c r="CK750" s="32"/>
      <c r="CL750" s="32"/>
      <c r="CM750" s="32"/>
      <c r="CN750" s="32"/>
      <c r="CO750" s="32"/>
      <c r="CP750" s="32"/>
      <c r="CQ750" s="32"/>
      <c r="CR750" s="32"/>
      <c r="CS750" s="32"/>
      <c r="CT750" s="32"/>
      <c r="CU750" s="32"/>
      <c r="CV750" s="32"/>
      <c r="CW750" s="32"/>
      <c r="CX750" s="32"/>
      <c r="CY750" s="32"/>
    </row>
    <row r="751" customFormat="false" ht="15.75" hidden="false" customHeight="false" outlineLevel="0" collapsed="false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CF751" s="32"/>
      <c r="CG751" s="32"/>
      <c r="CH751" s="32"/>
      <c r="CI751" s="32"/>
      <c r="CJ751" s="32"/>
      <c r="CK751" s="32"/>
      <c r="CL751" s="32"/>
      <c r="CM751" s="32"/>
      <c r="CN751" s="32"/>
      <c r="CO751" s="32"/>
      <c r="CP751" s="32"/>
      <c r="CQ751" s="32"/>
      <c r="CR751" s="32"/>
      <c r="CS751" s="32"/>
      <c r="CT751" s="32"/>
      <c r="CU751" s="32"/>
      <c r="CV751" s="32"/>
      <c r="CW751" s="32"/>
      <c r="CX751" s="32"/>
      <c r="CY751" s="32"/>
    </row>
    <row r="752" customFormat="false" ht="15.75" hidden="false" customHeight="false" outlineLevel="0" collapsed="false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CF752" s="32"/>
      <c r="CG752" s="32"/>
      <c r="CH752" s="32"/>
      <c r="CI752" s="32"/>
      <c r="CJ752" s="32"/>
      <c r="CK752" s="32"/>
      <c r="CL752" s="32"/>
      <c r="CM752" s="32"/>
      <c r="CN752" s="32"/>
      <c r="CO752" s="32"/>
      <c r="CP752" s="32"/>
      <c r="CQ752" s="32"/>
      <c r="CR752" s="32"/>
      <c r="CS752" s="32"/>
      <c r="CT752" s="32"/>
      <c r="CU752" s="32"/>
      <c r="CV752" s="32"/>
      <c r="CW752" s="32"/>
      <c r="CX752" s="32"/>
      <c r="CY752" s="32"/>
    </row>
    <row r="753" customFormat="false" ht="15.75" hidden="false" customHeight="false" outlineLevel="0" collapsed="false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CF753" s="32"/>
      <c r="CG753" s="32"/>
      <c r="CH753" s="32"/>
      <c r="CI753" s="32"/>
      <c r="CJ753" s="32"/>
      <c r="CK753" s="32"/>
      <c r="CL753" s="32"/>
      <c r="CM753" s="32"/>
      <c r="CN753" s="32"/>
      <c r="CO753" s="32"/>
      <c r="CP753" s="32"/>
      <c r="CQ753" s="32"/>
      <c r="CR753" s="32"/>
      <c r="CS753" s="32"/>
      <c r="CT753" s="32"/>
      <c r="CU753" s="32"/>
      <c r="CV753" s="32"/>
      <c r="CW753" s="32"/>
      <c r="CX753" s="32"/>
      <c r="CY753" s="32"/>
    </row>
    <row r="754" customFormat="false" ht="15.75" hidden="false" customHeight="false" outlineLevel="0" collapsed="false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  <c r="CJ754" s="32"/>
      <c r="CK754" s="32"/>
      <c r="CL754" s="32"/>
      <c r="CM754" s="32"/>
      <c r="CN754" s="32"/>
      <c r="CO754" s="32"/>
      <c r="CP754" s="32"/>
      <c r="CQ754" s="32"/>
      <c r="CR754" s="32"/>
      <c r="CS754" s="32"/>
      <c r="CT754" s="32"/>
      <c r="CU754" s="32"/>
      <c r="CV754" s="32"/>
      <c r="CW754" s="32"/>
      <c r="CX754" s="32"/>
      <c r="CY754" s="32"/>
    </row>
    <row r="755" customFormat="false" ht="15.75" hidden="false" customHeight="false" outlineLevel="0" collapsed="false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CF755" s="32"/>
      <c r="CG755" s="32"/>
      <c r="CH755" s="32"/>
      <c r="CI755" s="32"/>
      <c r="CJ755" s="32"/>
      <c r="CK755" s="32"/>
      <c r="CL755" s="32"/>
      <c r="CM755" s="32"/>
      <c r="CN755" s="32"/>
      <c r="CO755" s="32"/>
      <c r="CP755" s="32"/>
      <c r="CQ755" s="32"/>
      <c r="CR755" s="32"/>
      <c r="CS755" s="32"/>
      <c r="CT755" s="32"/>
      <c r="CU755" s="32"/>
      <c r="CV755" s="32"/>
      <c r="CW755" s="32"/>
      <c r="CX755" s="32"/>
      <c r="CY755" s="32"/>
    </row>
    <row r="756" customFormat="false" ht="15.75" hidden="false" customHeight="false" outlineLevel="0" collapsed="false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  <c r="CJ756" s="32"/>
      <c r="CK756" s="32"/>
      <c r="CL756" s="32"/>
      <c r="CM756" s="32"/>
      <c r="CN756" s="32"/>
      <c r="CO756" s="32"/>
      <c r="CP756" s="32"/>
      <c r="CQ756" s="32"/>
      <c r="CR756" s="32"/>
      <c r="CS756" s="32"/>
      <c r="CT756" s="32"/>
      <c r="CU756" s="32"/>
      <c r="CV756" s="32"/>
      <c r="CW756" s="32"/>
      <c r="CX756" s="32"/>
      <c r="CY756" s="32"/>
    </row>
    <row r="757" customFormat="false" ht="15.75" hidden="false" customHeight="false" outlineLevel="0" collapsed="false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CF757" s="32"/>
      <c r="CG757" s="32"/>
      <c r="CH757" s="32"/>
      <c r="CI757" s="32"/>
      <c r="CJ757" s="32"/>
      <c r="CK757" s="32"/>
      <c r="CL757" s="32"/>
      <c r="CM757" s="32"/>
      <c r="CN757" s="32"/>
      <c r="CO757" s="32"/>
      <c r="CP757" s="32"/>
      <c r="CQ757" s="32"/>
      <c r="CR757" s="32"/>
      <c r="CS757" s="32"/>
      <c r="CT757" s="32"/>
      <c r="CU757" s="32"/>
      <c r="CV757" s="32"/>
      <c r="CW757" s="32"/>
      <c r="CX757" s="32"/>
      <c r="CY757" s="32"/>
    </row>
    <row r="758" customFormat="false" ht="15.75" hidden="false" customHeight="false" outlineLevel="0" collapsed="false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  <c r="CJ758" s="32"/>
      <c r="CK758" s="32"/>
      <c r="CL758" s="32"/>
      <c r="CM758" s="32"/>
      <c r="CN758" s="32"/>
      <c r="CO758" s="32"/>
      <c r="CP758" s="32"/>
      <c r="CQ758" s="32"/>
      <c r="CR758" s="32"/>
      <c r="CS758" s="32"/>
      <c r="CT758" s="32"/>
      <c r="CU758" s="32"/>
      <c r="CV758" s="32"/>
      <c r="CW758" s="32"/>
      <c r="CX758" s="32"/>
      <c r="CY758" s="32"/>
    </row>
    <row r="759" customFormat="false" ht="15.75" hidden="false" customHeight="false" outlineLevel="0" collapsed="false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CF759" s="32"/>
      <c r="CG759" s="32"/>
      <c r="CH759" s="32"/>
      <c r="CI759" s="32"/>
      <c r="CJ759" s="32"/>
      <c r="CK759" s="32"/>
      <c r="CL759" s="32"/>
      <c r="CM759" s="32"/>
      <c r="CN759" s="32"/>
      <c r="CO759" s="32"/>
      <c r="CP759" s="32"/>
      <c r="CQ759" s="32"/>
      <c r="CR759" s="32"/>
      <c r="CS759" s="32"/>
      <c r="CT759" s="32"/>
      <c r="CU759" s="32"/>
      <c r="CV759" s="32"/>
      <c r="CW759" s="32"/>
      <c r="CX759" s="32"/>
      <c r="CY759" s="32"/>
    </row>
    <row r="760" customFormat="false" ht="15.75" hidden="false" customHeight="false" outlineLevel="0" collapsed="false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  <c r="CJ760" s="32"/>
      <c r="CK760" s="32"/>
      <c r="CL760" s="32"/>
      <c r="CM760" s="32"/>
      <c r="CN760" s="32"/>
      <c r="CO760" s="32"/>
      <c r="CP760" s="32"/>
      <c r="CQ760" s="32"/>
      <c r="CR760" s="32"/>
      <c r="CS760" s="32"/>
      <c r="CT760" s="32"/>
      <c r="CU760" s="32"/>
      <c r="CV760" s="32"/>
      <c r="CW760" s="32"/>
      <c r="CX760" s="32"/>
      <c r="CY760" s="32"/>
    </row>
    <row r="761" customFormat="false" ht="15.75" hidden="false" customHeight="false" outlineLevel="0" collapsed="false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CF761" s="32"/>
      <c r="CG761" s="32"/>
      <c r="CH761" s="32"/>
      <c r="CI761" s="32"/>
      <c r="CJ761" s="32"/>
      <c r="CK761" s="32"/>
      <c r="CL761" s="32"/>
      <c r="CM761" s="32"/>
      <c r="CN761" s="32"/>
      <c r="CO761" s="32"/>
      <c r="CP761" s="32"/>
      <c r="CQ761" s="32"/>
      <c r="CR761" s="32"/>
      <c r="CS761" s="32"/>
      <c r="CT761" s="32"/>
      <c r="CU761" s="32"/>
      <c r="CV761" s="32"/>
      <c r="CW761" s="32"/>
      <c r="CX761" s="32"/>
      <c r="CY761" s="32"/>
    </row>
    <row r="762" customFormat="false" ht="15.75" hidden="false" customHeight="false" outlineLevel="0" collapsed="false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CF762" s="32"/>
      <c r="CG762" s="32"/>
      <c r="CH762" s="32"/>
      <c r="CI762" s="32"/>
      <c r="CJ762" s="32"/>
      <c r="CK762" s="32"/>
      <c r="CL762" s="32"/>
      <c r="CM762" s="32"/>
      <c r="CN762" s="32"/>
      <c r="CO762" s="32"/>
      <c r="CP762" s="32"/>
      <c r="CQ762" s="32"/>
      <c r="CR762" s="32"/>
      <c r="CS762" s="32"/>
      <c r="CT762" s="32"/>
      <c r="CU762" s="32"/>
      <c r="CV762" s="32"/>
      <c r="CW762" s="32"/>
      <c r="CX762" s="32"/>
      <c r="CY762" s="32"/>
    </row>
    <row r="763" customFormat="false" ht="15.75" hidden="false" customHeight="false" outlineLevel="0" collapsed="false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CF763" s="32"/>
      <c r="CG763" s="32"/>
      <c r="CH763" s="32"/>
      <c r="CI763" s="32"/>
      <c r="CJ763" s="32"/>
      <c r="CK763" s="32"/>
      <c r="CL763" s="32"/>
      <c r="CM763" s="32"/>
      <c r="CN763" s="32"/>
      <c r="CO763" s="32"/>
      <c r="CP763" s="32"/>
      <c r="CQ763" s="32"/>
      <c r="CR763" s="32"/>
      <c r="CS763" s="32"/>
      <c r="CT763" s="32"/>
      <c r="CU763" s="32"/>
      <c r="CV763" s="32"/>
      <c r="CW763" s="32"/>
      <c r="CX763" s="32"/>
      <c r="CY763" s="32"/>
    </row>
    <row r="764" customFormat="false" ht="15.75" hidden="false" customHeight="false" outlineLevel="0" collapsed="false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CF764" s="32"/>
      <c r="CG764" s="32"/>
      <c r="CH764" s="32"/>
      <c r="CI764" s="32"/>
      <c r="CJ764" s="32"/>
      <c r="CK764" s="32"/>
      <c r="CL764" s="32"/>
      <c r="CM764" s="32"/>
      <c r="CN764" s="32"/>
      <c r="CO764" s="32"/>
      <c r="CP764" s="32"/>
      <c r="CQ764" s="32"/>
      <c r="CR764" s="32"/>
      <c r="CS764" s="32"/>
      <c r="CT764" s="32"/>
      <c r="CU764" s="32"/>
      <c r="CV764" s="32"/>
      <c r="CW764" s="32"/>
      <c r="CX764" s="32"/>
      <c r="CY764" s="32"/>
    </row>
    <row r="765" customFormat="false" ht="15.75" hidden="false" customHeight="false" outlineLevel="0" collapsed="false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CF765" s="32"/>
      <c r="CG765" s="32"/>
      <c r="CH765" s="32"/>
      <c r="CI765" s="32"/>
      <c r="CJ765" s="32"/>
      <c r="CK765" s="32"/>
      <c r="CL765" s="32"/>
      <c r="CM765" s="32"/>
      <c r="CN765" s="32"/>
      <c r="CO765" s="32"/>
      <c r="CP765" s="32"/>
      <c r="CQ765" s="32"/>
      <c r="CR765" s="32"/>
      <c r="CS765" s="32"/>
      <c r="CT765" s="32"/>
      <c r="CU765" s="32"/>
      <c r="CV765" s="32"/>
      <c r="CW765" s="32"/>
      <c r="CX765" s="32"/>
      <c r="CY765" s="32"/>
    </row>
    <row r="766" customFormat="false" ht="15.75" hidden="false" customHeight="false" outlineLevel="0" collapsed="false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CF766" s="32"/>
      <c r="CG766" s="32"/>
      <c r="CH766" s="32"/>
      <c r="CI766" s="32"/>
      <c r="CJ766" s="32"/>
      <c r="CK766" s="32"/>
      <c r="CL766" s="32"/>
      <c r="CM766" s="32"/>
      <c r="CN766" s="32"/>
      <c r="CO766" s="32"/>
      <c r="CP766" s="32"/>
      <c r="CQ766" s="32"/>
      <c r="CR766" s="32"/>
      <c r="CS766" s="32"/>
      <c r="CT766" s="32"/>
      <c r="CU766" s="32"/>
      <c r="CV766" s="32"/>
      <c r="CW766" s="32"/>
      <c r="CX766" s="32"/>
      <c r="CY766" s="32"/>
    </row>
    <row r="767" customFormat="false" ht="15.75" hidden="false" customHeight="false" outlineLevel="0" collapsed="false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CF767" s="32"/>
      <c r="CG767" s="32"/>
      <c r="CH767" s="32"/>
      <c r="CI767" s="32"/>
      <c r="CJ767" s="32"/>
      <c r="CK767" s="32"/>
      <c r="CL767" s="32"/>
      <c r="CM767" s="32"/>
      <c r="CN767" s="32"/>
      <c r="CO767" s="32"/>
      <c r="CP767" s="32"/>
      <c r="CQ767" s="32"/>
      <c r="CR767" s="32"/>
      <c r="CS767" s="32"/>
      <c r="CT767" s="32"/>
      <c r="CU767" s="32"/>
      <c r="CV767" s="32"/>
      <c r="CW767" s="32"/>
      <c r="CX767" s="32"/>
      <c r="CY767" s="32"/>
    </row>
    <row r="768" customFormat="false" ht="15.75" hidden="false" customHeight="false" outlineLevel="0" collapsed="false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CF768" s="32"/>
      <c r="CG768" s="32"/>
      <c r="CH768" s="32"/>
      <c r="CI768" s="32"/>
      <c r="CJ768" s="32"/>
      <c r="CK768" s="32"/>
      <c r="CL768" s="32"/>
      <c r="CM768" s="32"/>
      <c r="CN768" s="32"/>
      <c r="CO768" s="32"/>
      <c r="CP768" s="32"/>
      <c r="CQ768" s="32"/>
      <c r="CR768" s="32"/>
      <c r="CS768" s="32"/>
      <c r="CT768" s="32"/>
      <c r="CU768" s="32"/>
      <c r="CV768" s="32"/>
      <c r="CW768" s="32"/>
      <c r="CX768" s="32"/>
      <c r="CY768" s="32"/>
    </row>
    <row r="769" customFormat="false" ht="15.75" hidden="false" customHeight="false" outlineLevel="0" collapsed="false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CF769" s="32"/>
      <c r="CG769" s="32"/>
      <c r="CH769" s="32"/>
      <c r="CI769" s="32"/>
      <c r="CJ769" s="32"/>
      <c r="CK769" s="32"/>
      <c r="CL769" s="32"/>
      <c r="CM769" s="32"/>
      <c r="CN769" s="32"/>
      <c r="CO769" s="32"/>
      <c r="CP769" s="32"/>
      <c r="CQ769" s="32"/>
      <c r="CR769" s="32"/>
      <c r="CS769" s="32"/>
      <c r="CT769" s="32"/>
      <c r="CU769" s="32"/>
      <c r="CV769" s="32"/>
      <c r="CW769" s="32"/>
      <c r="CX769" s="32"/>
      <c r="CY769" s="32"/>
    </row>
    <row r="770" customFormat="false" ht="15.75" hidden="false" customHeight="false" outlineLevel="0" collapsed="false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CF770" s="32"/>
      <c r="CG770" s="32"/>
      <c r="CH770" s="32"/>
      <c r="CI770" s="32"/>
      <c r="CJ770" s="32"/>
      <c r="CK770" s="32"/>
      <c r="CL770" s="32"/>
      <c r="CM770" s="32"/>
      <c r="CN770" s="32"/>
      <c r="CO770" s="32"/>
      <c r="CP770" s="32"/>
      <c r="CQ770" s="32"/>
      <c r="CR770" s="32"/>
      <c r="CS770" s="32"/>
      <c r="CT770" s="32"/>
      <c r="CU770" s="32"/>
      <c r="CV770" s="32"/>
      <c r="CW770" s="32"/>
      <c r="CX770" s="32"/>
      <c r="CY770" s="32"/>
    </row>
    <row r="771" customFormat="false" ht="15.75" hidden="false" customHeight="false" outlineLevel="0" collapsed="false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CF771" s="32"/>
      <c r="CG771" s="32"/>
      <c r="CH771" s="32"/>
      <c r="CI771" s="32"/>
      <c r="CJ771" s="32"/>
      <c r="CK771" s="32"/>
      <c r="CL771" s="32"/>
      <c r="CM771" s="32"/>
      <c r="CN771" s="32"/>
      <c r="CO771" s="32"/>
      <c r="CP771" s="32"/>
      <c r="CQ771" s="32"/>
      <c r="CR771" s="32"/>
      <c r="CS771" s="32"/>
      <c r="CT771" s="32"/>
      <c r="CU771" s="32"/>
      <c r="CV771" s="32"/>
      <c r="CW771" s="32"/>
      <c r="CX771" s="32"/>
      <c r="CY771" s="32"/>
    </row>
    <row r="772" customFormat="false" ht="15.75" hidden="false" customHeight="false" outlineLevel="0" collapsed="false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CF772" s="32"/>
      <c r="CG772" s="32"/>
      <c r="CH772" s="32"/>
      <c r="CI772" s="32"/>
      <c r="CJ772" s="32"/>
      <c r="CK772" s="32"/>
      <c r="CL772" s="32"/>
      <c r="CM772" s="32"/>
      <c r="CN772" s="32"/>
      <c r="CO772" s="32"/>
      <c r="CP772" s="32"/>
      <c r="CQ772" s="32"/>
      <c r="CR772" s="32"/>
      <c r="CS772" s="32"/>
      <c r="CT772" s="32"/>
      <c r="CU772" s="32"/>
      <c r="CV772" s="32"/>
      <c r="CW772" s="32"/>
      <c r="CX772" s="32"/>
      <c r="CY772" s="32"/>
    </row>
    <row r="773" customFormat="false" ht="15.75" hidden="false" customHeight="false" outlineLevel="0" collapsed="false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CF773" s="32"/>
      <c r="CG773" s="32"/>
      <c r="CH773" s="32"/>
      <c r="CI773" s="32"/>
      <c r="CJ773" s="32"/>
      <c r="CK773" s="32"/>
      <c r="CL773" s="32"/>
      <c r="CM773" s="32"/>
      <c r="CN773" s="32"/>
      <c r="CO773" s="32"/>
      <c r="CP773" s="32"/>
      <c r="CQ773" s="32"/>
      <c r="CR773" s="32"/>
      <c r="CS773" s="32"/>
      <c r="CT773" s="32"/>
      <c r="CU773" s="32"/>
      <c r="CV773" s="32"/>
      <c r="CW773" s="32"/>
      <c r="CX773" s="32"/>
      <c r="CY773" s="32"/>
    </row>
    <row r="774" customFormat="false" ht="15.75" hidden="false" customHeight="false" outlineLevel="0" collapsed="false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CF774" s="32"/>
      <c r="CG774" s="32"/>
      <c r="CH774" s="32"/>
      <c r="CI774" s="32"/>
      <c r="CJ774" s="32"/>
      <c r="CK774" s="32"/>
      <c r="CL774" s="32"/>
      <c r="CM774" s="32"/>
      <c r="CN774" s="32"/>
      <c r="CO774" s="32"/>
      <c r="CP774" s="32"/>
      <c r="CQ774" s="32"/>
      <c r="CR774" s="32"/>
      <c r="CS774" s="32"/>
      <c r="CT774" s="32"/>
      <c r="CU774" s="32"/>
      <c r="CV774" s="32"/>
      <c r="CW774" s="32"/>
      <c r="CX774" s="32"/>
      <c r="CY774" s="32"/>
    </row>
    <row r="775" customFormat="false" ht="15.75" hidden="false" customHeight="false" outlineLevel="0" collapsed="false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CF775" s="32"/>
      <c r="CG775" s="32"/>
      <c r="CH775" s="32"/>
      <c r="CI775" s="32"/>
      <c r="CJ775" s="32"/>
      <c r="CK775" s="32"/>
      <c r="CL775" s="32"/>
      <c r="CM775" s="32"/>
      <c r="CN775" s="32"/>
      <c r="CO775" s="32"/>
      <c r="CP775" s="32"/>
      <c r="CQ775" s="32"/>
      <c r="CR775" s="32"/>
      <c r="CS775" s="32"/>
      <c r="CT775" s="32"/>
      <c r="CU775" s="32"/>
      <c r="CV775" s="32"/>
      <c r="CW775" s="32"/>
      <c r="CX775" s="32"/>
      <c r="CY775" s="32"/>
    </row>
    <row r="776" customFormat="false" ht="15.75" hidden="false" customHeight="false" outlineLevel="0" collapsed="false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CF776" s="32"/>
      <c r="CG776" s="32"/>
      <c r="CH776" s="32"/>
      <c r="CI776" s="32"/>
      <c r="CJ776" s="32"/>
      <c r="CK776" s="32"/>
      <c r="CL776" s="32"/>
      <c r="CM776" s="32"/>
      <c r="CN776" s="32"/>
      <c r="CO776" s="32"/>
      <c r="CP776" s="32"/>
      <c r="CQ776" s="32"/>
      <c r="CR776" s="32"/>
      <c r="CS776" s="32"/>
      <c r="CT776" s="32"/>
      <c r="CU776" s="32"/>
      <c r="CV776" s="32"/>
      <c r="CW776" s="32"/>
      <c r="CX776" s="32"/>
      <c r="CY776" s="32"/>
    </row>
    <row r="777" customFormat="false" ht="15.75" hidden="false" customHeight="false" outlineLevel="0" collapsed="false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CF777" s="32"/>
      <c r="CG777" s="32"/>
      <c r="CH777" s="32"/>
      <c r="CI777" s="32"/>
      <c r="CJ777" s="32"/>
      <c r="CK777" s="32"/>
      <c r="CL777" s="32"/>
      <c r="CM777" s="32"/>
      <c r="CN777" s="32"/>
      <c r="CO777" s="32"/>
      <c r="CP777" s="32"/>
      <c r="CQ777" s="32"/>
      <c r="CR777" s="32"/>
      <c r="CS777" s="32"/>
      <c r="CT777" s="32"/>
      <c r="CU777" s="32"/>
      <c r="CV777" s="32"/>
      <c r="CW777" s="32"/>
      <c r="CX777" s="32"/>
      <c r="CY777" s="32"/>
    </row>
    <row r="778" customFormat="false" ht="15.75" hidden="false" customHeight="false" outlineLevel="0" collapsed="false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CF778" s="32"/>
      <c r="CG778" s="32"/>
      <c r="CH778" s="32"/>
      <c r="CI778" s="32"/>
      <c r="CJ778" s="32"/>
      <c r="CK778" s="32"/>
      <c r="CL778" s="32"/>
      <c r="CM778" s="32"/>
      <c r="CN778" s="32"/>
      <c r="CO778" s="32"/>
      <c r="CP778" s="32"/>
      <c r="CQ778" s="32"/>
      <c r="CR778" s="32"/>
      <c r="CS778" s="32"/>
      <c r="CT778" s="32"/>
      <c r="CU778" s="32"/>
      <c r="CV778" s="32"/>
      <c r="CW778" s="32"/>
      <c r="CX778" s="32"/>
      <c r="CY778" s="32"/>
    </row>
    <row r="779" customFormat="false" ht="15.75" hidden="false" customHeight="false" outlineLevel="0" collapsed="false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CF779" s="32"/>
      <c r="CG779" s="32"/>
      <c r="CH779" s="32"/>
      <c r="CI779" s="32"/>
      <c r="CJ779" s="32"/>
      <c r="CK779" s="32"/>
      <c r="CL779" s="32"/>
      <c r="CM779" s="32"/>
      <c r="CN779" s="32"/>
      <c r="CO779" s="32"/>
      <c r="CP779" s="32"/>
      <c r="CQ779" s="32"/>
      <c r="CR779" s="32"/>
      <c r="CS779" s="32"/>
      <c r="CT779" s="32"/>
      <c r="CU779" s="32"/>
      <c r="CV779" s="32"/>
      <c r="CW779" s="32"/>
      <c r="CX779" s="32"/>
      <c r="CY779" s="32"/>
    </row>
    <row r="780" customFormat="false" ht="15.75" hidden="false" customHeight="false" outlineLevel="0" collapsed="false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CF780" s="32"/>
      <c r="CG780" s="32"/>
      <c r="CH780" s="32"/>
      <c r="CI780" s="32"/>
      <c r="CJ780" s="32"/>
      <c r="CK780" s="32"/>
      <c r="CL780" s="32"/>
      <c r="CM780" s="32"/>
      <c r="CN780" s="32"/>
      <c r="CO780" s="32"/>
      <c r="CP780" s="32"/>
      <c r="CQ780" s="32"/>
      <c r="CR780" s="32"/>
      <c r="CS780" s="32"/>
      <c r="CT780" s="32"/>
      <c r="CU780" s="32"/>
      <c r="CV780" s="32"/>
      <c r="CW780" s="32"/>
      <c r="CX780" s="32"/>
      <c r="CY780" s="32"/>
    </row>
    <row r="781" customFormat="false" ht="15.75" hidden="false" customHeight="false" outlineLevel="0" collapsed="false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CF781" s="32"/>
      <c r="CG781" s="32"/>
      <c r="CH781" s="32"/>
      <c r="CI781" s="32"/>
      <c r="CJ781" s="32"/>
      <c r="CK781" s="32"/>
      <c r="CL781" s="32"/>
      <c r="CM781" s="32"/>
      <c r="CN781" s="32"/>
      <c r="CO781" s="32"/>
      <c r="CP781" s="32"/>
      <c r="CQ781" s="32"/>
      <c r="CR781" s="32"/>
      <c r="CS781" s="32"/>
      <c r="CT781" s="32"/>
      <c r="CU781" s="32"/>
      <c r="CV781" s="32"/>
      <c r="CW781" s="32"/>
      <c r="CX781" s="32"/>
      <c r="CY781" s="32"/>
    </row>
    <row r="782" customFormat="false" ht="15.75" hidden="false" customHeight="false" outlineLevel="0" collapsed="false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CF782" s="32"/>
      <c r="CG782" s="32"/>
      <c r="CH782" s="32"/>
      <c r="CI782" s="32"/>
      <c r="CJ782" s="32"/>
      <c r="CK782" s="32"/>
      <c r="CL782" s="32"/>
      <c r="CM782" s="32"/>
      <c r="CN782" s="32"/>
      <c r="CO782" s="32"/>
      <c r="CP782" s="32"/>
      <c r="CQ782" s="32"/>
      <c r="CR782" s="32"/>
      <c r="CS782" s="32"/>
      <c r="CT782" s="32"/>
      <c r="CU782" s="32"/>
      <c r="CV782" s="32"/>
      <c r="CW782" s="32"/>
      <c r="CX782" s="32"/>
      <c r="CY782" s="32"/>
    </row>
    <row r="783" customFormat="false" ht="15.75" hidden="false" customHeight="false" outlineLevel="0" collapsed="false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CF783" s="32"/>
      <c r="CG783" s="32"/>
      <c r="CH783" s="32"/>
      <c r="CI783" s="32"/>
      <c r="CJ783" s="32"/>
      <c r="CK783" s="32"/>
      <c r="CL783" s="32"/>
      <c r="CM783" s="32"/>
      <c r="CN783" s="32"/>
      <c r="CO783" s="32"/>
      <c r="CP783" s="32"/>
      <c r="CQ783" s="32"/>
      <c r="CR783" s="32"/>
      <c r="CS783" s="32"/>
      <c r="CT783" s="32"/>
      <c r="CU783" s="32"/>
      <c r="CV783" s="32"/>
      <c r="CW783" s="32"/>
      <c r="CX783" s="32"/>
      <c r="CY783" s="32"/>
    </row>
    <row r="784" customFormat="false" ht="15.75" hidden="false" customHeight="false" outlineLevel="0" collapsed="false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CF784" s="32"/>
      <c r="CG784" s="32"/>
      <c r="CH784" s="32"/>
      <c r="CI784" s="32"/>
      <c r="CJ784" s="32"/>
      <c r="CK784" s="32"/>
      <c r="CL784" s="32"/>
      <c r="CM784" s="32"/>
      <c r="CN784" s="32"/>
      <c r="CO784" s="32"/>
      <c r="CP784" s="32"/>
      <c r="CQ784" s="32"/>
      <c r="CR784" s="32"/>
      <c r="CS784" s="32"/>
      <c r="CT784" s="32"/>
      <c r="CU784" s="32"/>
      <c r="CV784" s="32"/>
      <c r="CW784" s="32"/>
      <c r="CX784" s="32"/>
      <c r="CY784" s="32"/>
    </row>
    <row r="785" customFormat="false" ht="15.75" hidden="false" customHeight="false" outlineLevel="0" collapsed="false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CF785" s="32"/>
      <c r="CG785" s="32"/>
      <c r="CH785" s="32"/>
      <c r="CI785" s="32"/>
      <c r="CJ785" s="32"/>
      <c r="CK785" s="32"/>
      <c r="CL785" s="32"/>
      <c r="CM785" s="32"/>
      <c r="CN785" s="32"/>
      <c r="CO785" s="32"/>
      <c r="CP785" s="32"/>
      <c r="CQ785" s="32"/>
      <c r="CR785" s="32"/>
      <c r="CS785" s="32"/>
      <c r="CT785" s="32"/>
      <c r="CU785" s="32"/>
      <c r="CV785" s="32"/>
      <c r="CW785" s="32"/>
      <c r="CX785" s="32"/>
      <c r="CY785" s="32"/>
    </row>
    <row r="786" customFormat="false" ht="15.75" hidden="false" customHeight="false" outlineLevel="0" collapsed="false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CF786" s="32"/>
      <c r="CG786" s="32"/>
      <c r="CH786" s="32"/>
      <c r="CI786" s="32"/>
      <c r="CJ786" s="32"/>
      <c r="CK786" s="32"/>
      <c r="CL786" s="32"/>
      <c r="CM786" s="32"/>
      <c r="CN786" s="32"/>
      <c r="CO786" s="32"/>
      <c r="CP786" s="32"/>
      <c r="CQ786" s="32"/>
      <c r="CR786" s="32"/>
      <c r="CS786" s="32"/>
      <c r="CT786" s="32"/>
      <c r="CU786" s="32"/>
      <c r="CV786" s="32"/>
      <c r="CW786" s="32"/>
      <c r="CX786" s="32"/>
      <c r="CY786" s="32"/>
    </row>
    <row r="787" customFormat="false" ht="15.75" hidden="false" customHeight="false" outlineLevel="0" collapsed="false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CF787" s="32"/>
      <c r="CG787" s="32"/>
      <c r="CH787" s="32"/>
      <c r="CI787" s="32"/>
      <c r="CJ787" s="32"/>
      <c r="CK787" s="32"/>
      <c r="CL787" s="32"/>
      <c r="CM787" s="32"/>
      <c r="CN787" s="32"/>
      <c r="CO787" s="32"/>
      <c r="CP787" s="32"/>
      <c r="CQ787" s="32"/>
      <c r="CR787" s="32"/>
      <c r="CS787" s="32"/>
      <c r="CT787" s="32"/>
      <c r="CU787" s="32"/>
      <c r="CV787" s="32"/>
      <c r="CW787" s="32"/>
      <c r="CX787" s="32"/>
      <c r="CY787" s="32"/>
    </row>
    <row r="788" customFormat="false" ht="15.75" hidden="false" customHeight="false" outlineLevel="0" collapsed="false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CF788" s="32"/>
      <c r="CG788" s="32"/>
      <c r="CH788" s="32"/>
      <c r="CI788" s="32"/>
      <c r="CJ788" s="32"/>
      <c r="CK788" s="32"/>
      <c r="CL788" s="32"/>
      <c r="CM788" s="32"/>
      <c r="CN788" s="32"/>
      <c r="CO788" s="32"/>
      <c r="CP788" s="32"/>
      <c r="CQ788" s="32"/>
      <c r="CR788" s="32"/>
      <c r="CS788" s="32"/>
      <c r="CT788" s="32"/>
      <c r="CU788" s="32"/>
      <c r="CV788" s="32"/>
      <c r="CW788" s="32"/>
      <c r="CX788" s="32"/>
      <c r="CY788" s="32"/>
    </row>
    <row r="789" customFormat="false" ht="15.75" hidden="false" customHeight="false" outlineLevel="0" collapsed="false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CF789" s="32"/>
      <c r="CG789" s="32"/>
      <c r="CH789" s="32"/>
      <c r="CI789" s="32"/>
      <c r="CJ789" s="32"/>
      <c r="CK789" s="32"/>
      <c r="CL789" s="32"/>
      <c r="CM789" s="32"/>
      <c r="CN789" s="32"/>
      <c r="CO789" s="32"/>
      <c r="CP789" s="32"/>
      <c r="CQ789" s="32"/>
      <c r="CR789" s="32"/>
      <c r="CS789" s="32"/>
      <c r="CT789" s="32"/>
      <c r="CU789" s="32"/>
      <c r="CV789" s="32"/>
      <c r="CW789" s="32"/>
      <c r="CX789" s="32"/>
      <c r="CY789" s="32"/>
    </row>
    <row r="790" customFormat="false" ht="15.75" hidden="false" customHeight="false" outlineLevel="0" collapsed="false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CF790" s="32"/>
      <c r="CG790" s="32"/>
      <c r="CH790" s="32"/>
      <c r="CI790" s="32"/>
      <c r="CJ790" s="32"/>
      <c r="CK790" s="32"/>
      <c r="CL790" s="32"/>
      <c r="CM790" s="32"/>
      <c r="CN790" s="32"/>
      <c r="CO790" s="32"/>
      <c r="CP790" s="32"/>
      <c r="CQ790" s="32"/>
      <c r="CR790" s="32"/>
      <c r="CS790" s="32"/>
      <c r="CT790" s="32"/>
      <c r="CU790" s="32"/>
      <c r="CV790" s="32"/>
      <c r="CW790" s="32"/>
      <c r="CX790" s="32"/>
      <c r="CY790" s="32"/>
    </row>
    <row r="791" customFormat="false" ht="15.75" hidden="false" customHeight="false" outlineLevel="0" collapsed="false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CF791" s="32"/>
      <c r="CG791" s="32"/>
      <c r="CH791" s="32"/>
      <c r="CI791" s="32"/>
      <c r="CJ791" s="32"/>
      <c r="CK791" s="32"/>
      <c r="CL791" s="32"/>
      <c r="CM791" s="32"/>
      <c r="CN791" s="32"/>
      <c r="CO791" s="32"/>
      <c r="CP791" s="32"/>
      <c r="CQ791" s="32"/>
      <c r="CR791" s="32"/>
      <c r="CS791" s="32"/>
      <c r="CT791" s="32"/>
      <c r="CU791" s="32"/>
      <c r="CV791" s="32"/>
      <c r="CW791" s="32"/>
      <c r="CX791" s="32"/>
      <c r="CY791" s="32"/>
    </row>
    <row r="792" customFormat="false" ht="15.75" hidden="false" customHeight="false" outlineLevel="0" collapsed="false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CF792" s="32"/>
      <c r="CG792" s="32"/>
      <c r="CH792" s="32"/>
      <c r="CI792" s="32"/>
      <c r="CJ792" s="32"/>
      <c r="CK792" s="32"/>
      <c r="CL792" s="32"/>
      <c r="CM792" s="32"/>
      <c r="CN792" s="32"/>
      <c r="CO792" s="32"/>
      <c r="CP792" s="32"/>
      <c r="CQ792" s="32"/>
      <c r="CR792" s="32"/>
      <c r="CS792" s="32"/>
      <c r="CT792" s="32"/>
      <c r="CU792" s="32"/>
      <c r="CV792" s="32"/>
      <c r="CW792" s="32"/>
      <c r="CX792" s="32"/>
      <c r="CY792" s="32"/>
    </row>
    <row r="793" customFormat="false" ht="15.75" hidden="false" customHeight="false" outlineLevel="0" collapsed="false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CF793" s="32"/>
      <c r="CG793" s="32"/>
      <c r="CH793" s="32"/>
      <c r="CI793" s="32"/>
      <c r="CJ793" s="32"/>
      <c r="CK793" s="32"/>
      <c r="CL793" s="32"/>
      <c r="CM793" s="32"/>
      <c r="CN793" s="32"/>
      <c r="CO793" s="32"/>
      <c r="CP793" s="32"/>
      <c r="CQ793" s="32"/>
      <c r="CR793" s="32"/>
      <c r="CS793" s="32"/>
      <c r="CT793" s="32"/>
      <c r="CU793" s="32"/>
      <c r="CV793" s="32"/>
      <c r="CW793" s="32"/>
      <c r="CX793" s="32"/>
      <c r="CY793" s="32"/>
    </row>
    <row r="794" customFormat="false" ht="15.75" hidden="false" customHeight="false" outlineLevel="0" collapsed="false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CF794" s="32"/>
      <c r="CG794" s="32"/>
      <c r="CH794" s="32"/>
      <c r="CI794" s="32"/>
      <c r="CJ794" s="32"/>
      <c r="CK794" s="32"/>
      <c r="CL794" s="32"/>
      <c r="CM794" s="32"/>
      <c r="CN794" s="32"/>
      <c r="CO794" s="32"/>
      <c r="CP794" s="32"/>
      <c r="CQ794" s="32"/>
      <c r="CR794" s="32"/>
      <c r="CS794" s="32"/>
      <c r="CT794" s="32"/>
      <c r="CU794" s="32"/>
      <c r="CV794" s="32"/>
      <c r="CW794" s="32"/>
      <c r="CX794" s="32"/>
      <c r="CY794" s="32"/>
    </row>
    <row r="795" customFormat="false" ht="15.75" hidden="false" customHeight="false" outlineLevel="0" collapsed="false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CF795" s="32"/>
      <c r="CG795" s="32"/>
      <c r="CH795" s="32"/>
      <c r="CI795" s="32"/>
      <c r="CJ795" s="32"/>
      <c r="CK795" s="32"/>
      <c r="CL795" s="32"/>
      <c r="CM795" s="32"/>
      <c r="CN795" s="32"/>
      <c r="CO795" s="32"/>
      <c r="CP795" s="32"/>
      <c r="CQ795" s="32"/>
      <c r="CR795" s="32"/>
      <c r="CS795" s="32"/>
      <c r="CT795" s="32"/>
      <c r="CU795" s="32"/>
      <c r="CV795" s="32"/>
      <c r="CW795" s="32"/>
      <c r="CX795" s="32"/>
      <c r="CY795" s="32"/>
    </row>
    <row r="796" customFormat="false" ht="15.75" hidden="false" customHeight="false" outlineLevel="0" collapsed="false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CF796" s="32"/>
      <c r="CG796" s="32"/>
      <c r="CH796" s="32"/>
      <c r="CI796" s="32"/>
      <c r="CJ796" s="32"/>
      <c r="CK796" s="32"/>
      <c r="CL796" s="32"/>
      <c r="CM796" s="32"/>
      <c r="CN796" s="32"/>
      <c r="CO796" s="32"/>
      <c r="CP796" s="32"/>
      <c r="CQ796" s="32"/>
      <c r="CR796" s="32"/>
      <c r="CS796" s="32"/>
      <c r="CT796" s="32"/>
      <c r="CU796" s="32"/>
      <c r="CV796" s="32"/>
      <c r="CW796" s="32"/>
      <c r="CX796" s="32"/>
      <c r="CY796" s="32"/>
    </row>
    <row r="797" customFormat="false" ht="15.75" hidden="false" customHeight="false" outlineLevel="0" collapsed="false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CF797" s="32"/>
      <c r="CG797" s="32"/>
      <c r="CH797" s="32"/>
      <c r="CI797" s="32"/>
      <c r="CJ797" s="32"/>
      <c r="CK797" s="32"/>
      <c r="CL797" s="32"/>
      <c r="CM797" s="32"/>
      <c r="CN797" s="32"/>
      <c r="CO797" s="32"/>
      <c r="CP797" s="32"/>
      <c r="CQ797" s="32"/>
      <c r="CR797" s="32"/>
      <c r="CS797" s="32"/>
      <c r="CT797" s="32"/>
      <c r="CU797" s="32"/>
      <c r="CV797" s="32"/>
      <c r="CW797" s="32"/>
      <c r="CX797" s="32"/>
      <c r="CY797" s="32"/>
    </row>
    <row r="798" customFormat="false" ht="15.75" hidden="false" customHeight="false" outlineLevel="0" collapsed="false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CF798" s="32"/>
      <c r="CG798" s="32"/>
      <c r="CH798" s="32"/>
      <c r="CI798" s="32"/>
      <c r="CJ798" s="32"/>
      <c r="CK798" s="32"/>
      <c r="CL798" s="32"/>
      <c r="CM798" s="32"/>
      <c r="CN798" s="32"/>
      <c r="CO798" s="32"/>
      <c r="CP798" s="32"/>
      <c r="CQ798" s="32"/>
      <c r="CR798" s="32"/>
      <c r="CS798" s="32"/>
      <c r="CT798" s="32"/>
      <c r="CU798" s="32"/>
      <c r="CV798" s="32"/>
      <c r="CW798" s="32"/>
      <c r="CX798" s="32"/>
      <c r="CY798" s="32"/>
    </row>
    <row r="799" customFormat="false" ht="15.75" hidden="false" customHeight="false" outlineLevel="0" collapsed="false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CF799" s="32"/>
      <c r="CG799" s="32"/>
      <c r="CH799" s="32"/>
      <c r="CI799" s="32"/>
      <c r="CJ799" s="32"/>
      <c r="CK799" s="32"/>
      <c r="CL799" s="32"/>
      <c r="CM799" s="32"/>
      <c r="CN799" s="32"/>
      <c r="CO799" s="32"/>
      <c r="CP799" s="32"/>
      <c r="CQ799" s="32"/>
      <c r="CR799" s="32"/>
      <c r="CS799" s="32"/>
      <c r="CT799" s="32"/>
      <c r="CU799" s="32"/>
      <c r="CV799" s="32"/>
      <c r="CW799" s="32"/>
      <c r="CX799" s="32"/>
      <c r="CY799" s="32"/>
    </row>
    <row r="800" customFormat="false" ht="15.75" hidden="false" customHeight="false" outlineLevel="0" collapsed="false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CF800" s="32"/>
      <c r="CG800" s="32"/>
      <c r="CH800" s="32"/>
      <c r="CI800" s="32"/>
      <c r="CJ800" s="32"/>
      <c r="CK800" s="32"/>
      <c r="CL800" s="32"/>
      <c r="CM800" s="32"/>
      <c r="CN800" s="32"/>
      <c r="CO800" s="32"/>
      <c r="CP800" s="32"/>
      <c r="CQ800" s="32"/>
      <c r="CR800" s="32"/>
      <c r="CS800" s="32"/>
      <c r="CT800" s="32"/>
      <c r="CU800" s="32"/>
      <c r="CV800" s="32"/>
      <c r="CW800" s="32"/>
      <c r="CX800" s="32"/>
      <c r="CY800" s="32"/>
    </row>
    <row r="801" customFormat="false" ht="15.75" hidden="false" customHeight="false" outlineLevel="0" collapsed="false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CF801" s="32"/>
      <c r="CG801" s="32"/>
      <c r="CH801" s="32"/>
      <c r="CI801" s="32"/>
      <c r="CJ801" s="32"/>
      <c r="CK801" s="32"/>
      <c r="CL801" s="32"/>
      <c r="CM801" s="32"/>
      <c r="CN801" s="32"/>
      <c r="CO801" s="32"/>
      <c r="CP801" s="32"/>
      <c r="CQ801" s="32"/>
      <c r="CR801" s="32"/>
      <c r="CS801" s="32"/>
      <c r="CT801" s="32"/>
      <c r="CU801" s="32"/>
      <c r="CV801" s="32"/>
      <c r="CW801" s="32"/>
      <c r="CX801" s="32"/>
      <c r="CY801" s="32"/>
    </row>
    <row r="802" customFormat="false" ht="15.75" hidden="false" customHeight="false" outlineLevel="0" collapsed="false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CF802" s="32"/>
      <c r="CG802" s="32"/>
      <c r="CH802" s="32"/>
      <c r="CI802" s="32"/>
      <c r="CJ802" s="32"/>
      <c r="CK802" s="32"/>
      <c r="CL802" s="32"/>
      <c r="CM802" s="32"/>
      <c r="CN802" s="32"/>
      <c r="CO802" s="32"/>
      <c r="CP802" s="32"/>
      <c r="CQ802" s="32"/>
      <c r="CR802" s="32"/>
      <c r="CS802" s="32"/>
      <c r="CT802" s="32"/>
      <c r="CU802" s="32"/>
      <c r="CV802" s="32"/>
      <c r="CW802" s="32"/>
      <c r="CX802" s="32"/>
      <c r="CY802" s="32"/>
    </row>
    <row r="803" customFormat="false" ht="15.75" hidden="false" customHeight="false" outlineLevel="0" collapsed="false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CF803" s="32"/>
      <c r="CG803" s="32"/>
      <c r="CH803" s="32"/>
      <c r="CI803" s="32"/>
      <c r="CJ803" s="32"/>
      <c r="CK803" s="32"/>
      <c r="CL803" s="32"/>
      <c r="CM803" s="32"/>
      <c r="CN803" s="32"/>
      <c r="CO803" s="32"/>
      <c r="CP803" s="32"/>
      <c r="CQ803" s="32"/>
      <c r="CR803" s="32"/>
      <c r="CS803" s="32"/>
      <c r="CT803" s="32"/>
      <c r="CU803" s="32"/>
      <c r="CV803" s="32"/>
      <c r="CW803" s="32"/>
      <c r="CX803" s="32"/>
      <c r="CY803" s="32"/>
    </row>
    <row r="804" customFormat="false" ht="15.75" hidden="false" customHeight="false" outlineLevel="0" collapsed="false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CF804" s="32"/>
      <c r="CG804" s="32"/>
      <c r="CH804" s="32"/>
      <c r="CI804" s="32"/>
      <c r="CJ804" s="32"/>
      <c r="CK804" s="32"/>
      <c r="CL804" s="32"/>
      <c r="CM804" s="32"/>
      <c r="CN804" s="32"/>
      <c r="CO804" s="32"/>
      <c r="CP804" s="32"/>
      <c r="CQ804" s="32"/>
      <c r="CR804" s="32"/>
      <c r="CS804" s="32"/>
      <c r="CT804" s="32"/>
      <c r="CU804" s="32"/>
      <c r="CV804" s="32"/>
      <c r="CW804" s="32"/>
      <c r="CX804" s="32"/>
      <c r="CY804" s="32"/>
    </row>
    <row r="805" customFormat="false" ht="15.75" hidden="false" customHeight="false" outlineLevel="0" collapsed="false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CF805" s="32"/>
      <c r="CG805" s="32"/>
      <c r="CH805" s="32"/>
      <c r="CI805" s="32"/>
      <c r="CJ805" s="32"/>
      <c r="CK805" s="32"/>
      <c r="CL805" s="32"/>
      <c r="CM805" s="32"/>
      <c r="CN805" s="32"/>
      <c r="CO805" s="32"/>
      <c r="CP805" s="32"/>
      <c r="CQ805" s="32"/>
      <c r="CR805" s="32"/>
      <c r="CS805" s="32"/>
      <c r="CT805" s="32"/>
      <c r="CU805" s="32"/>
      <c r="CV805" s="32"/>
      <c r="CW805" s="32"/>
      <c r="CX805" s="32"/>
      <c r="CY805" s="32"/>
    </row>
    <row r="806" customFormat="false" ht="15.75" hidden="false" customHeight="false" outlineLevel="0" collapsed="false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CF806" s="32"/>
      <c r="CG806" s="32"/>
      <c r="CH806" s="32"/>
      <c r="CI806" s="32"/>
      <c r="CJ806" s="32"/>
      <c r="CK806" s="32"/>
      <c r="CL806" s="32"/>
      <c r="CM806" s="32"/>
      <c r="CN806" s="32"/>
      <c r="CO806" s="32"/>
      <c r="CP806" s="32"/>
      <c r="CQ806" s="32"/>
      <c r="CR806" s="32"/>
      <c r="CS806" s="32"/>
      <c r="CT806" s="32"/>
      <c r="CU806" s="32"/>
      <c r="CV806" s="32"/>
      <c r="CW806" s="32"/>
      <c r="CX806" s="32"/>
      <c r="CY806" s="32"/>
    </row>
    <row r="807" customFormat="false" ht="15.75" hidden="false" customHeight="false" outlineLevel="0" collapsed="false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CF807" s="32"/>
      <c r="CG807" s="32"/>
      <c r="CH807" s="32"/>
      <c r="CI807" s="32"/>
      <c r="CJ807" s="32"/>
      <c r="CK807" s="32"/>
      <c r="CL807" s="32"/>
      <c r="CM807" s="32"/>
      <c r="CN807" s="32"/>
      <c r="CO807" s="32"/>
      <c r="CP807" s="32"/>
      <c r="CQ807" s="32"/>
      <c r="CR807" s="32"/>
      <c r="CS807" s="32"/>
      <c r="CT807" s="32"/>
      <c r="CU807" s="32"/>
      <c r="CV807" s="32"/>
      <c r="CW807" s="32"/>
      <c r="CX807" s="32"/>
      <c r="CY807" s="32"/>
    </row>
    <row r="808" customFormat="false" ht="15.75" hidden="false" customHeight="false" outlineLevel="0" collapsed="false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CF808" s="32"/>
      <c r="CG808" s="32"/>
      <c r="CH808" s="32"/>
      <c r="CI808" s="32"/>
      <c r="CJ808" s="32"/>
      <c r="CK808" s="32"/>
      <c r="CL808" s="32"/>
      <c r="CM808" s="32"/>
      <c r="CN808" s="32"/>
      <c r="CO808" s="32"/>
      <c r="CP808" s="32"/>
      <c r="CQ808" s="32"/>
      <c r="CR808" s="32"/>
      <c r="CS808" s="32"/>
      <c r="CT808" s="32"/>
      <c r="CU808" s="32"/>
      <c r="CV808" s="32"/>
      <c r="CW808" s="32"/>
      <c r="CX808" s="32"/>
      <c r="CY808" s="32"/>
    </row>
    <row r="809" customFormat="false" ht="15.75" hidden="false" customHeight="false" outlineLevel="0" collapsed="false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CF809" s="32"/>
      <c r="CG809" s="32"/>
      <c r="CH809" s="32"/>
      <c r="CI809" s="32"/>
      <c r="CJ809" s="32"/>
      <c r="CK809" s="32"/>
      <c r="CL809" s="32"/>
      <c r="CM809" s="32"/>
      <c r="CN809" s="32"/>
      <c r="CO809" s="32"/>
      <c r="CP809" s="32"/>
      <c r="CQ809" s="32"/>
      <c r="CR809" s="32"/>
      <c r="CS809" s="32"/>
      <c r="CT809" s="32"/>
      <c r="CU809" s="32"/>
      <c r="CV809" s="32"/>
      <c r="CW809" s="32"/>
      <c r="CX809" s="32"/>
      <c r="CY809" s="32"/>
    </row>
    <row r="810" customFormat="false" ht="15.75" hidden="false" customHeight="false" outlineLevel="0" collapsed="false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CF810" s="32"/>
      <c r="CG810" s="32"/>
      <c r="CH810" s="32"/>
      <c r="CI810" s="32"/>
      <c r="CJ810" s="32"/>
      <c r="CK810" s="32"/>
      <c r="CL810" s="32"/>
      <c r="CM810" s="32"/>
      <c r="CN810" s="32"/>
      <c r="CO810" s="32"/>
      <c r="CP810" s="32"/>
      <c r="CQ810" s="32"/>
      <c r="CR810" s="32"/>
      <c r="CS810" s="32"/>
      <c r="CT810" s="32"/>
      <c r="CU810" s="32"/>
      <c r="CV810" s="32"/>
      <c r="CW810" s="32"/>
      <c r="CX810" s="32"/>
      <c r="CY810" s="32"/>
    </row>
    <row r="811" customFormat="false" ht="15.75" hidden="false" customHeight="false" outlineLevel="0" collapsed="false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CF811" s="32"/>
      <c r="CG811" s="32"/>
      <c r="CH811" s="32"/>
      <c r="CI811" s="32"/>
      <c r="CJ811" s="32"/>
      <c r="CK811" s="32"/>
      <c r="CL811" s="32"/>
      <c r="CM811" s="32"/>
      <c r="CN811" s="32"/>
      <c r="CO811" s="32"/>
      <c r="CP811" s="32"/>
      <c r="CQ811" s="32"/>
      <c r="CR811" s="32"/>
      <c r="CS811" s="32"/>
      <c r="CT811" s="32"/>
      <c r="CU811" s="32"/>
      <c r="CV811" s="32"/>
      <c r="CW811" s="32"/>
      <c r="CX811" s="32"/>
      <c r="CY811" s="32"/>
    </row>
    <row r="812" customFormat="false" ht="15.75" hidden="false" customHeight="false" outlineLevel="0" collapsed="false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CF812" s="32"/>
      <c r="CG812" s="32"/>
      <c r="CH812" s="32"/>
      <c r="CI812" s="32"/>
      <c r="CJ812" s="32"/>
      <c r="CK812" s="32"/>
      <c r="CL812" s="32"/>
      <c r="CM812" s="32"/>
      <c r="CN812" s="32"/>
      <c r="CO812" s="32"/>
      <c r="CP812" s="32"/>
      <c r="CQ812" s="32"/>
      <c r="CR812" s="32"/>
      <c r="CS812" s="32"/>
      <c r="CT812" s="32"/>
      <c r="CU812" s="32"/>
      <c r="CV812" s="32"/>
      <c r="CW812" s="32"/>
      <c r="CX812" s="32"/>
      <c r="CY812" s="32"/>
    </row>
    <row r="813" customFormat="false" ht="15.75" hidden="false" customHeight="false" outlineLevel="0" collapsed="false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CF813" s="32"/>
      <c r="CG813" s="32"/>
      <c r="CH813" s="32"/>
      <c r="CI813" s="32"/>
      <c r="CJ813" s="32"/>
      <c r="CK813" s="32"/>
      <c r="CL813" s="32"/>
      <c r="CM813" s="32"/>
      <c r="CN813" s="32"/>
      <c r="CO813" s="32"/>
      <c r="CP813" s="32"/>
      <c r="CQ813" s="32"/>
      <c r="CR813" s="32"/>
      <c r="CS813" s="32"/>
      <c r="CT813" s="32"/>
      <c r="CU813" s="32"/>
      <c r="CV813" s="32"/>
      <c r="CW813" s="32"/>
      <c r="CX813" s="32"/>
      <c r="CY813" s="32"/>
    </row>
    <row r="814" customFormat="false" ht="15.75" hidden="false" customHeight="false" outlineLevel="0" collapsed="false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CF814" s="32"/>
      <c r="CG814" s="32"/>
      <c r="CH814" s="32"/>
      <c r="CI814" s="32"/>
      <c r="CJ814" s="32"/>
      <c r="CK814" s="32"/>
      <c r="CL814" s="32"/>
      <c r="CM814" s="32"/>
      <c r="CN814" s="32"/>
      <c r="CO814" s="32"/>
      <c r="CP814" s="32"/>
      <c r="CQ814" s="32"/>
      <c r="CR814" s="32"/>
      <c r="CS814" s="32"/>
      <c r="CT814" s="32"/>
      <c r="CU814" s="32"/>
      <c r="CV814" s="32"/>
      <c r="CW814" s="32"/>
      <c r="CX814" s="32"/>
      <c r="CY814" s="32"/>
    </row>
    <row r="815" customFormat="false" ht="15.75" hidden="false" customHeight="false" outlineLevel="0" collapsed="false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CF815" s="32"/>
      <c r="CG815" s="32"/>
      <c r="CH815" s="32"/>
      <c r="CI815" s="32"/>
      <c r="CJ815" s="32"/>
      <c r="CK815" s="32"/>
      <c r="CL815" s="32"/>
      <c r="CM815" s="32"/>
      <c r="CN815" s="32"/>
      <c r="CO815" s="32"/>
      <c r="CP815" s="32"/>
      <c r="CQ815" s="32"/>
      <c r="CR815" s="32"/>
      <c r="CS815" s="32"/>
      <c r="CT815" s="32"/>
      <c r="CU815" s="32"/>
      <c r="CV815" s="32"/>
      <c r="CW815" s="32"/>
      <c r="CX815" s="32"/>
      <c r="CY815" s="32"/>
    </row>
    <row r="816" customFormat="false" ht="15.75" hidden="false" customHeight="false" outlineLevel="0" collapsed="false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CF816" s="32"/>
      <c r="CG816" s="32"/>
      <c r="CH816" s="32"/>
      <c r="CI816" s="32"/>
      <c r="CJ816" s="32"/>
      <c r="CK816" s="32"/>
      <c r="CL816" s="32"/>
      <c r="CM816" s="32"/>
      <c r="CN816" s="32"/>
      <c r="CO816" s="32"/>
      <c r="CP816" s="32"/>
      <c r="CQ816" s="32"/>
      <c r="CR816" s="32"/>
      <c r="CS816" s="32"/>
      <c r="CT816" s="32"/>
      <c r="CU816" s="32"/>
      <c r="CV816" s="32"/>
      <c r="CW816" s="32"/>
      <c r="CX816" s="32"/>
      <c r="CY816" s="32"/>
    </row>
    <row r="817" customFormat="false" ht="15.75" hidden="false" customHeight="false" outlineLevel="0" collapsed="false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CF817" s="32"/>
      <c r="CG817" s="32"/>
      <c r="CH817" s="32"/>
      <c r="CI817" s="32"/>
      <c r="CJ817" s="32"/>
      <c r="CK817" s="32"/>
      <c r="CL817" s="32"/>
      <c r="CM817" s="32"/>
      <c r="CN817" s="32"/>
      <c r="CO817" s="32"/>
      <c r="CP817" s="32"/>
      <c r="CQ817" s="32"/>
      <c r="CR817" s="32"/>
      <c r="CS817" s="32"/>
      <c r="CT817" s="32"/>
      <c r="CU817" s="32"/>
      <c r="CV817" s="32"/>
      <c r="CW817" s="32"/>
      <c r="CX817" s="32"/>
      <c r="CY817" s="32"/>
    </row>
    <row r="818" customFormat="false" ht="15.75" hidden="false" customHeight="false" outlineLevel="0" collapsed="false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CF818" s="32"/>
      <c r="CG818" s="32"/>
      <c r="CH818" s="32"/>
      <c r="CI818" s="32"/>
      <c r="CJ818" s="32"/>
      <c r="CK818" s="32"/>
      <c r="CL818" s="32"/>
      <c r="CM818" s="32"/>
      <c r="CN818" s="32"/>
      <c r="CO818" s="32"/>
      <c r="CP818" s="32"/>
      <c r="CQ818" s="32"/>
      <c r="CR818" s="32"/>
      <c r="CS818" s="32"/>
      <c r="CT818" s="32"/>
      <c r="CU818" s="32"/>
      <c r="CV818" s="32"/>
      <c r="CW818" s="32"/>
      <c r="CX818" s="32"/>
      <c r="CY818" s="32"/>
    </row>
    <row r="819" customFormat="false" ht="15.75" hidden="false" customHeight="false" outlineLevel="0" collapsed="false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CF819" s="32"/>
      <c r="CG819" s="32"/>
      <c r="CH819" s="32"/>
      <c r="CI819" s="32"/>
      <c r="CJ819" s="32"/>
      <c r="CK819" s="32"/>
      <c r="CL819" s="32"/>
      <c r="CM819" s="32"/>
      <c r="CN819" s="32"/>
      <c r="CO819" s="32"/>
      <c r="CP819" s="32"/>
      <c r="CQ819" s="32"/>
      <c r="CR819" s="32"/>
      <c r="CS819" s="32"/>
      <c r="CT819" s="32"/>
      <c r="CU819" s="32"/>
      <c r="CV819" s="32"/>
      <c r="CW819" s="32"/>
      <c r="CX819" s="32"/>
      <c r="CY819" s="32"/>
    </row>
    <row r="820" customFormat="false" ht="15.75" hidden="false" customHeight="false" outlineLevel="0" collapsed="false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CF820" s="32"/>
      <c r="CG820" s="32"/>
      <c r="CH820" s="32"/>
      <c r="CI820" s="32"/>
      <c r="CJ820" s="32"/>
      <c r="CK820" s="32"/>
      <c r="CL820" s="32"/>
      <c r="CM820" s="32"/>
      <c r="CN820" s="32"/>
      <c r="CO820" s="32"/>
      <c r="CP820" s="32"/>
      <c r="CQ820" s="32"/>
      <c r="CR820" s="32"/>
      <c r="CS820" s="32"/>
      <c r="CT820" s="32"/>
      <c r="CU820" s="32"/>
      <c r="CV820" s="32"/>
      <c r="CW820" s="32"/>
      <c r="CX820" s="32"/>
      <c r="CY820" s="32"/>
    </row>
    <row r="821" customFormat="false" ht="15.75" hidden="false" customHeight="false" outlineLevel="0" collapsed="false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CF821" s="32"/>
      <c r="CG821" s="32"/>
      <c r="CH821" s="32"/>
      <c r="CI821" s="32"/>
      <c r="CJ821" s="32"/>
      <c r="CK821" s="32"/>
      <c r="CL821" s="32"/>
      <c r="CM821" s="32"/>
      <c r="CN821" s="32"/>
      <c r="CO821" s="32"/>
      <c r="CP821" s="32"/>
      <c r="CQ821" s="32"/>
      <c r="CR821" s="32"/>
      <c r="CS821" s="32"/>
      <c r="CT821" s="32"/>
      <c r="CU821" s="32"/>
      <c r="CV821" s="32"/>
      <c r="CW821" s="32"/>
      <c r="CX821" s="32"/>
      <c r="CY821" s="32"/>
    </row>
    <row r="822" customFormat="false" ht="15.75" hidden="false" customHeight="false" outlineLevel="0" collapsed="false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CF822" s="32"/>
      <c r="CG822" s="32"/>
      <c r="CH822" s="32"/>
      <c r="CI822" s="32"/>
      <c r="CJ822" s="32"/>
      <c r="CK822" s="32"/>
      <c r="CL822" s="32"/>
      <c r="CM822" s="32"/>
      <c r="CN822" s="32"/>
      <c r="CO822" s="32"/>
      <c r="CP822" s="32"/>
      <c r="CQ822" s="32"/>
      <c r="CR822" s="32"/>
      <c r="CS822" s="32"/>
      <c r="CT822" s="32"/>
      <c r="CU822" s="32"/>
      <c r="CV822" s="32"/>
      <c r="CW822" s="32"/>
      <c r="CX822" s="32"/>
      <c r="CY822" s="32"/>
    </row>
    <row r="823" customFormat="false" ht="15.75" hidden="false" customHeight="false" outlineLevel="0" collapsed="false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CF823" s="32"/>
      <c r="CG823" s="32"/>
      <c r="CH823" s="32"/>
      <c r="CI823" s="32"/>
      <c r="CJ823" s="32"/>
      <c r="CK823" s="32"/>
      <c r="CL823" s="32"/>
      <c r="CM823" s="32"/>
      <c r="CN823" s="32"/>
      <c r="CO823" s="32"/>
      <c r="CP823" s="32"/>
      <c r="CQ823" s="32"/>
      <c r="CR823" s="32"/>
      <c r="CS823" s="32"/>
      <c r="CT823" s="32"/>
      <c r="CU823" s="32"/>
      <c r="CV823" s="32"/>
      <c r="CW823" s="32"/>
      <c r="CX823" s="32"/>
      <c r="CY823" s="32"/>
    </row>
    <row r="824" customFormat="false" ht="15.75" hidden="false" customHeight="false" outlineLevel="0" collapsed="false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CF824" s="32"/>
      <c r="CG824" s="32"/>
      <c r="CH824" s="32"/>
      <c r="CI824" s="32"/>
      <c r="CJ824" s="32"/>
      <c r="CK824" s="32"/>
      <c r="CL824" s="32"/>
      <c r="CM824" s="32"/>
      <c r="CN824" s="32"/>
      <c r="CO824" s="32"/>
      <c r="CP824" s="32"/>
      <c r="CQ824" s="32"/>
      <c r="CR824" s="32"/>
      <c r="CS824" s="32"/>
      <c r="CT824" s="32"/>
      <c r="CU824" s="32"/>
      <c r="CV824" s="32"/>
      <c r="CW824" s="32"/>
      <c r="CX824" s="32"/>
      <c r="CY824" s="32"/>
    </row>
    <row r="825" customFormat="false" ht="15.75" hidden="false" customHeight="false" outlineLevel="0" collapsed="false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CF825" s="32"/>
      <c r="CG825" s="32"/>
      <c r="CH825" s="32"/>
      <c r="CI825" s="32"/>
      <c r="CJ825" s="32"/>
      <c r="CK825" s="32"/>
      <c r="CL825" s="32"/>
      <c r="CM825" s="32"/>
      <c r="CN825" s="32"/>
      <c r="CO825" s="32"/>
      <c r="CP825" s="32"/>
      <c r="CQ825" s="32"/>
      <c r="CR825" s="32"/>
      <c r="CS825" s="32"/>
      <c r="CT825" s="32"/>
      <c r="CU825" s="32"/>
      <c r="CV825" s="32"/>
      <c r="CW825" s="32"/>
      <c r="CX825" s="32"/>
      <c r="CY825" s="32"/>
    </row>
    <row r="826" customFormat="false" ht="15.75" hidden="false" customHeight="false" outlineLevel="0" collapsed="false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CF826" s="32"/>
      <c r="CG826" s="32"/>
      <c r="CH826" s="32"/>
      <c r="CI826" s="32"/>
      <c r="CJ826" s="32"/>
      <c r="CK826" s="32"/>
      <c r="CL826" s="32"/>
      <c r="CM826" s="32"/>
      <c r="CN826" s="32"/>
      <c r="CO826" s="32"/>
      <c r="CP826" s="32"/>
      <c r="CQ826" s="32"/>
      <c r="CR826" s="32"/>
      <c r="CS826" s="32"/>
      <c r="CT826" s="32"/>
      <c r="CU826" s="32"/>
      <c r="CV826" s="32"/>
      <c r="CW826" s="32"/>
      <c r="CX826" s="32"/>
      <c r="CY826" s="32"/>
    </row>
    <row r="827" customFormat="false" ht="15.75" hidden="false" customHeight="false" outlineLevel="0" collapsed="false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CF827" s="32"/>
      <c r="CG827" s="32"/>
      <c r="CH827" s="32"/>
      <c r="CI827" s="32"/>
      <c r="CJ827" s="32"/>
      <c r="CK827" s="32"/>
      <c r="CL827" s="32"/>
      <c r="CM827" s="32"/>
      <c r="CN827" s="32"/>
      <c r="CO827" s="32"/>
      <c r="CP827" s="32"/>
      <c r="CQ827" s="32"/>
      <c r="CR827" s="32"/>
      <c r="CS827" s="32"/>
      <c r="CT827" s="32"/>
      <c r="CU827" s="32"/>
      <c r="CV827" s="32"/>
      <c r="CW827" s="32"/>
      <c r="CX827" s="32"/>
      <c r="CY827" s="32"/>
    </row>
    <row r="828" customFormat="false" ht="15.75" hidden="false" customHeight="false" outlineLevel="0" collapsed="false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CF828" s="32"/>
      <c r="CG828" s="32"/>
      <c r="CH828" s="32"/>
      <c r="CI828" s="32"/>
      <c r="CJ828" s="32"/>
      <c r="CK828" s="32"/>
      <c r="CL828" s="32"/>
      <c r="CM828" s="32"/>
      <c r="CN828" s="32"/>
      <c r="CO828" s="32"/>
      <c r="CP828" s="32"/>
      <c r="CQ828" s="32"/>
      <c r="CR828" s="32"/>
      <c r="CS828" s="32"/>
      <c r="CT828" s="32"/>
      <c r="CU828" s="32"/>
      <c r="CV828" s="32"/>
      <c r="CW828" s="32"/>
      <c r="CX828" s="32"/>
      <c r="CY828" s="32"/>
    </row>
    <row r="829" customFormat="false" ht="15.75" hidden="false" customHeight="false" outlineLevel="0" collapsed="false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CF829" s="32"/>
      <c r="CG829" s="32"/>
      <c r="CH829" s="32"/>
      <c r="CI829" s="32"/>
      <c r="CJ829" s="32"/>
      <c r="CK829" s="32"/>
      <c r="CL829" s="32"/>
      <c r="CM829" s="32"/>
      <c r="CN829" s="32"/>
      <c r="CO829" s="32"/>
      <c r="CP829" s="32"/>
      <c r="CQ829" s="32"/>
      <c r="CR829" s="32"/>
      <c r="CS829" s="32"/>
      <c r="CT829" s="32"/>
      <c r="CU829" s="32"/>
      <c r="CV829" s="32"/>
      <c r="CW829" s="32"/>
      <c r="CX829" s="32"/>
      <c r="CY829" s="32"/>
    </row>
    <row r="830" customFormat="false" ht="15.75" hidden="false" customHeight="false" outlineLevel="0" collapsed="false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CF830" s="32"/>
      <c r="CG830" s="32"/>
      <c r="CH830" s="32"/>
      <c r="CI830" s="32"/>
      <c r="CJ830" s="32"/>
      <c r="CK830" s="32"/>
      <c r="CL830" s="32"/>
      <c r="CM830" s="32"/>
      <c r="CN830" s="32"/>
      <c r="CO830" s="32"/>
      <c r="CP830" s="32"/>
      <c r="CQ830" s="32"/>
      <c r="CR830" s="32"/>
      <c r="CS830" s="32"/>
      <c r="CT830" s="32"/>
      <c r="CU830" s="32"/>
      <c r="CV830" s="32"/>
      <c r="CW830" s="32"/>
      <c r="CX830" s="32"/>
      <c r="CY830" s="32"/>
    </row>
    <row r="831" customFormat="false" ht="15.75" hidden="false" customHeight="false" outlineLevel="0" collapsed="false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CF831" s="32"/>
      <c r="CG831" s="32"/>
      <c r="CH831" s="32"/>
      <c r="CI831" s="32"/>
      <c r="CJ831" s="32"/>
      <c r="CK831" s="32"/>
      <c r="CL831" s="32"/>
      <c r="CM831" s="32"/>
      <c r="CN831" s="32"/>
      <c r="CO831" s="32"/>
      <c r="CP831" s="32"/>
      <c r="CQ831" s="32"/>
      <c r="CR831" s="32"/>
      <c r="CS831" s="32"/>
      <c r="CT831" s="32"/>
      <c r="CU831" s="32"/>
      <c r="CV831" s="32"/>
      <c r="CW831" s="32"/>
      <c r="CX831" s="32"/>
      <c r="CY831" s="32"/>
    </row>
    <row r="832" customFormat="false" ht="15.75" hidden="false" customHeight="false" outlineLevel="0" collapsed="false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CF832" s="32"/>
      <c r="CG832" s="32"/>
      <c r="CH832" s="32"/>
      <c r="CI832" s="32"/>
      <c r="CJ832" s="32"/>
      <c r="CK832" s="32"/>
      <c r="CL832" s="32"/>
      <c r="CM832" s="32"/>
      <c r="CN832" s="32"/>
      <c r="CO832" s="32"/>
      <c r="CP832" s="32"/>
      <c r="CQ832" s="32"/>
      <c r="CR832" s="32"/>
      <c r="CS832" s="32"/>
      <c r="CT832" s="32"/>
      <c r="CU832" s="32"/>
      <c r="CV832" s="32"/>
      <c r="CW832" s="32"/>
      <c r="CX832" s="32"/>
      <c r="CY832" s="32"/>
    </row>
    <row r="833" customFormat="false" ht="15.75" hidden="false" customHeight="false" outlineLevel="0" collapsed="false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CF833" s="32"/>
      <c r="CG833" s="32"/>
      <c r="CH833" s="32"/>
      <c r="CI833" s="32"/>
      <c r="CJ833" s="32"/>
      <c r="CK833" s="32"/>
      <c r="CL833" s="32"/>
      <c r="CM833" s="32"/>
      <c r="CN833" s="32"/>
      <c r="CO833" s="32"/>
      <c r="CP833" s="32"/>
      <c r="CQ833" s="32"/>
      <c r="CR833" s="32"/>
      <c r="CS833" s="32"/>
      <c r="CT833" s="32"/>
      <c r="CU833" s="32"/>
      <c r="CV833" s="32"/>
      <c r="CW833" s="32"/>
      <c r="CX833" s="32"/>
      <c r="CY833" s="32"/>
    </row>
    <row r="834" customFormat="false" ht="15.75" hidden="false" customHeight="false" outlineLevel="0" collapsed="false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CF834" s="32"/>
      <c r="CG834" s="32"/>
      <c r="CH834" s="32"/>
      <c r="CI834" s="32"/>
      <c r="CJ834" s="32"/>
      <c r="CK834" s="32"/>
      <c r="CL834" s="32"/>
      <c r="CM834" s="32"/>
      <c r="CN834" s="32"/>
      <c r="CO834" s="32"/>
      <c r="CP834" s="32"/>
      <c r="CQ834" s="32"/>
      <c r="CR834" s="32"/>
      <c r="CS834" s="32"/>
      <c r="CT834" s="32"/>
      <c r="CU834" s="32"/>
      <c r="CV834" s="32"/>
      <c r="CW834" s="32"/>
      <c r="CX834" s="32"/>
      <c r="CY834" s="32"/>
    </row>
    <row r="835" customFormat="false" ht="15.75" hidden="false" customHeight="false" outlineLevel="0" collapsed="false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CF835" s="32"/>
      <c r="CG835" s="32"/>
      <c r="CH835" s="32"/>
      <c r="CI835" s="32"/>
      <c r="CJ835" s="32"/>
      <c r="CK835" s="32"/>
      <c r="CL835" s="32"/>
      <c r="CM835" s="32"/>
      <c r="CN835" s="32"/>
      <c r="CO835" s="32"/>
      <c r="CP835" s="32"/>
      <c r="CQ835" s="32"/>
      <c r="CR835" s="32"/>
      <c r="CS835" s="32"/>
      <c r="CT835" s="32"/>
      <c r="CU835" s="32"/>
      <c r="CV835" s="32"/>
      <c r="CW835" s="32"/>
      <c r="CX835" s="32"/>
      <c r="CY835" s="32"/>
    </row>
    <row r="836" customFormat="false" ht="15.75" hidden="false" customHeight="false" outlineLevel="0" collapsed="false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CF836" s="32"/>
      <c r="CG836" s="32"/>
      <c r="CH836" s="32"/>
      <c r="CI836" s="32"/>
      <c r="CJ836" s="32"/>
      <c r="CK836" s="32"/>
      <c r="CL836" s="32"/>
      <c r="CM836" s="32"/>
      <c r="CN836" s="32"/>
      <c r="CO836" s="32"/>
      <c r="CP836" s="32"/>
      <c r="CQ836" s="32"/>
      <c r="CR836" s="32"/>
      <c r="CS836" s="32"/>
      <c r="CT836" s="32"/>
      <c r="CU836" s="32"/>
      <c r="CV836" s="32"/>
      <c r="CW836" s="32"/>
      <c r="CX836" s="32"/>
      <c r="CY836" s="32"/>
    </row>
    <row r="837" customFormat="false" ht="15.75" hidden="false" customHeight="false" outlineLevel="0" collapsed="false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CF837" s="32"/>
      <c r="CG837" s="32"/>
      <c r="CH837" s="32"/>
      <c r="CI837" s="32"/>
      <c r="CJ837" s="32"/>
      <c r="CK837" s="32"/>
      <c r="CL837" s="32"/>
      <c r="CM837" s="32"/>
      <c r="CN837" s="32"/>
      <c r="CO837" s="32"/>
      <c r="CP837" s="32"/>
      <c r="CQ837" s="32"/>
      <c r="CR837" s="32"/>
      <c r="CS837" s="32"/>
      <c r="CT837" s="32"/>
      <c r="CU837" s="32"/>
      <c r="CV837" s="32"/>
      <c r="CW837" s="32"/>
      <c r="CX837" s="32"/>
      <c r="CY837" s="32"/>
    </row>
    <row r="838" customFormat="false" ht="15.75" hidden="false" customHeight="false" outlineLevel="0" collapsed="false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CF838" s="32"/>
      <c r="CG838" s="32"/>
      <c r="CH838" s="32"/>
      <c r="CI838" s="32"/>
      <c r="CJ838" s="32"/>
      <c r="CK838" s="32"/>
      <c r="CL838" s="32"/>
      <c r="CM838" s="32"/>
      <c r="CN838" s="32"/>
      <c r="CO838" s="32"/>
      <c r="CP838" s="32"/>
      <c r="CQ838" s="32"/>
      <c r="CR838" s="32"/>
      <c r="CS838" s="32"/>
      <c r="CT838" s="32"/>
      <c r="CU838" s="32"/>
      <c r="CV838" s="32"/>
      <c r="CW838" s="32"/>
      <c r="CX838" s="32"/>
      <c r="CY838" s="32"/>
    </row>
    <row r="839" customFormat="false" ht="15.75" hidden="false" customHeight="false" outlineLevel="0" collapsed="false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CF839" s="32"/>
      <c r="CG839" s="32"/>
      <c r="CH839" s="32"/>
      <c r="CI839" s="32"/>
      <c r="CJ839" s="32"/>
      <c r="CK839" s="32"/>
      <c r="CL839" s="32"/>
      <c r="CM839" s="32"/>
      <c r="CN839" s="32"/>
      <c r="CO839" s="32"/>
      <c r="CP839" s="32"/>
      <c r="CQ839" s="32"/>
      <c r="CR839" s="32"/>
      <c r="CS839" s="32"/>
      <c r="CT839" s="32"/>
      <c r="CU839" s="32"/>
      <c r="CV839" s="32"/>
      <c r="CW839" s="32"/>
      <c r="CX839" s="32"/>
      <c r="CY839" s="32"/>
    </row>
    <row r="840" customFormat="false" ht="15.75" hidden="false" customHeight="false" outlineLevel="0" collapsed="false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CF840" s="32"/>
      <c r="CG840" s="32"/>
      <c r="CH840" s="32"/>
      <c r="CI840" s="32"/>
      <c r="CJ840" s="32"/>
      <c r="CK840" s="32"/>
      <c r="CL840" s="32"/>
      <c r="CM840" s="32"/>
      <c r="CN840" s="32"/>
      <c r="CO840" s="32"/>
      <c r="CP840" s="32"/>
      <c r="CQ840" s="32"/>
      <c r="CR840" s="32"/>
      <c r="CS840" s="32"/>
      <c r="CT840" s="32"/>
      <c r="CU840" s="32"/>
      <c r="CV840" s="32"/>
      <c r="CW840" s="32"/>
      <c r="CX840" s="32"/>
      <c r="CY840" s="32"/>
    </row>
    <row r="841" customFormat="false" ht="15.75" hidden="false" customHeight="false" outlineLevel="0" collapsed="false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CF841" s="32"/>
      <c r="CG841" s="32"/>
      <c r="CH841" s="32"/>
      <c r="CI841" s="32"/>
      <c r="CJ841" s="32"/>
      <c r="CK841" s="32"/>
      <c r="CL841" s="32"/>
      <c r="CM841" s="32"/>
      <c r="CN841" s="32"/>
      <c r="CO841" s="32"/>
      <c r="CP841" s="32"/>
      <c r="CQ841" s="32"/>
      <c r="CR841" s="32"/>
      <c r="CS841" s="32"/>
      <c r="CT841" s="32"/>
      <c r="CU841" s="32"/>
      <c r="CV841" s="32"/>
      <c r="CW841" s="32"/>
      <c r="CX841" s="32"/>
      <c r="CY841" s="32"/>
    </row>
    <row r="842" customFormat="false" ht="15.75" hidden="false" customHeight="false" outlineLevel="0" collapsed="false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CF842" s="32"/>
      <c r="CG842" s="32"/>
      <c r="CH842" s="32"/>
      <c r="CI842" s="32"/>
      <c r="CJ842" s="32"/>
      <c r="CK842" s="32"/>
      <c r="CL842" s="32"/>
      <c r="CM842" s="32"/>
      <c r="CN842" s="32"/>
      <c r="CO842" s="32"/>
      <c r="CP842" s="32"/>
      <c r="CQ842" s="32"/>
      <c r="CR842" s="32"/>
      <c r="CS842" s="32"/>
      <c r="CT842" s="32"/>
      <c r="CU842" s="32"/>
      <c r="CV842" s="32"/>
      <c r="CW842" s="32"/>
      <c r="CX842" s="32"/>
      <c r="CY842" s="32"/>
    </row>
    <row r="843" customFormat="false" ht="15.75" hidden="false" customHeight="false" outlineLevel="0" collapsed="false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CF843" s="32"/>
      <c r="CG843" s="32"/>
      <c r="CH843" s="32"/>
      <c r="CI843" s="32"/>
      <c r="CJ843" s="32"/>
      <c r="CK843" s="32"/>
      <c r="CL843" s="32"/>
      <c r="CM843" s="32"/>
      <c r="CN843" s="32"/>
      <c r="CO843" s="32"/>
      <c r="CP843" s="32"/>
      <c r="CQ843" s="32"/>
      <c r="CR843" s="32"/>
      <c r="CS843" s="32"/>
      <c r="CT843" s="32"/>
      <c r="CU843" s="32"/>
      <c r="CV843" s="32"/>
      <c r="CW843" s="32"/>
      <c r="CX843" s="32"/>
      <c r="CY843" s="32"/>
    </row>
    <row r="844" customFormat="false" ht="15.75" hidden="false" customHeight="false" outlineLevel="0" collapsed="false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CF844" s="32"/>
      <c r="CG844" s="32"/>
      <c r="CH844" s="32"/>
      <c r="CI844" s="32"/>
      <c r="CJ844" s="32"/>
      <c r="CK844" s="32"/>
      <c r="CL844" s="32"/>
      <c r="CM844" s="32"/>
      <c r="CN844" s="32"/>
      <c r="CO844" s="32"/>
      <c r="CP844" s="32"/>
      <c r="CQ844" s="32"/>
      <c r="CR844" s="32"/>
      <c r="CS844" s="32"/>
      <c r="CT844" s="32"/>
      <c r="CU844" s="32"/>
      <c r="CV844" s="32"/>
      <c r="CW844" s="32"/>
      <c r="CX844" s="32"/>
      <c r="CY844" s="32"/>
    </row>
    <row r="845" customFormat="false" ht="15.75" hidden="false" customHeight="false" outlineLevel="0" collapsed="false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CF845" s="32"/>
      <c r="CG845" s="32"/>
      <c r="CH845" s="32"/>
      <c r="CI845" s="32"/>
      <c r="CJ845" s="32"/>
      <c r="CK845" s="32"/>
      <c r="CL845" s="32"/>
      <c r="CM845" s="32"/>
      <c r="CN845" s="32"/>
      <c r="CO845" s="32"/>
      <c r="CP845" s="32"/>
      <c r="CQ845" s="32"/>
      <c r="CR845" s="32"/>
      <c r="CS845" s="32"/>
      <c r="CT845" s="32"/>
      <c r="CU845" s="32"/>
      <c r="CV845" s="32"/>
      <c r="CW845" s="32"/>
      <c r="CX845" s="32"/>
      <c r="CY845" s="32"/>
    </row>
    <row r="846" customFormat="false" ht="15.75" hidden="false" customHeight="false" outlineLevel="0" collapsed="false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CF846" s="32"/>
      <c r="CG846" s="32"/>
      <c r="CH846" s="32"/>
      <c r="CI846" s="32"/>
      <c r="CJ846" s="32"/>
      <c r="CK846" s="32"/>
      <c r="CL846" s="32"/>
      <c r="CM846" s="32"/>
      <c r="CN846" s="32"/>
      <c r="CO846" s="32"/>
      <c r="CP846" s="32"/>
      <c r="CQ846" s="32"/>
      <c r="CR846" s="32"/>
      <c r="CS846" s="32"/>
      <c r="CT846" s="32"/>
      <c r="CU846" s="32"/>
      <c r="CV846" s="32"/>
      <c r="CW846" s="32"/>
      <c r="CX846" s="32"/>
      <c r="CY846" s="32"/>
    </row>
    <row r="847" customFormat="false" ht="15.75" hidden="false" customHeight="false" outlineLevel="0" collapsed="false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CF847" s="32"/>
      <c r="CG847" s="32"/>
      <c r="CH847" s="32"/>
      <c r="CI847" s="32"/>
      <c r="CJ847" s="32"/>
      <c r="CK847" s="32"/>
      <c r="CL847" s="32"/>
      <c r="CM847" s="32"/>
      <c r="CN847" s="32"/>
      <c r="CO847" s="32"/>
      <c r="CP847" s="32"/>
      <c r="CQ847" s="32"/>
      <c r="CR847" s="32"/>
      <c r="CS847" s="32"/>
      <c r="CT847" s="32"/>
      <c r="CU847" s="32"/>
      <c r="CV847" s="32"/>
      <c r="CW847" s="32"/>
      <c r="CX847" s="32"/>
      <c r="CY847" s="32"/>
    </row>
    <row r="848" customFormat="false" ht="15.75" hidden="false" customHeight="false" outlineLevel="0" collapsed="false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CF848" s="32"/>
      <c r="CG848" s="32"/>
      <c r="CH848" s="32"/>
      <c r="CI848" s="32"/>
      <c r="CJ848" s="32"/>
      <c r="CK848" s="32"/>
      <c r="CL848" s="32"/>
      <c r="CM848" s="32"/>
      <c r="CN848" s="32"/>
      <c r="CO848" s="32"/>
      <c r="CP848" s="32"/>
      <c r="CQ848" s="32"/>
      <c r="CR848" s="32"/>
      <c r="CS848" s="32"/>
      <c r="CT848" s="32"/>
      <c r="CU848" s="32"/>
      <c r="CV848" s="32"/>
      <c r="CW848" s="32"/>
      <c r="CX848" s="32"/>
      <c r="CY848" s="32"/>
    </row>
    <row r="849" customFormat="false" ht="15.75" hidden="false" customHeight="false" outlineLevel="0" collapsed="false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CF849" s="32"/>
      <c r="CG849" s="32"/>
      <c r="CH849" s="32"/>
      <c r="CI849" s="32"/>
      <c r="CJ849" s="32"/>
      <c r="CK849" s="32"/>
      <c r="CL849" s="32"/>
      <c r="CM849" s="32"/>
      <c r="CN849" s="32"/>
      <c r="CO849" s="32"/>
      <c r="CP849" s="32"/>
      <c r="CQ849" s="32"/>
      <c r="CR849" s="32"/>
      <c r="CS849" s="32"/>
      <c r="CT849" s="32"/>
      <c r="CU849" s="32"/>
      <c r="CV849" s="32"/>
      <c r="CW849" s="32"/>
      <c r="CX849" s="32"/>
      <c r="CY849" s="32"/>
    </row>
    <row r="850" customFormat="false" ht="15.75" hidden="false" customHeight="false" outlineLevel="0" collapsed="false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CF850" s="32"/>
      <c r="CG850" s="32"/>
      <c r="CH850" s="32"/>
      <c r="CI850" s="32"/>
      <c r="CJ850" s="32"/>
      <c r="CK850" s="32"/>
      <c r="CL850" s="32"/>
      <c r="CM850" s="32"/>
      <c r="CN850" s="32"/>
      <c r="CO850" s="32"/>
      <c r="CP850" s="32"/>
      <c r="CQ850" s="32"/>
      <c r="CR850" s="32"/>
      <c r="CS850" s="32"/>
      <c r="CT850" s="32"/>
      <c r="CU850" s="32"/>
      <c r="CV850" s="32"/>
      <c r="CW850" s="32"/>
      <c r="CX850" s="32"/>
      <c r="CY850" s="32"/>
    </row>
    <row r="851" customFormat="false" ht="15.75" hidden="false" customHeight="false" outlineLevel="0" collapsed="false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CF851" s="32"/>
      <c r="CG851" s="32"/>
      <c r="CH851" s="32"/>
      <c r="CI851" s="32"/>
      <c r="CJ851" s="32"/>
      <c r="CK851" s="32"/>
      <c r="CL851" s="32"/>
      <c r="CM851" s="32"/>
      <c r="CN851" s="32"/>
      <c r="CO851" s="32"/>
      <c r="CP851" s="32"/>
      <c r="CQ851" s="32"/>
      <c r="CR851" s="32"/>
      <c r="CS851" s="32"/>
      <c r="CT851" s="32"/>
      <c r="CU851" s="32"/>
      <c r="CV851" s="32"/>
      <c r="CW851" s="32"/>
      <c r="CX851" s="32"/>
      <c r="CY851" s="32"/>
    </row>
    <row r="852" customFormat="false" ht="15.75" hidden="false" customHeight="false" outlineLevel="0" collapsed="false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CF852" s="32"/>
      <c r="CG852" s="32"/>
      <c r="CH852" s="32"/>
      <c r="CI852" s="32"/>
      <c r="CJ852" s="32"/>
      <c r="CK852" s="32"/>
      <c r="CL852" s="32"/>
      <c r="CM852" s="32"/>
      <c r="CN852" s="32"/>
      <c r="CO852" s="32"/>
      <c r="CP852" s="32"/>
      <c r="CQ852" s="32"/>
      <c r="CR852" s="32"/>
      <c r="CS852" s="32"/>
      <c r="CT852" s="32"/>
      <c r="CU852" s="32"/>
      <c r="CV852" s="32"/>
      <c r="CW852" s="32"/>
      <c r="CX852" s="32"/>
      <c r="CY852" s="32"/>
    </row>
    <row r="853" customFormat="false" ht="15.75" hidden="false" customHeight="false" outlineLevel="0" collapsed="false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CF853" s="32"/>
      <c r="CG853" s="32"/>
      <c r="CH853" s="32"/>
      <c r="CI853" s="32"/>
      <c r="CJ853" s="32"/>
      <c r="CK853" s="32"/>
      <c r="CL853" s="32"/>
      <c r="CM853" s="32"/>
      <c r="CN853" s="32"/>
      <c r="CO853" s="32"/>
      <c r="CP853" s="32"/>
      <c r="CQ853" s="32"/>
      <c r="CR853" s="32"/>
      <c r="CS853" s="32"/>
      <c r="CT853" s="32"/>
      <c r="CU853" s="32"/>
      <c r="CV853" s="32"/>
      <c r="CW853" s="32"/>
      <c r="CX853" s="32"/>
      <c r="CY853" s="32"/>
    </row>
    <row r="854" customFormat="false" ht="15.75" hidden="false" customHeight="false" outlineLevel="0" collapsed="false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CF854" s="32"/>
      <c r="CG854" s="32"/>
      <c r="CH854" s="32"/>
      <c r="CI854" s="32"/>
      <c r="CJ854" s="32"/>
      <c r="CK854" s="32"/>
      <c r="CL854" s="32"/>
      <c r="CM854" s="32"/>
      <c r="CN854" s="32"/>
      <c r="CO854" s="32"/>
      <c r="CP854" s="32"/>
      <c r="CQ854" s="32"/>
      <c r="CR854" s="32"/>
      <c r="CS854" s="32"/>
      <c r="CT854" s="32"/>
      <c r="CU854" s="32"/>
      <c r="CV854" s="32"/>
      <c r="CW854" s="32"/>
      <c r="CX854" s="32"/>
      <c r="CY854" s="32"/>
    </row>
    <row r="855" customFormat="false" ht="15.75" hidden="false" customHeight="false" outlineLevel="0" collapsed="false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CF855" s="32"/>
      <c r="CG855" s="32"/>
      <c r="CH855" s="32"/>
      <c r="CI855" s="32"/>
      <c r="CJ855" s="32"/>
      <c r="CK855" s="32"/>
      <c r="CL855" s="32"/>
      <c r="CM855" s="32"/>
      <c r="CN855" s="32"/>
      <c r="CO855" s="32"/>
      <c r="CP855" s="32"/>
      <c r="CQ855" s="32"/>
      <c r="CR855" s="32"/>
      <c r="CS855" s="32"/>
      <c r="CT855" s="32"/>
      <c r="CU855" s="32"/>
      <c r="CV855" s="32"/>
      <c r="CW855" s="32"/>
      <c r="CX855" s="32"/>
      <c r="CY855" s="32"/>
    </row>
    <row r="856" customFormat="false" ht="15.75" hidden="false" customHeight="false" outlineLevel="0" collapsed="false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CF856" s="32"/>
      <c r="CG856" s="32"/>
      <c r="CH856" s="32"/>
      <c r="CI856" s="32"/>
      <c r="CJ856" s="32"/>
      <c r="CK856" s="32"/>
      <c r="CL856" s="32"/>
      <c r="CM856" s="32"/>
      <c r="CN856" s="32"/>
      <c r="CO856" s="32"/>
      <c r="CP856" s="32"/>
      <c r="CQ856" s="32"/>
      <c r="CR856" s="32"/>
      <c r="CS856" s="32"/>
      <c r="CT856" s="32"/>
      <c r="CU856" s="32"/>
      <c r="CV856" s="32"/>
      <c r="CW856" s="32"/>
      <c r="CX856" s="32"/>
      <c r="CY856" s="32"/>
    </row>
    <row r="857" customFormat="false" ht="15.75" hidden="false" customHeight="false" outlineLevel="0" collapsed="false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CF857" s="32"/>
      <c r="CG857" s="32"/>
      <c r="CH857" s="32"/>
      <c r="CI857" s="32"/>
      <c r="CJ857" s="32"/>
      <c r="CK857" s="32"/>
      <c r="CL857" s="32"/>
      <c r="CM857" s="32"/>
      <c r="CN857" s="32"/>
      <c r="CO857" s="32"/>
      <c r="CP857" s="32"/>
      <c r="CQ857" s="32"/>
      <c r="CR857" s="32"/>
      <c r="CS857" s="32"/>
      <c r="CT857" s="32"/>
      <c r="CU857" s="32"/>
      <c r="CV857" s="32"/>
      <c r="CW857" s="32"/>
      <c r="CX857" s="32"/>
      <c r="CY857" s="32"/>
    </row>
    <row r="858" customFormat="false" ht="15.75" hidden="false" customHeight="false" outlineLevel="0" collapsed="false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CF858" s="32"/>
      <c r="CG858" s="32"/>
      <c r="CH858" s="32"/>
      <c r="CI858" s="32"/>
      <c r="CJ858" s="32"/>
      <c r="CK858" s="32"/>
      <c r="CL858" s="32"/>
      <c r="CM858" s="32"/>
      <c r="CN858" s="32"/>
      <c r="CO858" s="32"/>
      <c r="CP858" s="32"/>
      <c r="CQ858" s="32"/>
      <c r="CR858" s="32"/>
      <c r="CS858" s="32"/>
      <c r="CT858" s="32"/>
      <c r="CU858" s="32"/>
      <c r="CV858" s="32"/>
      <c r="CW858" s="32"/>
      <c r="CX858" s="32"/>
      <c r="CY858" s="32"/>
    </row>
    <row r="859" customFormat="false" ht="15.75" hidden="false" customHeight="false" outlineLevel="0" collapsed="false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CF859" s="32"/>
      <c r="CG859" s="32"/>
      <c r="CH859" s="32"/>
      <c r="CI859" s="32"/>
      <c r="CJ859" s="32"/>
      <c r="CK859" s="32"/>
      <c r="CL859" s="32"/>
      <c r="CM859" s="32"/>
      <c r="CN859" s="32"/>
      <c r="CO859" s="32"/>
      <c r="CP859" s="32"/>
      <c r="CQ859" s="32"/>
      <c r="CR859" s="32"/>
      <c r="CS859" s="32"/>
      <c r="CT859" s="32"/>
      <c r="CU859" s="32"/>
      <c r="CV859" s="32"/>
      <c r="CW859" s="32"/>
      <c r="CX859" s="32"/>
      <c r="CY859" s="32"/>
    </row>
    <row r="860" customFormat="false" ht="15.75" hidden="false" customHeight="false" outlineLevel="0" collapsed="false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CF860" s="32"/>
      <c r="CG860" s="32"/>
      <c r="CH860" s="32"/>
      <c r="CI860" s="32"/>
      <c r="CJ860" s="32"/>
      <c r="CK860" s="32"/>
      <c r="CL860" s="32"/>
      <c r="CM860" s="32"/>
      <c r="CN860" s="32"/>
      <c r="CO860" s="32"/>
      <c r="CP860" s="32"/>
      <c r="CQ860" s="32"/>
      <c r="CR860" s="32"/>
      <c r="CS860" s="32"/>
      <c r="CT860" s="32"/>
      <c r="CU860" s="32"/>
      <c r="CV860" s="32"/>
      <c r="CW860" s="32"/>
      <c r="CX860" s="32"/>
      <c r="CY860" s="32"/>
    </row>
    <row r="861" customFormat="false" ht="15.75" hidden="false" customHeight="false" outlineLevel="0" collapsed="false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CF861" s="32"/>
      <c r="CG861" s="32"/>
      <c r="CH861" s="32"/>
      <c r="CI861" s="32"/>
      <c r="CJ861" s="32"/>
      <c r="CK861" s="32"/>
      <c r="CL861" s="32"/>
      <c r="CM861" s="32"/>
      <c r="CN861" s="32"/>
      <c r="CO861" s="32"/>
      <c r="CP861" s="32"/>
      <c r="CQ861" s="32"/>
      <c r="CR861" s="32"/>
      <c r="CS861" s="32"/>
      <c r="CT861" s="32"/>
      <c r="CU861" s="32"/>
      <c r="CV861" s="32"/>
      <c r="CW861" s="32"/>
      <c r="CX861" s="32"/>
      <c r="CY861" s="32"/>
    </row>
    <row r="862" customFormat="false" ht="15.75" hidden="false" customHeight="false" outlineLevel="0" collapsed="false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CF862" s="32"/>
      <c r="CG862" s="32"/>
      <c r="CH862" s="32"/>
      <c r="CI862" s="32"/>
      <c r="CJ862" s="32"/>
      <c r="CK862" s="32"/>
      <c r="CL862" s="32"/>
      <c r="CM862" s="32"/>
      <c r="CN862" s="32"/>
      <c r="CO862" s="32"/>
      <c r="CP862" s="32"/>
      <c r="CQ862" s="32"/>
      <c r="CR862" s="32"/>
      <c r="CS862" s="32"/>
      <c r="CT862" s="32"/>
      <c r="CU862" s="32"/>
      <c r="CV862" s="32"/>
      <c r="CW862" s="32"/>
      <c r="CX862" s="32"/>
      <c r="CY862" s="32"/>
    </row>
    <row r="863" customFormat="false" ht="15.75" hidden="false" customHeight="false" outlineLevel="0" collapsed="false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CF863" s="32"/>
      <c r="CG863" s="32"/>
      <c r="CH863" s="32"/>
      <c r="CI863" s="32"/>
      <c r="CJ863" s="32"/>
      <c r="CK863" s="32"/>
      <c r="CL863" s="32"/>
      <c r="CM863" s="32"/>
      <c r="CN863" s="32"/>
      <c r="CO863" s="32"/>
      <c r="CP863" s="32"/>
      <c r="CQ863" s="32"/>
      <c r="CR863" s="32"/>
      <c r="CS863" s="32"/>
      <c r="CT863" s="32"/>
      <c r="CU863" s="32"/>
      <c r="CV863" s="32"/>
      <c r="CW863" s="32"/>
      <c r="CX863" s="32"/>
      <c r="CY863" s="32"/>
    </row>
    <row r="864" customFormat="false" ht="15.75" hidden="false" customHeight="false" outlineLevel="0" collapsed="false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CF864" s="32"/>
      <c r="CG864" s="32"/>
      <c r="CH864" s="32"/>
      <c r="CI864" s="32"/>
      <c r="CJ864" s="32"/>
      <c r="CK864" s="32"/>
      <c r="CL864" s="32"/>
      <c r="CM864" s="32"/>
      <c r="CN864" s="32"/>
      <c r="CO864" s="32"/>
      <c r="CP864" s="32"/>
      <c r="CQ864" s="32"/>
      <c r="CR864" s="32"/>
      <c r="CS864" s="32"/>
      <c r="CT864" s="32"/>
      <c r="CU864" s="32"/>
      <c r="CV864" s="32"/>
      <c r="CW864" s="32"/>
      <c r="CX864" s="32"/>
      <c r="CY864" s="32"/>
    </row>
    <row r="865" customFormat="false" ht="15.75" hidden="false" customHeight="false" outlineLevel="0" collapsed="false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CF865" s="32"/>
      <c r="CG865" s="32"/>
      <c r="CH865" s="32"/>
      <c r="CI865" s="32"/>
      <c r="CJ865" s="32"/>
      <c r="CK865" s="32"/>
      <c r="CL865" s="32"/>
      <c r="CM865" s="32"/>
      <c r="CN865" s="32"/>
      <c r="CO865" s="32"/>
      <c r="CP865" s="32"/>
      <c r="CQ865" s="32"/>
      <c r="CR865" s="32"/>
      <c r="CS865" s="32"/>
      <c r="CT865" s="32"/>
      <c r="CU865" s="32"/>
      <c r="CV865" s="32"/>
      <c r="CW865" s="32"/>
      <c r="CX865" s="32"/>
      <c r="CY865" s="32"/>
    </row>
    <row r="866" customFormat="false" ht="15.75" hidden="false" customHeight="false" outlineLevel="0" collapsed="false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CF866" s="32"/>
      <c r="CG866" s="32"/>
      <c r="CH866" s="32"/>
      <c r="CI866" s="32"/>
      <c r="CJ866" s="32"/>
      <c r="CK866" s="32"/>
      <c r="CL866" s="32"/>
      <c r="CM866" s="32"/>
      <c r="CN866" s="32"/>
      <c r="CO866" s="32"/>
      <c r="CP866" s="32"/>
      <c r="CQ866" s="32"/>
      <c r="CR866" s="32"/>
      <c r="CS866" s="32"/>
      <c r="CT866" s="32"/>
      <c r="CU866" s="32"/>
      <c r="CV866" s="32"/>
      <c r="CW866" s="32"/>
      <c r="CX866" s="32"/>
      <c r="CY866" s="32"/>
    </row>
    <row r="867" customFormat="false" ht="15.75" hidden="false" customHeight="false" outlineLevel="0" collapsed="false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CF867" s="32"/>
      <c r="CG867" s="32"/>
      <c r="CH867" s="32"/>
      <c r="CI867" s="32"/>
      <c r="CJ867" s="32"/>
      <c r="CK867" s="32"/>
      <c r="CL867" s="32"/>
      <c r="CM867" s="32"/>
      <c r="CN867" s="32"/>
      <c r="CO867" s="32"/>
      <c r="CP867" s="32"/>
      <c r="CQ867" s="32"/>
      <c r="CR867" s="32"/>
      <c r="CS867" s="32"/>
      <c r="CT867" s="32"/>
      <c r="CU867" s="32"/>
      <c r="CV867" s="32"/>
      <c r="CW867" s="32"/>
      <c r="CX867" s="32"/>
      <c r="CY867" s="32"/>
    </row>
    <row r="868" customFormat="false" ht="15.75" hidden="false" customHeight="false" outlineLevel="0" collapsed="false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CF868" s="32"/>
      <c r="CG868" s="32"/>
      <c r="CH868" s="32"/>
      <c r="CI868" s="32"/>
      <c r="CJ868" s="32"/>
      <c r="CK868" s="32"/>
      <c r="CL868" s="32"/>
      <c r="CM868" s="32"/>
      <c r="CN868" s="32"/>
      <c r="CO868" s="32"/>
      <c r="CP868" s="32"/>
      <c r="CQ868" s="32"/>
      <c r="CR868" s="32"/>
      <c r="CS868" s="32"/>
      <c r="CT868" s="32"/>
      <c r="CU868" s="32"/>
      <c r="CV868" s="32"/>
      <c r="CW868" s="32"/>
      <c r="CX868" s="32"/>
      <c r="CY868" s="32"/>
    </row>
    <row r="869" customFormat="false" ht="15.75" hidden="false" customHeight="false" outlineLevel="0" collapsed="false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CF869" s="32"/>
      <c r="CG869" s="32"/>
      <c r="CH869" s="32"/>
      <c r="CI869" s="32"/>
      <c r="CJ869" s="32"/>
      <c r="CK869" s="32"/>
      <c r="CL869" s="32"/>
      <c r="CM869" s="32"/>
      <c r="CN869" s="32"/>
      <c r="CO869" s="32"/>
      <c r="CP869" s="32"/>
      <c r="CQ869" s="32"/>
      <c r="CR869" s="32"/>
      <c r="CS869" s="32"/>
      <c r="CT869" s="32"/>
      <c r="CU869" s="32"/>
      <c r="CV869" s="32"/>
      <c r="CW869" s="32"/>
      <c r="CX869" s="32"/>
      <c r="CY869" s="32"/>
    </row>
    <row r="870" customFormat="false" ht="15.75" hidden="false" customHeight="false" outlineLevel="0" collapsed="false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CF870" s="32"/>
      <c r="CG870" s="32"/>
      <c r="CH870" s="32"/>
      <c r="CI870" s="32"/>
      <c r="CJ870" s="32"/>
      <c r="CK870" s="32"/>
      <c r="CL870" s="32"/>
      <c r="CM870" s="32"/>
      <c r="CN870" s="32"/>
      <c r="CO870" s="32"/>
      <c r="CP870" s="32"/>
      <c r="CQ870" s="32"/>
      <c r="CR870" s="32"/>
      <c r="CS870" s="32"/>
      <c r="CT870" s="32"/>
      <c r="CU870" s="32"/>
      <c r="CV870" s="32"/>
      <c r="CW870" s="32"/>
      <c r="CX870" s="32"/>
      <c r="CY870" s="32"/>
    </row>
    <row r="871" customFormat="false" ht="15.75" hidden="false" customHeight="false" outlineLevel="0" collapsed="false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CF871" s="32"/>
      <c r="CG871" s="32"/>
      <c r="CH871" s="32"/>
      <c r="CI871" s="32"/>
      <c r="CJ871" s="32"/>
      <c r="CK871" s="32"/>
      <c r="CL871" s="32"/>
      <c r="CM871" s="32"/>
      <c r="CN871" s="32"/>
      <c r="CO871" s="32"/>
      <c r="CP871" s="32"/>
      <c r="CQ871" s="32"/>
      <c r="CR871" s="32"/>
      <c r="CS871" s="32"/>
      <c r="CT871" s="32"/>
      <c r="CU871" s="32"/>
      <c r="CV871" s="32"/>
      <c r="CW871" s="32"/>
      <c r="CX871" s="32"/>
      <c r="CY871" s="32"/>
    </row>
    <row r="872" customFormat="false" ht="15.75" hidden="false" customHeight="false" outlineLevel="0" collapsed="false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CF872" s="32"/>
      <c r="CG872" s="32"/>
      <c r="CH872" s="32"/>
      <c r="CI872" s="32"/>
      <c r="CJ872" s="32"/>
      <c r="CK872" s="32"/>
      <c r="CL872" s="32"/>
      <c r="CM872" s="32"/>
      <c r="CN872" s="32"/>
      <c r="CO872" s="32"/>
      <c r="CP872" s="32"/>
      <c r="CQ872" s="32"/>
      <c r="CR872" s="32"/>
      <c r="CS872" s="32"/>
      <c r="CT872" s="32"/>
      <c r="CU872" s="32"/>
      <c r="CV872" s="32"/>
      <c r="CW872" s="32"/>
      <c r="CX872" s="32"/>
      <c r="CY872" s="32"/>
    </row>
    <row r="873" customFormat="false" ht="15.75" hidden="false" customHeight="false" outlineLevel="0" collapsed="false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CF873" s="32"/>
      <c r="CG873" s="32"/>
      <c r="CH873" s="32"/>
      <c r="CI873" s="32"/>
      <c r="CJ873" s="32"/>
      <c r="CK873" s="32"/>
      <c r="CL873" s="32"/>
      <c r="CM873" s="32"/>
      <c r="CN873" s="32"/>
      <c r="CO873" s="32"/>
      <c r="CP873" s="32"/>
      <c r="CQ873" s="32"/>
      <c r="CR873" s="32"/>
      <c r="CS873" s="32"/>
      <c r="CT873" s="32"/>
      <c r="CU873" s="32"/>
      <c r="CV873" s="32"/>
      <c r="CW873" s="32"/>
      <c r="CX873" s="32"/>
      <c r="CY873" s="32"/>
    </row>
    <row r="874" customFormat="false" ht="15.75" hidden="false" customHeight="false" outlineLevel="0" collapsed="false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CF874" s="32"/>
      <c r="CG874" s="32"/>
      <c r="CH874" s="32"/>
      <c r="CI874" s="32"/>
      <c r="CJ874" s="32"/>
      <c r="CK874" s="32"/>
      <c r="CL874" s="32"/>
      <c r="CM874" s="32"/>
      <c r="CN874" s="32"/>
      <c r="CO874" s="32"/>
      <c r="CP874" s="32"/>
      <c r="CQ874" s="32"/>
      <c r="CR874" s="32"/>
      <c r="CS874" s="32"/>
      <c r="CT874" s="32"/>
      <c r="CU874" s="32"/>
      <c r="CV874" s="32"/>
      <c r="CW874" s="32"/>
      <c r="CX874" s="32"/>
      <c r="CY874" s="32"/>
    </row>
    <row r="875" customFormat="false" ht="15.75" hidden="false" customHeight="false" outlineLevel="0" collapsed="false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CF875" s="32"/>
      <c r="CG875" s="32"/>
      <c r="CH875" s="32"/>
      <c r="CI875" s="32"/>
      <c r="CJ875" s="32"/>
      <c r="CK875" s="32"/>
      <c r="CL875" s="32"/>
      <c r="CM875" s="32"/>
      <c r="CN875" s="32"/>
      <c r="CO875" s="32"/>
      <c r="CP875" s="32"/>
      <c r="CQ875" s="32"/>
      <c r="CR875" s="32"/>
      <c r="CS875" s="32"/>
      <c r="CT875" s="32"/>
      <c r="CU875" s="32"/>
      <c r="CV875" s="32"/>
      <c r="CW875" s="32"/>
      <c r="CX875" s="32"/>
      <c r="CY875" s="32"/>
    </row>
    <row r="876" customFormat="false" ht="15.75" hidden="false" customHeight="false" outlineLevel="0" collapsed="false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CF876" s="32"/>
      <c r="CG876" s="32"/>
      <c r="CH876" s="32"/>
      <c r="CI876" s="32"/>
      <c r="CJ876" s="32"/>
      <c r="CK876" s="32"/>
      <c r="CL876" s="32"/>
      <c r="CM876" s="32"/>
      <c r="CN876" s="32"/>
      <c r="CO876" s="32"/>
      <c r="CP876" s="32"/>
      <c r="CQ876" s="32"/>
      <c r="CR876" s="32"/>
      <c r="CS876" s="32"/>
      <c r="CT876" s="32"/>
      <c r="CU876" s="32"/>
      <c r="CV876" s="32"/>
      <c r="CW876" s="32"/>
      <c r="CX876" s="32"/>
      <c r="CY876" s="32"/>
    </row>
    <row r="877" customFormat="false" ht="15.75" hidden="false" customHeight="false" outlineLevel="0" collapsed="false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CF877" s="32"/>
      <c r="CG877" s="32"/>
      <c r="CH877" s="32"/>
      <c r="CI877" s="32"/>
      <c r="CJ877" s="32"/>
      <c r="CK877" s="32"/>
      <c r="CL877" s="32"/>
      <c r="CM877" s="32"/>
      <c r="CN877" s="32"/>
      <c r="CO877" s="32"/>
      <c r="CP877" s="32"/>
      <c r="CQ877" s="32"/>
      <c r="CR877" s="32"/>
      <c r="CS877" s="32"/>
      <c r="CT877" s="32"/>
      <c r="CU877" s="32"/>
      <c r="CV877" s="32"/>
      <c r="CW877" s="32"/>
      <c r="CX877" s="32"/>
      <c r="CY877" s="32"/>
    </row>
    <row r="878" customFormat="false" ht="15.75" hidden="false" customHeight="false" outlineLevel="0" collapsed="false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CF878" s="32"/>
      <c r="CG878" s="32"/>
      <c r="CH878" s="32"/>
      <c r="CI878" s="32"/>
      <c r="CJ878" s="32"/>
      <c r="CK878" s="32"/>
      <c r="CL878" s="32"/>
      <c r="CM878" s="32"/>
      <c r="CN878" s="32"/>
      <c r="CO878" s="32"/>
      <c r="CP878" s="32"/>
      <c r="CQ878" s="32"/>
      <c r="CR878" s="32"/>
      <c r="CS878" s="32"/>
      <c r="CT878" s="32"/>
      <c r="CU878" s="32"/>
      <c r="CV878" s="32"/>
      <c r="CW878" s="32"/>
      <c r="CX878" s="32"/>
      <c r="CY878" s="32"/>
    </row>
    <row r="879" customFormat="false" ht="15.75" hidden="false" customHeight="false" outlineLevel="0" collapsed="false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CF879" s="32"/>
      <c r="CG879" s="32"/>
      <c r="CH879" s="32"/>
      <c r="CI879" s="32"/>
      <c r="CJ879" s="32"/>
      <c r="CK879" s="32"/>
      <c r="CL879" s="32"/>
      <c r="CM879" s="32"/>
      <c r="CN879" s="32"/>
      <c r="CO879" s="32"/>
      <c r="CP879" s="32"/>
      <c r="CQ879" s="32"/>
      <c r="CR879" s="32"/>
      <c r="CS879" s="32"/>
      <c r="CT879" s="32"/>
      <c r="CU879" s="32"/>
      <c r="CV879" s="32"/>
      <c r="CW879" s="32"/>
      <c r="CX879" s="32"/>
      <c r="CY879" s="32"/>
    </row>
    <row r="880" customFormat="false" ht="15.75" hidden="false" customHeight="false" outlineLevel="0" collapsed="false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CF880" s="32"/>
      <c r="CG880" s="32"/>
      <c r="CH880" s="32"/>
      <c r="CI880" s="32"/>
      <c r="CJ880" s="32"/>
      <c r="CK880" s="32"/>
      <c r="CL880" s="32"/>
      <c r="CM880" s="32"/>
      <c r="CN880" s="32"/>
      <c r="CO880" s="32"/>
      <c r="CP880" s="32"/>
      <c r="CQ880" s="32"/>
      <c r="CR880" s="32"/>
      <c r="CS880" s="32"/>
      <c r="CT880" s="32"/>
      <c r="CU880" s="32"/>
      <c r="CV880" s="32"/>
      <c r="CW880" s="32"/>
      <c r="CX880" s="32"/>
      <c r="CY880" s="32"/>
    </row>
    <row r="881" customFormat="false" ht="15.75" hidden="false" customHeight="false" outlineLevel="0" collapsed="false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CF881" s="32"/>
      <c r="CG881" s="32"/>
      <c r="CH881" s="32"/>
      <c r="CI881" s="32"/>
      <c r="CJ881" s="32"/>
      <c r="CK881" s="32"/>
      <c r="CL881" s="32"/>
      <c r="CM881" s="32"/>
      <c r="CN881" s="32"/>
      <c r="CO881" s="32"/>
      <c r="CP881" s="32"/>
      <c r="CQ881" s="32"/>
      <c r="CR881" s="32"/>
      <c r="CS881" s="32"/>
      <c r="CT881" s="32"/>
      <c r="CU881" s="32"/>
      <c r="CV881" s="32"/>
      <c r="CW881" s="32"/>
      <c r="CX881" s="32"/>
      <c r="CY881" s="32"/>
    </row>
    <row r="882" customFormat="false" ht="15.75" hidden="false" customHeight="false" outlineLevel="0" collapsed="false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CF882" s="32"/>
      <c r="CG882" s="32"/>
      <c r="CH882" s="32"/>
      <c r="CI882" s="32"/>
      <c r="CJ882" s="32"/>
      <c r="CK882" s="32"/>
      <c r="CL882" s="32"/>
      <c r="CM882" s="32"/>
      <c r="CN882" s="32"/>
      <c r="CO882" s="32"/>
      <c r="CP882" s="32"/>
      <c r="CQ882" s="32"/>
      <c r="CR882" s="32"/>
      <c r="CS882" s="32"/>
      <c r="CT882" s="32"/>
      <c r="CU882" s="32"/>
      <c r="CV882" s="32"/>
      <c r="CW882" s="32"/>
      <c r="CX882" s="32"/>
      <c r="CY882" s="32"/>
    </row>
    <row r="883" customFormat="false" ht="15.75" hidden="false" customHeight="false" outlineLevel="0" collapsed="false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CF883" s="32"/>
      <c r="CG883" s="32"/>
      <c r="CH883" s="32"/>
      <c r="CI883" s="32"/>
      <c r="CJ883" s="32"/>
      <c r="CK883" s="32"/>
      <c r="CL883" s="32"/>
      <c r="CM883" s="32"/>
      <c r="CN883" s="32"/>
      <c r="CO883" s="32"/>
      <c r="CP883" s="32"/>
      <c r="CQ883" s="32"/>
      <c r="CR883" s="32"/>
      <c r="CS883" s="32"/>
      <c r="CT883" s="32"/>
      <c r="CU883" s="32"/>
      <c r="CV883" s="32"/>
      <c r="CW883" s="32"/>
      <c r="CX883" s="32"/>
      <c r="CY883" s="32"/>
    </row>
    <row r="884" customFormat="false" ht="15.75" hidden="false" customHeight="false" outlineLevel="0" collapsed="false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CF884" s="32"/>
      <c r="CG884" s="32"/>
      <c r="CH884" s="32"/>
      <c r="CI884" s="32"/>
      <c r="CJ884" s="32"/>
      <c r="CK884" s="32"/>
      <c r="CL884" s="32"/>
      <c r="CM884" s="32"/>
      <c r="CN884" s="32"/>
      <c r="CO884" s="32"/>
      <c r="CP884" s="32"/>
      <c r="CQ884" s="32"/>
      <c r="CR884" s="32"/>
      <c r="CS884" s="32"/>
      <c r="CT884" s="32"/>
      <c r="CU884" s="32"/>
      <c r="CV884" s="32"/>
      <c r="CW884" s="32"/>
      <c r="CX884" s="32"/>
      <c r="CY884" s="32"/>
    </row>
    <row r="885" customFormat="false" ht="15.75" hidden="false" customHeight="false" outlineLevel="0" collapsed="false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CF885" s="32"/>
      <c r="CG885" s="32"/>
      <c r="CH885" s="32"/>
      <c r="CI885" s="32"/>
      <c r="CJ885" s="32"/>
      <c r="CK885" s="32"/>
      <c r="CL885" s="32"/>
      <c r="CM885" s="32"/>
      <c r="CN885" s="32"/>
      <c r="CO885" s="32"/>
      <c r="CP885" s="32"/>
      <c r="CQ885" s="32"/>
      <c r="CR885" s="32"/>
      <c r="CS885" s="32"/>
      <c r="CT885" s="32"/>
      <c r="CU885" s="32"/>
      <c r="CV885" s="32"/>
      <c r="CW885" s="32"/>
      <c r="CX885" s="32"/>
      <c r="CY885" s="32"/>
    </row>
    <row r="886" customFormat="false" ht="15.75" hidden="false" customHeight="false" outlineLevel="0" collapsed="false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CF886" s="32"/>
      <c r="CG886" s="32"/>
      <c r="CH886" s="32"/>
      <c r="CI886" s="32"/>
      <c r="CJ886" s="32"/>
      <c r="CK886" s="32"/>
      <c r="CL886" s="32"/>
      <c r="CM886" s="32"/>
      <c r="CN886" s="32"/>
      <c r="CO886" s="32"/>
      <c r="CP886" s="32"/>
      <c r="CQ886" s="32"/>
      <c r="CR886" s="32"/>
      <c r="CS886" s="32"/>
      <c r="CT886" s="32"/>
      <c r="CU886" s="32"/>
      <c r="CV886" s="32"/>
      <c r="CW886" s="32"/>
      <c r="CX886" s="32"/>
      <c r="CY886" s="32"/>
    </row>
    <row r="887" customFormat="false" ht="15.75" hidden="false" customHeight="false" outlineLevel="0" collapsed="false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CF887" s="32"/>
      <c r="CG887" s="32"/>
      <c r="CH887" s="32"/>
      <c r="CI887" s="32"/>
      <c r="CJ887" s="32"/>
      <c r="CK887" s="32"/>
      <c r="CL887" s="32"/>
      <c r="CM887" s="32"/>
      <c r="CN887" s="32"/>
      <c r="CO887" s="32"/>
      <c r="CP887" s="32"/>
      <c r="CQ887" s="32"/>
      <c r="CR887" s="32"/>
      <c r="CS887" s="32"/>
      <c r="CT887" s="32"/>
      <c r="CU887" s="32"/>
      <c r="CV887" s="32"/>
      <c r="CW887" s="32"/>
      <c r="CX887" s="32"/>
      <c r="CY887" s="32"/>
    </row>
    <row r="888" customFormat="false" ht="15.75" hidden="false" customHeight="false" outlineLevel="0" collapsed="false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CF888" s="32"/>
      <c r="CG888" s="32"/>
      <c r="CH888" s="32"/>
      <c r="CI888" s="32"/>
      <c r="CJ888" s="32"/>
      <c r="CK888" s="32"/>
      <c r="CL888" s="32"/>
      <c r="CM888" s="32"/>
      <c r="CN888" s="32"/>
      <c r="CO888" s="32"/>
      <c r="CP888" s="32"/>
      <c r="CQ888" s="32"/>
      <c r="CR888" s="32"/>
      <c r="CS888" s="32"/>
      <c r="CT888" s="32"/>
      <c r="CU888" s="32"/>
      <c r="CV888" s="32"/>
      <c r="CW888" s="32"/>
      <c r="CX888" s="32"/>
      <c r="CY888" s="32"/>
    </row>
    <row r="889" customFormat="false" ht="15.75" hidden="false" customHeight="false" outlineLevel="0" collapsed="false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CF889" s="32"/>
      <c r="CG889" s="32"/>
      <c r="CH889" s="32"/>
      <c r="CI889" s="32"/>
      <c r="CJ889" s="32"/>
      <c r="CK889" s="32"/>
      <c r="CL889" s="32"/>
      <c r="CM889" s="32"/>
      <c r="CN889" s="32"/>
      <c r="CO889" s="32"/>
      <c r="CP889" s="32"/>
      <c r="CQ889" s="32"/>
      <c r="CR889" s="32"/>
      <c r="CS889" s="32"/>
      <c r="CT889" s="32"/>
      <c r="CU889" s="32"/>
      <c r="CV889" s="32"/>
      <c r="CW889" s="32"/>
      <c r="CX889" s="32"/>
      <c r="CY889" s="32"/>
    </row>
    <row r="890" customFormat="false" ht="15.75" hidden="false" customHeight="false" outlineLevel="0" collapsed="false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CF890" s="32"/>
      <c r="CG890" s="32"/>
      <c r="CH890" s="32"/>
      <c r="CI890" s="32"/>
      <c r="CJ890" s="32"/>
      <c r="CK890" s="32"/>
      <c r="CL890" s="32"/>
      <c r="CM890" s="32"/>
      <c r="CN890" s="32"/>
      <c r="CO890" s="32"/>
      <c r="CP890" s="32"/>
      <c r="CQ890" s="32"/>
      <c r="CR890" s="32"/>
      <c r="CS890" s="32"/>
      <c r="CT890" s="32"/>
      <c r="CU890" s="32"/>
      <c r="CV890" s="32"/>
      <c r="CW890" s="32"/>
      <c r="CX890" s="32"/>
      <c r="CY890" s="32"/>
    </row>
    <row r="891" customFormat="false" ht="15.75" hidden="false" customHeight="false" outlineLevel="0" collapsed="false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CF891" s="32"/>
      <c r="CG891" s="32"/>
      <c r="CH891" s="32"/>
      <c r="CI891" s="32"/>
      <c r="CJ891" s="32"/>
      <c r="CK891" s="32"/>
      <c r="CL891" s="32"/>
      <c r="CM891" s="32"/>
      <c r="CN891" s="32"/>
      <c r="CO891" s="32"/>
      <c r="CP891" s="32"/>
      <c r="CQ891" s="32"/>
      <c r="CR891" s="32"/>
      <c r="CS891" s="32"/>
      <c r="CT891" s="32"/>
      <c r="CU891" s="32"/>
      <c r="CV891" s="32"/>
      <c r="CW891" s="32"/>
      <c r="CX891" s="32"/>
      <c r="CY891" s="32"/>
    </row>
    <row r="892" customFormat="false" ht="15.75" hidden="false" customHeight="false" outlineLevel="0" collapsed="false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CF892" s="32"/>
      <c r="CG892" s="32"/>
      <c r="CH892" s="32"/>
      <c r="CI892" s="32"/>
      <c r="CJ892" s="32"/>
      <c r="CK892" s="32"/>
      <c r="CL892" s="32"/>
      <c r="CM892" s="32"/>
      <c r="CN892" s="32"/>
      <c r="CO892" s="32"/>
      <c r="CP892" s="32"/>
      <c r="CQ892" s="32"/>
      <c r="CR892" s="32"/>
      <c r="CS892" s="32"/>
      <c r="CT892" s="32"/>
      <c r="CU892" s="32"/>
      <c r="CV892" s="32"/>
      <c r="CW892" s="32"/>
      <c r="CX892" s="32"/>
      <c r="CY892" s="32"/>
    </row>
    <row r="893" customFormat="false" ht="15.75" hidden="false" customHeight="false" outlineLevel="0" collapsed="false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CF893" s="32"/>
      <c r="CG893" s="32"/>
      <c r="CH893" s="32"/>
      <c r="CI893" s="32"/>
      <c r="CJ893" s="32"/>
      <c r="CK893" s="32"/>
      <c r="CL893" s="32"/>
      <c r="CM893" s="32"/>
      <c r="CN893" s="32"/>
      <c r="CO893" s="32"/>
      <c r="CP893" s="32"/>
      <c r="CQ893" s="32"/>
      <c r="CR893" s="32"/>
      <c r="CS893" s="32"/>
      <c r="CT893" s="32"/>
      <c r="CU893" s="32"/>
      <c r="CV893" s="32"/>
      <c r="CW893" s="32"/>
      <c r="CX893" s="32"/>
      <c r="CY893" s="32"/>
    </row>
    <row r="894" customFormat="false" ht="15.75" hidden="false" customHeight="false" outlineLevel="0" collapsed="false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CF894" s="32"/>
      <c r="CG894" s="32"/>
      <c r="CH894" s="32"/>
      <c r="CI894" s="32"/>
      <c r="CJ894" s="32"/>
      <c r="CK894" s="32"/>
      <c r="CL894" s="32"/>
      <c r="CM894" s="32"/>
      <c r="CN894" s="32"/>
      <c r="CO894" s="32"/>
      <c r="CP894" s="32"/>
      <c r="CQ894" s="32"/>
      <c r="CR894" s="32"/>
      <c r="CS894" s="32"/>
      <c r="CT894" s="32"/>
      <c r="CU894" s="32"/>
      <c r="CV894" s="32"/>
      <c r="CW894" s="32"/>
      <c r="CX894" s="32"/>
      <c r="CY894" s="32"/>
    </row>
    <row r="895" customFormat="false" ht="15.75" hidden="false" customHeight="false" outlineLevel="0" collapsed="false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CF895" s="32"/>
      <c r="CG895" s="32"/>
      <c r="CH895" s="32"/>
      <c r="CI895" s="32"/>
      <c r="CJ895" s="32"/>
      <c r="CK895" s="32"/>
      <c r="CL895" s="32"/>
      <c r="CM895" s="32"/>
      <c r="CN895" s="32"/>
      <c r="CO895" s="32"/>
      <c r="CP895" s="32"/>
      <c r="CQ895" s="32"/>
      <c r="CR895" s="32"/>
      <c r="CS895" s="32"/>
      <c r="CT895" s="32"/>
      <c r="CU895" s="32"/>
      <c r="CV895" s="32"/>
      <c r="CW895" s="32"/>
      <c r="CX895" s="32"/>
      <c r="CY895" s="32"/>
    </row>
    <row r="896" customFormat="false" ht="15.75" hidden="false" customHeight="false" outlineLevel="0" collapsed="false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CF896" s="32"/>
      <c r="CG896" s="32"/>
      <c r="CH896" s="32"/>
      <c r="CI896" s="32"/>
      <c r="CJ896" s="32"/>
      <c r="CK896" s="32"/>
      <c r="CL896" s="32"/>
      <c r="CM896" s="32"/>
      <c r="CN896" s="32"/>
      <c r="CO896" s="32"/>
      <c r="CP896" s="32"/>
      <c r="CQ896" s="32"/>
      <c r="CR896" s="32"/>
      <c r="CS896" s="32"/>
      <c r="CT896" s="32"/>
      <c r="CU896" s="32"/>
      <c r="CV896" s="32"/>
      <c r="CW896" s="32"/>
      <c r="CX896" s="32"/>
      <c r="CY896" s="32"/>
    </row>
    <row r="897" customFormat="false" ht="15.75" hidden="false" customHeight="false" outlineLevel="0" collapsed="false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CF897" s="32"/>
      <c r="CG897" s="32"/>
      <c r="CH897" s="32"/>
      <c r="CI897" s="32"/>
      <c r="CJ897" s="32"/>
      <c r="CK897" s="32"/>
      <c r="CL897" s="32"/>
      <c r="CM897" s="32"/>
      <c r="CN897" s="32"/>
      <c r="CO897" s="32"/>
      <c r="CP897" s="32"/>
      <c r="CQ897" s="32"/>
      <c r="CR897" s="32"/>
      <c r="CS897" s="32"/>
      <c r="CT897" s="32"/>
      <c r="CU897" s="32"/>
      <c r="CV897" s="32"/>
      <c r="CW897" s="32"/>
      <c r="CX897" s="32"/>
      <c r="CY897" s="32"/>
    </row>
    <row r="898" customFormat="false" ht="15.75" hidden="false" customHeight="false" outlineLevel="0" collapsed="false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CF898" s="32"/>
      <c r="CG898" s="32"/>
      <c r="CH898" s="32"/>
      <c r="CI898" s="32"/>
      <c r="CJ898" s="32"/>
      <c r="CK898" s="32"/>
      <c r="CL898" s="32"/>
      <c r="CM898" s="32"/>
      <c r="CN898" s="32"/>
      <c r="CO898" s="32"/>
      <c r="CP898" s="32"/>
      <c r="CQ898" s="32"/>
      <c r="CR898" s="32"/>
      <c r="CS898" s="32"/>
      <c r="CT898" s="32"/>
      <c r="CU898" s="32"/>
      <c r="CV898" s="32"/>
      <c r="CW898" s="32"/>
      <c r="CX898" s="32"/>
      <c r="CY898" s="32"/>
    </row>
    <row r="899" customFormat="false" ht="15.75" hidden="false" customHeight="false" outlineLevel="0" collapsed="false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CF899" s="32"/>
      <c r="CG899" s="32"/>
      <c r="CH899" s="32"/>
      <c r="CI899" s="32"/>
      <c r="CJ899" s="32"/>
      <c r="CK899" s="32"/>
      <c r="CL899" s="32"/>
      <c r="CM899" s="32"/>
      <c r="CN899" s="32"/>
      <c r="CO899" s="32"/>
      <c r="CP899" s="32"/>
      <c r="CQ899" s="32"/>
      <c r="CR899" s="32"/>
      <c r="CS899" s="32"/>
      <c r="CT899" s="32"/>
      <c r="CU899" s="32"/>
      <c r="CV899" s="32"/>
      <c r="CW899" s="32"/>
      <c r="CX899" s="32"/>
      <c r="CY899" s="32"/>
    </row>
    <row r="900" customFormat="false" ht="15.75" hidden="false" customHeight="false" outlineLevel="0" collapsed="false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CF900" s="32"/>
      <c r="CG900" s="32"/>
      <c r="CH900" s="32"/>
      <c r="CI900" s="32"/>
      <c r="CJ900" s="32"/>
      <c r="CK900" s="32"/>
      <c r="CL900" s="32"/>
      <c r="CM900" s="32"/>
      <c r="CN900" s="32"/>
      <c r="CO900" s="32"/>
      <c r="CP900" s="32"/>
      <c r="CQ900" s="32"/>
      <c r="CR900" s="32"/>
      <c r="CS900" s="32"/>
      <c r="CT900" s="32"/>
      <c r="CU900" s="32"/>
      <c r="CV900" s="32"/>
      <c r="CW900" s="32"/>
      <c r="CX900" s="32"/>
      <c r="CY900" s="32"/>
    </row>
    <row r="901" customFormat="false" ht="15.75" hidden="false" customHeight="false" outlineLevel="0" collapsed="false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CF901" s="32"/>
      <c r="CG901" s="32"/>
      <c r="CH901" s="32"/>
      <c r="CI901" s="32"/>
      <c r="CJ901" s="32"/>
      <c r="CK901" s="32"/>
      <c r="CL901" s="32"/>
      <c r="CM901" s="32"/>
      <c r="CN901" s="32"/>
      <c r="CO901" s="32"/>
      <c r="CP901" s="32"/>
      <c r="CQ901" s="32"/>
      <c r="CR901" s="32"/>
      <c r="CS901" s="32"/>
      <c r="CT901" s="32"/>
      <c r="CU901" s="32"/>
      <c r="CV901" s="32"/>
      <c r="CW901" s="32"/>
      <c r="CX901" s="32"/>
      <c r="CY901" s="32"/>
    </row>
    <row r="902" customFormat="false" ht="15.75" hidden="false" customHeight="false" outlineLevel="0" collapsed="false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CF902" s="32"/>
      <c r="CG902" s="32"/>
      <c r="CH902" s="32"/>
      <c r="CI902" s="32"/>
      <c r="CJ902" s="32"/>
      <c r="CK902" s="32"/>
      <c r="CL902" s="32"/>
      <c r="CM902" s="32"/>
      <c r="CN902" s="32"/>
      <c r="CO902" s="32"/>
      <c r="CP902" s="32"/>
      <c r="CQ902" s="32"/>
      <c r="CR902" s="32"/>
      <c r="CS902" s="32"/>
      <c r="CT902" s="32"/>
      <c r="CU902" s="32"/>
      <c r="CV902" s="32"/>
      <c r="CW902" s="32"/>
      <c r="CX902" s="32"/>
      <c r="CY902" s="32"/>
    </row>
    <row r="903" customFormat="false" ht="15.75" hidden="false" customHeight="false" outlineLevel="0" collapsed="false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CF903" s="32"/>
      <c r="CG903" s="32"/>
      <c r="CH903" s="32"/>
      <c r="CI903" s="32"/>
      <c r="CJ903" s="32"/>
      <c r="CK903" s="32"/>
      <c r="CL903" s="32"/>
      <c r="CM903" s="32"/>
      <c r="CN903" s="32"/>
      <c r="CO903" s="32"/>
      <c r="CP903" s="32"/>
      <c r="CQ903" s="32"/>
      <c r="CR903" s="32"/>
      <c r="CS903" s="32"/>
      <c r="CT903" s="32"/>
      <c r="CU903" s="32"/>
      <c r="CV903" s="32"/>
      <c r="CW903" s="32"/>
      <c r="CX903" s="32"/>
      <c r="CY903" s="32"/>
    </row>
    <row r="904" customFormat="false" ht="15.75" hidden="false" customHeight="false" outlineLevel="0" collapsed="false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CF904" s="32"/>
      <c r="CG904" s="32"/>
      <c r="CH904" s="32"/>
      <c r="CI904" s="32"/>
      <c r="CJ904" s="32"/>
      <c r="CK904" s="32"/>
      <c r="CL904" s="32"/>
      <c r="CM904" s="32"/>
      <c r="CN904" s="32"/>
      <c r="CO904" s="32"/>
      <c r="CP904" s="32"/>
      <c r="CQ904" s="32"/>
      <c r="CR904" s="32"/>
      <c r="CS904" s="32"/>
      <c r="CT904" s="32"/>
      <c r="CU904" s="32"/>
      <c r="CV904" s="32"/>
      <c r="CW904" s="32"/>
      <c r="CX904" s="32"/>
      <c r="CY904" s="32"/>
    </row>
    <row r="905" customFormat="false" ht="15.75" hidden="false" customHeight="false" outlineLevel="0" collapsed="false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CF905" s="32"/>
      <c r="CG905" s="32"/>
      <c r="CH905" s="32"/>
      <c r="CI905" s="32"/>
      <c r="CJ905" s="32"/>
      <c r="CK905" s="32"/>
      <c r="CL905" s="32"/>
      <c r="CM905" s="32"/>
      <c r="CN905" s="32"/>
      <c r="CO905" s="32"/>
      <c r="CP905" s="32"/>
      <c r="CQ905" s="32"/>
      <c r="CR905" s="32"/>
      <c r="CS905" s="32"/>
      <c r="CT905" s="32"/>
      <c r="CU905" s="32"/>
      <c r="CV905" s="32"/>
      <c r="CW905" s="32"/>
      <c r="CX905" s="32"/>
      <c r="CY905" s="32"/>
    </row>
    <row r="906" customFormat="false" ht="15.75" hidden="false" customHeight="false" outlineLevel="0" collapsed="false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CF906" s="32"/>
      <c r="CG906" s="32"/>
      <c r="CH906" s="32"/>
      <c r="CI906" s="32"/>
      <c r="CJ906" s="32"/>
      <c r="CK906" s="32"/>
      <c r="CL906" s="32"/>
      <c r="CM906" s="32"/>
      <c r="CN906" s="32"/>
      <c r="CO906" s="32"/>
      <c r="CP906" s="32"/>
      <c r="CQ906" s="32"/>
      <c r="CR906" s="32"/>
      <c r="CS906" s="32"/>
      <c r="CT906" s="32"/>
      <c r="CU906" s="32"/>
      <c r="CV906" s="32"/>
      <c r="CW906" s="32"/>
      <c r="CX906" s="32"/>
      <c r="CY906" s="32"/>
    </row>
    <row r="907" customFormat="false" ht="15.75" hidden="false" customHeight="false" outlineLevel="0" collapsed="false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CF907" s="32"/>
      <c r="CG907" s="32"/>
      <c r="CH907" s="32"/>
      <c r="CI907" s="32"/>
      <c r="CJ907" s="32"/>
      <c r="CK907" s="32"/>
      <c r="CL907" s="32"/>
      <c r="CM907" s="32"/>
      <c r="CN907" s="32"/>
      <c r="CO907" s="32"/>
      <c r="CP907" s="32"/>
      <c r="CQ907" s="32"/>
      <c r="CR907" s="32"/>
      <c r="CS907" s="32"/>
      <c r="CT907" s="32"/>
      <c r="CU907" s="32"/>
      <c r="CV907" s="32"/>
      <c r="CW907" s="32"/>
      <c r="CX907" s="32"/>
      <c r="CY907" s="32"/>
    </row>
    <row r="908" customFormat="false" ht="15.75" hidden="false" customHeight="false" outlineLevel="0" collapsed="false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CF908" s="32"/>
      <c r="CG908" s="32"/>
      <c r="CH908" s="32"/>
      <c r="CI908" s="32"/>
      <c r="CJ908" s="32"/>
      <c r="CK908" s="32"/>
      <c r="CL908" s="32"/>
      <c r="CM908" s="32"/>
      <c r="CN908" s="32"/>
      <c r="CO908" s="32"/>
      <c r="CP908" s="32"/>
      <c r="CQ908" s="32"/>
      <c r="CR908" s="32"/>
      <c r="CS908" s="32"/>
      <c r="CT908" s="32"/>
      <c r="CU908" s="32"/>
      <c r="CV908" s="32"/>
      <c r="CW908" s="32"/>
      <c r="CX908" s="32"/>
      <c r="CY908" s="32"/>
    </row>
    <row r="909" customFormat="false" ht="15.75" hidden="false" customHeight="false" outlineLevel="0" collapsed="false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CF909" s="32"/>
      <c r="CG909" s="32"/>
      <c r="CH909" s="32"/>
      <c r="CI909" s="32"/>
      <c r="CJ909" s="32"/>
      <c r="CK909" s="32"/>
      <c r="CL909" s="32"/>
      <c r="CM909" s="32"/>
      <c r="CN909" s="32"/>
      <c r="CO909" s="32"/>
      <c r="CP909" s="32"/>
      <c r="CQ909" s="32"/>
      <c r="CR909" s="32"/>
      <c r="CS909" s="32"/>
      <c r="CT909" s="32"/>
      <c r="CU909" s="32"/>
      <c r="CV909" s="32"/>
      <c r="CW909" s="32"/>
      <c r="CX909" s="32"/>
      <c r="CY909" s="32"/>
    </row>
    <row r="910" customFormat="false" ht="15.75" hidden="false" customHeight="false" outlineLevel="0" collapsed="false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CF910" s="32"/>
      <c r="CG910" s="32"/>
      <c r="CH910" s="32"/>
      <c r="CI910" s="32"/>
      <c r="CJ910" s="32"/>
      <c r="CK910" s="32"/>
      <c r="CL910" s="32"/>
      <c r="CM910" s="32"/>
      <c r="CN910" s="32"/>
      <c r="CO910" s="32"/>
      <c r="CP910" s="32"/>
      <c r="CQ910" s="32"/>
      <c r="CR910" s="32"/>
      <c r="CS910" s="32"/>
      <c r="CT910" s="32"/>
      <c r="CU910" s="32"/>
      <c r="CV910" s="32"/>
      <c r="CW910" s="32"/>
      <c r="CX910" s="32"/>
      <c r="CY910" s="32"/>
    </row>
    <row r="911" customFormat="false" ht="15.75" hidden="false" customHeight="false" outlineLevel="0" collapsed="false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CF911" s="32"/>
      <c r="CG911" s="32"/>
      <c r="CH911" s="32"/>
      <c r="CI911" s="32"/>
      <c r="CJ911" s="32"/>
      <c r="CK911" s="32"/>
      <c r="CL911" s="32"/>
      <c r="CM911" s="32"/>
      <c r="CN911" s="32"/>
      <c r="CO911" s="32"/>
      <c r="CP911" s="32"/>
      <c r="CQ911" s="32"/>
      <c r="CR911" s="32"/>
      <c r="CS911" s="32"/>
      <c r="CT911" s="32"/>
      <c r="CU911" s="32"/>
      <c r="CV911" s="32"/>
      <c r="CW911" s="32"/>
      <c r="CX911" s="32"/>
      <c r="CY911" s="32"/>
    </row>
    <row r="912" customFormat="false" ht="15.75" hidden="false" customHeight="false" outlineLevel="0" collapsed="false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CF912" s="32"/>
      <c r="CG912" s="32"/>
      <c r="CH912" s="32"/>
      <c r="CI912" s="32"/>
      <c r="CJ912" s="32"/>
      <c r="CK912" s="32"/>
      <c r="CL912" s="32"/>
      <c r="CM912" s="32"/>
      <c r="CN912" s="32"/>
      <c r="CO912" s="32"/>
      <c r="CP912" s="32"/>
      <c r="CQ912" s="32"/>
      <c r="CR912" s="32"/>
      <c r="CS912" s="32"/>
      <c r="CT912" s="32"/>
      <c r="CU912" s="32"/>
      <c r="CV912" s="32"/>
      <c r="CW912" s="32"/>
      <c r="CX912" s="32"/>
      <c r="CY912" s="32"/>
    </row>
    <row r="913" customFormat="false" ht="15.75" hidden="false" customHeight="false" outlineLevel="0" collapsed="false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CF913" s="32"/>
      <c r="CG913" s="32"/>
      <c r="CH913" s="32"/>
      <c r="CI913" s="32"/>
      <c r="CJ913" s="32"/>
      <c r="CK913" s="32"/>
      <c r="CL913" s="32"/>
      <c r="CM913" s="32"/>
      <c r="CN913" s="32"/>
      <c r="CO913" s="32"/>
      <c r="CP913" s="32"/>
      <c r="CQ913" s="32"/>
      <c r="CR913" s="32"/>
      <c r="CS913" s="32"/>
      <c r="CT913" s="32"/>
      <c r="CU913" s="32"/>
      <c r="CV913" s="32"/>
      <c r="CW913" s="32"/>
      <c r="CX913" s="32"/>
      <c r="CY913" s="32"/>
    </row>
    <row r="914" customFormat="false" ht="15.75" hidden="false" customHeight="false" outlineLevel="0" collapsed="false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CF914" s="32"/>
      <c r="CG914" s="32"/>
      <c r="CH914" s="32"/>
      <c r="CI914" s="32"/>
      <c r="CJ914" s="32"/>
      <c r="CK914" s="32"/>
      <c r="CL914" s="32"/>
      <c r="CM914" s="32"/>
      <c r="CN914" s="32"/>
      <c r="CO914" s="32"/>
      <c r="CP914" s="32"/>
      <c r="CQ914" s="32"/>
      <c r="CR914" s="32"/>
      <c r="CS914" s="32"/>
      <c r="CT914" s="32"/>
      <c r="CU914" s="32"/>
      <c r="CV914" s="32"/>
      <c r="CW914" s="32"/>
      <c r="CX914" s="32"/>
      <c r="CY914" s="32"/>
    </row>
    <row r="915" customFormat="false" ht="15.75" hidden="false" customHeight="false" outlineLevel="0" collapsed="false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CF915" s="32"/>
      <c r="CG915" s="32"/>
      <c r="CH915" s="32"/>
      <c r="CI915" s="32"/>
      <c r="CJ915" s="32"/>
      <c r="CK915" s="32"/>
      <c r="CL915" s="32"/>
      <c r="CM915" s="32"/>
      <c r="CN915" s="32"/>
      <c r="CO915" s="32"/>
      <c r="CP915" s="32"/>
      <c r="CQ915" s="32"/>
      <c r="CR915" s="32"/>
      <c r="CS915" s="32"/>
      <c r="CT915" s="32"/>
      <c r="CU915" s="32"/>
      <c r="CV915" s="32"/>
      <c r="CW915" s="32"/>
      <c r="CX915" s="32"/>
      <c r="CY915" s="32"/>
    </row>
    <row r="916" customFormat="false" ht="15.75" hidden="false" customHeight="false" outlineLevel="0" collapsed="false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CF916" s="32"/>
      <c r="CG916" s="32"/>
      <c r="CH916" s="32"/>
      <c r="CI916" s="32"/>
      <c r="CJ916" s="32"/>
      <c r="CK916" s="32"/>
      <c r="CL916" s="32"/>
      <c r="CM916" s="32"/>
      <c r="CN916" s="32"/>
      <c r="CO916" s="32"/>
      <c r="CP916" s="32"/>
      <c r="CQ916" s="32"/>
      <c r="CR916" s="32"/>
      <c r="CS916" s="32"/>
      <c r="CT916" s="32"/>
      <c r="CU916" s="32"/>
      <c r="CV916" s="32"/>
      <c r="CW916" s="32"/>
      <c r="CX916" s="32"/>
      <c r="CY916" s="32"/>
    </row>
    <row r="917" customFormat="false" ht="15.75" hidden="false" customHeight="false" outlineLevel="0" collapsed="false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CF917" s="32"/>
      <c r="CG917" s="32"/>
      <c r="CH917" s="32"/>
      <c r="CI917" s="32"/>
      <c r="CJ917" s="32"/>
      <c r="CK917" s="32"/>
      <c r="CL917" s="32"/>
      <c r="CM917" s="32"/>
      <c r="CN917" s="32"/>
      <c r="CO917" s="32"/>
      <c r="CP917" s="32"/>
      <c r="CQ917" s="32"/>
      <c r="CR917" s="32"/>
      <c r="CS917" s="32"/>
      <c r="CT917" s="32"/>
      <c r="CU917" s="32"/>
      <c r="CV917" s="32"/>
      <c r="CW917" s="32"/>
      <c r="CX917" s="32"/>
      <c r="CY917" s="32"/>
    </row>
    <row r="918" customFormat="false" ht="15.75" hidden="false" customHeight="false" outlineLevel="0" collapsed="false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CF918" s="32"/>
      <c r="CG918" s="32"/>
      <c r="CH918" s="32"/>
      <c r="CI918" s="32"/>
      <c r="CJ918" s="32"/>
      <c r="CK918" s="32"/>
      <c r="CL918" s="32"/>
      <c r="CM918" s="32"/>
      <c r="CN918" s="32"/>
      <c r="CO918" s="32"/>
      <c r="CP918" s="32"/>
      <c r="CQ918" s="32"/>
      <c r="CR918" s="32"/>
      <c r="CS918" s="32"/>
      <c r="CT918" s="32"/>
      <c r="CU918" s="32"/>
      <c r="CV918" s="32"/>
      <c r="CW918" s="32"/>
      <c r="CX918" s="32"/>
      <c r="CY918" s="32"/>
    </row>
    <row r="919" customFormat="false" ht="15.75" hidden="false" customHeight="false" outlineLevel="0" collapsed="false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CF919" s="32"/>
      <c r="CG919" s="32"/>
      <c r="CH919" s="32"/>
      <c r="CI919" s="32"/>
      <c r="CJ919" s="32"/>
      <c r="CK919" s="32"/>
      <c r="CL919" s="32"/>
      <c r="CM919" s="32"/>
      <c r="CN919" s="32"/>
      <c r="CO919" s="32"/>
      <c r="CP919" s="32"/>
      <c r="CQ919" s="32"/>
      <c r="CR919" s="32"/>
      <c r="CS919" s="32"/>
      <c r="CT919" s="32"/>
      <c r="CU919" s="32"/>
      <c r="CV919" s="32"/>
      <c r="CW919" s="32"/>
      <c r="CX919" s="32"/>
      <c r="CY919" s="32"/>
    </row>
    <row r="920" customFormat="false" ht="15.75" hidden="false" customHeight="false" outlineLevel="0" collapsed="false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CF920" s="32"/>
      <c r="CG920" s="32"/>
      <c r="CH920" s="32"/>
      <c r="CI920" s="32"/>
      <c r="CJ920" s="32"/>
      <c r="CK920" s="32"/>
      <c r="CL920" s="32"/>
      <c r="CM920" s="32"/>
      <c r="CN920" s="32"/>
      <c r="CO920" s="32"/>
      <c r="CP920" s="32"/>
      <c r="CQ920" s="32"/>
      <c r="CR920" s="32"/>
      <c r="CS920" s="32"/>
      <c r="CT920" s="32"/>
      <c r="CU920" s="32"/>
      <c r="CV920" s="32"/>
      <c r="CW920" s="32"/>
      <c r="CX920" s="32"/>
      <c r="CY920" s="32"/>
    </row>
    <row r="921" customFormat="false" ht="15.75" hidden="false" customHeight="false" outlineLevel="0" collapsed="false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CF921" s="32"/>
      <c r="CG921" s="32"/>
      <c r="CH921" s="32"/>
      <c r="CI921" s="32"/>
      <c r="CJ921" s="32"/>
      <c r="CK921" s="32"/>
      <c r="CL921" s="32"/>
      <c r="CM921" s="32"/>
      <c r="CN921" s="32"/>
      <c r="CO921" s="32"/>
      <c r="CP921" s="32"/>
      <c r="CQ921" s="32"/>
      <c r="CR921" s="32"/>
      <c r="CS921" s="32"/>
      <c r="CT921" s="32"/>
      <c r="CU921" s="32"/>
      <c r="CV921" s="32"/>
      <c r="CW921" s="32"/>
      <c r="CX921" s="32"/>
      <c r="CY921" s="32"/>
    </row>
    <row r="922" customFormat="false" ht="15.75" hidden="false" customHeight="false" outlineLevel="0" collapsed="false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CF922" s="32"/>
      <c r="CG922" s="32"/>
      <c r="CH922" s="32"/>
      <c r="CI922" s="32"/>
      <c r="CJ922" s="32"/>
      <c r="CK922" s="32"/>
      <c r="CL922" s="32"/>
      <c r="CM922" s="32"/>
      <c r="CN922" s="32"/>
      <c r="CO922" s="32"/>
      <c r="CP922" s="32"/>
      <c r="CQ922" s="32"/>
      <c r="CR922" s="32"/>
      <c r="CS922" s="32"/>
      <c r="CT922" s="32"/>
      <c r="CU922" s="32"/>
      <c r="CV922" s="32"/>
      <c r="CW922" s="32"/>
      <c r="CX922" s="32"/>
      <c r="CY922" s="32"/>
    </row>
    <row r="923" customFormat="false" ht="15.75" hidden="false" customHeight="false" outlineLevel="0" collapsed="false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CF923" s="32"/>
      <c r="CG923" s="32"/>
      <c r="CH923" s="32"/>
      <c r="CI923" s="32"/>
      <c r="CJ923" s="32"/>
      <c r="CK923" s="32"/>
      <c r="CL923" s="32"/>
      <c r="CM923" s="32"/>
      <c r="CN923" s="32"/>
      <c r="CO923" s="32"/>
      <c r="CP923" s="32"/>
      <c r="CQ923" s="32"/>
      <c r="CR923" s="32"/>
      <c r="CS923" s="32"/>
      <c r="CT923" s="32"/>
      <c r="CU923" s="32"/>
      <c r="CV923" s="32"/>
      <c r="CW923" s="32"/>
      <c r="CX923" s="32"/>
      <c r="CY923" s="32"/>
    </row>
    <row r="924" customFormat="false" ht="15.75" hidden="false" customHeight="false" outlineLevel="0" collapsed="false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CF924" s="32"/>
      <c r="CG924" s="32"/>
      <c r="CH924" s="32"/>
      <c r="CI924" s="32"/>
      <c r="CJ924" s="32"/>
      <c r="CK924" s="32"/>
      <c r="CL924" s="32"/>
      <c r="CM924" s="32"/>
      <c r="CN924" s="32"/>
      <c r="CO924" s="32"/>
      <c r="CP924" s="32"/>
      <c r="CQ924" s="32"/>
      <c r="CR924" s="32"/>
      <c r="CS924" s="32"/>
      <c r="CT924" s="32"/>
      <c r="CU924" s="32"/>
      <c r="CV924" s="32"/>
      <c r="CW924" s="32"/>
      <c r="CX924" s="32"/>
      <c r="CY924" s="32"/>
    </row>
    <row r="925" customFormat="false" ht="15.75" hidden="false" customHeight="false" outlineLevel="0" collapsed="false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CF925" s="32"/>
      <c r="CG925" s="32"/>
      <c r="CH925" s="32"/>
      <c r="CI925" s="32"/>
      <c r="CJ925" s="32"/>
      <c r="CK925" s="32"/>
      <c r="CL925" s="32"/>
      <c r="CM925" s="32"/>
      <c r="CN925" s="32"/>
      <c r="CO925" s="32"/>
      <c r="CP925" s="32"/>
      <c r="CQ925" s="32"/>
      <c r="CR925" s="32"/>
      <c r="CS925" s="32"/>
      <c r="CT925" s="32"/>
      <c r="CU925" s="32"/>
      <c r="CV925" s="32"/>
      <c r="CW925" s="32"/>
      <c r="CX925" s="32"/>
      <c r="CY925" s="32"/>
    </row>
    <row r="926" customFormat="false" ht="15.75" hidden="false" customHeight="false" outlineLevel="0" collapsed="false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CF926" s="32"/>
      <c r="CG926" s="32"/>
      <c r="CH926" s="32"/>
      <c r="CI926" s="32"/>
      <c r="CJ926" s="32"/>
      <c r="CK926" s="32"/>
      <c r="CL926" s="32"/>
      <c r="CM926" s="32"/>
      <c r="CN926" s="32"/>
      <c r="CO926" s="32"/>
      <c r="CP926" s="32"/>
      <c r="CQ926" s="32"/>
      <c r="CR926" s="32"/>
      <c r="CS926" s="32"/>
      <c r="CT926" s="32"/>
      <c r="CU926" s="32"/>
      <c r="CV926" s="32"/>
      <c r="CW926" s="32"/>
      <c r="CX926" s="32"/>
      <c r="CY926" s="32"/>
    </row>
    <row r="927" customFormat="false" ht="15.75" hidden="false" customHeight="false" outlineLevel="0" collapsed="false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CF927" s="32"/>
      <c r="CG927" s="32"/>
      <c r="CH927" s="32"/>
      <c r="CI927" s="32"/>
      <c r="CJ927" s="32"/>
      <c r="CK927" s="32"/>
      <c r="CL927" s="32"/>
      <c r="CM927" s="32"/>
      <c r="CN927" s="32"/>
      <c r="CO927" s="32"/>
      <c r="CP927" s="32"/>
      <c r="CQ927" s="32"/>
      <c r="CR927" s="32"/>
      <c r="CS927" s="32"/>
      <c r="CT927" s="32"/>
      <c r="CU927" s="32"/>
      <c r="CV927" s="32"/>
      <c r="CW927" s="32"/>
      <c r="CX927" s="32"/>
      <c r="CY927" s="32"/>
    </row>
    <row r="928" customFormat="false" ht="15.75" hidden="false" customHeight="false" outlineLevel="0" collapsed="false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CF928" s="32"/>
      <c r="CG928" s="32"/>
      <c r="CH928" s="32"/>
      <c r="CI928" s="32"/>
      <c r="CJ928" s="32"/>
      <c r="CK928" s="32"/>
      <c r="CL928" s="32"/>
      <c r="CM928" s="32"/>
      <c r="CN928" s="32"/>
      <c r="CO928" s="32"/>
      <c r="CP928" s="32"/>
      <c r="CQ928" s="32"/>
      <c r="CR928" s="32"/>
      <c r="CS928" s="32"/>
      <c r="CT928" s="32"/>
      <c r="CU928" s="32"/>
      <c r="CV928" s="32"/>
      <c r="CW928" s="32"/>
      <c r="CX928" s="32"/>
      <c r="CY928" s="32"/>
    </row>
    <row r="929" customFormat="false" ht="15.75" hidden="false" customHeight="false" outlineLevel="0" collapsed="false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CF929" s="32"/>
      <c r="CG929" s="32"/>
      <c r="CH929" s="32"/>
      <c r="CI929" s="32"/>
      <c r="CJ929" s="32"/>
      <c r="CK929" s="32"/>
      <c r="CL929" s="32"/>
      <c r="CM929" s="32"/>
      <c r="CN929" s="32"/>
      <c r="CO929" s="32"/>
      <c r="CP929" s="32"/>
      <c r="CQ929" s="32"/>
      <c r="CR929" s="32"/>
      <c r="CS929" s="32"/>
      <c r="CT929" s="32"/>
      <c r="CU929" s="32"/>
      <c r="CV929" s="32"/>
      <c r="CW929" s="32"/>
      <c r="CX929" s="32"/>
      <c r="CY929" s="32"/>
    </row>
    <row r="930" customFormat="false" ht="15.75" hidden="false" customHeight="false" outlineLevel="0" collapsed="false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CF930" s="32"/>
      <c r="CG930" s="32"/>
      <c r="CH930" s="32"/>
      <c r="CI930" s="32"/>
      <c r="CJ930" s="32"/>
      <c r="CK930" s="32"/>
      <c r="CL930" s="32"/>
      <c r="CM930" s="32"/>
      <c r="CN930" s="32"/>
      <c r="CO930" s="32"/>
      <c r="CP930" s="32"/>
      <c r="CQ930" s="32"/>
      <c r="CR930" s="32"/>
      <c r="CS930" s="32"/>
      <c r="CT930" s="32"/>
      <c r="CU930" s="32"/>
      <c r="CV930" s="32"/>
      <c r="CW930" s="32"/>
      <c r="CX930" s="32"/>
      <c r="CY930" s="32"/>
    </row>
    <row r="931" customFormat="false" ht="15.75" hidden="false" customHeight="false" outlineLevel="0" collapsed="false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CF931" s="32"/>
      <c r="CG931" s="32"/>
      <c r="CH931" s="32"/>
      <c r="CI931" s="32"/>
      <c r="CJ931" s="32"/>
      <c r="CK931" s="32"/>
      <c r="CL931" s="32"/>
      <c r="CM931" s="32"/>
      <c r="CN931" s="32"/>
      <c r="CO931" s="32"/>
      <c r="CP931" s="32"/>
      <c r="CQ931" s="32"/>
      <c r="CR931" s="32"/>
      <c r="CS931" s="32"/>
      <c r="CT931" s="32"/>
      <c r="CU931" s="32"/>
      <c r="CV931" s="32"/>
      <c r="CW931" s="32"/>
      <c r="CX931" s="32"/>
      <c r="CY931" s="32"/>
    </row>
    <row r="932" customFormat="false" ht="15.75" hidden="false" customHeight="false" outlineLevel="0" collapsed="false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CF932" s="32"/>
      <c r="CG932" s="32"/>
      <c r="CH932" s="32"/>
      <c r="CI932" s="32"/>
      <c r="CJ932" s="32"/>
      <c r="CK932" s="32"/>
      <c r="CL932" s="32"/>
      <c r="CM932" s="32"/>
      <c r="CN932" s="32"/>
      <c r="CO932" s="32"/>
      <c r="CP932" s="32"/>
      <c r="CQ932" s="32"/>
      <c r="CR932" s="32"/>
      <c r="CS932" s="32"/>
      <c r="CT932" s="32"/>
      <c r="CU932" s="32"/>
      <c r="CV932" s="32"/>
      <c r="CW932" s="32"/>
      <c r="CX932" s="32"/>
      <c r="CY932" s="32"/>
    </row>
    <row r="933" customFormat="false" ht="15.75" hidden="false" customHeight="false" outlineLevel="0" collapsed="false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CF933" s="32"/>
      <c r="CG933" s="32"/>
      <c r="CH933" s="32"/>
      <c r="CI933" s="32"/>
      <c r="CJ933" s="32"/>
      <c r="CK933" s="32"/>
      <c r="CL933" s="32"/>
      <c r="CM933" s="32"/>
      <c r="CN933" s="32"/>
      <c r="CO933" s="32"/>
      <c r="CP933" s="32"/>
      <c r="CQ933" s="32"/>
      <c r="CR933" s="32"/>
      <c r="CS933" s="32"/>
      <c r="CT933" s="32"/>
      <c r="CU933" s="32"/>
      <c r="CV933" s="32"/>
      <c r="CW933" s="32"/>
      <c r="CX933" s="32"/>
      <c r="CY933" s="32"/>
    </row>
    <row r="934" customFormat="false" ht="15.75" hidden="false" customHeight="false" outlineLevel="0" collapsed="false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CF934" s="32"/>
      <c r="CG934" s="32"/>
      <c r="CH934" s="32"/>
      <c r="CI934" s="32"/>
      <c r="CJ934" s="32"/>
      <c r="CK934" s="32"/>
      <c r="CL934" s="32"/>
      <c r="CM934" s="32"/>
      <c r="CN934" s="32"/>
      <c r="CO934" s="32"/>
      <c r="CP934" s="32"/>
      <c r="CQ934" s="32"/>
      <c r="CR934" s="32"/>
      <c r="CS934" s="32"/>
      <c r="CT934" s="32"/>
      <c r="CU934" s="32"/>
      <c r="CV934" s="32"/>
      <c r="CW934" s="32"/>
      <c r="CX934" s="32"/>
      <c r="CY934" s="32"/>
    </row>
    <row r="935" customFormat="false" ht="15.75" hidden="false" customHeight="false" outlineLevel="0" collapsed="false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CF935" s="32"/>
      <c r="CG935" s="32"/>
      <c r="CH935" s="32"/>
      <c r="CI935" s="32"/>
      <c r="CJ935" s="32"/>
      <c r="CK935" s="32"/>
      <c r="CL935" s="32"/>
      <c r="CM935" s="32"/>
      <c r="CN935" s="32"/>
      <c r="CO935" s="32"/>
      <c r="CP935" s="32"/>
      <c r="CQ935" s="32"/>
      <c r="CR935" s="32"/>
      <c r="CS935" s="32"/>
      <c r="CT935" s="32"/>
      <c r="CU935" s="32"/>
      <c r="CV935" s="32"/>
      <c r="CW935" s="32"/>
      <c r="CX935" s="32"/>
      <c r="CY935" s="32"/>
    </row>
    <row r="936" customFormat="false" ht="15.75" hidden="false" customHeight="false" outlineLevel="0" collapsed="false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CF936" s="32"/>
      <c r="CG936" s="32"/>
      <c r="CH936" s="32"/>
      <c r="CI936" s="32"/>
      <c r="CJ936" s="32"/>
      <c r="CK936" s="32"/>
      <c r="CL936" s="32"/>
      <c r="CM936" s="32"/>
      <c r="CN936" s="32"/>
      <c r="CO936" s="32"/>
      <c r="CP936" s="32"/>
      <c r="CQ936" s="32"/>
      <c r="CR936" s="32"/>
      <c r="CS936" s="32"/>
      <c r="CT936" s="32"/>
      <c r="CU936" s="32"/>
      <c r="CV936" s="32"/>
      <c r="CW936" s="32"/>
      <c r="CX936" s="32"/>
      <c r="CY936" s="32"/>
    </row>
    <row r="937" customFormat="false" ht="15.75" hidden="false" customHeight="false" outlineLevel="0" collapsed="false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CF937" s="32"/>
      <c r="CG937" s="32"/>
      <c r="CH937" s="32"/>
      <c r="CI937" s="32"/>
      <c r="CJ937" s="32"/>
      <c r="CK937" s="32"/>
      <c r="CL937" s="32"/>
      <c r="CM937" s="32"/>
      <c r="CN937" s="32"/>
      <c r="CO937" s="32"/>
      <c r="CP937" s="32"/>
      <c r="CQ937" s="32"/>
      <c r="CR937" s="32"/>
      <c r="CS937" s="32"/>
      <c r="CT937" s="32"/>
      <c r="CU937" s="32"/>
      <c r="CV937" s="32"/>
      <c r="CW937" s="32"/>
      <c r="CX937" s="32"/>
      <c r="CY937" s="32"/>
    </row>
    <row r="938" customFormat="false" ht="15.75" hidden="false" customHeight="false" outlineLevel="0" collapsed="false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CF938" s="32"/>
      <c r="CG938" s="32"/>
      <c r="CH938" s="32"/>
      <c r="CI938" s="32"/>
      <c r="CJ938" s="32"/>
      <c r="CK938" s="32"/>
      <c r="CL938" s="32"/>
      <c r="CM938" s="32"/>
      <c r="CN938" s="32"/>
      <c r="CO938" s="32"/>
      <c r="CP938" s="32"/>
      <c r="CQ938" s="32"/>
      <c r="CR938" s="32"/>
      <c r="CS938" s="32"/>
      <c r="CT938" s="32"/>
      <c r="CU938" s="32"/>
      <c r="CV938" s="32"/>
      <c r="CW938" s="32"/>
      <c r="CX938" s="32"/>
      <c r="CY938" s="32"/>
    </row>
    <row r="939" customFormat="false" ht="15.75" hidden="false" customHeight="false" outlineLevel="0" collapsed="false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CF939" s="32"/>
      <c r="CG939" s="32"/>
      <c r="CH939" s="32"/>
      <c r="CI939" s="32"/>
      <c r="CJ939" s="32"/>
      <c r="CK939" s="32"/>
      <c r="CL939" s="32"/>
      <c r="CM939" s="32"/>
      <c r="CN939" s="32"/>
      <c r="CO939" s="32"/>
      <c r="CP939" s="32"/>
      <c r="CQ939" s="32"/>
      <c r="CR939" s="32"/>
      <c r="CS939" s="32"/>
      <c r="CT939" s="32"/>
      <c r="CU939" s="32"/>
      <c r="CV939" s="32"/>
      <c r="CW939" s="32"/>
      <c r="CX939" s="32"/>
      <c r="CY939" s="32"/>
    </row>
    <row r="940" customFormat="false" ht="15.75" hidden="false" customHeight="false" outlineLevel="0" collapsed="false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CF940" s="32"/>
      <c r="CG940" s="32"/>
      <c r="CH940" s="32"/>
      <c r="CI940" s="32"/>
      <c r="CJ940" s="32"/>
      <c r="CK940" s="32"/>
      <c r="CL940" s="32"/>
      <c r="CM940" s="32"/>
      <c r="CN940" s="32"/>
      <c r="CO940" s="32"/>
      <c r="CP940" s="32"/>
      <c r="CQ940" s="32"/>
      <c r="CR940" s="32"/>
      <c r="CS940" s="32"/>
      <c r="CT940" s="32"/>
      <c r="CU940" s="32"/>
      <c r="CV940" s="32"/>
      <c r="CW940" s="32"/>
      <c r="CX940" s="32"/>
      <c r="CY940" s="32"/>
    </row>
    <row r="941" customFormat="false" ht="15.75" hidden="false" customHeight="false" outlineLevel="0" collapsed="false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CF941" s="32"/>
      <c r="CG941" s="32"/>
      <c r="CH941" s="32"/>
      <c r="CI941" s="32"/>
      <c r="CJ941" s="32"/>
      <c r="CK941" s="32"/>
      <c r="CL941" s="32"/>
      <c r="CM941" s="32"/>
      <c r="CN941" s="32"/>
      <c r="CO941" s="32"/>
      <c r="CP941" s="32"/>
      <c r="CQ941" s="32"/>
      <c r="CR941" s="32"/>
      <c r="CS941" s="32"/>
      <c r="CT941" s="32"/>
      <c r="CU941" s="32"/>
      <c r="CV941" s="32"/>
      <c r="CW941" s="32"/>
      <c r="CX941" s="32"/>
      <c r="CY941" s="32"/>
    </row>
    <row r="942" customFormat="false" ht="15.75" hidden="false" customHeight="false" outlineLevel="0" collapsed="false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CF942" s="32"/>
      <c r="CG942" s="32"/>
      <c r="CH942" s="32"/>
      <c r="CI942" s="32"/>
      <c r="CJ942" s="32"/>
      <c r="CK942" s="32"/>
      <c r="CL942" s="32"/>
      <c r="CM942" s="32"/>
      <c r="CN942" s="32"/>
      <c r="CO942" s="32"/>
      <c r="CP942" s="32"/>
      <c r="CQ942" s="32"/>
      <c r="CR942" s="32"/>
      <c r="CS942" s="32"/>
      <c r="CT942" s="32"/>
      <c r="CU942" s="32"/>
      <c r="CV942" s="32"/>
      <c r="CW942" s="32"/>
      <c r="CX942" s="32"/>
      <c r="CY942" s="32"/>
    </row>
    <row r="943" customFormat="false" ht="15.75" hidden="false" customHeight="false" outlineLevel="0" collapsed="false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CF943" s="32"/>
      <c r="CG943" s="32"/>
      <c r="CH943" s="32"/>
      <c r="CI943" s="32"/>
      <c r="CJ943" s="32"/>
      <c r="CK943" s="32"/>
      <c r="CL943" s="32"/>
      <c r="CM943" s="32"/>
      <c r="CN943" s="32"/>
      <c r="CO943" s="32"/>
      <c r="CP943" s="32"/>
      <c r="CQ943" s="32"/>
      <c r="CR943" s="32"/>
      <c r="CS943" s="32"/>
      <c r="CT943" s="32"/>
      <c r="CU943" s="32"/>
      <c r="CV943" s="32"/>
      <c r="CW943" s="32"/>
      <c r="CX943" s="32"/>
      <c r="CY943" s="32"/>
    </row>
    <row r="944" customFormat="false" ht="15.75" hidden="false" customHeight="false" outlineLevel="0" collapsed="false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CF944" s="32"/>
      <c r="CG944" s="32"/>
      <c r="CH944" s="32"/>
      <c r="CI944" s="32"/>
      <c r="CJ944" s="32"/>
      <c r="CK944" s="32"/>
      <c r="CL944" s="32"/>
      <c r="CM944" s="32"/>
      <c r="CN944" s="32"/>
      <c r="CO944" s="32"/>
      <c r="CP944" s="32"/>
      <c r="CQ944" s="32"/>
      <c r="CR944" s="32"/>
      <c r="CS944" s="32"/>
      <c r="CT944" s="32"/>
      <c r="CU944" s="32"/>
      <c r="CV944" s="32"/>
      <c r="CW944" s="32"/>
      <c r="CX944" s="32"/>
      <c r="CY944" s="32"/>
    </row>
    <row r="945" customFormat="false" ht="15.75" hidden="false" customHeight="false" outlineLevel="0" collapsed="false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CF945" s="32"/>
      <c r="CG945" s="32"/>
      <c r="CH945" s="32"/>
      <c r="CI945" s="32"/>
      <c r="CJ945" s="32"/>
      <c r="CK945" s="32"/>
      <c r="CL945" s="32"/>
      <c r="CM945" s="32"/>
      <c r="CN945" s="32"/>
      <c r="CO945" s="32"/>
      <c r="CP945" s="32"/>
      <c r="CQ945" s="32"/>
      <c r="CR945" s="32"/>
      <c r="CS945" s="32"/>
      <c r="CT945" s="32"/>
      <c r="CU945" s="32"/>
      <c r="CV945" s="32"/>
      <c r="CW945" s="32"/>
      <c r="CX945" s="32"/>
      <c r="CY945" s="32"/>
    </row>
    <row r="946" customFormat="false" ht="15.75" hidden="false" customHeight="false" outlineLevel="0" collapsed="false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CF946" s="32"/>
      <c r="CG946" s="32"/>
      <c r="CH946" s="32"/>
      <c r="CI946" s="32"/>
      <c r="CJ946" s="32"/>
      <c r="CK946" s="32"/>
      <c r="CL946" s="32"/>
      <c r="CM946" s="32"/>
      <c r="CN946" s="32"/>
      <c r="CO946" s="32"/>
      <c r="CP946" s="32"/>
      <c r="CQ946" s="32"/>
      <c r="CR946" s="32"/>
      <c r="CS946" s="32"/>
      <c r="CT946" s="32"/>
      <c r="CU946" s="32"/>
      <c r="CV946" s="32"/>
      <c r="CW946" s="32"/>
      <c r="CX946" s="32"/>
      <c r="CY946" s="32"/>
    </row>
    <row r="947" customFormat="false" ht="15.75" hidden="false" customHeight="false" outlineLevel="0" collapsed="false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CF947" s="32"/>
      <c r="CG947" s="32"/>
      <c r="CH947" s="32"/>
      <c r="CI947" s="32"/>
      <c r="CJ947" s="32"/>
      <c r="CK947" s="32"/>
      <c r="CL947" s="32"/>
      <c r="CM947" s="32"/>
      <c r="CN947" s="32"/>
      <c r="CO947" s="32"/>
      <c r="CP947" s="32"/>
      <c r="CQ947" s="32"/>
      <c r="CR947" s="32"/>
      <c r="CS947" s="32"/>
      <c r="CT947" s="32"/>
      <c r="CU947" s="32"/>
      <c r="CV947" s="32"/>
      <c r="CW947" s="32"/>
      <c r="CX947" s="32"/>
      <c r="CY947" s="32"/>
    </row>
    <row r="948" customFormat="false" ht="15.75" hidden="false" customHeight="false" outlineLevel="0" collapsed="false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CF948" s="32"/>
      <c r="CG948" s="32"/>
      <c r="CH948" s="32"/>
      <c r="CI948" s="32"/>
      <c r="CJ948" s="32"/>
      <c r="CK948" s="32"/>
      <c r="CL948" s="32"/>
      <c r="CM948" s="32"/>
      <c r="CN948" s="32"/>
      <c r="CO948" s="32"/>
      <c r="CP948" s="32"/>
      <c r="CQ948" s="32"/>
      <c r="CR948" s="32"/>
      <c r="CS948" s="32"/>
      <c r="CT948" s="32"/>
      <c r="CU948" s="32"/>
      <c r="CV948" s="32"/>
      <c r="CW948" s="32"/>
      <c r="CX948" s="32"/>
      <c r="CY948" s="32"/>
    </row>
    <row r="949" customFormat="false" ht="15.75" hidden="false" customHeight="false" outlineLevel="0" collapsed="false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CF949" s="32"/>
      <c r="CG949" s="32"/>
      <c r="CH949" s="32"/>
      <c r="CI949" s="32"/>
      <c r="CJ949" s="32"/>
      <c r="CK949" s="32"/>
      <c r="CL949" s="32"/>
      <c r="CM949" s="32"/>
      <c r="CN949" s="32"/>
      <c r="CO949" s="32"/>
      <c r="CP949" s="32"/>
      <c r="CQ949" s="32"/>
      <c r="CR949" s="32"/>
      <c r="CS949" s="32"/>
      <c r="CT949" s="32"/>
      <c r="CU949" s="32"/>
      <c r="CV949" s="32"/>
      <c r="CW949" s="32"/>
      <c r="CX949" s="32"/>
      <c r="CY949" s="32"/>
    </row>
    <row r="950" customFormat="false" ht="15.75" hidden="false" customHeight="false" outlineLevel="0" collapsed="false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CF950" s="32"/>
      <c r="CG950" s="32"/>
      <c r="CH950" s="32"/>
      <c r="CI950" s="32"/>
      <c r="CJ950" s="32"/>
      <c r="CK950" s="32"/>
      <c r="CL950" s="32"/>
      <c r="CM950" s="32"/>
      <c r="CN950" s="32"/>
      <c r="CO950" s="32"/>
      <c r="CP950" s="32"/>
      <c r="CQ950" s="32"/>
      <c r="CR950" s="32"/>
      <c r="CS950" s="32"/>
      <c r="CT950" s="32"/>
      <c r="CU950" s="32"/>
      <c r="CV950" s="32"/>
      <c r="CW950" s="32"/>
      <c r="CX950" s="32"/>
      <c r="CY950" s="32"/>
    </row>
    <row r="951" customFormat="false" ht="15.75" hidden="false" customHeight="false" outlineLevel="0" collapsed="false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CF951" s="32"/>
      <c r="CG951" s="32"/>
      <c r="CH951" s="32"/>
      <c r="CI951" s="32"/>
      <c r="CJ951" s="32"/>
      <c r="CK951" s="32"/>
      <c r="CL951" s="32"/>
      <c r="CM951" s="32"/>
      <c r="CN951" s="32"/>
      <c r="CO951" s="32"/>
      <c r="CP951" s="32"/>
      <c r="CQ951" s="32"/>
      <c r="CR951" s="32"/>
      <c r="CS951" s="32"/>
      <c r="CT951" s="32"/>
      <c r="CU951" s="32"/>
      <c r="CV951" s="32"/>
      <c r="CW951" s="32"/>
      <c r="CX951" s="32"/>
      <c r="CY951" s="32"/>
    </row>
    <row r="952" customFormat="false" ht="15.75" hidden="false" customHeight="false" outlineLevel="0" collapsed="false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CF952" s="32"/>
      <c r="CG952" s="32"/>
      <c r="CH952" s="32"/>
      <c r="CI952" s="32"/>
      <c r="CJ952" s="32"/>
      <c r="CK952" s="32"/>
      <c r="CL952" s="32"/>
      <c r="CM952" s="32"/>
      <c r="CN952" s="32"/>
      <c r="CO952" s="32"/>
      <c r="CP952" s="32"/>
      <c r="CQ952" s="32"/>
      <c r="CR952" s="32"/>
      <c r="CS952" s="32"/>
      <c r="CT952" s="32"/>
      <c r="CU952" s="32"/>
      <c r="CV952" s="32"/>
      <c r="CW952" s="32"/>
      <c r="CX952" s="32"/>
      <c r="CY952" s="32"/>
    </row>
    <row r="953" customFormat="false" ht="15.75" hidden="false" customHeight="false" outlineLevel="0" collapsed="false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CF953" s="32"/>
      <c r="CG953" s="32"/>
      <c r="CH953" s="32"/>
      <c r="CI953" s="32"/>
      <c r="CJ953" s="32"/>
      <c r="CK953" s="32"/>
      <c r="CL953" s="32"/>
      <c r="CM953" s="32"/>
      <c r="CN953" s="32"/>
      <c r="CO953" s="32"/>
      <c r="CP953" s="32"/>
      <c r="CQ953" s="32"/>
      <c r="CR953" s="32"/>
      <c r="CS953" s="32"/>
      <c r="CT953" s="32"/>
      <c r="CU953" s="32"/>
      <c r="CV953" s="32"/>
      <c r="CW953" s="32"/>
      <c r="CX953" s="32"/>
      <c r="CY953" s="32"/>
    </row>
    <row r="954" customFormat="false" ht="15.75" hidden="false" customHeight="false" outlineLevel="0" collapsed="false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CF954" s="32"/>
      <c r="CG954" s="32"/>
      <c r="CH954" s="32"/>
      <c r="CI954" s="32"/>
      <c r="CJ954" s="32"/>
      <c r="CK954" s="32"/>
      <c r="CL954" s="32"/>
      <c r="CM954" s="32"/>
      <c r="CN954" s="32"/>
      <c r="CO954" s="32"/>
      <c r="CP954" s="32"/>
      <c r="CQ954" s="32"/>
      <c r="CR954" s="32"/>
      <c r="CS954" s="32"/>
      <c r="CT954" s="32"/>
      <c r="CU954" s="32"/>
      <c r="CV954" s="32"/>
      <c r="CW954" s="32"/>
      <c r="CX954" s="32"/>
      <c r="CY954" s="32"/>
    </row>
    <row r="955" customFormat="false" ht="15.75" hidden="false" customHeight="false" outlineLevel="0" collapsed="false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CF955" s="32"/>
      <c r="CG955" s="32"/>
      <c r="CH955" s="32"/>
      <c r="CI955" s="32"/>
      <c r="CJ955" s="32"/>
      <c r="CK955" s="32"/>
      <c r="CL955" s="32"/>
      <c r="CM955" s="32"/>
      <c r="CN955" s="32"/>
      <c r="CO955" s="32"/>
      <c r="CP955" s="32"/>
      <c r="CQ955" s="32"/>
      <c r="CR955" s="32"/>
      <c r="CS955" s="32"/>
      <c r="CT955" s="32"/>
      <c r="CU955" s="32"/>
      <c r="CV955" s="32"/>
      <c r="CW955" s="32"/>
      <c r="CX955" s="32"/>
      <c r="CY955" s="32"/>
    </row>
    <row r="956" customFormat="false" ht="15.75" hidden="false" customHeight="false" outlineLevel="0" collapsed="false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CF956" s="32"/>
      <c r="CG956" s="32"/>
      <c r="CH956" s="32"/>
      <c r="CI956" s="32"/>
      <c r="CJ956" s="32"/>
      <c r="CK956" s="32"/>
      <c r="CL956" s="32"/>
      <c r="CM956" s="32"/>
      <c r="CN956" s="32"/>
      <c r="CO956" s="32"/>
      <c r="CP956" s="32"/>
      <c r="CQ956" s="32"/>
      <c r="CR956" s="32"/>
      <c r="CS956" s="32"/>
      <c r="CT956" s="32"/>
      <c r="CU956" s="32"/>
      <c r="CV956" s="32"/>
      <c r="CW956" s="32"/>
      <c r="CX956" s="32"/>
      <c r="CY956" s="32"/>
    </row>
    <row r="957" customFormat="false" ht="15.75" hidden="false" customHeight="false" outlineLevel="0" collapsed="false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CF957" s="32"/>
      <c r="CG957" s="32"/>
      <c r="CH957" s="32"/>
      <c r="CI957" s="32"/>
      <c r="CJ957" s="32"/>
      <c r="CK957" s="32"/>
      <c r="CL957" s="32"/>
      <c r="CM957" s="32"/>
      <c r="CN957" s="32"/>
      <c r="CO957" s="32"/>
      <c r="CP957" s="32"/>
      <c r="CQ957" s="32"/>
      <c r="CR957" s="32"/>
      <c r="CS957" s="32"/>
      <c r="CT957" s="32"/>
      <c r="CU957" s="32"/>
      <c r="CV957" s="32"/>
      <c r="CW957" s="32"/>
      <c r="CX957" s="32"/>
      <c r="CY957" s="32"/>
    </row>
    <row r="958" customFormat="false" ht="15.75" hidden="false" customHeight="false" outlineLevel="0" collapsed="false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CF958" s="32"/>
      <c r="CG958" s="32"/>
      <c r="CH958" s="32"/>
      <c r="CI958" s="32"/>
      <c r="CJ958" s="32"/>
      <c r="CK958" s="32"/>
      <c r="CL958" s="32"/>
      <c r="CM958" s="32"/>
      <c r="CN958" s="32"/>
      <c r="CO958" s="32"/>
      <c r="CP958" s="32"/>
      <c r="CQ958" s="32"/>
      <c r="CR958" s="32"/>
      <c r="CS958" s="32"/>
      <c r="CT958" s="32"/>
      <c r="CU958" s="32"/>
      <c r="CV958" s="32"/>
      <c r="CW958" s="32"/>
      <c r="CX958" s="32"/>
      <c r="CY958" s="32"/>
    </row>
    <row r="959" customFormat="false" ht="15.75" hidden="false" customHeight="false" outlineLevel="0" collapsed="false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CF959" s="32"/>
      <c r="CG959" s="32"/>
      <c r="CH959" s="32"/>
      <c r="CI959" s="32"/>
      <c r="CJ959" s="32"/>
      <c r="CK959" s="32"/>
      <c r="CL959" s="32"/>
      <c r="CM959" s="32"/>
      <c r="CN959" s="32"/>
      <c r="CO959" s="32"/>
      <c r="CP959" s="32"/>
      <c r="CQ959" s="32"/>
      <c r="CR959" s="32"/>
      <c r="CS959" s="32"/>
      <c r="CT959" s="32"/>
      <c r="CU959" s="32"/>
      <c r="CV959" s="32"/>
      <c r="CW959" s="32"/>
      <c r="CX959" s="32"/>
      <c r="CY959" s="32"/>
    </row>
    <row r="960" customFormat="false" ht="15.75" hidden="false" customHeight="false" outlineLevel="0" collapsed="false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CF960" s="32"/>
      <c r="CG960" s="32"/>
      <c r="CH960" s="32"/>
      <c r="CI960" s="32"/>
      <c r="CJ960" s="32"/>
      <c r="CK960" s="32"/>
      <c r="CL960" s="32"/>
      <c r="CM960" s="32"/>
      <c r="CN960" s="32"/>
      <c r="CO960" s="32"/>
      <c r="CP960" s="32"/>
      <c r="CQ960" s="32"/>
      <c r="CR960" s="32"/>
      <c r="CS960" s="32"/>
      <c r="CT960" s="32"/>
      <c r="CU960" s="32"/>
      <c r="CV960" s="32"/>
      <c r="CW960" s="32"/>
      <c r="CX960" s="32"/>
      <c r="CY960" s="32"/>
    </row>
    <row r="961" customFormat="false" ht="15.75" hidden="false" customHeight="false" outlineLevel="0" collapsed="false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CF961" s="32"/>
      <c r="CG961" s="32"/>
      <c r="CH961" s="32"/>
      <c r="CI961" s="32"/>
      <c r="CJ961" s="32"/>
      <c r="CK961" s="32"/>
      <c r="CL961" s="32"/>
      <c r="CM961" s="32"/>
      <c r="CN961" s="32"/>
      <c r="CO961" s="32"/>
      <c r="CP961" s="32"/>
      <c r="CQ961" s="32"/>
      <c r="CR961" s="32"/>
      <c r="CS961" s="32"/>
      <c r="CT961" s="32"/>
      <c r="CU961" s="32"/>
      <c r="CV961" s="32"/>
      <c r="CW961" s="32"/>
      <c r="CX961" s="32"/>
      <c r="CY961" s="32"/>
    </row>
    <row r="962" customFormat="false" ht="15.75" hidden="false" customHeight="false" outlineLevel="0" collapsed="false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CF962" s="32"/>
      <c r="CG962" s="32"/>
      <c r="CH962" s="32"/>
      <c r="CI962" s="32"/>
      <c r="CJ962" s="32"/>
      <c r="CK962" s="32"/>
      <c r="CL962" s="32"/>
      <c r="CM962" s="32"/>
      <c r="CN962" s="32"/>
      <c r="CO962" s="32"/>
      <c r="CP962" s="32"/>
      <c r="CQ962" s="32"/>
      <c r="CR962" s="32"/>
      <c r="CS962" s="32"/>
      <c r="CT962" s="32"/>
      <c r="CU962" s="32"/>
      <c r="CV962" s="32"/>
      <c r="CW962" s="32"/>
      <c r="CX962" s="32"/>
      <c r="CY962" s="32"/>
    </row>
    <row r="963" customFormat="false" ht="15.75" hidden="false" customHeight="false" outlineLevel="0" collapsed="false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CF963" s="32"/>
      <c r="CG963" s="32"/>
      <c r="CH963" s="32"/>
      <c r="CI963" s="32"/>
      <c r="CJ963" s="32"/>
      <c r="CK963" s="32"/>
      <c r="CL963" s="32"/>
      <c r="CM963" s="32"/>
      <c r="CN963" s="32"/>
      <c r="CO963" s="32"/>
      <c r="CP963" s="32"/>
      <c r="CQ963" s="32"/>
      <c r="CR963" s="32"/>
      <c r="CS963" s="32"/>
      <c r="CT963" s="32"/>
      <c r="CU963" s="32"/>
      <c r="CV963" s="32"/>
      <c r="CW963" s="32"/>
      <c r="CX963" s="32"/>
      <c r="CY963" s="32"/>
    </row>
    <row r="964" customFormat="false" ht="15.75" hidden="false" customHeight="false" outlineLevel="0" collapsed="false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CF964" s="32"/>
      <c r="CG964" s="32"/>
      <c r="CH964" s="32"/>
      <c r="CI964" s="32"/>
      <c r="CJ964" s="32"/>
      <c r="CK964" s="32"/>
      <c r="CL964" s="32"/>
      <c r="CM964" s="32"/>
      <c r="CN964" s="32"/>
      <c r="CO964" s="32"/>
      <c r="CP964" s="32"/>
      <c r="CQ964" s="32"/>
      <c r="CR964" s="32"/>
      <c r="CS964" s="32"/>
      <c r="CT964" s="32"/>
      <c r="CU964" s="32"/>
      <c r="CV964" s="32"/>
      <c r="CW964" s="32"/>
      <c r="CX964" s="32"/>
      <c r="CY964" s="32"/>
    </row>
    <row r="965" customFormat="false" ht="15.75" hidden="false" customHeight="false" outlineLevel="0" collapsed="false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CF965" s="32"/>
      <c r="CG965" s="32"/>
      <c r="CH965" s="32"/>
      <c r="CI965" s="32"/>
      <c r="CJ965" s="32"/>
      <c r="CK965" s="32"/>
      <c r="CL965" s="32"/>
      <c r="CM965" s="32"/>
      <c r="CN965" s="32"/>
      <c r="CO965" s="32"/>
      <c r="CP965" s="32"/>
      <c r="CQ965" s="32"/>
      <c r="CR965" s="32"/>
      <c r="CS965" s="32"/>
      <c r="CT965" s="32"/>
      <c r="CU965" s="32"/>
      <c r="CV965" s="32"/>
      <c r="CW965" s="32"/>
      <c r="CX965" s="32"/>
      <c r="CY965" s="32"/>
    </row>
    <row r="966" customFormat="false" ht="15.75" hidden="false" customHeight="false" outlineLevel="0" collapsed="false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CF966" s="32"/>
      <c r="CG966" s="32"/>
      <c r="CH966" s="32"/>
      <c r="CI966" s="32"/>
      <c r="CJ966" s="32"/>
      <c r="CK966" s="32"/>
      <c r="CL966" s="32"/>
      <c r="CM966" s="32"/>
      <c r="CN966" s="32"/>
      <c r="CO966" s="32"/>
      <c r="CP966" s="32"/>
      <c r="CQ966" s="32"/>
      <c r="CR966" s="32"/>
      <c r="CS966" s="32"/>
      <c r="CT966" s="32"/>
      <c r="CU966" s="32"/>
      <c r="CV966" s="32"/>
      <c r="CW966" s="32"/>
      <c r="CX966" s="32"/>
      <c r="CY966" s="32"/>
    </row>
    <row r="967" customFormat="false" ht="15.75" hidden="false" customHeight="false" outlineLevel="0" collapsed="false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CF967" s="32"/>
      <c r="CG967" s="32"/>
      <c r="CH967" s="32"/>
      <c r="CI967" s="32"/>
      <c r="CJ967" s="32"/>
      <c r="CK967" s="32"/>
      <c r="CL967" s="32"/>
      <c r="CM967" s="32"/>
      <c r="CN967" s="32"/>
      <c r="CO967" s="32"/>
      <c r="CP967" s="32"/>
      <c r="CQ967" s="32"/>
      <c r="CR967" s="32"/>
      <c r="CS967" s="32"/>
      <c r="CT967" s="32"/>
      <c r="CU967" s="32"/>
      <c r="CV967" s="32"/>
      <c r="CW967" s="32"/>
      <c r="CX967" s="32"/>
      <c r="CY967" s="32"/>
    </row>
    <row r="968" customFormat="false" ht="15.75" hidden="false" customHeight="false" outlineLevel="0" collapsed="false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CF968" s="32"/>
      <c r="CG968" s="32"/>
      <c r="CH968" s="32"/>
      <c r="CI968" s="32"/>
      <c r="CJ968" s="32"/>
      <c r="CK968" s="32"/>
      <c r="CL968" s="32"/>
      <c r="CM968" s="32"/>
      <c r="CN968" s="32"/>
      <c r="CO968" s="32"/>
      <c r="CP968" s="32"/>
      <c r="CQ968" s="32"/>
      <c r="CR968" s="32"/>
      <c r="CS968" s="32"/>
      <c r="CT968" s="32"/>
      <c r="CU968" s="32"/>
      <c r="CV968" s="32"/>
      <c r="CW968" s="32"/>
      <c r="CX968" s="32"/>
      <c r="CY968" s="32"/>
    </row>
    <row r="969" customFormat="false" ht="15.75" hidden="false" customHeight="false" outlineLevel="0" collapsed="false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CF969" s="32"/>
      <c r="CG969" s="32"/>
      <c r="CH969" s="32"/>
      <c r="CI969" s="32"/>
      <c r="CJ969" s="32"/>
      <c r="CK969" s="32"/>
      <c r="CL969" s="32"/>
      <c r="CM969" s="32"/>
      <c r="CN969" s="32"/>
      <c r="CO969" s="32"/>
      <c r="CP969" s="32"/>
      <c r="CQ969" s="32"/>
      <c r="CR969" s="32"/>
      <c r="CS969" s="32"/>
      <c r="CT969" s="32"/>
      <c r="CU969" s="32"/>
      <c r="CV969" s="32"/>
      <c r="CW969" s="32"/>
      <c r="CX969" s="32"/>
      <c r="CY969" s="32"/>
    </row>
    <row r="970" customFormat="false" ht="15.75" hidden="false" customHeight="false" outlineLevel="0" collapsed="false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CF970" s="32"/>
      <c r="CG970" s="32"/>
      <c r="CH970" s="32"/>
      <c r="CI970" s="32"/>
      <c r="CJ970" s="32"/>
      <c r="CK970" s="32"/>
      <c r="CL970" s="32"/>
      <c r="CM970" s="32"/>
      <c r="CN970" s="32"/>
      <c r="CO970" s="32"/>
      <c r="CP970" s="32"/>
      <c r="CQ970" s="32"/>
      <c r="CR970" s="32"/>
      <c r="CS970" s="32"/>
      <c r="CT970" s="32"/>
      <c r="CU970" s="32"/>
      <c r="CV970" s="32"/>
      <c r="CW970" s="32"/>
      <c r="CX970" s="32"/>
      <c r="CY970" s="32"/>
    </row>
    <row r="971" customFormat="false" ht="15.75" hidden="false" customHeight="false" outlineLevel="0" collapsed="false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CF971" s="32"/>
      <c r="CG971" s="32"/>
      <c r="CH971" s="32"/>
      <c r="CI971" s="32"/>
      <c r="CJ971" s="32"/>
      <c r="CK971" s="32"/>
      <c r="CL971" s="32"/>
      <c r="CM971" s="32"/>
      <c r="CN971" s="32"/>
      <c r="CO971" s="32"/>
      <c r="CP971" s="32"/>
      <c r="CQ971" s="32"/>
      <c r="CR971" s="32"/>
      <c r="CS971" s="32"/>
      <c r="CT971" s="32"/>
      <c r="CU971" s="32"/>
      <c r="CV971" s="32"/>
      <c r="CW971" s="32"/>
      <c r="CX971" s="32"/>
      <c r="CY971" s="32"/>
    </row>
    <row r="972" customFormat="false" ht="15.75" hidden="false" customHeight="false" outlineLevel="0" collapsed="false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CF972" s="32"/>
      <c r="CG972" s="32"/>
      <c r="CH972" s="32"/>
      <c r="CI972" s="32"/>
      <c r="CJ972" s="32"/>
      <c r="CK972" s="32"/>
      <c r="CL972" s="32"/>
      <c r="CM972" s="32"/>
      <c r="CN972" s="32"/>
      <c r="CO972" s="32"/>
      <c r="CP972" s="32"/>
      <c r="CQ972" s="32"/>
      <c r="CR972" s="32"/>
      <c r="CS972" s="32"/>
      <c r="CT972" s="32"/>
      <c r="CU972" s="32"/>
      <c r="CV972" s="32"/>
      <c r="CW972" s="32"/>
      <c r="CX972" s="32"/>
      <c r="CY972" s="32"/>
    </row>
    <row r="973" customFormat="false" ht="15.75" hidden="false" customHeight="false" outlineLevel="0" collapsed="false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CF973" s="32"/>
      <c r="CG973" s="32"/>
      <c r="CH973" s="32"/>
      <c r="CI973" s="32"/>
      <c r="CJ973" s="32"/>
      <c r="CK973" s="32"/>
      <c r="CL973" s="32"/>
      <c r="CM973" s="32"/>
      <c r="CN973" s="32"/>
      <c r="CO973" s="32"/>
      <c r="CP973" s="32"/>
      <c r="CQ973" s="32"/>
      <c r="CR973" s="32"/>
      <c r="CS973" s="32"/>
      <c r="CT973" s="32"/>
      <c r="CU973" s="32"/>
      <c r="CV973" s="32"/>
      <c r="CW973" s="32"/>
      <c r="CX973" s="32"/>
      <c r="CY973" s="32"/>
    </row>
    <row r="974" customFormat="false" ht="15.75" hidden="false" customHeight="false" outlineLevel="0" collapsed="false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CF974" s="32"/>
      <c r="CG974" s="32"/>
      <c r="CH974" s="32"/>
      <c r="CI974" s="32"/>
      <c r="CJ974" s="32"/>
      <c r="CK974" s="32"/>
      <c r="CL974" s="32"/>
      <c r="CM974" s="32"/>
      <c r="CN974" s="32"/>
      <c r="CO974" s="32"/>
      <c r="CP974" s="32"/>
      <c r="CQ974" s="32"/>
      <c r="CR974" s="32"/>
      <c r="CS974" s="32"/>
      <c r="CT974" s="32"/>
      <c r="CU974" s="32"/>
      <c r="CV974" s="32"/>
      <c r="CW974" s="32"/>
      <c r="CX974" s="32"/>
      <c r="CY974" s="32"/>
    </row>
    <row r="975" customFormat="false" ht="15.75" hidden="false" customHeight="false" outlineLevel="0" collapsed="false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CF975" s="32"/>
      <c r="CG975" s="32"/>
      <c r="CH975" s="32"/>
      <c r="CI975" s="32"/>
      <c r="CJ975" s="32"/>
      <c r="CK975" s="32"/>
      <c r="CL975" s="32"/>
      <c r="CM975" s="32"/>
      <c r="CN975" s="32"/>
      <c r="CO975" s="32"/>
      <c r="CP975" s="32"/>
      <c r="CQ975" s="32"/>
      <c r="CR975" s="32"/>
      <c r="CS975" s="32"/>
      <c r="CT975" s="32"/>
      <c r="CU975" s="32"/>
      <c r="CV975" s="32"/>
      <c r="CW975" s="32"/>
      <c r="CX975" s="32"/>
      <c r="CY975" s="32"/>
    </row>
    <row r="976" customFormat="false" ht="15.75" hidden="false" customHeight="false" outlineLevel="0" collapsed="false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CF976" s="32"/>
      <c r="CG976" s="32"/>
      <c r="CH976" s="32"/>
      <c r="CI976" s="32"/>
      <c r="CJ976" s="32"/>
      <c r="CK976" s="32"/>
      <c r="CL976" s="32"/>
      <c r="CM976" s="32"/>
      <c r="CN976" s="32"/>
      <c r="CO976" s="32"/>
      <c r="CP976" s="32"/>
      <c r="CQ976" s="32"/>
      <c r="CR976" s="32"/>
      <c r="CS976" s="32"/>
      <c r="CT976" s="32"/>
      <c r="CU976" s="32"/>
      <c r="CV976" s="32"/>
      <c r="CW976" s="32"/>
      <c r="CX976" s="32"/>
      <c r="CY976" s="32"/>
    </row>
    <row r="977" customFormat="false" ht="15.75" hidden="false" customHeight="false" outlineLevel="0" collapsed="false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CF977" s="32"/>
      <c r="CG977" s="32"/>
      <c r="CH977" s="32"/>
      <c r="CI977" s="32"/>
      <c r="CJ977" s="32"/>
      <c r="CK977" s="32"/>
      <c r="CL977" s="32"/>
      <c r="CM977" s="32"/>
      <c r="CN977" s="32"/>
      <c r="CO977" s="32"/>
      <c r="CP977" s="32"/>
      <c r="CQ977" s="32"/>
      <c r="CR977" s="32"/>
      <c r="CS977" s="32"/>
      <c r="CT977" s="32"/>
      <c r="CU977" s="32"/>
      <c r="CV977" s="32"/>
      <c r="CW977" s="32"/>
      <c r="CX977" s="32"/>
      <c r="CY977" s="32"/>
    </row>
    <row r="978" customFormat="false" ht="15.75" hidden="false" customHeight="false" outlineLevel="0" collapsed="false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CF978" s="32"/>
      <c r="CG978" s="32"/>
      <c r="CH978" s="32"/>
      <c r="CI978" s="32"/>
      <c r="CJ978" s="32"/>
      <c r="CK978" s="32"/>
      <c r="CL978" s="32"/>
      <c r="CM978" s="32"/>
      <c r="CN978" s="32"/>
      <c r="CO978" s="32"/>
      <c r="CP978" s="32"/>
      <c r="CQ978" s="32"/>
      <c r="CR978" s="32"/>
      <c r="CS978" s="32"/>
      <c r="CT978" s="32"/>
      <c r="CU978" s="32"/>
      <c r="CV978" s="32"/>
      <c r="CW978" s="32"/>
      <c r="CX978" s="32"/>
      <c r="CY978" s="32"/>
    </row>
    <row r="979" customFormat="false" ht="15.75" hidden="false" customHeight="false" outlineLevel="0" collapsed="false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CF979" s="32"/>
      <c r="CG979" s="32"/>
      <c r="CH979" s="32"/>
      <c r="CI979" s="32"/>
      <c r="CJ979" s="32"/>
      <c r="CK979" s="32"/>
      <c r="CL979" s="32"/>
      <c r="CM979" s="32"/>
      <c r="CN979" s="32"/>
      <c r="CO979" s="32"/>
      <c r="CP979" s="32"/>
      <c r="CQ979" s="32"/>
      <c r="CR979" s="32"/>
      <c r="CS979" s="32"/>
      <c r="CT979" s="32"/>
      <c r="CU979" s="32"/>
      <c r="CV979" s="32"/>
      <c r="CW979" s="32"/>
      <c r="CX979" s="32"/>
      <c r="CY979" s="32"/>
    </row>
    <row r="980" customFormat="false" ht="15.75" hidden="false" customHeight="false" outlineLevel="0" collapsed="false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CF980" s="32"/>
      <c r="CG980" s="32"/>
      <c r="CH980" s="32"/>
      <c r="CI980" s="32"/>
      <c r="CJ980" s="32"/>
      <c r="CK980" s="32"/>
      <c r="CL980" s="32"/>
      <c r="CM980" s="32"/>
      <c r="CN980" s="32"/>
      <c r="CO980" s="32"/>
      <c r="CP980" s="32"/>
      <c r="CQ980" s="32"/>
      <c r="CR980" s="32"/>
      <c r="CS980" s="32"/>
      <c r="CT980" s="32"/>
      <c r="CU980" s="32"/>
      <c r="CV980" s="32"/>
      <c r="CW980" s="32"/>
      <c r="CX980" s="32"/>
      <c r="CY980" s="32"/>
    </row>
    <row r="981" customFormat="false" ht="15.75" hidden="false" customHeight="false" outlineLevel="0" collapsed="false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CF981" s="32"/>
      <c r="CG981" s="32"/>
      <c r="CH981" s="32"/>
      <c r="CI981" s="32"/>
      <c r="CJ981" s="32"/>
      <c r="CK981" s="32"/>
      <c r="CL981" s="32"/>
      <c r="CM981" s="32"/>
      <c r="CN981" s="32"/>
      <c r="CO981" s="32"/>
      <c r="CP981" s="32"/>
      <c r="CQ981" s="32"/>
      <c r="CR981" s="32"/>
      <c r="CS981" s="32"/>
      <c r="CT981" s="32"/>
      <c r="CU981" s="32"/>
      <c r="CV981" s="32"/>
      <c r="CW981" s="32"/>
      <c r="CX981" s="32"/>
      <c r="CY981" s="32"/>
    </row>
    <row r="982" customFormat="false" ht="15.75" hidden="false" customHeight="false" outlineLevel="0" collapsed="false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CF982" s="32"/>
      <c r="CG982" s="32"/>
      <c r="CH982" s="32"/>
      <c r="CI982" s="32"/>
      <c r="CJ982" s="32"/>
      <c r="CK982" s="32"/>
      <c r="CL982" s="32"/>
      <c r="CM982" s="32"/>
      <c r="CN982" s="32"/>
      <c r="CO982" s="32"/>
      <c r="CP982" s="32"/>
      <c r="CQ982" s="32"/>
      <c r="CR982" s="32"/>
      <c r="CS982" s="32"/>
      <c r="CT982" s="32"/>
      <c r="CU982" s="32"/>
      <c r="CV982" s="32"/>
      <c r="CW982" s="32"/>
      <c r="CX982" s="32"/>
      <c r="CY982" s="32"/>
    </row>
    <row r="983" customFormat="false" ht="15.75" hidden="false" customHeight="false" outlineLevel="0" collapsed="false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CF983" s="32"/>
      <c r="CG983" s="32"/>
      <c r="CH983" s="32"/>
      <c r="CI983" s="32"/>
      <c r="CJ983" s="32"/>
      <c r="CK983" s="32"/>
      <c r="CL983" s="32"/>
      <c r="CM983" s="32"/>
      <c r="CN983" s="32"/>
      <c r="CO983" s="32"/>
      <c r="CP983" s="32"/>
      <c r="CQ983" s="32"/>
      <c r="CR983" s="32"/>
      <c r="CS983" s="32"/>
      <c r="CT983" s="32"/>
      <c r="CU983" s="32"/>
      <c r="CV983" s="32"/>
      <c r="CW983" s="32"/>
      <c r="CX983" s="32"/>
      <c r="CY983" s="32"/>
    </row>
    <row r="984" customFormat="false" ht="15.75" hidden="false" customHeight="false" outlineLevel="0" collapsed="false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CF984" s="32"/>
      <c r="CG984" s="32"/>
      <c r="CH984" s="32"/>
      <c r="CI984" s="32"/>
      <c r="CJ984" s="32"/>
      <c r="CK984" s="32"/>
      <c r="CL984" s="32"/>
      <c r="CM984" s="32"/>
      <c r="CN984" s="32"/>
      <c r="CO984" s="32"/>
      <c r="CP984" s="32"/>
      <c r="CQ984" s="32"/>
      <c r="CR984" s="32"/>
      <c r="CS984" s="32"/>
      <c r="CT984" s="32"/>
      <c r="CU984" s="32"/>
      <c r="CV984" s="32"/>
      <c r="CW984" s="32"/>
      <c r="CX984" s="32"/>
      <c r="CY984" s="32"/>
    </row>
    <row r="985" customFormat="false" ht="15.75" hidden="false" customHeight="false" outlineLevel="0" collapsed="false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CF985" s="32"/>
      <c r="CG985" s="32"/>
      <c r="CH985" s="32"/>
      <c r="CI985" s="32"/>
      <c r="CJ985" s="32"/>
      <c r="CK985" s="32"/>
      <c r="CL985" s="32"/>
      <c r="CM985" s="32"/>
      <c r="CN985" s="32"/>
      <c r="CO985" s="32"/>
      <c r="CP985" s="32"/>
      <c r="CQ985" s="32"/>
      <c r="CR985" s="32"/>
      <c r="CS985" s="32"/>
      <c r="CT985" s="32"/>
      <c r="CU985" s="32"/>
      <c r="CV985" s="32"/>
      <c r="CW985" s="32"/>
      <c r="CX985" s="32"/>
      <c r="CY985" s="32"/>
    </row>
    <row r="986" customFormat="false" ht="15.75" hidden="false" customHeight="false" outlineLevel="0" collapsed="false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CF986" s="32"/>
      <c r="CG986" s="32"/>
      <c r="CH986" s="32"/>
      <c r="CI986" s="32"/>
      <c r="CJ986" s="32"/>
      <c r="CK986" s="32"/>
      <c r="CL986" s="32"/>
      <c r="CM986" s="32"/>
      <c r="CN986" s="32"/>
      <c r="CO986" s="32"/>
      <c r="CP986" s="32"/>
      <c r="CQ986" s="32"/>
      <c r="CR986" s="32"/>
      <c r="CS986" s="32"/>
      <c r="CT986" s="32"/>
      <c r="CU986" s="32"/>
      <c r="CV986" s="32"/>
      <c r="CW986" s="32"/>
      <c r="CX986" s="32"/>
      <c r="CY986" s="32"/>
    </row>
    <row r="987" customFormat="false" ht="15.75" hidden="false" customHeight="false" outlineLevel="0" collapsed="false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CF987" s="32"/>
      <c r="CG987" s="32"/>
      <c r="CH987" s="32"/>
      <c r="CI987" s="32"/>
      <c r="CJ987" s="32"/>
      <c r="CK987" s="32"/>
      <c r="CL987" s="32"/>
      <c r="CM987" s="32"/>
      <c r="CN987" s="32"/>
      <c r="CO987" s="32"/>
      <c r="CP987" s="32"/>
      <c r="CQ987" s="32"/>
      <c r="CR987" s="32"/>
      <c r="CS987" s="32"/>
      <c r="CT987" s="32"/>
      <c r="CU987" s="32"/>
      <c r="CV987" s="32"/>
      <c r="CW987" s="32"/>
      <c r="CX987" s="32"/>
      <c r="CY987" s="32"/>
    </row>
    <row r="988" customFormat="false" ht="15.75" hidden="false" customHeight="false" outlineLevel="0" collapsed="false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CF988" s="32"/>
      <c r="CG988" s="32"/>
      <c r="CH988" s="32"/>
      <c r="CI988" s="32"/>
      <c r="CJ988" s="32"/>
      <c r="CK988" s="32"/>
      <c r="CL988" s="32"/>
      <c r="CM988" s="32"/>
      <c r="CN988" s="32"/>
      <c r="CO988" s="32"/>
      <c r="CP988" s="32"/>
      <c r="CQ988" s="32"/>
      <c r="CR988" s="32"/>
      <c r="CS988" s="32"/>
      <c r="CT988" s="32"/>
      <c r="CU988" s="32"/>
      <c r="CV988" s="32"/>
      <c r="CW988" s="32"/>
      <c r="CX988" s="32"/>
      <c r="CY988" s="32"/>
    </row>
    <row r="989" customFormat="false" ht="15.75" hidden="false" customHeight="false" outlineLevel="0" collapsed="false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CF989" s="32"/>
      <c r="CG989" s="32"/>
      <c r="CH989" s="32"/>
      <c r="CI989" s="32"/>
      <c r="CJ989" s="32"/>
      <c r="CK989" s="32"/>
      <c r="CL989" s="32"/>
      <c r="CM989" s="32"/>
      <c r="CN989" s="32"/>
      <c r="CO989" s="32"/>
      <c r="CP989" s="32"/>
      <c r="CQ989" s="32"/>
      <c r="CR989" s="32"/>
      <c r="CS989" s="32"/>
      <c r="CT989" s="32"/>
      <c r="CU989" s="32"/>
      <c r="CV989" s="32"/>
      <c r="CW989" s="32"/>
      <c r="CX989" s="32"/>
      <c r="CY989" s="32"/>
    </row>
    <row r="990" customFormat="false" ht="15.75" hidden="false" customHeight="false" outlineLevel="0" collapsed="false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CF990" s="32"/>
      <c r="CG990" s="32"/>
      <c r="CH990" s="32"/>
      <c r="CI990" s="32"/>
      <c r="CJ990" s="32"/>
      <c r="CK990" s="32"/>
      <c r="CL990" s="32"/>
      <c r="CM990" s="32"/>
      <c r="CN990" s="32"/>
      <c r="CO990" s="32"/>
      <c r="CP990" s="32"/>
      <c r="CQ990" s="32"/>
      <c r="CR990" s="32"/>
      <c r="CS990" s="32"/>
      <c r="CT990" s="32"/>
      <c r="CU990" s="32"/>
      <c r="CV990" s="32"/>
      <c r="CW990" s="32"/>
      <c r="CX990" s="32"/>
      <c r="CY990" s="32"/>
    </row>
    <row r="991" customFormat="false" ht="15.75" hidden="false" customHeight="false" outlineLevel="0" collapsed="false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CF991" s="32"/>
      <c r="CG991" s="32"/>
      <c r="CH991" s="32"/>
      <c r="CI991" s="32"/>
      <c r="CJ991" s="32"/>
      <c r="CK991" s="32"/>
      <c r="CL991" s="32"/>
      <c r="CM991" s="32"/>
      <c r="CN991" s="32"/>
      <c r="CO991" s="32"/>
      <c r="CP991" s="32"/>
      <c r="CQ991" s="32"/>
      <c r="CR991" s="32"/>
      <c r="CS991" s="32"/>
      <c r="CT991" s="32"/>
      <c r="CU991" s="32"/>
      <c r="CV991" s="32"/>
      <c r="CW991" s="32"/>
      <c r="CX991" s="32"/>
      <c r="CY991" s="32"/>
    </row>
    <row r="992" customFormat="false" ht="15.75" hidden="false" customHeight="false" outlineLevel="0" collapsed="false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CF992" s="32"/>
      <c r="CG992" s="32"/>
      <c r="CH992" s="32"/>
      <c r="CI992" s="32"/>
      <c r="CJ992" s="32"/>
      <c r="CK992" s="32"/>
      <c r="CL992" s="32"/>
      <c r="CM992" s="32"/>
      <c r="CN992" s="32"/>
      <c r="CO992" s="32"/>
      <c r="CP992" s="32"/>
      <c r="CQ992" s="32"/>
      <c r="CR992" s="32"/>
      <c r="CS992" s="32"/>
      <c r="CT992" s="32"/>
      <c r="CU992" s="32"/>
      <c r="CV992" s="32"/>
      <c r="CW992" s="32"/>
      <c r="CX992" s="32"/>
      <c r="CY992" s="32"/>
    </row>
    <row r="993" customFormat="false" ht="15.75" hidden="false" customHeight="false" outlineLevel="0" collapsed="false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CF993" s="32"/>
      <c r="CG993" s="32"/>
      <c r="CH993" s="32"/>
      <c r="CI993" s="32"/>
      <c r="CJ993" s="32"/>
      <c r="CK993" s="32"/>
      <c r="CL993" s="32"/>
      <c r="CM993" s="32"/>
      <c r="CN993" s="32"/>
      <c r="CO993" s="32"/>
      <c r="CP993" s="32"/>
      <c r="CQ993" s="32"/>
      <c r="CR993" s="32"/>
      <c r="CS993" s="32"/>
      <c r="CT993" s="32"/>
      <c r="CU993" s="32"/>
      <c r="CV993" s="32"/>
      <c r="CW993" s="32"/>
      <c r="CX993" s="32"/>
      <c r="CY993" s="32"/>
    </row>
    <row r="994" customFormat="false" ht="15.75" hidden="false" customHeight="false" outlineLevel="0" collapsed="false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CF994" s="32"/>
      <c r="CG994" s="32"/>
      <c r="CH994" s="32"/>
      <c r="CI994" s="32"/>
      <c r="CJ994" s="32"/>
      <c r="CK994" s="32"/>
      <c r="CL994" s="32"/>
      <c r="CM994" s="32"/>
      <c r="CN994" s="32"/>
      <c r="CO994" s="32"/>
      <c r="CP994" s="32"/>
      <c r="CQ994" s="32"/>
      <c r="CR994" s="32"/>
      <c r="CS994" s="32"/>
      <c r="CT994" s="32"/>
      <c r="CU994" s="32"/>
      <c r="CV994" s="32"/>
      <c r="CW994" s="32"/>
      <c r="CX994" s="32"/>
      <c r="CY994" s="32"/>
    </row>
    <row r="995" customFormat="false" ht="15.75" hidden="false" customHeight="false" outlineLevel="0" collapsed="false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CF995" s="32"/>
      <c r="CG995" s="32"/>
      <c r="CH995" s="32"/>
      <c r="CI995" s="32"/>
      <c r="CJ995" s="32"/>
      <c r="CK995" s="32"/>
      <c r="CL995" s="32"/>
      <c r="CM995" s="32"/>
      <c r="CN995" s="32"/>
      <c r="CO995" s="32"/>
      <c r="CP995" s="32"/>
      <c r="CQ995" s="32"/>
      <c r="CR995" s="32"/>
      <c r="CS995" s="32"/>
      <c r="CT995" s="32"/>
      <c r="CU995" s="32"/>
      <c r="CV995" s="32"/>
      <c r="CW995" s="32"/>
      <c r="CX995" s="32"/>
      <c r="CY995" s="32"/>
    </row>
    <row r="996" customFormat="false" ht="15.75" hidden="false" customHeight="false" outlineLevel="0" collapsed="false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CF996" s="32"/>
      <c r="CG996" s="32"/>
      <c r="CH996" s="32"/>
      <c r="CI996" s="32"/>
      <c r="CJ996" s="32"/>
      <c r="CK996" s="32"/>
      <c r="CL996" s="32"/>
      <c r="CM996" s="32"/>
      <c r="CN996" s="32"/>
      <c r="CO996" s="32"/>
      <c r="CP996" s="32"/>
      <c r="CQ996" s="32"/>
      <c r="CR996" s="32"/>
      <c r="CS996" s="32"/>
      <c r="CT996" s="32"/>
      <c r="CU996" s="32"/>
      <c r="CV996" s="32"/>
      <c r="CW996" s="32"/>
      <c r="CX996" s="32"/>
      <c r="CY996" s="32"/>
    </row>
    <row r="997" customFormat="false" ht="15.75" hidden="false" customHeight="false" outlineLevel="0" collapsed="false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CF997" s="32"/>
      <c r="CG997" s="32"/>
      <c r="CH997" s="32"/>
      <c r="CI997" s="32"/>
      <c r="CJ997" s="32"/>
      <c r="CK997" s="32"/>
      <c r="CL997" s="32"/>
      <c r="CM997" s="32"/>
      <c r="CN997" s="32"/>
      <c r="CO997" s="32"/>
      <c r="CP997" s="32"/>
      <c r="CQ997" s="32"/>
      <c r="CR997" s="32"/>
      <c r="CS997" s="32"/>
      <c r="CT997" s="32"/>
      <c r="CU997" s="32"/>
      <c r="CV997" s="32"/>
      <c r="CW997" s="32"/>
      <c r="CX997" s="32"/>
      <c r="CY997" s="32"/>
    </row>
    <row r="998" customFormat="false" ht="15.75" hidden="false" customHeight="false" outlineLevel="0" collapsed="false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CF998" s="32"/>
      <c r="CG998" s="32"/>
      <c r="CH998" s="32"/>
      <c r="CI998" s="32"/>
      <c r="CJ998" s="32"/>
      <c r="CK998" s="32"/>
      <c r="CL998" s="32"/>
      <c r="CM998" s="32"/>
      <c r="CN998" s="32"/>
      <c r="CO998" s="32"/>
      <c r="CP998" s="32"/>
      <c r="CQ998" s="32"/>
      <c r="CR998" s="32"/>
      <c r="CS998" s="32"/>
      <c r="CT998" s="32"/>
      <c r="CU998" s="32"/>
      <c r="CV998" s="32"/>
      <c r="CW998" s="32"/>
      <c r="CX998" s="32"/>
      <c r="CY998" s="32"/>
    </row>
    <row r="999" customFormat="false" ht="15.75" hidden="false" customHeight="false" outlineLevel="0" collapsed="false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CF999" s="32"/>
      <c r="CG999" s="32"/>
      <c r="CH999" s="32"/>
      <c r="CI999" s="32"/>
      <c r="CJ999" s="32"/>
      <c r="CK999" s="32"/>
      <c r="CL999" s="32"/>
      <c r="CM999" s="32"/>
      <c r="CN999" s="32"/>
      <c r="CO999" s="32"/>
      <c r="CP999" s="32"/>
      <c r="CQ999" s="32"/>
      <c r="CR999" s="32"/>
      <c r="CS999" s="32"/>
      <c r="CT999" s="32"/>
      <c r="CU999" s="32"/>
      <c r="CV999" s="32"/>
      <c r="CW999" s="32"/>
      <c r="CX999" s="32"/>
      <c r="CY999" s="32"/>
    </row>
    <row r="1000" customFormat="false" ht="15.75" hidden="false" customHeight="false" outlineLevel="0" collapsed="false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CF1000" s="32"/>
      <c r="CG1000" s="32"/>
      <c r="CH1000" s="32"/>
      <c r="CI1000" s="32"/>
      <c r="CJ1000" s="32"/>
      <c r="CK1000" s="32"/>
      <c r="CL1000" s="32"/>
      <c r="CM1000" s="32"/>
      <c r="CN1000" s="32"/>
      <c r="CO1000" s="32"/>
      <c r="CP1000" s="32"/>
      <c r="CQ1000" s="32"/>
      <c r="CR1000" s="32"/>
      <c r="CS1000" s="32"/>
      <c r="CT1000" s="32"/>
      <c r="CU1000" s="32"/>
      <c r="CV1000" s="32"/>
      <c r="CW1000" s="32"/>
      <c r="CX1000" s="32"/>
      <c r="CY1000" s="32"/>
    </row>
  </sheetData>
  <mergeCells count="8">
    <mergeCell ref="D1:K4"/>
    <mergeCell ref="L1:R3"/>
    <mergeCell ref="S1:U3"/>
    <mergeCell ref="V1:AB3"/>
    <mergeCell ref="AC1:AC3"/>
    <mergeCell ref="AD1:AD3"/>
    <mergeCell ref="AE1:AE3"/>
    <mergeCell ref="AF1:AF3"/>
  </mergeCells>
  <conditionalFormatting sqref="A5:CY1000">
    <cfRule type="cellIs" priority="2" operator="equal" aboveAverage="0" equalAverage="0" bottom="0" percent="0" rank="0" text="" dxfId="1">
      <formula>1</formula>
    </cfRule>
  </conditionalFormatting>
  <conditionalFormatting sqref="A5:CY1000">
    <cfRule type="cellIs" priority="3" operator="equal" aboveAverage="0" equalAverage="0" bottom="0" percent="0" rank="0" text="" dxfId="2">
      <formula>0</formula>
    </cfRule>
  </conditionalFormatting>
  <conditionalFormatting sqref="A5:CY1000">
    <cfRule type="cellIs" priority="4" operator="equal" aboveAverage="0" equalAverage="0" bottom="0" percent="0" rank="0" text="" dxfId="3">
      <formula>"X"</formula>
    </cfRule>
  </conditionalFormatting>
  <conditionalFormatting sqref="C5:C54">
    <cfRule type="cellIs" priority="5" operator="equal" aboveAverage="0" equalAverage="0" bottom="0" percent="0" rank="0" text="" dxfId="4">
      <formula>"TRUE"</formula>
    </cfRule>
  </conditionalFormatting>
  <conditionalFormatting sqref="C5:C54">
    <cfRule type="cellIs" priority="6" operator="equal" aboveAverage="0" equalAverage="0" bottom="0" percent="0" rank="0" text="" dxfId="5">
      <formula>"FALSE"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sheetData>
    <row r="2" customFormat="false" ht="15.75" hidden="false" customHeight="false" outlineLevel="0" collapsed="false">
      <c r="A2" s="93"/>
      <c r="B2" s="94" t="s">
        <v>161</v>
      </c>
      <c r="C2" s="94" t="s">
        <v>162</v>
      </c>
      <c r="D2" s="94" t="s">
        <v>163</v>
      </c>
      <c r="E2" s="94" t="s">
        <v>164</v>
      </c>
    </row>
    <row r="3" customFormat="false" ht="15.75" hidden="false" customHeight="false" outlineLevel="0" collapsed="false">
      <c r="A3" s="94" t="s">
        <v>92</v>
      </c>
      <c r="B3" s="95" t="n">
        <v>0</v>
      </c>
      <c r="C3" s="95" t="n">
        <v>0</v>
      </c>
      <c r="D3" s="94"/>
      <c r="E3" s="95" t="n">
        <v>0</v>
      </c>
    </row>
    <row r="4" customFormat="false" ht="15.75" hidden="false" customHeight="false" outlineLevel="0" collapsed="false">
      <c r="A4" s="94" t="s">
        <v>149</v>
      </c>
      <c r="B4" s="95" t="n">
        <v>1</v>
      </c>
      <c r="C4" s="95" t="n">
        <v>0</v>
      </c>
      <c r="D4" s="94"/>
      <c r="E4" s="95" t="n">
        <v>1</v>
      </c>
    </row>
    <row r="5" customFormat="false" ht="15.75" hidden="false" customHeight="false" outlineLevel="0" collapsed="false">
      <c r="A5" s="94" t="s">
        <v>190</v>
      </c>
      <c r="B5" s="94" t="s">
        <v>191</v>
      </c>
      <c r="C5" s="95" t="n">
        <v>0</v>
      </c>
      <c r="D5" s="94"/>
      <c r="E5" s="94" t="s">
        <v>191</v>
      </c>
    </row>
    <row r="6" customFormat="false" ht="15.75" hidden="false" customHeight="false" outlineLevel="0" collapsed="false">
      <c r="A6" s="94" t="s">
        <v>192</v>
      </c>
      <c r="B6" s="95" t="n">
        <v>1</v>
      </c>
      <c r="C6" s="95" t="n">
        <v>0</v>
      </c>
      <c r="D6" s="94"/>
      <c r="E6" s="95" t="n">
        <v>1</v>
      </c>
    </row>
    <row r="7" customFormat="false" ht="15.75" hidden="false" customHeight="false" outlineLevel="0" collapsed="false">
      <c r="A7" s="94" t="s">
        <v>193</v>
      </c>
      <c r="B7" s="95" t="n">
        <v>1</v>
      </c>
      <c r="C7" s="95" t="n">
        <v>1</v>
      </c>
      <c r="D7" s="94"/>
      <c r="E7" s="95" t="n">
        <v>0</v>
      </c>
    </row>
    <row r="8" customFormat="false" ht="15.75" hidden="false" customHeight="false" outlineLevel="0" collapsed="false">
      <c r="A8" s="94" t="s">
        <v>194</v>
      </c>
      <c r="B8" s="95" t="n">
        <v>1</v>
      </c>
      <c r="C8" s="94" t="s">
        <v>191</v>
      </c>
      <c r="D8" s="94"/>
      <c r="E8" s="94" t="s">
        <v>191</v>
      </c>
    </row>
    <row r="9" customFormat="false" ht="15.75" hidden="false" customHeight="false" outlineLevel="0" collapsed="false">
      <c r="A9" s="94" t="s">
        <v>195</v>
      </c>
      <c r="B9" s="94" t="s">
        <v>191</v>
      </c>
      <c r="C9" s="95" t="n">
        <v>0</v>
      </c>
      <c r="D9" s="94"/>
      <c r="E9" s="94" t="s">
        <v>191</v>
      </c>
    </row>
    <row r="10" customFormat="false" ht="15.75" hidden="false" customHeight="false" outlineLevel="0" collapsed="false">
      <c r="A10" s="94" t="s">
        <v>196</v>
      </c>
      <c r="B10" s="95" t="n">
        <v>1</v>
      </c>
      <c r="C10" s="94" t="s">
        <v>191</v>
      </c>
      <c r="D10" s="94"/>
      <c r="E10" s="94" t="s">
        <v>191</v>
      </c>
    </row>
    <row r="11" customFormat="false" ht="15.75" hidden="false" customHeight="false" outlineLevel="0" collapsed="false">
      <c r="A11" s="94" t="s">
        <v>197</v>
      </c>
      <c r="B11" s="94" t="s">
        <v>191</v>
      </c>
      <c r="C11" s="94" t="s">
        <v>191</v>
      </c>
      <c r="D11" s="94"/>
      <c r="E11" s="94" t="s">
        <v>191</v>
      </c>
    </row>
    <row r="12" customFormat="false" ht="15.75" hidden="false" customHeight="false" outlineLevel="0" collapsed="false">
      <c r="A12" s="95" t="n">
        <v>0</v>
      </c>
      <c r="B12" s="94"/>
      <c r="C12" s="94"/>
      <c r="D12" s="95" t="n">
        <v>1</v>
      </c>
      <c r="E12" s="94"/>
    </row>
    <row r="13" customFormat="false" ht="15.75" hidden="false" customHeight="false" outlineLevel="0" collapsed="false">
      <c r="A13" s="95" t="n">
        <v>1</v>
      </c>
      <c r="B13" s="94"/>
      <c r="C13" s="94"/>
      <c r="D13" s="95" t="n">
        <v>0</v>
      </c>
      <c r="E13" s="94"/>
    </row>
    <row r="14" customFormat="false" ht="15.75" hidden="false" customHeight="false" outlineLevel="0" collapsed="false">
      <c r="A14" s="94" t="s">
        <v>191</v>
      </c>
      <c r="B14" s="94"/>
      <c r="C14" s="94"/>
      <c r="D14" s="94" t="s">
        <v>191</v>
      </c>
      <c r="E14" s="94"/>
    </row>
    <row r="15" customFormat="false" ht="15.75" hidden="false" customHeight="false" outlineLevel="0" collapsed="false">
      <c r="A15" s="94" t="s">
        <v>91</v>
      </c>
      <c r="B15" s="94"/>
      <c r="C15" s="94"/>
      <c r="D15" s="95" t="n">
        <v>1</v>
      </c>
      <c r="E15" s="94"/>
    </row>
    <row r="16" customFormat="false" ht="15.75" hidden="false" customHeight="false" outlineLevel="0" collapsed="false">
      <c r="A16" s="94" t="s">
        <v>88</v>
      </c>
      <c r="B16" s="94"/>
      <c r="C16" s="94"/>
      <c r="D16" s="95" t="n">
        <v>0</v>
      </c>
      <c r="E16" s="94"/>
    </row>
    <row r="17" customFormat="false" ht="15.75" hidden="false" customHeight="false" outlineLevel="0" collapsed="false">
      <c r="A17" s="22"/>
      <c r="D17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2024-03-22T22:12:34Z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