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8800" yWindow="-10260" windowWidth="51280" windowHeight="26440" tabRatio="500" firstSheet="2" activeTab="4"/>
  </bookViews>
  <sheets>
    <sheet name="Old Final Results" sheetId="11" state="hidden" r:id="rId1"/>
    <sheet name="Old SQL Script" sheetId="13" state="hidden" r:id="rId2"/>
    <sheet name="Final Results" sheetId="14" r:id="rId3"/>
    <sheet name="SQL Script" sheetId="15" r:id="rId4"/>
    <sheet name="Canada" sheetId="1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" i="16" l="1"/>
  <c r="D34" i="16"/>
  <c r="Q36" i="16"/>
  <c r="L34" i="16"/>
  <c r="L36" i="16"/>
  <c r="G34" i="16"/>
  <c r="G36" i="16"/>
  <c r="F34" i="16"/>
  <c r="F36" i="16"/>
  <c r="E34" i="16"/>
  <c r="E36" i="16"/>
  <c r="R34" i="16"/>
  <c r="M34" i="16"/>
  <c r="H34" i="16"/>
  <c r="Q17" i="16"/>
  <c r="D17" i="16"/>
  <c r="Q19" i="16"/>
  <c r="L17" i="16"/>
  <c r="L19" i="16"/>
  <c r="G17" i="16"/>
  <c r="G19" i="16"/>
  <c r="F17" i="16"/>
  <c r="F19" i="16"/>
  <c r="E17" i="16"/>
  <c r="E19" i="16"/>
  <c r="R17" i="16"/>
  <c r="M17" i="16"/>
  <c r="H17" i="16"/>
  <c r="F2" i="16"/>
  <c r="F1" i="16"/>
  <c r="Q36" i="14"/>
  <c r="L36" i="14"/>
  <c r="G36" i="14"/>
  <c r="F36" i="14"/>
  <c r="E36" i="14"/>
  <c r="R34" i="14"/>
  <c r="Q34" i="14"/>
  <c r="M34" i="14"/>
  <c r="L34" i="14"/>
  <c r="H34" i="14"/>
  <c r="G34" i="14"/>
  <c r="F34" i="14"/>
  <c r="E34" i="14"/>
  <c r="D34" i="14"/>
  <c r="F2" i="14"/>
  <c r="F1" i="14"/>
  <c r="Q17" i="14"/>
  <c r="D17" i="14"/>
  <c r="Q19" i="14"/>
  <c r="L17" i="14"/>
  <c r="L19" i="14"/>
  <c r="G17" i="14"/>
  <c r="G19" i="14"/>
  <c r="F17" i="14"/>
  <c r="F19" i="14"/>
  <c r="E17" i="14"/>
  <c r="E19" i="14"/>
  <c r="R17" i="14"/>
  <c r="M17" i="14"/>
  <c r="H17" i="14"/>
  <c r="B43" i="13"/>
  <c r="B126" i="13"/>
  <c r="B140" i="13"/>
  <c r="F3" i="11"/>
  <c r="F2" i="11"/>
  <c r="H18" i="11"/>
  <c r="G18" i="11"/>
  <c r="D18" i="11"/>
  <c r="G20" i="11"/>
  <c r="R18" i="11"/>
  <c r="E18" i="11"/>
  <c r="F18" i="11"/>
  <c r="Q18" i="11"/>
  <c r="Q20" i="11"/>
  <c r="L18" i="11"/>
  <c r="L20" i="11"/>
  <c r="F20" i="11"/>
  <c r="E20" i="11"/>
  <c r="M18" i="11"/>
</calcChain>
</file>

<file path=xl/sharedStrings.xml><?xml version="1.0" encoding="utf-8"?>
<sst xmlns="http://schemas.openxmlformats.org/spreadsheetml/2006/main" count="338" uniqueCount="143">
  <si>
    <t>International</t>
  </si>
  <si>
    <t>Domestic</t>
  </si>
  <si>
    <t>Total</t>
  </si>
  <si>
    <t>Mo</t>
  </si>
  <si>
    <t>Flight_Type</t>
  </si>
  <si>
    <t>Expedia_Calc_Profit</t>
  </si>
  <si>
    <t>Proposed_PCT_Profit</t>
  </si>
  <si>
    <t>Proposed_Flat_Profit</t>
  </si>
  <si>
    <t>Corr_PCT_Expedia</t>
  </si>
  <si>
    <t>Corr_Flat_Expedia</t>
  </si>
  <si>
    <t>PCT_Profit_Diff</t>
  </si>
  <si>
    <t>Flat_Profit_Diff</t>
  </si>
  <si>
    <t>Old_Insurance_Profit</t>
  </si>
  <si>
    <t>on</t>
  </si>
  <si>
    <t xml:space="preserve">From </t>
  </si>
  <si>
    <t>(select</t>
  </si>
  <si>
    <t>month(requested_at_date_in_et) as mo,</t>
  </si>
  <si>
    <t xml:space="preserve">CASE </t>
  </si>
  <si>
    <t xml:space="preserve">       WHEN apc.is_domestic='true' AND apc2.is_domestic='true'  THEN 'Domestic'</t>
  </si>
  <si>
    <t xml:space="preserve">       WHEN (apc.is_domestic='false' AND apc2.is_domestic='false'  AND (apc.State  in ('HI','AK', 'PR') AND APC2.State  in ('HI','AK', 'PR') )) THEN 'Special'</t>
  </si>
  <si>
    <t xml:space="preserve">       WHEN (apc.is_domestic='false' AND apc2.is_domestic='false'  AND ( (APC.Region in ('Mexico','The Caribbean', 'Canada') or apc.State  in ('HI','AK', 'PR'))  AND (APC2.Region in ('Mexico','The Caribbean', 'Canada') or apc2.State  in ('HI','AK', 'PR')))) THEN 'Special'</t>
  </si>
  <si>
    <t xml:space="preserve">       WHEN (apc.is_domestic='true' AND apc2.is_domestic='false'  AND ( APC2.Region in ('Mexico','The Caribbean', 'Canada') or apc2.State  in ('HI','AK', 'PR') )) THEN 'Special'</t>
  </si>
  <si>
    <t xml:space="preserve">       WHEN (apc.is_domestic='false' AND apc2.is_domestic='true'  AND ( APC.Region in ('Mexico','The Caribbean', 'Canada') or apc.State  in ('HI','AK', 'PR') )) THEN 'Special'</t>
  </si>
  <si>
    <t xml:space="preserve">       WHEN (apc.is_domestic='false' AND apc2.is_domestic='false'  AND ( (APC.Region Not in ('Mexico','The Caribbean', 'Canada') or apc.State NOt in ('HI','AK', 'PR'))  AND (APC2.Region Not in ('Mexico','The Caribbean', 'Canada') or apc.State not in ('HI','AK', 'PR')))) THEN 'International'</t>
  </si>
  <si>
    <t xml:space="preserve">       ELSE 'International'</t>
  </si>
  <si>
    <t>END as Flight_Type,</t>
  </si>
  <si>
    <t>insurance_value as insurance_value, Insurance_Value *.6 as OLD_Insurance_Profit, Conversion_Value, Travelers, Conversion_Value/travelers as Conversion_Value_O_travelers,</t>
  </si>
  <si>
    <t xml:space="preserve">       WHEN apc.is_domestic='true' AND apc2.is_domestic='true'  THEN </t>
  </si>
  <si>
    <t xml:space="preserve">end  </t>
  </si>
  <si>
    <t>END as Insurance_Profit_Calc</t>
  </si>
  <si>
    <t>from</t>
  </si>
  <si>
    <t>intent_media_log_data_production.conversions c</t>
  </si>
  <si>
    <t>join</t>
  </si>
  <si>
    <t>intent_media_production.airport_codes apc</t>
  </si>
  <si>
    <t>c.origination = apc.code</t>
  </si>
  <si>
    <t>intent_media_production.airport_codes apc2</t>
  </si>
  <si>
    <t>c.destination = apc2.code</t>
  </si>
  <si>
    <t>where</t>
  </si>
  <si>
    <t>site_type='EXPEDIA'</t>
  </si>
  <si>
    <t>and ip_address_blacklisted is false</t>
  </si>
  <si>
    <t>and entity_id=45</t>
  </si>
  <si>
    <t>and product_category_type='FLIGHTS'</t>
  </si>
  <si>
    <t>and insurance_value &lt;&gt;0</t>
  </si>
  <si>
    <t xml:space="preserve">                                                                                               ) main</t>
  </si>
  <si>
    <t xml:space="preserve">Join </t>
  </si>
  <si>
    <t xml:space="preserve">        Intent_Media_Sandbox_Production.Expedia_Insurance_Profit p</t>
  </si>
  <si>
    <t>Margin</t>
  </si>
  <si>
    <t>PCT_Profit_PCT_Diff</t>
  </si>
  <si>
    <t>Flat_Profit_PCT_Diff</t>
  </si>
  <si>
    <t>Insurance_Value</t>
  </si>
  <si>
    <t>DROP TABLE IF EXISTS Intent_Media_Sandbox_production.Expedia_Insurance_Profit;</t>
  </si>
  <si>
    <t xml:space="preserve">Create Table Intent_Media_Sandbox_production.Expedia_Insurance_Profit </t>
  </si>
  <si>
    <t xml:space="preserve">(Flight_Type Varchar(100),  </t>
  </si>
  <si>
    <t xml:space="preserve">INSERT INTO Intent_Media_Sandbox_production.Expedia_Insurance_Profit </t>
  </si>
  <si>
    <t xml:space="preserve"> FROM</t>
  </si>
  <si>
    <t>FRom</t>
  </si>
  <si>
    <t>insurance_value as insurance_value,  Conversion_Value, Travelers, Conversion_Value/travelers as Conversion_Value_O_travelers,</t>
  </si>
  <si>
    <t xml:space="preserve">               CASE when conversion_value/travelers &lt; 2700 then Insurance_Value-((10.88 * Travelers) + .033*conversion_value)</t>
  </si>
  <si>
    <t>when conversion_value/travelers &gt;= 2700 then insurance_Value -((10.57 * Travelers) + .033*conversion_value)</t>
  </si>
  <si>
    <t xml:space="preserve">       WHEN (apc.is_domestic='false' AND apc2.is_domestic='false'  AND (apc.State  in ('HI','AK', 'PR') AND APC2.State  in ('HI','AK', 'PR') )) THEN insurance_Value -((13.47 * Travelers) + .033*conversion_value)</t>
  </si>
  <si>
    <t xml:space="preserve">       WHEN (apc.is_domestic='false' AND apc2.is_domestic='false'  AND ( (APC.Region in ('Mexico','The Caribbean', 'Canada') or apc.State  in ('HI','AK', 'PR'))  AND (APC2.Region in ('Mexico','The Caribbean', 'Canada') or apc2.State  in ('HI','AK', 'PR')))) </t>
  </si>
  <si>
    <t xml:space="preserve">               THEN insurance_Value -((Travelers * 13.47) + .033*conversion_value)</t>
  </si>
  <si>
    <t xml:space="preserve">       WHEN (apc.is_domestic='true' AND apc2.is_domestic='false'  AND ( APC2.Region in ('Mexico','The Caribbean', 'Canada') or apc2.State  in ('HI','AK', 'PR') )) THEN insurance_Value -((Travelers *13.47) + .033*conversion_value)</t>
  </si>
  <si>
    <t xml:space="preserve">       WHEN (apc.is_domestic='false' AND apc2.is_domestic='true'  AND ( APC.Region in ('Mexico','The Caribbean', 'Canada') or apc.State  in ('HI','AK', 'PR') )) THEN insurance_Value -((13.47 * Travelers) + .033*conversion_value)</t>
  </si>
  <si>
    <t xml:space="preserve">       WHEN (apc.is_domestic='false' AND apc2.is_domestic='false'  AND ( (APC.Region Not in ('Mexico','The Caribbean', 'Canada') or apc.State NOt in ('HI','AK', 'PR'))  AND (APC2.Region Not in ('Mexico','The Caribbean', 'Canada') or apc.State not in ('HI','AK', 'PR')))) </t>
  </si>
  <si>
    <t xml:space="preserve">               THEN insurance_value-((21.23 * Travelers) + (0.033*conversion_value))</t>
  </si>
  <si>
    <t xml:space="preserve">       ELSE insurance_value-((21.23*Travelers) + (0.033*conversion_value))</t>
  </si>
  <si>
    <t>and requested_at_date_in_et &gt;= '2014-04-01' and requested_at_date_in_et &lt; '2014-06-01'</t>
  </si>
  <si>
    <t>AND Conversion_Value &lt; 70000) main</t>
  </si>
  <si>
    <t xml:space="preserve">GROUP BY     CASE main.Flight_Type WHEN 'Special' THEN 'International' ELSE main.Flight_Type END </t>
  </si>
  <si>
    <t xml:space="preserve">-----------------------Genereate Summary Table Of Results ------ </t>
  </si>
  <si>
    <t xml:space="preserve">Select Mo, Flight_Type, </t>
  </si>
  <si>
    <t xml:space="preserve">        ROUND(SUM(Insurance_Value),0) as Insurance_Value,</t>
  </si>
  <si>
    <t xml:space="preserve">        ROUND(SUM(Old_Insurance_Profit),0) as Old_Insurance_Profit,</t>
  </si>
  <si>
    <t xml:space="preserve">        ROUND(SUM(Insurance_Profit_Calc),0) as Expedia_Calc_Profit, </t>
  </si>
  <si>
    <t xml:space="preserve">        ------PCT</t>
  </si>
  <si>
    <t xml:space="preserve">        -----Flat</t>
  </si>
  <si>
    <t>From</t>
  </si>
  <si>
    <t xml:space="preserve">       WHEN (apc.is_domestic='false' AND apc2.is_domestic='false'  AND (apc.State  in ('HI','AK', 'PR') AND APC2.State  in ('HI','AK', 'PR') )) THEN 'International'</t>
  </si>
  <si>
    <t xml:space="preserve">       WHEN (apc.is_domestic='false' AND apc2.is_domestic='false'  AND ( (APC.Region in ('Mexico','The Caribbean', 'Canada') or apc.State  in ('HI','AK', 'PR'))  AND (APC2.Region in ('Mexico','The Caribbean', 'Canada') or apc2.State  in ('HI','AK', 'PR')))) THEN 'International'</t>
  </si>
  <si>
    <t xml:space="preserve">       WHEN (apc.is_domestic='true' AND apc2.is_domestic='false'  AND ( APC2.Region in ('Mexico','The Caribbean', 'Canada') or apc2.State  in ('HI','AK', 'PR') )) THEN 'International'</t>
  </si>
  <si>
    <t xml:space="preserve">       WHEN (apc.is_domestic='false' AND apc2.is_domestic='true'  AND ( APC.Region in ('Mexico','The Caribbean', 'Canada') or apc.State  in ('HI','AK', 'PR') )) THEN 'International'</t>
  </si>
  <si>
    <t xml:space="preserve">               CASE when conversion_value/travelers &lt; 2700 then Insurance_Value-((10.88*Travelers) + .033*conversion_value)</t>
  </si>
  <si>
    <t>when conversion_value/travelers &gt;= 2700 then insurance_Value -((10.57*Travelers) + .033*conversion_value)</t>
  </si>
  <si>
    <t xml:space="preserve">       WHEN (apc.is_domestic='false' AND apc2.is_domestic='false'  AND (apc.State  in ('HI','AK', 'PR') AND APC2.State  in ('HI','AK', 'PR') )) THEN insurance_Value -((13.47*Travelers) + .033*conversion_value)</t>
  </si>
  <si>
    <t xml:space="preserve">               THEN insurance_Value -((13.47*Travelers) + .033*conversion_value)</t>
  </si>
  <si>
    <t xml:space="preserve">       WHEN (apc.is_domestic='true' AND apc2.is_domestic='false'  AND ( APC2.Region in ('Mexico','The Caribbean', 'Canada') or apc2.State  in ('HI','AK', 'PR') )) THEN insurance_Value -((13.47*Travelers) + .033*conversion_value)</t>
  </si>
  <si>
    <t xml:space="preserve">       WHEN (apc.is_domestic='false' AND apc2.is_domestic='true'  AND ( APC.Region in ('Mexico','The Caribbean', 'Canada') or apc.State  in ('HI','AK', 'PR') )) THEN insurance_Value -((13.47*Travelers) + .033*conversion_value)</t>
  </si>
  <si>
    <t xml:space="preserve">               THEN insurance_value-((21.23*Travelers) + (0.033*conversion_value))</t>
  </si>
  <si>
    <t>--and requested_at_date_in_et &gt;= '2013-03-01' and requested_at_date_in_et &lt; '2014-07-01'</t>
  </si>
  <si>
    <t>AND Conversion_Value &lt; 70000</t>
  </si>
  <si>
    <t>On   p.Flight_Type = main.Flight_Type) Comb</t>
  </si>
  <si>
    <t>GROUP BY Mo, Flight_Type</t>
  </si>
  <si>
    <t>ORDER BY Flight_Type, MO</t>
  </si>
  <si>
    <t>Proposed_INS_Profit</t>
  </si>
  <si>
    <t>INS_Profit_Diff</t>
  </si>
  <si>
    <t>INS_Profit_PCT_Diff</t>
  </si>
  <si>
    <t>Corr_INS_Expedia</t>
  </si>
  <si>
    <t>Calc_INS_Conv_margin</t>
  </si>
  <si>
    <t>Calc_PCT_Conv_margin</t>
  </si>
  <si>
    <t>Calc_Flat_Margin</t>
  </si>
  <si>
    <t>Insurance_Margin</t>
  </si>
  <si>
    <t>Percent_Margin</t>
  </si>
  <si>
    <t>Flat_Multiple</t>
  </si>
  <si>
    <t>Percent of Insurance Value
(Margin)</t>
  </si>
  <si>
    <t>Insurance_Margin Float,</t>
  </si>
  <si>
    <t>Percent_Multiple Float,</t>
  </si>
  <si>
    <t>Flat_Multiple Float);</t>
  </si>
  <si>
    <t>SElect Flight_Type, Correct_AVG_OF_INS_MGN, Correct_Avg_Of_PCT_MGN, Correct_Avg_Of_Flat_MGN</t>
  </si>
  <si>
    <t xml:space="preserve"> ----- --------------------------Get Multipliers--------------------------------------------------</t>
  </si>
  <si>
    <t xml:space="preserve"> (Select  CASE main.Flight_Type WHEN 'Special' THEN 'International' ELSE main.Flight_Type END as Flight_Type, </t>
  </si>
  <si>
    <t xml:space="preserve"> ROUND((SUM(insurance_Profit_calc)/SUM(Insurance_Value))*100,3)  as Correct_AVG_OF_INS_MGN, </t>
  </si>
  <si>
    <t xml:space="preserve"> ROUND((SUM(insurance_Profit_calc)/SUM(Conversion_Value))*100,3) as Correct_AVG_OF_PCT_MGN, </t>
  </si>
  <si>
    <t xml:space="preserve"> ROUND((SUM(insurance_Profit_calc)/SUM(Travelers)),3)            as Correct_AVG_OF_Flat_MGN</t>
  </si>
  <si>
    <t>ORder by CASE main.Flight_Type WHEN 'Special' THEN 'International' ELSE main.Flight_Type  END ) GetMult;</t>
  </si>
  <si>
    <t xml:space="preserve">        ------Insurance Margin</t>
  </si>
  <si>
    <t xml:space="preserve">        ROUND(SUM(Calc_INS_Margin),0) as Proposed_INS_Profit, </t>
  </si>
  <si>
    <t xml:space="preserve">        ROUND(SUM(Calc_INS_Margin) - SUM(Insurance_Profit_Calc),0) as INS_Profit_Diff, </t>
  </si>
  <si>
    <t xml:space="preserve">        ROUND(((SUM(Calc_INS_Margin) - SUM(Insurance_Profit_Calc))/SUM(Insurance_Profit_Calc)),2) as INS_Profit_PCT_Diff, </t>
  </si>
  <si>
    <t xml:space="preserve">        ROUND(CORR(Calc_INS_Margin, Insurance_Profit_Calc),2) as Corr_INS_Expedia,</t>
  </si>
  <si>
    <t xml:space="preserve">        AVG(Calc_INS_Margin) as Calc_INS_Conv_margin, </t>
  </si>
  <si>
    <t xml:space="preserve">        ROUND(SUM(Calc_PCT_CONV_Margin),0) as Proposed_PCT_Profit, </t>
  </si>
  <si>
    <t xml:space="preserve">        ROUND(SUM(Calc_PCT_CONV_Margin) - SUM(Insurance_Profit_Calc),0) as PCT_Profit_Diff, </t>
  </si>
  <si>
    <t xml:space="preserve">        ROUND(((SUM(Calc_PCT_CONV_Margin) - SUM(Insurance_Profit_Calc))/SUM(Insurance_Profit_Calc)),2) as PCT_Profit_PCT_Diff, </t>
  </si>
  <si>
    <t xml:space="preserve">        ROUND(CORR(Calc_PCT_CONV_Margin, Insurance_Profit_Calc),2) as Corr_PCT_Expedia,</t>
  </si>
  <si>
    <t xml:space="preserve">        AVG(Calc_PCT_CONV_Margin) as Calc_PCT_Conv_margin,  </t>
  </si>
  <si>
    <t xml:space="preserve">        ROUND(SUM(Calc_Flat_Margin),0) as Proposed_Flat_Profit,</t>
  </si>
  <si>
    <t xml:space="preserve">        ROUND(SUM(Calc_Flat_Margin) - SUM(Insurance_Profit_Calc),0) as Flat_Profit_Diff,</t>
  </si>
  <si>
    <t xml:space="preserve">        ROUND(((SUM(Calc_Flat_Margin) - SUM(Insurance_Profit_Calc))/SUM(Insurance_Profit_Calc)),2) as Flat_Profit_PCT_Diff, </t>
  </si>
  <si>
    <t xml:space="preserve">        ROUND(CORR(Calc_Flat_Margin, Insurance_Profit_Calc),2) as Corr_Flat_Expedia, </t>
  </si>
  <si>
    <t xml:space="preserve">        AVG(Calc_Flat_Margin) as Calc_Flat_Margin, </t>
  </si>
  <si>
    <t xml:space="preserve">       ------Actual Values</t>
  </si>
  <si>
    <t xml:space="preserve">        AVG(Insurance_Margin) as Insurance_Margin,   </t>
  </si>
  <si>
    <t xml:space="preserve">        AVG(Percent_Multiple) as Percent_Margin, </t>
  </si>
  <si>
    <t xml:space="preserve">        Avg(Flat_Multiple) as Flat_Multiple</t>
  </si>
  <si>
    <t xml:space="preserve">(SELECT main.*, p.Insurance_Margin, p.Percent_Multiple, p.Flat_Multiple, </t>
  </si>
  <si>
    <t xml:space="preserve">Insurance_Value * Insurance_Margin *(1/100) as Calc_INS_Margin, </t>
  </si>
  <si>
    <t xml:space="preserve">Conversion_Value * Percent_Multiple *(1/100) as Calc_PCT_CONV_Margin, </t>
  </si>
  <si>
    <t>Flat_Multiple * Travelers as Calc_Flat_Margin</t>
  </si>
  <si>
    <t>Data Combined By Month</t>
  </si>
  <si>
    <t>The columns in Purple are modeling off of percent of conversion value</t>
  </si>
  <si>
    <t>The colums in green are modeling off of Insurance Value</t>
  </si>
  <si>
    <t>The colums in brown are modeling off of # of Travelers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</si>
</sst>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&quot;$&quot;#,##0.00"/>
    <numFmt numFmtId="167" formatCode="&quot;$&quot;#,##0"/>
    <numFmt numFmtId="168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27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64" fontId="0" fillId="0" borderId="0" xfId="1" applyNumberFormat="1" applyFont="1"/>
    <xf numFmtId="9" fontId="0" fillId="0" borderId="0" xfId="2" applyFont="1"/>
    <xf numFmtId="167" fontId="0" fillId="0" borderId="0" xfId="0" applyNumberFormat="1"/>
    <xf numFmtId="0" fontId="0" fillId="3" borderId="2" xfId="0" applyFill="1" applyBorder="1"/>
    <xf numFmtId="0" fontId="0" fillId="0" borderId="2" xfId="0" applyFill="1" applyBorder="1"/>
    <xf numFmtId="167" fontId="0" fillId="0" borderId="2" xfId="1" applyNumberFormat="1" applyFont="1" applyFill="1" applyBorder="1"/>
    <xf numFmtId="167" fontId="0" fillId="0" borderId="2" xfId="0" applyNumberFormat="1" applyFill="1" applyBorder="1"/>
    <xf numFmtId="0" fontId="0" fillId="2" borderId="2" xfId="0" applyFill="1" applyBorder="1"/>
    <xf numFmtId="167" fontId="0" fillId="2" borderId="2" xfId="1" applyNumberFormat="1" applyFont="1" applyFill="1" applyBorder="1"/>
    <xf numFmtId="167" fontId="0" fillId="2" borderId="2" xfId="0" applyNumberFormat="1" applyFill="1" applyBorder="1"/>
    <xf numFmtId="0" fontId="0" fillId="0" borderId="3" xfId="0" applyFill="1" applyBorder="1"/>
    <xf numFmtId="167" fontId="0" fillId="0" borderId="3" xfId="0" applyNumberFormat="1" applyFill="1" applyBorder="1"/>
    <xf numFmtId="167" fontId="0" fillId="0" borderId="3" xfId="1" applyNumberFormat="1" applyFont="1" applyFill="1" applyBorder="1"/>
    <xf numFmtId="0" fontId="0" fillId="4" borderId="1" xfId="0" applyFill="1" applyBorder="1"/>
    <xf numFmtId="167" fontId="0" fillId="4" borderId="1" xfId="0" applyNumberFormat="1" applyFill="1" applyBorder="1"/>
    <xf numFmtId="9" fontId="0" fillId="4" borderId="1" xfId="2" applyFont="1" applyFill="1" applyBorder="1"/>
    <xf numFmtId="9" fontId="0" fillId="0" borderId="2" xfId="2" applyFont="1" applyFill="1" applyBorder="1"/>
    <xf numFmtId="9" fontId="0" fillId="2" borderId="2" xfId="2" applyFont="1" applyFill="1" applyBorder="1"/>
    <xf numFmtId="165" fontId="0" fillId="0" borderId="2" xfId="0" applyNumberFormat="1" applyFill="1" applyBorder="1"/>
    <xf numFmtId="165" fontId="0" fillId="2" borderId="2" xfId="0" applyNumberFormat="1" applyFill="1" applyBorder="1"/>
    <xf numFmtId="0" fontId="0" fillId="6" borderId="2" xfId="0" applyFill="1" applyBorder="1"/>
    <xf numFmtId="0" fontId="0" fillId="0" borderId="1" xfId="0" applyBorder="1"/>
    <xf numFmtId="165" fontId="0" fillId="0" borderId="1" xfId="0" applyNumberFormat="1" applyFill="1" applyBorder="1" applyAlignment="1">
      <alignment vertical="center" wrapText="1"/>
    </xf>
    <xf numFmtId="168" fontId="0" fillId="0" borderId="1" xfId="2" applyNumberFormat="1" applyFont="1" applyFill="1" applyBorder="1" applyAlignment="1">
      <alignment vertical="center" wrapText="1"/>
    </xf>
    <xf numFmtId="168" fontId="0" fillId="0" borderId="1" xfId="2" applyNumberFormat="1" applyFont="1" applyBorder="1"/>
    <xf numFmtId="168" fontId="0" fillId="0" borderId="0" xfId="2" applyNumberFormat="1" applyFont="1" applyFill="1" applyBorder="1" applyAlignment="1">
      <alignment vertical="center" wrapText="1"/>
    </xf>
    <xf numFmtId="168" fontId="0" fillId="0" borderId="0" xfId="2" applyNumberFormat="1" applyFont="1" applyBorder="1"/>
    <xf numFmtId="43" fontId="0" fillId="0" borderId="2" xfId="1" applyFont="1" applyFill="1" applyBorder="1"/>
    <xf numFmtId="43" fontId="0" fillId="2" borderId="2" xfId="1" applyFont="1" applyFill="1" applyBorder="1"/>
    <xf numFmtId="0" fontId="0" fillId="3" borderId="4" xfId="0" applyFill="1" applyBorder="1"/>
    <xf numFmtId="167" fontId="0" fillId="0" borderId="4" xfId="1" applyNumberFormat="1" applyFont="1" applyFill="1" applyBorder="1"/>
    <xf numFmtId="167" fontId="0" fillId="2" borderId="4" xfId="1" applyNumberFormat="1" applyFont="1" applyFill="1" applyBorder="1"/>
    <xf numFmtId="167" fontId="0" fillId="0" borderId="5" xfId="1" applyNumberFormat="1" applyFont="1" applyFill="1" applyBorder="1"/>
    <xf numFmtId="167" fontId="0" fillId="4" borderId="6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67" fontId="0" fillId="0" borderId="11" xfId="1" applyNumberFormat="1" applyFont="1" applyFill="1" applyBorder="1"/>
    <xf numFmtId="166" fontId="0" fillId="0" borderId="12" xfId="1" applyNumberFormat="1" applyFont="1" applyFill="1" applyBorder="1"/>
    <xf numFmtId="167" fontId="0" fillId="2" borderId="11" xfId="1" applyNumberFormat="1" applyFont="1" applyFill="1" applyBorder="1"/>
    <xf numFmtId="166" fontId="0" fillId="2" borderId="12" xfId="1" applyNumberFormat="1" applyFont="1" applyFill="1" applyBorder="1"/>
    <xf numFmtId="167" fontId="0" fillId="4" borderId="13" xfId="0" applyNumberFormat="1" applyFill="1" applyBorder="1"/>
    <xf numFmtId="167" fontId="0" fillId="4" borderId="14" xfId="0" applyNumberFormat="1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166" fontId="0" fillId="0" borderId="12" xfId="0" applyNumberFormat="1" applyFill="1" applyBorder="1"/>
    <xf numFmtId="166" fontId="0" fillId="2" borderId="12" xfId="0" applyNumberFormat="1" applyFill="1" applyBorder="1"/>
    <xf numFmtId="167" fontId="0" fillId="0" borderId="15" xfId="1" applyNumberFormat="1" applyFont="1" applyFill="1" applyBorder="1"/>
    <xf numFmtId="167" fontId="0" fillId="0" borderId="16" xfId="1" applyNumberFormat="1" applyFont="1" applyFill="1" applyBorder="1"/>
    <xf numFmtId="9" fontId="0" fillId="0" borderId="16" xfId="2" applyFont="1" applyFill="1" applyBorder="1"/>
    <xf numFmtId="0" fontId="0" fillId="0" borderId="16" xfId="0" applyFill="1" applyBorder="1"/>
    <xf numFmtId="166" fontId="0" fillId="0" borderId="17" xfId="0" applyNumberFormat="1" applyFill="1" applyBorder="1"/>
    <xf numFmtId="0" fontId="0" fillId="6" borderId="7" xfId="0" applyFill="1" applyBorder="1"/>
    <xf numFmtId="165" fontId="0" fillId="0" borderId="7" xfId="0" applyNumberFormat="1" applyFill="1" applyBorder="1"/>
    <xf numFmtId="165" fontId="0" fillId="2" borderId="7" xfId="0" applyNumberFormat="1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167" fontId="0" fillId="0" borderId="2" xfId="2" applyNumberFormat="1" applyFont="1" applyFill="1" applyBorder="1"/>
    <xf numFmtId="167" fontId="0" fillId="2" borderId="2" xfId="2" applyNumberFormat="1" applyFont="1" applyFill="1" applyBorder="1"/>
    <xf numFmtId="167" fontId="0" fillId="0" borderId="11" xfId="2" applyNumberFormat="1" applyFont="1" applyFill="1" applyBorder="1"/>
    <xf numFmtId="167" fontId="0" fillId="2" borderId="11" xfId="2" applyNumberFormat="1" applyFont="1" applyFill="1" applyBorder="1"/>
    <xf numFmtId="167" fontId="0" fillId="0" borderId="15" xfId="2" applyNumberFormat="1" applyFont="1" applyFill="1" applyBorder="1"/>
    <xf numFmtId="167" fontId="0" fillId="0" borderId="16" xfId="2" applyNumberFormat="1" applyFont="1" applyFill="1" applyBorder="1"/>
    <xf numFmtId="43" fontId="0" fillId="0" borderId="16" xfId="1" applyFont="1" applyFill="1" applyBorder="1"/>
    <xf numFmtId="166" fontId="0" fillId="0" borderId="17" xfId="1" applyNumberFormat="1" applyFont="1" applyFill="1" applyBorder="1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wrapText="1"/>
    </xf>
  </cellXfs>
  <cellStyles count="27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</xdr:row>
      <xdr:rowOff>127000</xdr:rowOff>
    </xdr:from>
    <xdr:to>
      <xdr:col>19</xdr:col>
      <xdr:colOff>787400</xdr:colOff>
      <xdr:row>71</xdr:row>
      <xdr:rowOff>101600</xdr:rowOff>
    </xdr:to>
    <xdr:sp macro="" textlink="">
      <xdr:nvSpPr>
        <xdr:cNvPr id="2" name="TextBox 1"/>
        <xdr:cNvSpPr txBox="1"/>
      </xdr:nvSpPr>
      <xdr:spPr>
        <a:xfrm>
          <a:off x="711200" y="317500"/>
          <a:ext cx="15760700" cy="133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DROP TABLE IF EXISTS Intent_Media_Sandbox_production.Expedia_Insurance_Profit;</a:t>
          </a:r>
        </a:p>
        <a:p>
          <a:endParaRPr lang="en-US" sz="1100"/>
        </a:p>
        <a:p>
          <a:r>
            <a:rPr lang="en-US" sz="1100"/>
            <a:t>Create Table Intent_Media_Sandbox_production.Expedia_Insurance_Profit </a:t>
          </a:r>
        </a:p>
        <a:p>
          <a:r>
            <a:rPr lang="en-US" sz="1100"/>
            <a:t>(Flight_Type Varchar(100),  </a:t>
          </a:r>
        </a:p>
        <a:p>
          <a:r>
            <a:rPr lang="en-US" sz="1100"/>
            <a:t>Insurance_Margin Float,</a:t>
          </a:r>
        </a:p>
        <a:p>
          <a:r>
            <a:rPr lang="en-US" sz="1100"/>
            <a:t>Percent_Multiple Float,</a:t>
          </a:r>
        </a:p>
        <a:p>
          <a:r>
            <a:rPr lang="en-US" sz="1100"/>
            <a:t>Flat_Multiple Float);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INSERT INTO Intent_Media_Sandbox_production.Expedia_Insurance_Profit </a:t>
          </a:r>
        </a:p>
        <a:p>
          <a:endParaRPr lang="en-US" sz="1100"/>
        </a:p>
        <a:p>
          <a:r>
            <a:rPr lang="en-US" sz="1100"/>
            <a:t>SElect Flight_Type, Correct_AVG_OF_INS_MGN, Correct_Avg_Of_PCT_MGN, Correct_Avg_Of_Flat_MGN</a:t>
          </a:r>
        </a:p>
        <a:p>
          <a:r>
            <a:rPr lang="en-US" sz="1100"/>
            <a:t> FROM</a:t>
          </a:r>
        </a:p>
        <a:p>
          <a:r>
            <a:rPr lang="en-US" sz="1100"/>
            <a:t>       </a:t>
          </a:r>
        </a:p>
        <a:p>
          <a:r>
            <a:rPr lang="en-US" sz="1100"/>
            <a:t> ----- --------------------------Get Multipliers--------------------------------------------------</a:t>
          </a:r>
        </a:p>
        <a:p>
          <a:r>
            <a:rPr lang="en-US" sz="1100"/>
            <a:t> </a:t>
          </a:r>
        </a:p>
        <a:p>
          <a:r>
            <a:rPr lang="en-US" sz="1100"/>
            <a:t>       </a:t>
          </a:r>
        </a:p>
        <a:p>
          <a:r>
            <a:rPr lang="en-US" sz="1100"/>
            <a:t> (Select  CASE main.Flight_Type WHEN 'Special' THEN 'International' ELSE main.Flight_Type END as Flight_Type, </a:t>
          </a:r>
        </a:p>
        <a:p>
          <a:r>
            <a:rPr lang="en-US" sz="1100"/>
            <a:t> </a:t>
          </a:r>
        </a:p>
        <a:p>
          <a:r>
            <a:rPr lang="en-US" sz="1100"/>
            <a:t> ROUND((SUM(insurance_Profit_calc)/SUM(Insurance_Value))*100,3)  as Correct_AVG_OF_INS_MGN, </a:t>
          </a:r>
        </a:p>
        <a:p>
          <a:r>
            <a:rPr lang="en-US" sz="1100"/>
            <a:t> ROUND((SUM(insurance_Profit_calc)/SUM(Conversion_Value))*100,3) as Correct_AVG_OF_PCT_MGN, </a:t>
          </a:r>
        </a:p>
        <a:p>
          <a:r>
            <a:rPr lang="en-US" sz="1100"/>
            <a:t> ROUND((SUM(insurance_Profit_calc)/SUM(Travelers)),3)            as Correct_AVG_OF_Flat_MGN</a:t>
          </a:r>
        </a:p>
        <a:p>
          <a:r>
            <a:rPr lang="en-US" sz="1100"/>
            <a:t> </a:t>
          </a:r>
        </a:p>
        <a:p>
          <a:r>
            <a:rPr lang="en-US" sz="1100"/>
            <a:t>       </a:t>
          </a:r>
        </a:p>
        <a:p>
          <a:r>
            <a:rPr lang="en-US" sz="1100"/>
            <a:t>FRom</a:t>
          </a:r>
        </a:p>
        <a:p>
          <a:endParaRPr lang="en-US" sz="1100"/>
        </a:p>
        <a:p>
          <a:r>
            <a:rPr lang="en-US" sz="1100"/>
            <a:t>(select</a:t>
          </a:r>
        </a:p>
        <a:p>
          <a:r>
            <a:rPr lang="en-US" sz="1100"/>
            <a:t>	month(requested_at_date_in_et) as mo,</a:t>
          </a:r>
        </a:p>
        <a:p>
          <a:r>
            <a:rPr lang="en-US" sz="1100"/>
            <a:t>	</a:t>
          </a:r>
        </a:p>
        <a:p>
          <a:r>
            <a:rPr lang="en-US" sz="1100"/>
            <a:t>	CASE </a:t>
          </a:r>
        </a:p>
        <a:p>
          <a:r>
            <a:rPr lang="en-US" sz="1100"/>
            <a:t>	       WHEN apc.is_domestic='true' AND apc2.is_domestic='true'  THEN 'Domestic'</a:t>
          </a:r>
        </a:p>
        <a:p>
          <a:r>
            <a:rPr lang="en-US" sz="1100"/>
            <a:t>	       WHEN (apc.is_domestic='false' AND apc2.is_domestic='false'  AND (apc.State  in ('HI','AK', 'PR') AND APC2.State  in ('HI','AK', 'PR') )) THEN 'Special'</a:t>
          </a:r>
        </a:p>
        <a:p>
          <a:r>
            <a:rPr lang="en-US" sz="1100"/>
            <a:t>	       WHEN (apc.is_domestic='false' AND apc2.is_domestic='false'  AND ( (APC.Region in ('Mexico','The Caribbean', 'Canada') or apc.State  in ('HI','AK', 'PR'))  AND (APC2.Region in ('Mexico','The Caribbean', 'Canada') or apc2.State  in ('HI','AK', 'PR')))) THEN 'Special'</a:t>
          </a:r>
        </a:p>
        <a:p>
          <a:r>
            <a:rPr lang="en-US" sz="1100"/>
            <a:t>	       WHEN (apc.is_domestic='true' AND apc2.is_domestic='false'  AND ( APC2.Region in ('Mexico','The Caribbean', 'Canada') or apc2.State  in ('HI','AK', 'PR') )) THEN 'Special'</a:t>
          </a:r>
        </a:p>
        <a:p>
          <a:r>
            <a:rPr lang="en-US" sz="1100"/>
            <a:t>	       WHEN (apc.is_domestic='false' AND apc2.is_domestic='true'  AND ( APC.Region in ('Mexico','The Caribbean', 'Canada') or apc.State  in ('HI','AK', 'PR') )) THEN 'Special'</a:t>
          </a:r>
        </a:p>
        <a:p>
          <a:r>
            <a:rPr lang="en-US" sz="1100"/>
            <a:t>	       WHEN (apc.is_domestic='false' AND apc2.is_domestic='false'  AND ( (APC.Region Not in ('Mexico','The Caribbean', 'Canada') or apc.State NOt in ('HI','AK', 'PR'))  AND (APC2.Region Not in ('Mexico','The Caribbean', 'Canada') or apc.State not in ('HI','AK', 'PR')))) THEN 'International'</a:t>
          </a:r>
        </a:p>
        <a:p>
          <a:r>
            <a:rPr lang="en-US" sz="1100"/>
            <a:t>	       ELSE 'International'</a:t>
          </a:r>
        </a:p>
        <a:p>
          <a:r>
            <a:rPr lang="en-US" sz="1100"/>
            <a:t>       </a:t>
          </a:r>
        </a:p>
        <a:p>
          <a:r>
            <a:rPr lang="en-US" sz="1100"/>
            <a:t>	END as Flight_Type,</a:t>
          </a:r>
        </a:p>
        <a:p>
          <a:r>
            <a:rPr lang="en-US" sz="1100"/>
            <a:t>	</a:t>
          </a:r>
        </a:p>
        <a:p>
          <a:r>
            <a:rPr lang="en-US" sz="1100"/>
            <a:t>	insurance_value as insurance_value,  Conversion_Value, Travelers, Insurance_Value/travelers as Insurance_Value_O_travelers,</a:t>
          </a:r>
        </a:p>
        <a:p>
          <a:r>
            <a:rPr lang="en-US" sz="1100"/>
            <a:t>	</a:t>
          </a:r>
        </a:p>
        <a:p>
          <a:r>
            <a:rPr lang="en-US" sz="1100"/>
            <a:t>	---Formula applied</a:t>
          </a:r>
        </a:p>
        <a:p>
          <a:r>
            <a:rPr lang="en-US" sz="1100"/>
            <a:t>	</a:t>
          </a:r>
        </a:p>
        <a:p>
          <a:r>
            <a:rPr lang="en-US" sz="1100"/>
            <a:t>	CASE </a:t>
          </a:r>
        </a:p>
        <a:p>
          <a:r>
            <a:rPr lang="en-US" sz="1100"/>
            <a:t>	       WHEN apc.is_domestic='true' AND apc2.is_domestic='true'  THEN </a:t>
          </a:r>
        </a:p>
        <a:p>
          <a:r>
            <a:rPr lang="en-US" sz="1100"/>
            <a:t>	               CASE when conversion_value/travelers &lt; 2700 then Insurance_Value-((10.88 * Travelers) + .033*Insurance_Value)</a:t>
          </a:r>
        </a:p>
        <a:p>
          <a:r>
            <a:rPr lang="en-US" sz="1100"/>
            <a:t>				when conversion_value/travelers &gt;= 2700 then insurance_Value -((10.57 * Travelers) + .033*Insurance_Value)</a:t>
          </a:r>
        </a:p>
        <a:p>
          <a:r>
            <a:rPr lang="en-US" sz="1100"/>
            <a:t>			end  </a:t>
          </a:r>
        </a:p>
        <a:p>
          <a:r>
            <a:rPr lang="en-US" sz="1100"/>
            <a:t>	       WHEN (apc.is_domestic='false' AND apc2.is_domestic='false'  AND (apc.State  in ('HI','AK', 'PR') AND APC2.State  in ('HI','AK', 'PR') )) THEN insurance_Value -((13.47 * Travelers) + .033*Insurance_Value)</a:t>
          </a:r>
        </a:p>
        <a:p>
          <a:r>
            <a:rPr lang="en-US" sz="1100"/>
            <a:t>	       WHEN (apc.is_domestic='false' AND apc2.is_domestic='false'  AND ( (APC.Region in ('Mexico','The Caribbean', 'Canada') or apc.State  in ('HI','AK', 'PR'))  AND (APC2.Region in ('Mexico','The Caribbean', 'Canada') or apc2.State  in ('HI','AK', 'PR')))) </a:t>
          </a:r>
        </a:p>
        <a:p>
          <a:r>
            <a:rPr lang="en-US" sz="1100"/>
            <a:t>	               THEN insurance_Value -((Travelers * 13.47) + .033*Insurance_Value)</a:t>
          </a:r>
        </a:p>
        <a:p>
          <a:r>
            <a:rPr lang="en-US" sz="1100"/>
            <a:t>	       WHEN (apc.is_domestic='true' AND apc2.is_domestic='false'  AND ( APC2.Region in ('Mexico','The Caribbean', 'Canada') or apc2.State  in ('HI','AK', 'PR') )) THEN insurance_Value -((Travelers *13.47) + .033*Insurance_Value)</a:t>
          </a:r>
        </a:p>
        <a:p>
          <a:r>
            <a:rPr lang="en-US" sz="1100"/>
            <a:t>	       WHEN (apc.is_domestic='false' AND apc2.is_domestic='true'  AND ( APC.Region in ('Mexico','The Caribbean', 'Canada') or apc.State  in ('HI','AK', 'PR') )) THEN insurance_Value -((13.47 * Travelers) + .033*Insurance_Value)</a:t>
          </a:r>
        </a:p>
        <a:p>
          <a:r>
            <a:rPr lang="en-US" sz="1100"/>
            <a:t>	       WHEN (apc.is_domestic='false' AND apc2.is_domestic='false'  AND ( (APC.Region Not in ('Mexico','The Caribbean', 'Canada') or apc.State NOt in ('HI','AK', 'PR'))  AND (APC2.Region Not in ('Mexico','The Caribbean', 'Canada') or apc.State not in ('HI','AK', 'PR')))) </a:t>
          </a:r>
        </a:p>
        <a:p>
          <a:r>
            <a:rPr lang="en-US" sz="1100"/>
            <a:t>	               THEN insurance_value-((21.23 * Travelers) + (0.033*Insurance_Value))</a:t>
          </a:r>
        </a:p>
        <a:p>
          <a:r>
            <a:rPr lang="en-US" sz="1100"/>
            <a:t>	       ELSE insurance_value-((21.23*Travelers) + (0.033*Insurance_Value))</a:t>
          </a:r>
        </a:p>
        <a:p>
          <a:r>
            <a:rPr lang="en-US" sz="1100"/>
            <a:t>       </a:t>
          </a:r>
        </a:p>
        <a:p>
          <a:r>
            <a:rPr lang="en-US" sz="1100"/>
            <a:t>	END as Insurance_Profit_Calc</a:t>
          </a:r>
        </a:p>
        <a:p>
          <a:r>
            <a:rPr lang="en-US" sz="1100"/>
            <a:t>	</a:t>
          </a:r>
        </a:p>
        <a:p>
          <a:r>
            <a:rPr lang="en-US" sz="1100"/>
            <a:t>from</a:t>
          </a:r>
        </a:p>
        <a:p>
          <a:r>
            <a:rPr lang="en-US" sz="1100"/>
            <a:t>	intent_media_log_data_production.conversions c</a:t>
          </a:r>
        </a:p>
        <a:p>
          <a:r>
            <a:rPr lang="en-US" sz="1100"/>
            <a:t>join</a:t>
          </a:r>
        </a:p>
        <a:p>
          <a:r>
            <a:rPr lang="en-US" sz="1100"/>
            <a:t>	intent_media_production.airport_codes apc</a:t>
          </a:r>
        </a:p>
        <a:p>
          <a:r>
            <a:rPr lang="en-US" sz="1100"/>
            <a:t>on</a:t>
          </a:r>
        </a:p>
        <a:p>
          <a:r>
            <a:rPr lang="en-US" sz="1100"/>
            <a:t>	c.origination = apc.code</a:t>
          </a:r>
        </a:p>
        <a:p>
          <a:r>
            <a:rPr lang="en-US" sz="1100"/>
            <a:t>join</a:t>
          </a:r>
        </a:p>
        <a:p>
          <a:r>
            <a:rPr lang="en-US" sz="1100"/>
            <a:t>	intent_media_production.airport_codes apc2</a:t>
          </a:r>
        </a:p>
        <a:p>
          <a:r>
            <a:rPr lang="en-US" sz="1100"/>
            <a:t>on</a:t>
          </a:r>
        </a:p>
        <a:p>
          <a:r>
            <a:rPr lang="en-US" sz="1100"/>
            <a:t>	c.destination = apc2.code</a:t>
          </a:r>
        </a:p>
        <a:p>
          <a:r>
            <a:rPr lang="en-US" sz="1100"/>
            <a:t>where</a:t>
          </a:r>
        </a:p>
        <a:p>
          <a:r>
            <a:rPr lang="en-US" sz="1100"/>
            <a:t>	site_type='EXPEDIA'</a:t>
          </a:r>
        </a:p>
        <a:p>
          <a:r>
            <a:rPr lang="en-US" sz="1100"/>
            <a:t>	and ip_address_blacklisted is false</a:t>
          </a:r>
        </a:p>
        <a:p>
          <a:r>
            <a:rPr lang="en-US" sz="1100"/>
            <a:t>	and entity_id=45</a:t>
          </a:r>
        </a:p>
        <a:p>
          <a:r>
            <a:rPr lang="en-US" sz="1100"/>
            <a:t>	and product_category_type='FLIGHTS'</a:t>
          </a:r>
        </a:p>
        <a:p>
          <a:r>
            <a:rPr lang="en-US" sz="1100"/>
            <a:t>	and insurance_value &lt;&gt;0</a:t>
          </a:r>
        </a:p>
        <a:p>
          <a:r>
            <a:rPr lang="en-US" sz="1100"/>
            <a:t>	and requested_at_date_in_et &gt;= '2014-04-01' and requested_at_date_in_et &lt; '2014-06-01'</a:t>
          </a:r>
        </a:p>
        <a:p>
          <a:r>
            <a:rPr lang="en-US" sz="1100"/>
            <a:t>	AND Conversion_Value &lt; 70000) main</a:t>
          </a:r>
        </a:p>
        <a:p>
          <a:endParaRPr lang="en-US" sz="1100"/>
        </a:p>
        <a:p>
          <a:r>
            <a:rPr lang="en-US" sz="1100"/>
            <a:t>GROUP BY     CASE main.Flight_Type WHEN 'Special' THEN 'International' ELSE main.Flight_Type END </a:t>
          </a:r>
        </a:p>
        <a:p>
          <a:r>
            <a:rPr lang="en-US" sz="1100"/>
            <a:t>ORder by CASE main.Flight_Type WHEN 'Special' THEN 'International' ELSE main.Flight_Type  END ) GetMult;</a:t>
          </a:r>
        </a:p>
        <a:p>
          <a:r>
            <a:rPr lang="en-US" sz="1100"/>
            <a:t>  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-----------------------Genereate Summary Table Of Results ------ </a:t>
          </a:r>
        </a:p>
        <a:p>
          <a:endParaRPr lang="en-US" sz="1100"/>
        </a:p>
        <a:p>
          <a:r>
            <a:rPr lang="en-US" sz="1100"/>
            <a:t>Select  Mo, </a:t>
          </a:r>
        </a:p>
        <a:p>
          <a:r>
            <a:rPr lang="en-US" sz="1100"/>
            <a:t>        ---Flight_Type, </a:t>
          </a:r>
        </a:p>
        <a:p>
          <a:r>
            <a:rPr lang="en-US" sz="1100"/>
            <a:t>        ROUND(SUM(Insurance_Value),0) as Insurance_Value,</a:t>
          </a:r>
        </a:p>
        <a:p>
          <a:r>
            <a:rPr lang="en-US" sz="1100"/>
            <a:t>        ROUND(SUM(Old_Insurance_Profit),0) as Old_Insurance_Profit,</a:t>
          </a:r>
        </a:p>
        <a:p>
          <a:r>
            <a:rPr lang="en-US" sz="1100"/>
            <a:t>        ROUND(SUM(Insurance_Profit_Calc),0) as Expedia_Calc_Profit, </a:t>
          </a:r>
        </a:p>
        <a:p>
          <a:r>
            <a:rPr lang="en-US" sz="1100"/>
            <a:t>        </a:t>
          </a:r>
        </a:p>
        <a:p>
          <a:r>
            <a:rPr lang="en-US" sz="1100"/>
            <a:t>        ------Insurance Margin</a:t>
          </a:r>
        </a:p>
        <a:p>
          <a:r>
            <a:rPr lang="en-US" sz="1100"/>
            <a:t>        ROUND(SUM(Calc_INS_Margin),0) as Proposed_INS_Profit, </a:t>
          </a:r>
        </a:p>
        <a:p>
          <a:r>
            <a:rPr lang="en-US" sz="1100"/>
            <a:t>        ROUND(SUM(Calc_INS_Margin) - SUM(Insurance_Profit_Calc),0) as INS_Profit_Diff, </a:t>
          </a:r>
        </a:p>
        <a:p>
          <a:r>
            <a:rPr lang="en-US" sz="1100"/>
            <a:t>        ROUND(((SUM(Calc_INS_Margin) - SUM(Insurance_Profit_Calc))/SUM(Insurance_Profit_Calc)),2) as INS_Profit_PCT_Diff, </a:t>
          </a:r>
        </a:p>
        <a:p>
          <a:r>
            <a:rPr lang="en-US" sz="1100"/>
            <a:t>        ROUND(CORR(Calc_INS_Margin, Insurance_Profit_Calc),2) as Corr_INS_Expedia,</a:t>
          </a:r>
        </a:p>
        <a:p>
          <a:r>
            <a:rPr lang="en-US" sz="1100"/>
            <a:t>        AVG(Calc_INS_Margin) as Calc_INS_Conv_margin, </a:t>
          </a:r>
        </a:p>
        <a:p>
          <a:r>
            <a:rPr lang="en-US" sz="1100"/>
            <a:t>        </a:t>
          </a:r>
        </a:p>
        <a:p>
          <a:r>
            <a:rPr lang="en-US" sz="1100"/>
            <a:t>        ------PCT</a:t>
          </a:r>
        </a:p>
        <a:p>
          <a:r>
            <a:rPr lang="en-US" sz="1100"/>
            <a:t>        ROUND(SUM(Calc_PCT_CONV_Margin),0) as Proposed_PCT_Profit, </a:t>
          </a:r>
        </a:p>
        <a:p>
          <a:r>
            <a:rPr lang="en-US" sz="1100"/>
            <a:t>        ROUND(SUM(Calc_PCT_CONV_Margin) - SUM(Insurance_Profit_Calc),0) as PCT_Profit_Diff, </a:t>
          </a:r>
        </a:p>
        <a:p>
          <a:r>
            <a:rPr lang="en-US" sz="1100"/>
            <a:t>        ROUND(((SUM(Calc_PCT_CONV_Margin) - SUM(Insurance_Profit_Calc))/SUM(Insurance_Profit_Calc)),2) as PCT_Profit_PCT_Diff, </a:t>
          </a:r>
        </a:p>
        <a:p>
          <a:r>
            <a:rPr lang="en-US" sz="1100"/>
            <a:t>        ROUND(CORR(Calc_PCT_CONV_Margin, Insurance_Profit_Calc),2) as Corr_PCT_Expedia,</a:t>
          </a:r>
        </a:p>
        <a:p>
          <a:r>
            <a:rPr lang="en-US" sz="1100"/>
            <a:t>        AVG(Calc_PCT_CONV_Margin) as Calc_PCT_Conv_margin,  </a:t>
          </a:r>
        </a:p>
        <a:p>
          <a:r>
            <a:rPr lang="en-US" sz="1100"/>
            <a:t>        -----Flat</a:t>
          </a:r>
        </a:p>
        <a:p>
          <a:r>
            <a:rPr lang="en-US" sz="1100"/>
            <a:t>        ROUND(SUM(Calc_Flat_Margin),0) as Proposed_Flat_Profit,</a:t>
          </a:r>
        </a:p>
        <a:p>
          <a:r>
            <a:rPr lang="en-US" sz="1100"/>
            <a:t>        ROUND(SUM(Calc_Flat_Margin) - SUM(Insurance_Profit_Calc),0) as Flat_Profit_Diff,</a:t>
          </a:r>
        </a:p>
        <a:p>
          <a:r>
            <a:rPr lang="en-US" sz="1100"/>
            <a:t>        ROUND(((SUM(Calc_Flat_Margin) - SUM(Insurance_Profit_Calc))/SUM(Insurance_Profit_Calc)),2) as Flat_Profit_PCT_Diff, </a:t>
          </a:r>
        </a:p>
        <a:p>
          <a:r>
            <a:rPr lang="en-US" sz="1100"/>
            <a:t>        ROUND(CORR(Calc_Flat_Margin, Insurance_Profit_Calc),2) as Corr_Flat_Expedia, </a:t>
          </a:r>
        </a:p>
        <a:p>
          <a:r>
            <a:rPr lang="en-US" sz="1100"/>
            <a:t>        AVG(Calc_Flat_Margin) as Calc_Flat_Margin, </a:t>
          </a:r>
        </a:p>
        <a:p>
          <a:r>
            <a:rPr lang="en-US" sz="1100"/>
            <a:t>       ------Actual Values</a:t>
          </a:r>
        </a:p>
        <a:p>
          <a:r>
            <a:rPr lang="en-US" sz="1100"/>
            <a:t> </a:t>
          </a:r>
        </a:p>
        <a:p>
          <a:r>
            <a:rPr lang="en-US" sz="1100"/>
            <a:t>        AVG(Insurance_Margin) as Insurance_Margin,   </a:t>
          </a:r>
        </a:p>
        <a:p>
          <a:r>
            <a:rPr lang="en-US" sz="1100"/>
            <a:t>        AVG(Percent_Multiple) as Percent_Margin, </a:t>
          </a:r>
        </a:p>
        <a:p>
          <a:r>
            <a:rPr lang="en-US" sz="1100"/>
            <a:t>        Avg(Flat_Multiple) as Flat_Multiple</a:t>
          </a:r>
        </a:p>
        <a:p>
          <a:endParaRPr lang="en-US" sz="1100"/>
        </a:p>
        <a:p>
          <a:r>
            <a:rPr lang="en-US" sz="1100"/>
            <a:t>From</a:t>
          </a:r>
        </a:p>
        <a:p>
          <a:r>
            <a:rPr lang="en-US" sz="1100"/>
            <a:t>(SELECT main.*, p.Insurance_Margin, p.Percent_Multiple, p.Flat_Multiple, </a:t>
          </a:r>
        </a:p>
        <a:p>
          <a:r>
            <a:rPr lang="en-US" sz="1100"/>
            <a:t>Insurance_Value * Insurance_Margin *(1/100) as Calc_INS_Margin, </a:t>
          </a:r>
        </a:p>
        <a:p>
          <a:r>
            <a:rPr lang="en-US" sz="1100"/>
            <a:t>Conversion_Value * Percent_Multiple *(1/100) as Calc_PCT_CONV_Margin, </a:t>
          </a:r>
        </a:p>
        <a:p>
          <a:r>
            <a:rPr lang="en-US" sz="1100"/>
            <a:t>Flat_Multiple * Travelers as Calc_Flat_Margin</a:t>
          </a:r>
        </a:p>
        <a:p>
          <a:r>
            <a:rPr lang="en-US" sz="1100"/>
            <a:t>From </a:t>
          </a:r>
        </a:p>
        <a:p>
          <a:endParaRPr lang="en-US" sz="1100"/>
        </a:p>
        <a:p>
          <a:r>
            <a:rPr lang="en-US" sz="1100"/>
            <a:t>(select</a:t>
          </a:r>
        </a:p>
        <a:p>
          <a:r>
            <a:rPr lang="en-US" sz="1100"/>
            <a:t>	month(requested_at_date_in_et) as mo,</a:t>
          </a:r>
        </a:p>
        <a:p>
          <a:r>
            <a:rPr lang="en-US" sz="1100"/>
            <a:t>	-----------------Note International replaces Special in this Query for Summary</a:t>
          </a:r>
        </a:p>
        <a:p>
          <a:r>
            <a:rPr lang="en-US" sz="1100"/>
            <a:t>	CASE </a:t>
          </a:r>
        </a:p>
        <a:p>
          <a:r>
            <a:rPr lang="en-US" sz="1100"/>
            <a:t>	       WHEN apc.is_domestic='true' AND apc2.is_domestic='true'  THEN 'Domestic'</a:t>
          </a:r>
        </a:p>
        <a:p>
          <a:r>
            <a:rPr lang="en-US" sz="1100"/>
            <a:t>	       WHEN (apc.is_domestic='false' AND apc2.is_domestic='false'  AND (apc.State  in ('HI','AK', 'PR') AND APC2.State  in ('HI','AK', 'PR') )) THEN 'International'</a:t>
          </a:r>
        </a:p>
        <a:p>
          <a:r>
            <a:rPr lang="en-US" sz="1100"/>
            <a:t>	       WHEN (apc.is_domestic='false' AND apc2.is_domestic='false'  AND ( (APC.Region in ('Mexico','The Caribbean', 'Canada') or apc.State  in ('HI','AK', 'PR'))  AND (APC2.Region in ('Mexico','The Caribbean', 'Canada') or apc2.State  in ('HI','AK', 'PR')))) THEN 'International'</a:t>
          </a:r>
        </a:p>
        <a:p>
          <a:r>
            <a:rPr lang="en-US" sz="1100"/>
            <a:t>	       WHEN (apc.is_domestic='true' AND apc2.is_domestic='false'  AND ( APC2.Region in ('Mexico','The Caribbean', 'Canada') or apc2.State  in ('HI','AK', 'PR') )) THEN 'International'</a:t>
          </a:r>
        </a:p>
        <a:p>
          <a:r>
            <a:rPr lang="en-US" sz="1100"/>
            <a:t>	       WHEN (apc.is_domestic='false' AND apc2.is_domestic='true'  AND ( APC.Region in ('Mexico','The Caribbean', 'Canada') or apc.State  in ('HI','AK', 'PR') )) THEN 'International'</a:t>
          </a:r>
        </a:p>
        <a:p>
          <a:r>
            <a:rPr lang="en-US" sz="1100"/>
            <a:t>	       WHEN (apc.is_domestic='false' AND apc2.is_domestic='false'  AND ( (APC.Region Not in ('Mexico','The Caribbean', 'Canada') or apc.State NOt in ('HI','AK', 'PR'))  AND (APC2.Region Not in ('Mexico','The Caribbean', 'Canada') or apc.State not in ('HI','AK', 'PR')))) THEN 'International'</a:t>
          </a:r>
        </a:p>
        <a:p>
          <a:r>
            <a:rPr lang="en-US" sz="1100"/>
            <a:t>	       ELSE 'International'</a:t>
          </a:r>
        </a:p>
        <a:p>
          <a:r>
            <a:rPr lang="en-US" sz="1100"/>
            <a:t>       </a:t>
          </a:r>
        </a:p>
        <a:p>
          <a:r>
            <a:rPr lang="en-US" sz="1100"/>
            <a:t>	END as Flight_Type,</a:t>
          </a:r>
        </a:p>
        <a:p>
          <a:r>
            <a:rPr lang="en-US" sz="1100"/>
            <a:t>	</a:t>
          </a:r>
        </a:p>
        <a:p>
          <a:r>
            <a:rPr lang="en-US" sz="1100"/>
            <a:t>	insurance_value as insurance_value, Insurance_Value *.6 as OLD_Insurance_Profit, Conversion_Value, Travelers, Insurance_Value/travelers as Insurance_Value_O_travelers,</a:t>
          </a:r>
        </a:p>
        <a:p>
          <a:r>
            <a:rPr lang="en-US" sz="1100"/>
            <a:t>	</a:t>
          </a:r>
        </a:p>
        <a:p>
          <a:r>
            <a:rPr lang="en-US" sz="1100"/>
            <a:t>	---Formula applied</a:t>
          </a:r>
        </a:p>
        <a:p>
          <a:r>
            <a:rPr lang="en-US" sz="1100"/>
            <a:t>	</a:t>
          </a:r>
        </a:p>
        <a:p>
          <a:r>
            <a:rPr lang="en-US" sz="1100"/>
            <a:t>	CASE </a:t>
          </a:r>
        </a:p>
        <a:p>
          <a:r>
            <a:rPr lang="en-US" sz="1100"/>
            <a:t>	       WHEN apc.is_domestic='true' AND apc2.is_domestic='true'  THEN </a:t>
          </a:r>
        </a:p>
        <a:p>
          <a:r>
            <a:rPr lang="en-US" sz="1100"/>
            <a:t>	               CASE when conversion_value/travelers &lt; 2700 then Insurance_Value-((10.88*Travelers) + .033*Insurance_Value)</a:t>
          </a:r>
        </a:p>
        <a:p>
          <a:r>
            <a:rPr lang="en-US" sz="1100"/>
            <a:t>				when conversion_value/travelers &gt;= 2700 then insurance_Value -((10.57*Travelers) + .033*Insurance_Value)</a:t>
          </a:r>
        </a:p>
        <a:p>
          <a:r>
            <a:rPr lang="en-US" sz="1100"/>
            <a:t>			end  </a:t>
          </a:r>
        </a:p>
        <a:p>
          <a:r>
            <a:rPr lang="en-US" sz="1100"/>
            <a:t>	       WHEN (apc.is_domestic='false' AND apc2.is_domestic='false'  AND (apc.State  in ('HI','AK', 'PR') AND APC2.State  in ('HI','AK', 'PR') )) THEN insurance_Value -((13.47*Travelers) + .033*Insurance_Value)</a:t>
          </a:r>
        </a:p>
        <a:p>
          <a:r>
            <a:rPr lang="en-US" sz="1100"/>
            <a:t>	       WHEN (apc.is_domestic='false' AND apc2.is_domestic='false'  AND ( (APC.Region in ('Mexico','The Caribbean', 'Canada') or apc.State  in ('HI','AK', 'PR'))  AND (APC2.Region in ('Mexico','The Caribbean', 'Canada') or apc2.State  in ('HI','AK', 'PR')))) </a:t>
          </a:r>
        </a:p>
        <a:p>
          <a:r>
            <a:rPr lang="en-US" sz="1100"/>
            <a:t>	               THEN insurance_Value -((13.47*Travelers) + .033*Insurance_Value)</a:t>
          </a:r>
        </a:p>
        <a:p>
          <a:r>
            <a:rPr lang="en-US" sz="1100"/>
            <a:t>                                                                                       WHEN (apc.is_domestic='true' AND apc2.is_domestic='false'  AND ( APC2.Region in ('Mexico','The Caribbean', 'Canada') or apc2.State  in ('HI','AK', 'PR') )) THEN insurance_Value -((13.47*Travelers) + .033*Insurance_Value)</a:t>
          </a:r>
        </a:p>
        <a:p>
          <a:r>
            <a:rPr lang="en-US" sz="1100"/>
            <a:t>                                                                                       WHEN (apc.is_domestic='false' AND apc2.is_domestic='true'  AND ( APC.Region in ('Mexico','The Caribbean', 'Canada') or apc.State  in ('HI','AK', 'PR') )) THEN insurance_Value -((13.47*Travelers) + .033*Insurance_Value)</a:t>
          </a:r>
        </a:p>
        <a:p>
          <a:r>
            <a:rPr lang="en-US" sz="1100"/>
            <a:t>                                                                                       WHEN (apc.is_domestic='false' AND apc2.is_domestic='false'  AND ( (APC.Region Not in ('Mexico','The Caribbean', 'Canada') or apc.State NOt in ('HI','AK', 'PR'))  AND (APC2.Region Not in ('Mexico','The Caribbean', 'Canada') or apc.State not in ('HI','AK', 'PR')))) </a:t>
          </a:r>
        </a:p>
        <a:p>
          <a:r>
            <a:rPr lang="en-US" sz="1100"/>
            <a:t>	               THEN insurance_value-((21.23*Travelers) + (0.033*Insurance_Value))</a:t>
          </a:r>
        </a:p>
        <a:p>
          <a:r>
            <a:rPr lang="en-US" sz="1100"/>
            <a:t>	       ELSE insurance_value-((21.23*Travelers) + (0.033*Insurance_Value))</a:t>
          </a:r>
        </a:p>
        <a:p>
          <a:r>
            <a:rPr lang="en-US" sz="1100"/>
            <a:t>       </a:t>
          </a:r>
        </a:p>
        <a:p>
          <a:r>
            <a:rPr lang="en-US" sz="1100"/>
            <a:t>	END as Insurance_Profit_Calc</a:t>
          </a:r>
        </a:p>
        <a:p>
          <a:r>
            <a:rPr lang="en-US" sz="1100"/>
            <a:t>	</a:t>
          </a:r>
        </a:p>
        <a:p>
          <a:r>
            <a:rPr lang="en-US" sz="1100"/>
            <a:t>from</a:t>
          </a:r>
        </a:p>
        <a:p>
          <a:r>
            <a:rPr lang="en-US" sz="1100"/>
            <a:t>	intent_media_log_data_production.conversions c</a:t>
          </a:r>
        </a:p>
        <a:p>
          <a:r>
            <a:rPr lang="en-US" sz="1100"/>
            <a:t>join</a:t>
          </a:r>
        </a:p>
        <a:p>
          <a:r>
            <a:rPr lang="en-US" sz="1100"/>
            <a:t>	intent_media_production.airport_codes apc</a:t>
          </a:r>
        </a:p>
        <a:p>
          <a:r>
            <a:rPr lang="en-US" sz="1100"/>
            <a:t>on</a:t>
          </a:r>
        </a:p>
        <a:p>
          <a:r>
            <a:rPr lang="en-US" sz="1100"/>
            <a:t>	c.origination = apc.code</a:t>
          </a:r>
        </a:p>
        <a:p>
          <a:r>
            <a:rPr lang="en-US" sz="1100"/>
            <a:t>join</a:t>
          </a:r>
        </a:p>
        <a:p>
          <a:r>
            <a:rPr lang="en-US" sz="1100"/>
            <a:t>	intent_media_production.airport_codes apc2</a:t>
          </a:r>
        </a:p>
        <a:p>
          <a:r>
            <a:rPr lang="en-US" sz="1100"/>
            <a:t>on</a:t>
          </a:r>
        </a:p>
        <a:p>
          <a:r>
            <a:rPr lang="en-US" sz="1100"/>
            <a:t>	c.destination = apc2.code</a:t>
          </a:r>
        </a:p>
        <a:p>
          <a:r>
            <a:rPr lang="en-US" sz="1100"/>
            <a:t>where</a:t>
          </a:r>
        </a:p>
        <a:p>
          <a:r>
            <a:rPr lang="en-US" sz="1100"/>
            <a:t>	site_type='EXPEDIA'</a:t>
          </a:r>
        </a:p>
        <a:p>
          <a:r>
            <a:rPr lang="en-US" sz="1100"/>
            <a:t>	and ip_address_blacklisted is false</a:t>
          </a:r>
        </a:p>
        <a:p>
          <a:r>
            <a:rPr lang="en-US" sz="1100"/>
            <a:t>	and entity_id=45</a:t>
          </a:r>
        </a:p>
        <a:p>
          <a:r>
            <a:rPr lang="en-US" sz="1100"/>
            <a:t>	and product_category_type='FLIGHTS'</a:t>
          </a:r>
        </a:p>
        <a:p>
          <a:r>
            <a:rPr lang="en-US" sz="1100"/>
            <a:t>	and insurance_value &lt;&gt;0</a:t>
          </a:r>
        </a:p>
        <a:p>
          <a:r>
            <a:rPr lang="en-US" sz="1100"/>
            <a:t>	--and requested_at_date_in_et &gt;= '2013-03-01' and requested_at_date_in_et &lt; '2014-07-01'</a:t>
          </a:r>
        </a:p>
        <a:p>
          <a:r>
            <a:rPr lang="en-US" sz="1100"/>
            <a:t>	AND Conversion_Value &lt; 70000</a:t>
          </a:r>
        </a:p>
        <a:p>
          <a:r>
            <a:rPr lang="en-US" sz="1100"/>
            <a:t>	                                                                                               ) main</a:t>
          </a:r>
        </a:p>
        <a:p>
          <a:r>
            <a:rPr lang="en-US" sz="1100"/>
            <a:t>Join </a:t>
          </a:r>
        </a:p>
        <a:p>
          <a:r>
            <a:rPr lang="en-US" sz="1100"/>
            <a:t>        Intent_Media_Sandbox_Production.Expedia_Insurance_Profit p</a:t>
          </a:r>
        </a:p>
        <a:p>
          <a:r>
            <a:rPr lang="en-US" sz="1100"/>
            <a:t>        </a:t>
          </a:r>
        </a:p>
        <a:p>
          <a:r>
            <a:rPr lang="en-US" sz="1100"/>
            <a:t>On   p.Flight_Type = main.Flight_Type) Comb</a:t>
          </a:r>
        </a:p>
        <a:p>
          <a:endParaRPr lang="en-US" sz="1100"/>
        </a:p>
        <a:p>
          <a:r>
            <a:rPr lang="en-US" sz="1100"/>
            <a:t>GROUP BY Mo </a:t>
          </a:r>
        </a:p>
        <a:p>
          <a:r>
            <a:rPr lang="en-US" sz="1100"/>
            <a:t>---,Flight_Type</a:t>
          </a:r>
        </a:p>
        <a:p>
          <a:r>
            <a:rPr lang="en-US" sz="1100"/>
            <a:t>ORDER BY  ---Flight_Type,</a:t>
          </a:r>
        </a:p>
        <a:p>
          <a:r>
            <a:rPr lang="en-US" sz="1100"/>
            <a:t> Mo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workbookViewId="0">
      <selection activeCell="C2" sqref="C2:F3"/>
    </sheetView>
  </sheetViews>
  <sheetFormatPr baseColWidth="10" defaultRowHeight="15" x14ac:dyDescent="0"/>
  <cols>
    <col min="2" max="2" width="13" customWidth="1"/>
    <col min="3" max="3" width="23.6640625" customWidth="1"/>
    <col min="4" max="4" width="24.33203125" bestFit="1" customWidth="1"/>
    <col min="5" max="6" width="24.6640625" bestFit="1" customWidth="1"/>
    <col min="7" max="7" width="19.5" customWidth="1"/>
    <col min="8" max="10" width="17.5" customWidth="1"/>
    <col min="11" max="11" width="24.83203125" customWidth="1"/>
    <col min="12" max="12" width="18.5" bestFit="1" customWidth="1"/>
    <col min="13" max="14" width="13.6640625" bestFit="1" customWidth="1"/>
    <col min="15" max="15" width="16.1640625" bestFit="1" customWidth="1"/>
    <col min="16" max="16" width="12.5" bestFit="1" customWidth="1"/>
    <col min="17" max="17" width="18.5" bestFit="1" customWidth="1"/>
    <col min="18" max="19" width="13.6640625" customWidth="1"/>
    <col min="20" max="20" width="16.1640625" bestFit="1" customWidth="1"/>
    <col min="21" max="21" width="12.5" bestFit="1" customWidth="1"/>
    <col min="22" max="22" width="12.5" customWidth="1"/>
    <col min="23" max="23" width="14.33203125" bestFit="1" customWidth="1"/>
    <col min="24" max="24" width="12.1640625" bestFit="1" customWidth="1"/>
  </cols>
  <sheetData>
    <row r="1" spans="2:24">
      <c r="C1" s="68"/>
    </row>
    <row r="2" spans="2:24">
      <c r="C2" s="69" t="s">
        <v>104</v>
      </c>
      <c r="D2" s="69"/>
      <c r="E2" s="22" t="s">
        <v>1</v>
      </c>
      <c r="F2" s="24">
        <f>V8/100</f>
        <v>0.15890000000000001</v>
      </c>
      <c r="G2" s="26"/>
      <c r="H2" s="26"/>
      <c r="I2" s="26"/>
      <c r="J2" s="26"/>
      <c r="K2" s="26"/>
    </row>
    <row r="3" spans="2:24">
      <c r="C3" s="69"/>
      <c r="D3" s="69"/>
      <c r="E3" s="23" t="s">
        <v>0</v>
      </c>
      <c r="F3" s="25">
        <f>V13/100</f>
        <v>0.14393</v>
      </c>
      <c r="G3" s="27"/>
      <c r="H3" s="27"/>
      <c r="I3" s="27"/>
      <c r="J3" s="27"/>
      <c r="K3" s="27"/>
    </row>
    <row r="5" spans="2:24">
      <c r="G5" t="s">
        <v>141</v>
      </c>
      <c r="L5" t="s">
        <v>140</v>
      </c>
      <c r="Q5" t="s">
        <v>142</v>
      </c>
    </row>
    <row r="6" spans="2:24" ht="16" thickBot="1"/>
    <row r="7" spans="2:24">
      <c r="B7" s="4" t="s">
        <v>3</v>
      </c>
      <c r="C7" s="4" t="s">
        <v>4</v>
      </c>
      <c r="D7" s="4" t="s">
        <v>49</v>
      </c>
      <c r="E7" s="4" t="s">
        <v>12</v>
      </c>
      <c r="F7" s="30" t="s">
        <v>5</v>
      </c>
      <c r="G7" s="35" t="s">
        <v>94</v>
      </c>
      <c r="H7" s="36" t="s">
        <v>95</v>
      </c>
      <c r="I7" s="36" t="s">
        <v>96</v>
      </c>
      <c r="J7" s="36" t="s">
        <v>97</v>
      </c>
      <c r="K7" s="37" t="s">
        <v>98</v>
      </c>
      <c r="L7" s="44" t="s">
        <v>6</v>
      </c>
      <c r="M7" s="45" t="s">
        <v>10</v>
      </c>
      <c r="N7" s="45" t="s">
        <v>47</v>
      </c>
      <c r="O7" s="45" t="s">
        <v>8</v>
      </c>
      <c r="P7" s="46" t="s">
        <v>99</v>
      </c>
      <c r="Q7" s="57" t="s">
        <v>7</v>
      </c>
      <c r="R7" s="58" t="s">
        <v>11</v>
      </c>
      <c r="S7" s="58" t="s">
        <v>48</v>
      </c>
      <c r="T7" s="58" t="s">
        <v>9</v>
      </c>
      <c r="U7" s="59" t="s">
        <v>100</v>
      </c>
      <c r="V7" s="54" t="s">
        <v>101</v>
      </c>
      <c r="W7" s="54" t="s">
        <v>102</v>
      </c>
      <c r="X7" s="21" t="s">
        <v>103</v>
      </c>
    </row>
    <row r="8" spans="2:24">
      <c r="B8" s="5">
        <v>3</v>
      </c>
      <c r="C8" s="5" t="s">
        <v>1</v>
      </c>
      <c r="D8" s="7">
        <v>1886978</v>
      </c>
      <c r="E8" s="6">
        <v>1132187</v>
      </c>
      <c r="F8" s="31">
        <v>289747</v>
      </c>
      <c r="G8" s="62">
        <v>299841</v>
      </c>
      <c r="H8" s="60">
        <v>10093</v>
      </c>
      <c r="I8" s="17">
        <v>0.03</v>
      </c>
      <c r="J8" s="28">
        <v>0.84</v>
      </c>
      <c r="K8" s="39">
        <v>6.7333046262154497</v>
      </c>
      <c r="L8" s="38">
        <v>297328</v>
      </c>
      <c r="M8" s="6">
        <v>7581</v>
      </c>
      <c r="N8" s="17">
        <v>0.03</v>
      </c>
      <c r="O8" s="5">
        <v>0.83</v>
      </c>
      <c r="P8" s="47">
        <v>6.6768831132738997</v>
      </c>
      <c r="Q8" s="38">
        <v>307524</v>
      </c>
      <c r="R8" s="6">
        <v>17777</v>
      </c>
      <c r="S8" s="17">
        <v>0.06</v>
      </c>
      <c r="T8" s="5">
        <v>0.34</v>
      </c>
      <c r="U8" s="47">
        <v>6.9058446924614296</v>
      </c>
      <c r="V8" s="55">
        <v>15.89</v>
      </c>
      <c r="W8" s="55">
        <v>1.1140000000000001</v>
      </c>
      <c r="X8" s="19">
        <v>4.67</v>
      </c>
    </row>
    <row r="9" spans="2:24">
      <c r="B9" s="8">
        <v>4</v>
      </c>
      <c r="C9" s="8" t="s">
        <v>1</v>
      </c>
      <c r="D9" s="10">
        <v>1682904</v>
      </c>
      <c r="E9" s="9">
        <v>1009743</v>
      </c>
      <c r="F9" s="32">
        <v>265446</v>
      </c>
      <c r="G9" s="63">
        <v>267414</v>
      </c>
      <c r="H9" s="61">
        <v>1967</v>
      </c>
      <c r="I9" s="18">
        <v>0.01</v>
      </c>
      <c r="J9" s="29">
        <v>0.86</v>
      </c>
      <c r="K9" s="41">
        <v>6.6198019282602196</v>
      </c>
      <c r="L9" s="40">
        <v>265411</v>
      </c>
      <c r="M9" s="9">
        <v>-35</v>
      </c>
      <c r="N9" s="18">
        <v>0</v>
      </c>
      <c r="O9" s="8">
        <v>0.85</v>
      </c>
      <c r="P9" s="48">
        <v>6.5702312498118598</v>
      </c>
      <c r="Q9" s="40">
        <v>270944</v>
      </c>
      <c r="R9" s="9">
        <v>5498</v>
      </c>
      <c r="S9" s="18">
        <v>0.02</v>
      </c>
      <c r="T9" s="8">
        <v>0.33</v>
      </c>
      <c r="U9" s="48">
        <v>6.7072002178433499</v>
      </c>
      <c r="V9" s="56">
        <v>15.89</v>
      </c>
      <c r="W9" s="56">
        <v>1.1140000000000001</v>
      </c>
      <c r="X9" s="20">
        <v>4.67</v>
      </c>
    </row>
    <row r="10" spans="2:24">
      <c r="B10" s="8">
        <v>5</v>
      </c>
      <c r="C10" s="8" t="s">
        <v>1</v>
      </c>
      <c r="D10" s="10">
        <v>2168082</v>
      </c>
      <c r="E10" s="9">
        <v>1300849</v>
      </c>
      <c r="F10" s="32">
        <v>346471</v>
      </c>
      <c r="G10" s="63">
        <v>344508</v>
      </c>
      <c r="H10" s="61">
        <v>-1963</v>
      </c>
      <c r="I10" s="18">
        <v>-0.01</v>
      </c>
      <c r="J10" s="29">
        <v>0.84</v>
      </c>
      <c r="K10" s="41">
        <v>6.7997275521760603</v>
      </c>
      <c r="L10" s="40">
        <v>346778</v>
      </c>
      <c r="M10" s="9">
        <v>307</v>
      </c>
      <c r="N10" s="18">
        <v>0</v>
      </c>
      <c r="O10" s="8">
        <v>0.81</v>
      </c>
      <c r="P10" s="48">
        <v>6.8445310257495304</v>
      </c>
      <c r="Q10" s="40">
        <v>340961</v>
      </c>
      <c r="R10" s="9">
        <v>-5510</v>
      </c>
      <c r="S10" s="18">
        <v>-0.02</v>
      </c>
      <c r="T10" s="8">
        <v>0.31</v>
      </c>
      <c r="U10" s="48">
        <v>6.7297220961215798</v>
      </c>
      <c r="V10" s="56">
        <v>15.89</v>
      </c>
      <c r="W10" s="56">
        <v>1.1140000000000001</v>
      </c>
      <c r="X10" s="20">
        <v>4.67</v>
      </c>
    </row>
    <row r="11" spans="2:24">
      <c r="B11" s="5">
        <v>6</v>
      </c>
      <c r="C11" s="5" t="s">
        <v>1</v>
      </c>
      <c r="D11" s="7">
        <v>2210197</v>
      </c>
      <c r="E11" s="6">
        <v>1326118</v>
      </c>
      <c r="F11" s="31">
        <v>335322</v>
      </c>
      <c r="G11" s="62">
        <v>351200</v>
      </c>
      <c r="H11" s="60">
        <v>15878</v>
      </c>
      <c r="I11" s="17">
        <v>0.05</v>
      </c>
      <c r="J11" s="28">
        <v>0.84</v>
      </c>
      <c r="K11" s="39">
        <v>6.7463269927388696</v>
      </c>
      <c r="L11" s="38">
        <v>355572</v>
      </c>
      <c r="M11" s="6">
        <v>20250</v>
      </c>
      <c r="N11" s="17">
        <v>0.06</v>
      </c>
      <c r="O11" s="5">
        <v>0.84</v>
      </c>
      <c r="P11" s="47">
        <v>6.8303018973337402</v>
      </c>
      <c r="Q11" s="38">
        <v>352641</v>
      </c>
      <c r="R11" s="6">
        <v>17319</v>
      </c>
      <c r="S11" s="17">
        <v>0.05</v>
      </c>
      <c r="T11" s="5">
        <v>0.3</v>
      </c>
      <c r="U11" s="47">
        <v>6.7740028429828296</v>
      </c>
      <c r="V11" s="55">
        <v>15.89</v>
      </c>
      <c r="W11" s="55">
        <v>1.1140000000000001</v>
      </c>
      <c r="X11" s="19">
        <v>4.67</v>
      </c>
    </row>
    <row r="12" spans="2:24">
      <c r="B12" s="5">
        <v>7</v>
      </c>
      <c r="C12" s="5" t="s">
        <v>1</v>
      </c>
      <c r="D12" s="7">
        <v>1285428</v>
      </c>
      <c r="E12" s="6">
        <v>771257</v>
      </c>
      <c r="F12" s="31">
        <v>183055</v>
      </c>
      <c r="G12" s="62">
        <v>204254</v>
      </c>
      <c r="H12" s="60">
        <v>21199</v>
      </c>
      <c r="I12" s="17">
        <v>0.12</v>
      </c>
      <c r="J12" s="28">
        <v>0.84</v>
      </c>
      <c r="K12" s="39">
        <v>6.5069914472762003</v>
      </c>
      <c r="L12" s="38">
        <v>205660</v>
      </c>
      <c r="M12" s="6">
        <v>22605</v>
      </c>
      <c r="N12" s="17">
        <v>0.12</v>
      </c>
      <c r="O12" s="5">
        <v>0.83</v>
      </c>
      <c r="P12" s="47">
        <v>6.5517706913284499</v>
      </c>
      <c r="Q12" s="38">
        <v>211672</v>
      </c>
      <c r="R12" s="6">
        <v>28617</v>
      </c>
      <c r="S12" s="17">
        <v>0.16</v>
      </c>
      <c r="T12" s="5">
        <v>0.28999999999999998</v>
      </c>
      <c r="U12" s="47">
        <v>6.7433074227461001</v>
      </c>
      <c r="V12" s="55">
        <v>15.89</v>
      </c>
      <c r="W12" s="55">
        <v>1.1140000000000001</v>
      </c>
      <c r="X12" s="19">
        <v>4.67</v>
      </c>
    </row>
    <row r="13" spans="2:24">
      <c r="B13" s="5">
        <v>3</v>
      </c>
      <c r="C13" s="5" t="s">
        <v>0</v>
      </c>
      <c r="D13" s="7">
        <v>3305379</v>
      </c>
      <c r="E13" s="6">
        <v>1983227</v>
      </c>
      <c r="F13" s="31">
        <v>452412</v>
      </c>
      <c r="G13" s="62">
        <v>475743</v>
      </c>
      <c r="H13" s="60">
        <v>23332</v>
      </c>
      <c r="I13" s="17">
        <v>0.05</v>
      </c>
      <c r="J13" s="28">
        <v>0.69</v>
      </c>
      <c r="K13" s="39">
        <v>13.167903566542099</v>
      </c>
      <c r="L13" s="38">
        <v>475740</v>
      </c>
      <c r="M13" s="6">
        <v>23328</v>
      </c>
      <c r="N13" s="17">
        <v>0.05</v>
      </c>
      <c r="O13" s="5">
        <v>0.43</v>
      </c>
      <c r="P13" s="47">
        <v>13.1678109819923</v>
      </c>
      <c r="Q13" s="38">
        <v>487951</v>
      </c>
      <c r="R13" s="6">
        <v>35539</v>
      </c>
      <c r="S13" s="17">
        <v>0.08</v>
      </c>
      <c r="T13" s="5">
        <v>0.28000000000000003</v>
      </c>
      <c r="U13" s="47">
        <v>13.5057986658917</v>
      </c>
      <c r="V13" s="55">
        <v>14.393000000000001</v>
      </c>
      <c r="W13" s="55">
        <v>0.86599999999999999</v>
      </c>
      <c r="X13" s="19">
        <v>8.5</v>
      </c>
    </row>
    <row r="14" spans="2:24">
      <c r="B14" s="8">
        <v>4</v>
      </c>
      <c r="C14" s="8" t="s">
        <v>0</v>
      </c>
      <c r="D14" s="10">
        <v>2559501</v>
      </c>
      <c r="E14" s="9">
        <v>1535700</v>
      </c>
      <c r="F14" s="32">
        <v>383566</v>
      </c>
      <c r="G14" s="63">
        <v>368389</v>
      </c>
      <c r="H14" s="61">
        <v>-15177</v>
      </c>
      <c r="I14" s="18">
        <v>-0.04</v>
      </c>
      <c r="J14" s="29">
        <v>0.73</v>
      </c>
      <c r="K14" s="41">
        <v>13.359041557651601</v>
      </c>
      <c r="L14" s="40">
        <v>365521</v>
      </c>
      <c r="M14" s="9">
        <v>-18044</v>
      </c>
      <c r="N14" s="18">
        <v>-0.05</v>
      </c>
      <c r="O14" s="8">
        <v>0.5</v>
      </c>
      <c r="P14" s="48">
        <v>13.255058089084701</v>
      </c>
      <c r="Q14" s="40">
        <v>366155</v>
      </c>
      <c r="R14" s="9">
        <v>-17411</v>
      </c>
      <c r="S14" s="18">
        <v>-0.05</v>
      </c>
      <c r="T14" s="8">
        <v>0.28000000000000003</v>
      </c>
      <c r="U14" s="48">
        <v>13.2780134899913</v>
      </c>
      <c r="V14" s="56">
        <v>14.393000000000001</v>
      </c>
      <c r="W14" s="56">
        <v>0.86599999999999999</v>
      </c>
      <c r="X14" s="20">
        <v>8.5</v>
      </c>
    </row>
    <row r="15" spans="2:24">
      <c r="B15" s="8">
        <v>5</v>
      </c>
      <c r="C15" s="8" t="s">
        <v>0</v>
      </c>
      <c r="D15" s="10">
        <v>3086821</v>
      </c>
      <c r="E15" s="9">
        <v>1852092</v>
      </c>
      <c r="F15" s="32">
        <v>429116</v>
      </c>
      <c r="G15" s="63">
        <v>444286</v>
      </c>
      <c r="H15" s="61">
        <v>15170</v>
      </c>
      <c r="I15" s="18">
        <v>0.04</v>
      </c>
      <c r="J15" s="29">
        <v>0.67</v>
      </c>
      <c r="K15" s="41">
        <v>13.159742908154399</v>
      </c>
      <c r="L15" s="40">
        <v>447301</v>
      </c>
      <c r="M15" s="9">
        <v>18185</v>
      </c>
      <c r="N15" s="18">
        <v>0.04</v>
      </c>
      <c r="O15" s="8">
        <v>0.36</v>
      </c>
      <c r="P15" s="48">
        <v>13.249050431995499</v>
      </c>
      <c r="Q15" s="40">
        <v>446531</v>
      </c>
      <c r="R15" s="9">
        <v>17414</v>
      </c>
      <c r="S15" s="18">
        <v>0.04</v>
      </c>
      <c r="T15" s="8">
        <v>0.25</v>
      </c>
      <c r="U15" s="48">
        <v>13.226222564497499</v>
      </c>
      <c r="V15" s="56">
        <v>14.393000000000001</v>
      </c>
      <c r="W15" s="56">
        <v>0.86599999999999999</v>
      </c>
      <c r="X15" s="20">
        <v>8.5</v>
      </c>
    </row>
    <row r="16" spans="2:24">
      <c r="B16" s="5">
        <v>6</v>
      </c>
      <c r="C16" s="5" t="s">
        <v>0</v>
      </c>
      <c r="D16" s="7">
        <v>2823034</v>
      </c>
      <c r="E16" s="6">
        <v>1693820</v>
      </c>
      <c r="F16" s="31">
        <v>379863</v>
      </c>
      <c r="G16" s="62">
        <v>406319</v>
      </c>
      <c r="H16" s="60">
        <v>26457</v>
      </c>
      <c r="I16" s="17">
        <v>7.0000000000000007E-2</v>
      </c>
      <c r="J16" s="28">
        <v>0.68</v>
      </c>
      <c r="K16" s="39">
        <v>12.893293199222599</v>
      </c>
      <c r="L16" s="38">
        <v>408742</v>
      </c>
      <c r="M16" s="6">
        <v>28879</v>
      </c>
      <c r="N16" s="17">
        <v>0.08</v>
      </c>
      <c r="O16" s="5">
        <v>0.42</v>
      </c>
      <c r="P16" s="47">
        <v>12.970161848200799</v>
      </c>
      <c r="Q16" s="38">
        <v>417767</v>
      </c>
      <c r="R16" s="6">
        <v>37904</v>
      </c>
      <c r="S16" s="17">
        <v>0.1</v>
      </c>
      <c r="T16" s="5">
        <v>0.2</v>
      </c>
      <c r="U16" s="47">
        <v>13.2565367773053</v>
      </c>
      <c r="V16" s="55">
        <v>14.393000000000001</v>
      </c>
      <c r="W16" s="55">
        <v>0.86599999999999999</v>
      </c>
      <c r="X16" s="19">
        <v>8.5</v>
      </c>
    </row>
    <row r="17" spans="2:24" ht="16" thickBot="1">
      <c r="B17" s="5">
        <v>7</v>
      </c>
      <c r="C17" s="11" t="s">
        <v>0</v>
      </c>
      <c r="D17" s="12">
        <v>1465539</v>
      </c>
      <c r="E17" s="13">
        <v>879324</v>
      </c>
      <c r="F17" s="33">
        <v>190548</v>
      </c>
      <c r="G17" s="64">
        <v>210935</v>
      </c>
      <c r="H17" s="65">
        <v>20387</v>
      </c>
      <c r="I17" s="51">
        <v>0.11</v>
      </c>
      <c r="J17" s="66">
        <v>0.68</v>
      </c>
      <c r="K17" s="67">
        <v>12.345490957234</v>
      </c>
      <c r="L17" s="49">
        <v>209971</v>
      </c>
      <c r="M17" s="50">
        <v>19422</v>
      </c>
      <c r="N17" s="51">
        <v>0.1</v>
      </c>
      <c r="O17" s="52">
        <v>0.42</v>
      </c>
      <c r="P17" s="53">
        <v>12.2890411912911</v>
      </c>
      <c r="Q17" s="49">
        <v>226746</v>
      </c>
      <c r="R17" s="50">
        <v>36198</v>
      </c>
      <c r="S17" s="51">
        <v>0.19</v>
      </c>
      <c r="T17" s="52">
        <v>0.2</v>
      </c>
      <c r="U17" s="53">
        <v>13.2708650357017</v>
      </c>
      <c r="V17" s="55">
        <v>14.393000000000001</v>
      </c>
      <c r="W17" s="55">
        <v>0.86599999999999999</v>
      </c>
      <c r="X17" s="19">
        <v>8.5</v>
      </c>
    </row>
    <row r="18" spans="2:24">
      <c r="C18" s="14" t="s">
        <v>2</v>
      </c>
      <c r="D18" s="15">
        <f>SUM(D8:D17)</f>
        <v>22473863</v>
      </c>
      <c r="E18" s="15">
        <f>SUM(E8:E17)</f>
        <v>13484317</v>
      </c>
      <c r="F18" s="34">
        <f>SUM(F8:F17)</f>
        <v>3255546</v>
      </c>
      <c r="G18" s="42">
        <f>SUM(G8:G17)</f>
        <v>3372889</v>
      </c>
      <c r="H18" s="43">
        <f>SUM(H8:H17)</f>
        <v>117343</v>
      </c>
      <c r="L18" s="15">
        <f>SUM(L8:L17)</f>
        <v>3378024</v>
      </c>
      <c r="M18" s="43">
        <f>SUM(M8:M17)</f>
        <v>122478</v>
      </c>
      <c r="Q18" s="43">
        <f>SUM(Q8:Q17)</f>
        <v>3428892</v>
      </c>
      <c r="R18" s="43">
        <f>SUM(R8:R17)</f>
        <v>173345</v>
      </c>
    </row>
    <row r="19" spans="2:24">
      <c r="E19" s="3"/>
      <c r="F19" s="3"/>
      <c r="G19" s="3"/>
      <c r="I19" s="2"/>
      <c r="J19" s="3"/>
      <c r="K19" s="3"/>
      <c r="L19" s="3"/>
      <c r="M19" s="2"/>
      <c r="R19" s="2"/>
    </row>
    <row r="20" spans="2:24">
      <c r="D20" s="14" t="s">
        <v>46</v>
      </c>
      <c r="E20" s="16">
        <f>E18/$D$18</f>
        <v>0.59999996440309344</v>
      </c>
      <c r="F20" s="16">
        <f>F18/$D$18</f>
        <v>0.14485920822779777</v>
      </c>
      <c r="G20" s="16">
        <f>G18/$D$18</f>
        <v>0.15008051797770591</v>
      </c>
      <c r="I20" s="2"/>
      <c r="L20" s="16">
        <f>L18/$D$18</f>
        <v>0.15030900562132998</v>
      </c>
      <c r="M20" s="2"/>
      <c r="Q20" s="16">
        <f>Q18/$D$18</f>
        <v>0.15257243492140179</v>
      </c>
      <c r="R20" s="2"/>
    </row>
    <row r="26" spans="2:24">
      <c r="C26" t="s">
        <v>139</v>
      </c>
    </row>
    <row r="27" spans="2:24" ht="16" thickBot="1">
      <c r="F27" s="3"/>
      <c r="G27" s="3"/>
      <c r="H27" s="3"/>
      <c r="I27" s="3"/>
      <c r="J27" s="3"/>
      <c r="K27" s="3"/>
    </row>
    <row r="28" spans="2:24">
      <c r="C28" s="4" t="s">
        <v>3</v>
      </c>
      <c r="D28" s="4" t="s">
        <v>49</v>
      </c>
      <c r="E28" s="4" t="s">
        <v>12</v>
      </c>
      <c r="F28" s="30" t="s">
        <v>5</v>
      </c>
      <c r="G28" s="35" t="s">
        <v>94</v>
      </c>
      <c r="H28" s="36" t="s">
        <v>95</v>
      </c>
      <c r="I28" s="36" t="s">
        <v>96</v>
      </c>
      <c r="J28" s="36" t="s">
        <v>97</v>
      </c>
      <c r="K28" s="37" t="s">
        <v>98</v>
      </c>
      <c r="L28" s="44" t="s">
        <v>6</v>
      </c>
      <c r="M28" s="45" t="s">
        <v>10</v>
      </c>
      <c r="N28" s="45" t="s">
        <v>47</v>
      </c>
      <c r="O28" s="45" t="s">
        <v>8</v>
      </c>
      <c r="P28" s="46" t="s">
        <v>99</v>
      </c>
      <c r="Q28" s="57" t="s">
        <v>7</v>
      </c>
      <c r="R28" s="58" t="s">
        <v>11</v>
      </c>
      <c r="S28" s="58" t="s">
        <v>48</v>
      </c>
      <c r="T28" s="58" t="s">
        <v>9</v>
      </c>
      <c r="U28" s="59" t="s">
        <v>100</v>
      </c>
      <c r="V28" s="54" t="s">
        <v>101</v>
      </c>
      <c r="W28" s="54" t="s">
        <v>102</v>
      </c>
      <c r="X28" s="21" t="s">
        <v>103</v>
      </c>
    </row>
    <row r="29" spans="2:24">
      <c r="C29" s="5">
        <v>3</v>
      </c>
      <c r="D29" s="7">
        <v>5192357</v>
      </c>
      <c r="E29" s="6">
        <v>3115414</v>
      </c>
      <c r="F29" s="31">
        <v>742159</v>
      </c>
      <c r="G29" s="62">
        <v>775584</v>
      </c>
      <c r="H29" s="60">
        <v>33425</v>
      </c>
      <c r="I29" s="17">
        <v>0.05</v>
      </c>
      <c r="J29" s="28">
        <v>0.72</v>
      </c>
      <c r="K29" s="39">
        <v>9.6154720588346194</v>
      </c>
      <c r="L29" s="38">
        <v>773068</v>
      </c>
      <c r="M29" s="6">
        <v>30909</v>
      </c>
      <c r="N29" s="17">
        <v>0.04</v>
      </c>
      <c r="O29" s="5">
        <v>0.52</v>
      </c>
      <c r="P29" s="47">
        <v>9.5842812408331302</v>
      </c>
      <c r="Q29" s="38">
        <v>795475</v>
      </c>
      <c r="R29" s="6">
        <v>53316</v>
      </c>
      <c r="S29" s="17">
        <v>7.0000000000000007E-2</v>
      </c>
      <c r="T29" s="5">
        <v>0.33</v>
      </c>
      <c r="U29" s="47">
        <v>9.8620774857426206</v>
      </c>
      <c r="V29" s="55">
        <v>15.2194679766923</v>
      </c>
      <c r="W29" s="55">
        <v>1.0029165385569101</v>
      </c>
      <c r="X29" s="19">
        <v>6.3855228118026304</v>
      </c>
    </row>
    <row r="30" spans="2:24">
      <c r="C30" s="8">
        <v>4</v>
      </c>
      <c r="D30" s="10">
        <v>4242405</v>
      </c>
      <c r="E30" s="9">
        <v>2545443</v>
      </c>
      <c r="F30" s="32">
        <v>649012</v>
      </c>
      <c r="G30" s="63">
        <v>635802</v>
      </c>
      <c r="H30" s="61">
        <v>-13209</v>
      </c>
      <c r="I30" s="18">
        <v>-0.02</v>
      </c>
      <c r="J30" s="29">
        <v>0.76</v>
      </c>
      <c r="K30" s="41">
        <v>9.3538876108956597</v>
      </c>
      <c r="L30" s="40">
        <v>630933</v>
      </c>
      <c r="M30" s="9">
        <v>-18079</v>
      </c>
      <c r="N30" s="18">
        <v>-0.03</v>
      </c>
      <c r="O30" s="8">
        <v>0.59</v>
      </c>
      <c r="P30" s="48">
        <v>9.2822418559406792</v>
      </c>
      <c r="Q30" s="40">
        <v>637099</v>
      </c>
      <c r="R30" s="9">
        <v>-11913</v>
      </c>
      <c r="S30" s="18">
        <v>-0.02</v>
      </c>
      <c r="T30" s="8">
        <v>0.35</v>
      </c>
      <c r="U30" s="48">
        <v>9.3729559230271295</v>
      </c>
      <c r="V30" s="56">
        <v>15.2826723945154</v>
      </c>
      <c r="W30" s="56">
        <v>1.0133872771141099</v>
      </c>
      <c r="X30" s="20">
        <v>6.2238174542458697</v>
      </c>
    </row>
    <row r="31" spans="2:24">
      <c r="C31" s="8">
        <v>5</v>
      </c>
      <c r="D31" s="10">
        <v>5254902</v>
      </c>
      <c r="E31" s="9">
        <v>3152941</v>
      </c>
      <c r="F31" s="32">
        <v>775587</v>
      </c>
      <c r="G31" s="63">
        <v>788794</v>
      </c>
      <c r="H31" s="61">
        <v>13207</v>
      </c>
      <c r="I31" s="18">
        <v>0.02</v>
      </c>
      <c r="J31" s="29">
        <v>0.7</v>
      </c>
      <c r="K31" s="41">
        <v>9.3430255697676099</v>
      </c>
      <c r="L31" s="40">
        <v>794079</v>
      </c>
      <c r="M31" s="9">
        <v>18492</v>
      </c>
      <c r="N31" s="18">
        <v>0.02</v>
      </c>
      <c r="O31" s="8">
        <v>0.47</v>
      </c>
      <c r="P31" s="48">
        <v>9.4056257083623507</v>
      </c>
      <c r="Q31" s="40">
        <v>787492</v>
      </c>
      <c r="R31" s="9">
        <v>11905</v>
      </c>
      <c r="S31" s="18">
        <v>0.02</v>
      </c>
      <c r="T31" s="8">
        <v>0.3</v>
      </c>
      <c r="U31" s="48">
        <v>9.3275989624049505</v>
      </c>
      <c r="V31" s="56">
        <v>15.291366676142401</v>
      </c>
      <c r="W31" s="56">
        <v>1.01482761234691</v>
      </c>
      <c r="X31" s="20">
        <v>6.2015735673844601</v>
      </c>
    </row>
    <row r="32" spans="2:24">
      <c r="C32" s="5">
        <v>6</v>
      </c>
      <c r="D32" s="7">
        <v>5033231</v>
      </c>
      <c r="E32" s="6">
        <v>3019938</v>
      </c>
      <c r="F32" s="31">
        <v>715185</v>
      </c>
      <c r="G32" s="62">
        <v>757520</v>
      </c>
      <c r="H32" s="60">
        <v>42335</v>
      </c>
      <c r="I32" s="17">
        <v>0.06</v>
      </c>
      <c r="J32" s="28">
        <v>0.72</v>
      </c>
      <c r="K32" s="39">
        <v>9.0642743080014796</v>
      </c>
      <c r="L32" s="38">
        <v>764314</v>
      </c>
      <c r="M32" s="6">
        <v>49129</v>
      </c>
      <c r="N32" s="17">
        <v>7.0000000000000007E-2</v>
      </c>
      <c r="O32" s="5">
        <v>0.53</v>
      </c>
      <c r="P32" s="47">
        <v>9.1455695287368997</v>
      </c>
      <c r="Q32" s="38">
        <v>770408</v>
      </c>
      <c r="R32" s="6">
        <v>55223</v>
      </c>
      <c r="S32" s="17">
        <v>0.08</v>
      </c>
      <c r="T32" s="5">
        <v>0.27</v>
      </c>
      <c r="U32" s="47">
        <v>9.2184887282821997</v>
      </c>
      <c r="V32" s="55">
        <v>15.3254992341933</v>
      </c>
      <c r="W32" s="55">
        <v>1.0204821710620799</v>
      </c>
      <c r="X32" s="19">
        <v>6.1142471162590404</v>
      </c>
    </row>
    <row r="33" spans="3:24">
      <c r="C33" s="5">
        <v>7</v>
      </c>
      <c r="D33" s="7">
        <v>2761428</v>
      </c>
      <c r="E33" s="6">
        <v>1656857</v>
      </c>
      <c r="F33" s="31">
        <v>375069</v>
      </c>
      <c r="G33" s="62">
        <v>416767</v>
      </c>
      <c r="H33" s="60">
        <v>41697</v>
      </c>
      <c r="I33" s="17">
        <v>0.11</v>
      </c>
      <c r="J33" s="28">
        <v>0.72</v>
      </c>
      <c r="K33" s="39">
        <v>8.5643457718451401</v>
      </c>
      <c r="L33" s="38">
        <v>417155</v>
      </c>
      <c r="M33" s="6">
        <v>42085</v>
      </c>
      <c r="N33" s="17">
        <v>0.11</v>
      </c>
      <c r="O33" s="5">
        <v>0.54</v>
      </c>
      <c r="P33" s="47">
        <v>8.5723223849865402</v>
      </c>
      <c r="Q33" s="38">
        <v>440186</v>
      </c>
      <c r="R33" s="6">
        <v>65117</v>
      </c>
      <c r="S33" s="17">
        <v>0.17</v>
      </c>
      <c r="T33" s="5">
        <v>0.27</v>
      </c>
      <c r="U33" s="47">
        <v>9.0455991204816808</v>
      </c>
      <c r="V33" s="55">
        <v>15.3624523149004</v>
      </c>
      <c r="W33" s="55">
        <v>1.02660399071163</v>
      </c>
      <c r="X33" s="19">
        <v>6.0197044982841197</v>
      </c>
    </row>
    <row r="35" spans="3:24">
      <c r="M35" s="2"/>
    </row>
    <row r="49" spans="5:5">
      <c r="E49" s="1"/>
    </row>
  </sheetData>
  <mergeCells count="1">
    <mergeCell ref="C2:D3"/>
  </mergeCells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opLeftCell="A78" workbookViewId="0">
      <selection activeCell="E144" sqref="E144"/>
    </sheetView>
  </sheetViews>
  <sheetFormatPr baseColWidth="10" defaultRowHeight="15" x14ac:dyDescent="0"/>
  <sheetData>
    <row r="1" spans="1:1">
      <c r="A1" t="s">
        <v>50</v>
      </c>
    </row>
    <row r="3" spans="1:1">
      <c r="A3" t="s">
        <v>51</v>
      </c>
    </row>
    <row r="4" spans="1:1">
      <c r="A4" t="s">
        <v>52</v>
      </c>
    </row>
    <row r="5" spans="1:1">
      <c r="A5" t="s">
        <v>105</v>
      </c>
    </row>
    <row r="6" spans="1:1">
      <c r="A6" t="s">
        <v>106</v>
      </c>
    </row>
    <row r="7" spans="1:1">
      <c r="A7" t="s">
        <v>107</v>
      </c>
    </row>
    <row r="10" spans="1:1">
      <c r="A10" t="s">
        <v>53</v>
      </c>
    </row>
    <row r="12" spans="1:1">
      <c r="A12" t="s">
        <v>108</v>
      </c>
    </row>
    <row r="13" spans="1:1">
      <c r="A13" t="s">
        <v>54</v>
      </c>
    </row>
    <row r="15" spans="1:1">
      <c r="A15" t="s">
        <v>109</v>
      </c>
    </row>
    <row r="18" spans="1:2">
      <c r="A18" t="s">
        <v>110</v>
      </c>
    </row>
    <row r="20" spans="1:2">
      <c r="A20" t="s">
        <v>111</v>
      </c>
    </row>
    <row r="21" spans="1:2">
      <c r="A21" t="s">
        <v>112</v>
      </c>
    </row>
    <row r="22" spans="1:2">
      <c r="A22" t="s">
        <v>113</v>
      </c>
    </row>
    <row r="25" spans="1:2">
      <c r="A25" t="s">
        <v>55</v>
      </c>
    </row>
    <row r="27" spans="1:2">
      <c r="A27" t="s">
        <v>15</v>
      </c>
    </row>
    <row r="28" spans="1:2">
      <c r="B28" t="s">
        <v>16</v>
      </c>
    </row>
    <row r="30" spans="1:2">
      <c r="B30" t="s">
        <v>17</v>
      </c>
    </row>
    <row r="31" spans="1:2">
      <c r="B31" t="s">
        <v>18</v>
      </c>
    </row>
    <row r="32" spans="1:2">
      <c r="B32" t="s">
        <v>19</v>
      </c>
    </row>
    <row r="33" spans="2:5">
      <c r="B33" t="s">
        <v>20</v>
      </c>
    </row>
    <row r="34" spans="2:5">
      <c r="B34" t="s">
        <v>21</v>
      </c>
    </row>
    <row r="35" spans="2:5">
      <c r="B35" t="s">
        <v>22</v>
      </c>
    </row>
    <row r="36" spans="2:5">
      <c r="B36" t="s">
        <v>23</v>
      </c>
    </row>
    <row r="37" spans="2:5">
      <c r="B37" t="s">
        <v>24</v>
      </c>
    </row>
    <row r="39" spans="2:5">
      <c r="B39" t="s">
        <v>25</v>
      </c>
    </row>
    <row r="41" spans="2:5">
      <c r="B41" t="s">
        <v>56</v>
      </c>
    </row>
    <row r="43" spans="2:5">
      <c r="B43" t="e">
        <f>---Formula applied</f>
        <v>#NAME?</v>
      </c>
    </row>
    <row r="45" spans="2:5">
      <c r="B45" t="s">
        <v>17</v>
      </c>
    </row>
    <row r="46" spans="2:5">
      <c r="B46" t="s">
        <v>27</v>
      </c>
    </row>
    <row r="47" spans="2:5">
      <c r="B47" t="s">
        <v>57</v>
      </c>
    </row>
    <row r="48" spans="2:5">
      <c r="E48" t="s">
        <v>58</v>
      </c>
    </row>
    <row r="49" spans="1:4">
      <c r="D49" t="s">
        <v>28</v>
      </c>
    </row>
    <row r="50" spans="1:4">
      <c r="B50" t="s">
        <v>59</v>
      </c>
    </row>
    <row r="51" spans="1:4">
      <c r="B51" t="s">
        <v>60</v>
      </c>
    </row>
    <row r="52" spans="1:4">
      <c r="B52" t="s">
        <v>61</v>
      </c>
    </row>
    <row r="53" spans="1:4">
      <c r="B53" t="s">
        <v>62</v>
      </c>
    </row>
    <row r="54" spans="1:4">
      <c r="B54" t="s">
        <v>63</v>
      </c>
    </row>
    <row r="55" spans="1:4">
      <c r="B55" t="s">
        <v>64</v>
      </c>
    </row>
    <row r="56" spans="1:4">
      <c r="B56" t="s">
        <v>65</v>
      </c>
    </row>
    <row r="57" spans="1:4">
      <c r="B57" t="s">
        <v>66</v>
      </c>
    </row>
    <row r="59" spans="1:4">
      <c r="B59" t="s">
        <v>29</v>
      </c>
    </row>
    <row r="61" spans="1:4">
      <c r="A61" t="s">
        <v>30</v>
      </c>
    </row>
    <row r="62" spans="1:4">
      <c r="B62" t="s">
        <v>31</v>
      </c>
    </row>
    <row r="63" spans="1:4">
      <c r="A63" t="s">
        <v>32</v>
      </c>
    </row>
    <row r="64" spans="1:4">
      <c r="B64" t="s">
        <v>33</v>
      </c>
    </row>
    <row r="65" spans="1:2">
      <c r="A65" t="s">
        <v>13</v>
      </c>
    </row>
    <row r="66" spans="1:2">
      <c r="B66" t="s">
        <v>34</v>
      </c>
    </row>
    <row r="67" spans="1:2">
      <c r="A67" t="s">
        <v>32</v>
      </c>
    </row>
    <row r="68" spans="1:2">
      <c r="B68" t="s">
        <v>35</v>
      </c>
    </row>
    <row r="69" spans="1:2">
      <c r="A69" t="s">
        <v>13</v>
      </c>
    </row>
    <row r="70" spans="1:2">
      <c r="B70" t="s">
        <v>36</v>
      </c>
    </row>
    <row r="71" spans="1:2">
      <c r="A71" t="s">
        <v>37</v>
      </c>
    </row>
    <row r="72" spans="1:2">
      <c r="B72" t="s">
        <v>38</v>
      </c>
    </row>
    <row r="73" spans="1:2">
      <c r="B73" t="s">
        <v>39</v>
      </c>
    </row>
    <row r="74" spans="1:2">
      <c r="B74" t="s">
        <v>40</v>
      </c>
    </row>
    <row r="75" spans="1:2">
      <c r="B75" t="s">
        <v>41</v>
      </c>
    </row>
    <row r="76" spans="1:2">
      <c r="B76" t="s">
        <v>42</v>
      </c>
    </row>
    <row r="77" spans="1:2">
      <c r="B77" t="s">
        <v>67</v>
      </c>
    </row>
    <row r="78" spans="1:2">
      <c r="B78" t="s">
        <v>68</v>
      </c>
    </row>
    <row r="80" spans="1:2">
      <c r="A80" t="s">
        <v>69</v>
      </c>
    </row>
    <row r="81" spans="1:1">
      <c r="A81" t="s">
        <v>114</v>
      </c>
    </row>
    <row r="85" spans="1:1">
      <c r="A85" t="s">
        <v>70</v>
      </c>
    </row>
    <row r="87" spans="1:1">
      <c r="A87" t="s">
        <v>71</v>
      </c>
    </row>
    <row r="88" spans="1:1">
      <c r="A88" t="s">
        <v>72</v>
      </c>
    </row>
    <row r="89" spans="1:1">
      <c r="A89" t="s">
        <v>73</v>
      </c>
    </row>
    <row r="90" spans="1:1">
      <c r="A90" t="s">
        <v>74</v>
      </c>
    </row>
    <row r="92" spans="1:1">
      <c r="A92" t="s">
        <v>115</v>
      </c>
    </row>
    <row r="93" spans="1:1">
      <c r="A93" t="s">
        <v>116</v>
      </c>
    </row>
    <row r="94" spans="1:1">
      <c r="A94" t="s">
        <v>117</v>
      </c>
    </row>
    <row r="95" spans="1:1">
      <c r="A95" t="s">
        <v>118</v>
      </c>
    </row>
    <row r="96" spans="1:1">
      <c r="A96" t="s">
        <v>119</v>
      </c>
    </row>
    <row r="97" spans="1:1">
      <c r="A97" t="s">
        <v>120</v>
      </c>
    </row>
    <row r="99" spans="1:1">
      <c r="A99" t="s">
        <v>75</v>
      </c>
    </row>
    <row r="100" spans="1:1">
      <c r="A100" t="s">
        <v>121</v>
      </c>
    </row>
    <row r="101" spans="1:1">
      <c r="A101" t="s">
        <v>122</v>
      </c>
    </row>
    <row r="102" spans="1:1">
      <c r="A102" t="s">
        <v>123</v>
      </c>
    </row>
    <row r="103" spans="1:1">
      <c r="A103" t="s">
        <v>124</v>
      </c>
    </row>
    <row r="104" spans="1:1">
      <c r="A104" t="s">
        <v>125</v>
      </c>
    </row>
    <row r="105" spans="1:1">
      <c r="A105" t="s">
        <v>76</v>
      </c>
    </row>
    <row r="106" spans="1:1">
      <c r="A106" t="s">
        <v>126</v>
      </c>
    </row>
    <row r="107" spans="1:1">
      <c r="A107" t="s">
        <v>127</v>
      </c>
    </row>
    <row r="108" spans="1:1">
      <c r="A108" t="s">
        <v>128</v>
      </c>
    </row>
    <row r="109" spans="1:1">
      <c r="A109" t="s">
        <v>129</v>
      </c>
    </row>
    <row r="110" spans="1:1">
      <c r="A110" t="s">
        <v>130</v>
      </c>
    </row>
    <row r="111" spans="1:1">
      <c r="A111" t="s">
        <v>131</v>
      </c>
    </row>
    <row r="113" spans="1:2">
      <c r="A113" t="s">
        <v>132</v>
      </c>
    </row>
    <row r="114" spans="1:2">
      <c r="A114" t="s">
        <v>133</v>
      </c>
    </row>
    <row r="115" spans="1:2">
      <c r="A115" t="s">
        <v>134</v>
      </c>
    </row>
    <row r="117" spans="1:2">
      <c r="A117" t="s">
        <v>77</v>
      </c>
    </row>
    <row r="118" spans="1:2">
      <c r="A118" t="s">
        <v>135</v>
      </c>
    </row>
    <row r="119" spans="1:2">
      <c r="A119" t="s">
        <v>136</v>
      </c>
    </row>
    <row r="120" spans="1:2">
      <c r="A120" t="s">
        <v>137</v>
      </c>
    </row>
    <row r="121" spans="1:2">
      <c r="A121" t="s">
        <v>138</v>
      </c>
    </row>
    <row r="122" spans="1:2">
      <c r="A122" t="s">
        <v>14</v>
      </c>
    </row>
    <row r="124" spans="1:2">
      <c r="A124" t="s">
        <v>15</v>
      </c>
    </row>
    <row r="125" spans="1:2">
      <c r="B125" t="s">
        <v>16</v>
      </c>
    </row>
    <row r="126" spans="1:2">
      <c r="B126" t="e">
        <f>-----------------Note International replaces Special in this Query for Summary</f>
        <v>#NAME?</v>
      </c>
    </row>
    <row r="127" spans="1:2">
      <c r="B127" t="s">
        <v>17</v>
      </c>
    </row>
    <row r="128" spans="1:2">
      <c r="B128" t="s">
        <v>18</v>
      </c>
    </row>
    <row r="129" spans="2:2">
      <c r="B129" t="s">
        <v>78</v>
      </c>
    </row>
    <row r="130" spans="2:2">
      <c r="B130" t="s">
        <v>79</v>
      </c>
    </row>
    <row r="131" spans="2:2">
      <c r="B131" t="s">
        <v>80</v>
      </c>
    </row>
    <row r="132" spans="2:2">
      <c r="B132" t="s">
        <v>81</v>
      </c>
    </row>
    <row r="133" spans="2:2">
      <c r="B133" t="s">
        <v>23</v>
      </c>
    </row>
    <row r="134" spans="2:2">
      <c r="B134" t="s">
        <v>24</v>
      </c>
    </row>
    <row r="136" spans="2:2">
      <c r="B136" t="s">
        <v>25</v>
      </c>
    </row>
    <row r="138" spans="2:2">
      <c r="B138" t="s">
        <v>26</v>
      </c>
    </row>
    <row r="140" spans="2:2">
      <c r="B140" t="e">
        <f>---Formula applied</f>
        <v>#NAME?</v>
      </c>
    </row>
    <row r="142" spans="2:2">
      <c r="B142" t="s">
        <v>17</v>
      </c>
    </row>
    <row r="143" spans="2:2">
      <c r="B143" t="s">
        <v>27</v>
      </c>
    </row>
    <row r="144" spans="2:2">
      <c r="B144" t="s">
        <v>82</v>
      </c>
    </row>
    <row r="145" spans="1:5">
      <c r="E145" t="s">
        <v>83</v>
      </c>
    </row>
    <row r="146" spans="1:5">
      <c r="D146" t="s">
        <v>28</v>
      </c>
    </row>
    <row r="147" spans="1:5">
      <c r="B147" t="s">
        <v>84</v>
      </c>
    </row>
    <row r="148" spans="1:5">
      <c r="B148" t="s">
        <v>60</v>
      </c>
    </row>
    <row r="149" spans="1:5">
      <c r="B149" t="s">
        <v>85</v>
      </c>
    </row>
    <row r="150" spans="1:5">
      <c r="B150" t="s">
        <v>86</v>
      </c>
    </row>
    <row r="151" spans="1:5">
      <c r="B151" t="s">
        <v>87</v>
      </c>
    </row>
    <row r="152" spans="1:5">
      <c r="B152" t="s">
        <v>64</v>
      </c>
    </row>
    <row r="153" spans="1:5">
      <c r="B153" t="s">
        <v>88</v>
      </c>
    </row>
    <row r="154" spans="1:5">
      <c r="B154" t="s">
        <v>66</v>
      </c>
    </row>
    <row r="156" spans="1:5">
      <c r="B156" t="s">
        <v>29</v>
      </c>
    </row>
    <row r="158" spans="1:5">
      <c r="A158" t="s">
        <v>30</v>
      </c>
    </row>
    <row r="159" spans="1:5">
      <c r="B159" t="s">
        <v>31</v>
      </c>
    </row>
    <row r="160" spans="1:5">
      <c r="A160" t="s">
        <v>32</v>
      </c>
    </row>
    <row r="161" spans="1:2">
      <c r="B161" t="s">
        <v>33</v>
      </c>
    </row>
    <row r="162" spans="1:2">
      <c r="A162" t="s">
        <v>13</v>
      </c>
    </row>
    <row r="163" spans="1:2">
      <c r="B163" t="s">
        <v>34</v>
      </c>
    </row>
    <row r="164" spans="1:2">
      <c r="A164" t="s">
        <v>32</v>
      </c>
    </row>
    <row r="165" spans="1:2">
      <c r="B165" t="s">
        <v>35</v>
      </c>
    </row>
    <row r="166" spans="1:2">
      <c r="A166" t="s">
        <v>13</v>
      </c>
    </row>
    <row r="167" spans="1:2">
      <c r="B167" t="s">
        <v>36</v>
      </c>
    </row>
    <row r="168" spans="1:2">
      <c r="A168" t="s">
        <v>37</v>
      </c>
    </row>
    <row r="169" spans="1:2">
      <c r="B169" t="s">
        <v>38</v>
      </c>
    </row>
    <row r="170" spans="1:2">
      <c r="B170" t="s">
        <v>39</v>
      </c>
    </row>
    <row r="171" spans="1:2">
      <c r="B171" t="s">
        <v>40</v>
      </c>
    </row>
    <row r="172" spans="1:2">
      <c r="B172" t="s">
        <v>41</v>
      </c>
    </row>
    <row r="173" spans="1:2">
      <c r="B173" t="s">
        <v>42</v>
      </c>
    </row>
    <row r="174" spans="1:2">
      <c r="B174" t="s">
        <v>89</v>
      </c>
    </row>
    <row r="175" spans="1:2">
      <c r="B175" t="s">
        <v>90</v>
      </c>
    </row>
    <row r="176" spans="1:2">
      <c r="B176" t="s">
        <v>43</v>
      </c>
    </row>
    <row r="177" spans="1:1">
      <c r="A177" t="s">
        <v>44</v>
      </c>
    </row>
    <row r="178" spans="1:1">
      <c r="A178" t="s">
        <v>45</v>
      </c>
    </row>
    <row r="180" spans="1:1">
      <c r="A180" t="s">
        <v>91</v>
      </c>
    </row>
    <row r="182" spans="1:1">
      <c r="A182" t="s">
        <v>92</v>
      </c>
    </row>
    <row r="183" spans="1:1">
      <c r="A183" t="s">
        <v>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6"/>
  <sheetViews>
    <sheetView workbookViewId="0">
      <selection sqref="A1:XFD1048576"/>
    </sheetView>
  </sheetViews>
  <sheetFormatPr baseColWidth="10" defaultRowHeight="15" x14ac:dyDescent="0"/>
  <cols>
    <col min="2" max="2" width="4" bestFit="1" customWidth="1"/>
    <col min="3" max="3" width="11.83203125" bestFit="1" customWidth="1"/>
    <col min="4" max="4" width="14.83203125" bestFit="1" customWidth="1"/>
    <col min="5" max="5" width="18.5" bestFit="1" customWidth="1"/>
    <col min="6" max="6" width="17.5" bestFit="1" customWidth="1"/>
    <col min="7" max="7" width="18.1640625" bestFit="1" customWidth="1"/>
    <col min="8" max="8" width="13.33203125" bestFit="1" customWidth="1"/>
    <col min="9" max="9" width="17.5" bestFit="1" customWidth="1"/>
    <col min="10" max="10" width="15.83203125" bestFit="1" customWidth="1"/>
    <col min="11" max="11" width="20" bestFit="1" customWidth="1"/>
    <col min="12" max="12" width="18.5" bestFit="1" customWidth="1"/>
    <col min="13" max="13" width="13.6640625" bestFit="1" customWidth="1"/>
    <col min="14" max="14" width="17.83203125" bestFit="1" customWidth="1"/>
    <col min="15" max="15" width="16.1640625" bestFit="1" customWidth="1"/>
    <col min="16" max="16" width="20.33203125" bestFit="1" customWidth="1"/>
    <col min="17" max="17" width="18.5" bestFit="1" customWidth="1"/>
    <col min="18" max="18" width="13.6640625" bestFit="1" customWidth="1"/>
    <col min="19" max="19" width="17.6640625" bestFit="1" customWidth="1"/>
    <col min="20" max="20" width="16.1640625" bestFit="1" customWidth="1"/>
    <col min="21" max="21" width="15.33203125" bestFit="1" customWidth="1"/>
    <col min="22" max="22" width="16" bestFit="1" customWidth="1"/>
    <col min="23" max="23" width="14.33203125" bestFit="1" customWidth="1"/>
    <col min="24" max="24" width="12.1640625" bestFit="1" customWidth="1"/>
  </cols>
  <sheetData>
    <row r="1" spans="2:24">
      <c r="C1" s="69" t="s">
        <v>104</v>
      </c>
      <c r="D1" s="69"/>
      <c r="E1" s="22" t="s">
        <v>1</v>
      </c>
      <c r="F1" s="24">
        <f>V7/100</f>
        <v>0.59680999999999995</v>
      </c>
    </row>
    <row r="2" spans="2:24">
      <c r="C2" s="69"/>
      <c r="D2" s="69"/>
      <c r="E2" s="23" t="s">
        <v>0</v>
      </c>
      <c r="F2" s="25">
        <f>V12/100</f>
        <v>0.65949000000000002</v>
      </c>
    </row>
    <row r="4" spans="2:24">
      <c r="G4" t="s">
        <v>141</v>
      </c>
      <c r="L4" t="s">
        <v>140</v>
      </c>
      <c r="Q4" t="s">
        <v>142</v>
      </c>
    </row>
    <row r="5" spans="2:24" ht="16" thickBot="1"/>
    <row r="6" spans="2:24">
      <c r="B6" s="4" t="s">
        <v>3</v>
      </c>
      <c r="C6" s="4" t="s">
        <v>4</v>
      </c>
      <c r="D6" s="4" t="s">
        <v>49</v>
      </c>
      <c r="E6" s="4" t="s">
        <v>12</v>
      </c>
      <c r="F6" s="30" t="s">
        <v>5</v>
      </c>
      <c r="G6" s="35" t="s">
        <v>94</v>
      </c>
      <c r="H6" s="36" t="s">
        <v>95</v>
      </c>
      <c r="I6" s="36" t="s">
        <v>96</v>
      </c>
      <c r="J6" s="36" t="s">
        <v>97</v>
      </c>
      <c r="K6" s="37" t="s">
        <v>98</v>
      </c>
      <c r="L6" s="44" t="s">
        <v>6</v>
      </c>
      <c r="M6" s="45" t="s">
        <v>10</v>
      </c>
      <c r="N6" s="45" t="s">
        <v>47</v>
      </c>
      <c r="O6" s="45" t="s">
        <v>8</v>
      </c>
      <c r="P6" s="46" t="s">
        <v>99</v>
      </c>
      <c r="Q6" s="57" t="s">
        <v>7</v>
      </c>
      <c r="R6" s="58" t="s">
        <v>11</v>
      </c>
      <c r="S6" s="58" t="s">
        <v>48</v>
      </c>
      <c r="T6" s="58" t="s">
        <v>9</v>
      </c>
      <c r="U6" s="59" t="s">
        <v>100</v>
      </c>
      <c r="V6" s="54" t="s">
        <v>101</v>
      </c>
      <c r="W6" s="54" t="s">
        <v>102</v>
      </c>
      <c r="X6" s="21" t="s">
        <v>103</v>
      </c>
    </row>
    <row r="7" spans="2:24">
      <c r="B7" s="5">
        <v>3</v>
      </c>
      <c r="C7" s="5" t="s">
        <v>1</v>
      </c>
      <c r="D7" s="7">
        <v>1886978</v>
      </c>
      <c r="E7" s="6">
        <v>1132187</v>
      </c>
      <c r="F7" s="31">
        <v>1108252</v>
      </c>
      <c r="G7" s="62">
        <v>1126167</v>
      </c>
      <c r="H7" s="60">
        <v>17915</v>
      </c>
      <c r="I7" s="17">
        <v>0.02</v>
      </c>
      <c r="J7" s="28">
        <v>0.97</v>
      </c>
      <c r="K7" s="39">
        <v>25.2895124856617</v>
      </c>
      <c r="L7" s="38">
        <v>1116182</v>
      </c>
      <c r="M7" s="6">
        <v>7930</v>
      </c>
      <c r="N7" s="17">
        <v>0.01</v>
      </c>
      <c r="O7" s="5">
        <v>0.97</v>
      </c>
      <c r="P7" s="47">
        <v>25.065282926132401</v>
      </c>
      <c r="Q7" s="38">
        <v>1155092</v>
      </c>
      <c r="R7" s="6">
        <v>46840</v>
      </c>
      <c r="S7" s="17">
        <v>0.04</v>
      </c>
      <c r="T7" s="5">
        <v>0.57999999999999996</v>
      </c>
      <c r="U7" s="47">
        <v>25.939062473333198</v>
      </c>
      <c r="V7" s="55">
        <v>59.680999999999997</v>
      </c>
      <c r="W7" s="55">
        <v>4.1820000000000004</v>
      </c>
      <c r="X7" s="19">
        <v>17.541</v>
      </c>
    </row>
    <row r="8" spans="2:24">
      <c r="B8" s="8">
        <v>4</v>
      </c>
      <c r="C8" s="8" t="s">
        <v>1</v>
      </c>
      <c r="D8" s="10">
        <v>1682904</v>
      </c>
      <c r="E8" s="9">
        <v>1009743</v>
      </c>
      <c r="F8" s="32">
        <v>996137</v>
      </c>
      <c r="G8" s="63">
        <v>1004374</v>
      </c>
      <c r="H8" s="61">
        <v>8237</v>
      </c>
      <c r="I8" s="18">
        <v>0.01</v>
      </c>
      <c r="J8" s="29">
        <v>0.97</v>
      </c>
      <c r="K8" s="41">
        <v>24.863209495311398</v>
      </c>
      <c r="L8" s="40">
        <v>996364</v>
      </c>
      <c r="M8" s="9">
        <v>226</v>
      </c>
      <c r="N8" s="18">
        <v>0</v>
      </c>
      <c r="O8" s="8">
        <v>0.97</v>
      </c>
      <c r="P8" s="48">
        <v>24.664907618234501</v>
      </c>
      <c r="Q8" s="40">
        <v>1017694</v>
      </c>
      <c r="R8" s="9">
        <v>21557</v>
      </c>
      <c r="S8" s="18">
        <v>0.02</v>
      </c>
      <c r="T8" s="8">
        <v>0.56000000000000005</v>
      </c>
      <c r="U8" s="48">
        <v>25.192933409248401</v>
      </c>
      <c r="V8" s="56">
        <v>59.680999999999997</v>
      </c>
      <c r="W8" s="56">
        <v>4.1820000000000004</v>
      </c>
      <c r="X8" s="20">
        <v>17.541</v>
      </c>
    </row>
    <row r="9" spans="2:24">
      <c r="B9" s="8">
        <v>5</v>
      </c>
      <c r="C9" s="8" t="s">
        <v>1</v>
      </c>
      <c r="D9" s="10">
        <v>2168082</v>
      </c>
      <c r="E9" s="9">
        <v>1300849</v>
      </c>
      <c r="F9" s="32">
        <v>1302185</v>
      </c>
      <c r="G9" s="63">
        <v>1293933</v>
      </c>
      <c r="H9" s="61">
        <v>-8252</v>
      </c>
      <c r="I9" s="18">
        <v>-0.01</v>
      </c>
      <c r="J9" s="29">
        <v>0.97</v>
      </c>
      <c r="K9" s="41">
        <v>25.538989304054098</v>
      </c>
      <c r="L9" s="40">
        <v>1301819</v>
      </c>
      <c r="M9" s="9">
        <v>-366</v>
      </c>
      <c r="N9" s="18">
        <v>0</v>
      </c>
      <c r="O9" s="8">
        <v>0.97</v>
      </c>
      <c r="P9" s="48">
        <v>25.694639811207001</v>
      </c>
      <c r="Q9" s="40">
        <v>1280686</v>
      </c>
      <c r="R9" s="9">
        <v>-21499</v>
      </c>
      <c r="S9" s="18">
        <v>-0.02</v>
      </c>
      <c r="T9" s="8">
        <v>0.56000000000000005</v>
      </c>
      <c r="U9" s="48">
        <v>25.277527898944001</v>
      </c>
      <c r="V9" s="56">
        <v>59.680999999999997</v>
      </c>
      <c r="W9" s="56">
        <v>4.1820000000000004</v>
      </c>
      <c r="X9" s="20">
        <v>17.541</v>
      </c>
    </row>
    <row r="10" spans="2:24">
      <c r="B10" s="5">
        <v>6</v>
      </c>
      <c r="C10" s="5" t="s">
        <v>1</v>
      </c>
      <c r="D10" s="7">
        <v>2210197</v>
      </c>
      <c r="E10" s="6">
        <v>1326118</v>
      </c>
      <c r="F10" s="31">
        <v>1315695</v>
      </c>
      <c r="G10" s="62">
        <v>1319068</v>
      </c>
      <c r="H10" s="60">
        <v>3372</v>
      </c>
      <c r="I10" s="17">
        <v>0</v>
      </c>
      <c r="J10" s="28">
        <v>0.97</v>
      </c>
      <c r="K10" s="39">
        <v>25.338422986384401</v>
      </c>
      <c r="L10" s="38">
        <v>1334831</v>
      </c>
      <c r="M10" s="6">
        <v>19135</v>
      </c>
      <c r="N10" s="17">
        <v>0.01</v>
      </c>
      <c r="O10" s="5">
        <v>0.97</v>
      </c>
      <c r="P10" s="47">
        <v>25.641223101121799</v>
      </c>
      <c r="Q10" s="38">
        <v>1324556</v>
      </c>
      <c r="R10" s="6">
        <v>8861</v>
      </c>
      <c r="S10" s="17">
        <v>0.01</v>
      </c>
      <c r="T10" s="5">
        <v>0.55000000000000004</v>
      </c>
      <c r="U10" s="47">
        <v>25.443850935495</v>
      </c>
      <c r="V10" s="55">
        <v>59.680999999999997</v>
      </c>
      <c r="W10" s="55">
        <v>4.1820000000000004</v>
      </c>
      <c r="X10" s="19">
        <v>17.541</v>
      </c>
    </row>
    <row r="11" spans="2:24">
      <c r="B11" s="5">
        <v>7</v>
      </c>
      <c r="C11" s="5" t="s">
        <v>1</v>
      </c>
      <c r="D11" s="7">
        <v>1339381</v>
      </c>
      <c r="E11" s="6">
        <v>803629</v>
      </c>
      <c r="F11" s="31">
        <v>780614</v>
      </c>
      <c r="G11" s="62">
        <v>799356</v>
      </c>
      <c r="H11" s="60">
        <v>18742</v>
      </c>
      <c r="I11" s="17">
        <v>0.02</v>
      </c>
      <c r="J11" s="28">
        <v>0.97</v>
      </c>
      <c r="K11" s="39">
        <v>24.4272140830277</v>
      </c>
      <c r="L11" s="38">
        <v>804326</v>
      </c>
      <c r="M11" s="6">
        <v>23712</v>
      </c>
      <c r="N11" s="17">
        <v>0.03</v>
      </c>
      <c r="O11" s="5">
        <v>0.97</v>
      </c>
      <c r="P11" s="47">
        <v>24.579095847047999</v>
      </c>
      <c r="Q11" s="38">
        <v>829602</v>
      </c>
      <c r="R11" s="6">
        <v>48988</v>
      </c>
      <c r="S11" s="17">
        <v>0.06</v>
      </c>
      <c r="T11" s="5">
        <v>0.54</v>
      </c>
      <c r="U11" s="47">
        <v>25.351472772277202</v>
      </c>
      <c r="V11" s="55">
        <v>59.680999999999997</v>
      </c>
      <c r="W11" s="55">
        <v>4.1820000000000004</v>
      </c>
      <c r="X11" s="19">
        <v>17.541</v>
      </c>
    </row>
    <row r="12" spans="2:24">
      <c r="B12" s="5">
        <v>3</v>
      </c>
      <c r="C12" s="5" t="s">
        <v>0</v>
      </c>
      <c r="D12" s="7">
        <v>3305379</v>
      </c>
      <c r="E12" s="6">
        <v>1983227</v>
      </c>
      <c r="F12" s="31">
        <v>2156199</v>
      </c>
      <c r="G12" s="62">
        <v>2179864</v>
      </c>
      <c r="H12" s="60">
        <v>23665</v>
      </c>
      <c r="I12" s="17">
        <v>0.01</v>
      </c>
      <c r="J12" s="28">
        <v>0.98</v>
      </c>
      <c r="K12" s="39">
        <v>60.335584819696102</v>
      </c>
      <c r="L12" s="38">
        <v>2179284</v>
      </c>
      <c r="M12" s="6">
        <v>23085</v>
      </c>
      <c r="N12" s="17">
        <v>0.01</v>
      </c>
      <c r="O12" s="5">
        <v>0.93</v>
      </c>
      <c r="P12" s="47">
        <v>60.319522131135699</v>
      </c>
      <c r="Q12" s="38">
        <v>2235791</v>
      </c>
      <c r="R12" s="6">
        <v>79592</v>
      </c>
      <c r="S12" s="17">
        <v>0.04</v>
      </c>
      <c r="T12" s="5">
        <v>0.48</v>
      </c>
      <c r="U12" s="47">
        <v>61.883569487115601</v>
      </c>
      <c r="V12" s="55">
        <v>65.948999999999998</v>
      </c>
      <c r="W12" s="55">
        <v>3.9670000000000001</v>
      </c>
      <c r="X12" s="19">
        <v>38.947000000000003</v>
      </c>
    </row>
    <row r="13" spans="2:24">
      <c r="B13" s="8">
        <v>4</v>
      </c>
      <c r="C13" s="8" t="s">
        <v>0</v>
      </c>
      <c r="D13" s="10">
        <v>2559501</v>
      </c>
      <c r="E13" s="9">
        <v>1535700</v>
      </c>
      <c r="F13" s="32">
        <v>1691967</v>
      </c>
      <c r="G13" s="63">
        <v>1687965</v>
      </c>
      <c r="H13" s="61">
        <v>-4002</v>
      </c>
      <c r="I13" s="18">
        <v>0</v>
      </c>
      <c r="J13" s="29">
        <v>0.98</v>
      </c>
      <c r="K13" s="41">
        <v>61.211382733659697</v>
      </c>
      <c r="L13" s="40">
        <v>1674392</v>
      </c>
      <c r="M13" s="9">
        <v>-17575</v>
      </c>
      <c r="N13" s="18">
        <v>-0.01</v>
      </c>
      <c r="O13" s="8">
        <v>0.94</v>
      </c>
      <c r="P13" s="48">
        <v>60.719186419629402</v>
      </c>
      <c r="Q13" s="40">
        <v>1677720</v>
      </c>
      <c r="R13" s="9">
        <v>-14247</v>
      </c>
      <c r="S13" s="18">
        <v>-0.01</v>
      </c>
      <c r="T13" s="8">
        <v>0.48</v>
      </c>
      <c r="U13" s="48">
        <v>60.839857811140099</v>
      </c>
      <c r="V13" s="56">
        <v>65.948999999999998</v>
      </c>
      <c r="W13" s="56">
        <v>3.9670000000000001</v>
      </c>
      <c r="X13" s="20">
        <v>38.947000000000003</v>
      </c>
    </row>
    <row r="14" spans="2:24">
      <c r="B14" s="8">
        <v>5</v>
      </c>
      <c r="C14" s="8" t="s">
        <v>0</v>
      </c>
      <c r="D14" s="10">
        <v>3086821</v>
      </c>
      <c r="E14" s="9">
        <v>1852092</v>
      </c>
      <c r="F14" s="32">
        <v>2031747</v>
      </c>
      <c r="G14" s="63">
        <v>2035727</v>
      </c>
      <c r="H14" s="61">
        <v>3980</v>
      </c>
      <c r="I14" s="18">
        <v>0</v>
      </c>
      <c r="J14" s="29">
        <v>0.98</v>
      </c>
      <c r="K14" s="41">
        <v>60.298192527608798</v>
      </c>
      <c r="L14" s="40">
        <v>2049011</v>
      </c>
      <c r="M14" s="9">
        <v>17264</v>
      </c>
      <c r="N14" s="18">
        <v>0.01</v>
      </c>
      <c r="O14" s="8">
        <v>0.92</v>
      </c>
      <c r="P14" s="48">
        <v>60.691666355342001</v>
      </c>
      <c r="Q14" s="40">
        <v>2046003</v>
      </c>
      <c r="R14" s="9">
        <v>14255</v>
      </c>
      <c r="S14" s="18">
        <v>0.01</v>
      </c>
      <c r="T14" s="8">
        <v>0.45</v>
      </c>
      <c r="U14" s="48">
        <v>60.6025517905275</v>
      </c>
      <c r="V14" s="56">
        <v>65.948999999999998</v>
      </c>
      <c r="W14" s="56">
        <v>3.9670000000000001</v>
      </c>
      <c r="X14" s="20">
        <v>38.947000000000003</v>
      </c>
    </row>
    <row r="15" spans="2:24">
      <c r="B15" s="5">
        <v>6</v>
      </c>
      <c r="C15" s="5" t="s">
        <v>0</v>
      </c>
      <c r="D15" s="7">
        <v>2823034</v>
      </c>
      <c r="E15" s="6">
        <v>1693820</v>
      </c>
      <c r="F15" s="31">
        <v>1844263</v>
      </c>
      <c r="G15" s="62">
        <v>1861763</v>
      </c>
      <c r="H15" s="60">
        <v>17499</v>
      </c>
      <c r="I15" s="17">
        <v>0.01</v>
      </c>
      <c r="J15" s="28">
        <v>0.98</v>
      </c>
      <c r="K15" s="39">
        <v>59.077314888871598</v>
      </c>
      <c r="L15" s="38">
        <v>1872377</v>
      </c>
      <c r="M15" s="6">
        <v>28114</v>
      </c>
      <c r="N15" s="17">
        <v>0.02</v>
      </c>
      <c r="O15" s="5">
        <v>0.93</v>
      </c>
      <c r="P15" s="47">
        <v>59.414124771146199</v>
      </c>
      <c r="Q15" s="38">
        <v>1914206</v>
      </c>
      <c r="R15" s="6">
        <v>69943</v>
      </c>
      <c r="S15" s="17">
        <v>0.04</v>
      </c>
      <c r="T15" s="5">
        <v>0.42</v>
      </c>
      <c r="U15" s="47">
        <v>60.741451513613001</v>
      </c>
      <c r="V15" s="55">
        <v>65.948999999999998</v>
      </c>
      <c r="W15" s="55">
        <v>3.9670000000000001</v>
      </c>
      <c r="X15" s="19">
        <v>38.947000000000003</v>
      </c>
    </row>
    <row r="16" spans="2:24" ht="16" thickBot="1">
      <c r="B16" s="5">
        <v>7</v>
      </c>
      <c r="C16" s="11" t="s">
        <v>0</v>
      </c>
      <c r="D16" s="12">
        <v>1525297</v>
      </c>
      <c r="E16" s="13">
        <v>915178</v>
      </c>
      <c r="F16" s="33">
        <v>981026</v>
      </c>
      <c r="G16" s="64">
        <v>1005918</v>
      </c>
      <c r="H16" s="65">
        <v>24892</v>
      </c>
      <c r="I16" s="51">
        <v>0.03</v>
      </c>
      <c r="J16" s="66">
        <v>0.98</v>
      </c>
      <c r="K16" s="67">
        <v>56.623596457860998</v>
      </c>
      <c r="L16" s="49">
        <v>1000649</v>
      </c>
      <c r="M16" s="50">
        <v>19623</v>
      </c>
      <c r="N16" s="51">
        <v>0.02</v>
      </c>
      <c r="O16" s="52">
        <v>0.93</v>
      </c>
      <c r="P16" s="53">
        <v>56.326995256678899</v>
      </c>
      <c r="Q16" s="49">
        <v>1081013</v>
      </c>
      <c r="R16" s="50">
        <v>99987</v>
      </c>
      <c r="S16" s="51">
        <v>0.1</v>
      </c>
      <c r="T16" s="52">
        <v>0.43</v>
      </c>
      <c r="U16" s="53">
        <v>60.850713875598103</v>
      </c>
      <c r="V16" s="55">
        <v>65.948999999999998</v>
      </c>
      <c r="W16" s="55">
        <v>3.9670000000000001</v>
      </c>
      <c r="X16" s="19">
        <v>38.947000000000003</v>
      </c>
    </row>
    <row r="17" spans="3:24">
      <c r="C17" s="14" t="s">
        <v>2</v>
      </c>
      <c r="D17" s="15">
        <f>SUM(D7:D16)</f>
        <v>22587574</v>
      </c>
      <c r="E17" s="15">
        <f>SUM(E7:E16)</f>
        <v>13552543</v>
      </c>
      <c r="F17" s="34">
        <f>SUM(F7:F16)</f>
        <v>14208085</v>
      </c>
      <c r="G17" s="42">
        <f>SUM(G7:G16)</f>
        <v>14314135</v>
      </c>
      <c r="H17" s="43">
        <f>SUM(H7:H16)</f>
        <v>106048</v>
      </c>
      <c r="L17" s="15">
        <f>SUM(L7:L16)</f>
        <v>14329235</v>
      </c>
      <c r="M17" s="43">
        <f>SUM(M7:M16)</f>
        <v>121148</v>
      </c>
      <c r="Q17" s="43">
        <f>SUM(Q7:Q16)</f>
        <v>14562363</v>
      </c>
      <c r="R17" s="43">
        <f>SUM(R7:R16)</f>
        <v>354277</v>
      </c>
    </row>
    <row r="18" spans="3:24">
      <c r="E18" s="3"/>
      <c r="F18" s="3"/>
      <c r="G18" s="3"/>
      <c r="I18" s="2"/>
      <c r="J18" s="3"/>
      <c r="K18" s="3"/>
      <c r="L18" s="3"/>
      <c r="M18" s="2"/>
      <c r="R18" s="2"/>
    </row>
    <row r="19" spans="3:24">
      <c r="D19" s="14" t="s">
        <v>46</v>
      </c>
      <c r="E19" s="16">
        <f>E17/$D$17</f>
        <v>0.59999993801901874</v>
      </c>
      <c r="F19" s="16">
        <f>F17/$D$17</f>
        <v>0.62902217830033447</v>
      </c>
      <c r="G19" s="16">
        <f>G17/$D$17</f>
        <v>0.63371723762808707</v>
      </c>
      <c r="I19" s="2"/>
      <c r="L19" s="16">
        <f>L17/$D$17</f>
        <v>0.63438574678272219</v>
      </c>
      <c r="M19" s="2"/>
      <c r="Q19" s="16">
        <f>Q17/$D$17</f>
        <v>0.64470681977621858</v>
      </c>
      <c r="R19" s="2"/>
    </row>
    <row r="27" spans="3:24" ht="16" thickBot="1">
      <c r="F27" s="3"/>
      <c r="G27" s="3"/>
      <c r="H27" s="3"/>
      <c r="I27" s="3"/>
      <c r="J27" s="3"/>
      <c r="K27" s="3"/>
    </row>
    <row r="28" spans="3:24">
      <c r="C28" s="4" t="s">
        <v>3</v>
      </c>
      <c r="D28" s="4" t="s">
        <v>49</v>
      </c>
      <c r="E28" s="4" t="s">
        <v>12</v>
      </c>
      <c r="F28" s="30" t="s">
        <v>5</v>
      </c>
      <c r="G28" s="35" t="s">
        <v>94</v>
      </c>
      <c r="H28" s="36" t="s">
        <v>95</v>
      </c>
      <c r="I28" s="36" t="s">
        <v>96</v>
      </c>
      <c r="J28" s="36" t="s">
        <v>97</v>
      </c>
      <c r="K28" s="37" t="s">
        <v>98</v>
      </c>
      <c r="L28" s="44" t="s">
        <v>6</v>
      </c>
      <c r="M28" s="45" t="s">
        <v>10</v>
      </c>
      <c r="N28" s="45" t="s">
        <v>47</v>
      </c>
      <c r="O28" s="45" t="s">
        <v>8</v>
      </c>
      <c r="P28" s="46" t="s">
        <v>99</v>
      </c>
      <c r="Q28" s="57" t="s">
        <v>7</v>
      </c>
      <c r="R28" s="58" t="s">
        <v>11</v>
      </c>
      <c r="S28" s="58" t="s">
        <v>48</v>
      </c>
      <c r="T28" s="58" t="s">
        <v>9</v>
      </c>
      <c r="U28" s="59" t="s">
        <v>100</v>
      </c>
      <c r="V28" s="54" t="s">
        <v>101</v>
      </c>
      <c r="W28" s="54" t="s">
        <v>102</v>
      </c>
      <c r="X28" s="21" t="s">
        <v>103</v>
      </c>
    </row>
    <row r="29" spans="3:24">
      <c r="C29" s="5">
        <v>3</v>
      </c>
      <c r="D29" s="7">
        <v>5192357</v>
      </c>
      <c r="E29" s="6">
        <v>3115414</v>
      </c>
      <c r="F29" s="31">
        <v>3264452</v>
      </c>
      <c r="G29" s="62">
        <v>3306032</v>
      </c>
      <c r="H29" s="60">
        <v>41580</v>
      </c>
      <c r="I29" s="17">
        <v>0.01</v>
      </c>
      <c r="J29" s="28">
        <v>0.98</v>
      </c>
      <c r="K29" s="39">
        <v>40.987250489087501</v>
      </c>
      <c r="L29" s="38">
        <v>3295466</v>
      </c>
      <c r="M29" s="6">
        <v>31014</v>
      </c>
      <c r="N29" s="17">
        <v>0.01</v>
      </c>
      <c r="O29" s="5">
        <v>0.95</v>
      </c>
      <c r="P29" s="47">
        <v>40.856262448046103</v>
      </c>
      <c r="Q29" s="38">
        <v>3390884</v>
      </c>
      <c r="R29" s="6">
        <v>126432</v>
      </c>
      <c r="S29" s="17">
        <v>0.04</v>
      </c>
      <c r="T29" s="5">
        <v>0.59</v>
      </c>
      <c r="U29" s="47">
        <v>42.039224807835403</v>
      </c>
      <c r="V29" s="55">
        <v>62.488544904537598</v>
      </c>
      <c r="W29" s="55">
        <v>4.08569780560377</v>
      </c>
      <c r="X29" s="19">
        <v>27.129115224398699</v>
      </c>
    </row>
    <row r="30" spans="3:24">
      <c r="C30" s="8">
        <v>4</v>
      </c>
      <c r="D30" s="10">
        <v>4242405</v>
      </c>
      <c r="E30" s="9">
        <v>2545443</v>
      </c>
      <c r="F30" s="32">
        <v>2688104</v>
      </c>
      <c r="G30" s="63">
        <v>2692339</v>
      </c>
      <c r="H30" s="61">
        <v>4235</v>
      </c>
      <c r="I30" s="18">
        <v>0</v>
      </c>
      <c r="J30" s="29">
        <v>0.98</v>
      </c>
      <c r="K30" s="41">
        <v>39.609534823692101</v>
      </c>
      <c r="L30" s="40">
        <v>2670756</v>
      </c>
      <c r="M30" s="9">
        <v>-17348</v>
      </c>
      <c r="N30" s="18">
        <v>-0.01</v>
      </c>
      <c r="O30" s="8">
        <v>0.95</v>
      </c>
      <c r="P30" s="48">
        <v>39.292001012974502</v>
      </c>
      <c r="Q30" s="40">
        <v>2695414</v>
      </c>
      <c r="R30" s="9">
        <v>7310</v>
      </c>
      <c r="S30" s="18">
        <v>0</v>
      </c>
      <c r="T30" s="8">
        <v>0.59</v>
      </c>
      <c r="U30" s="48">
        <v>39.654764564820802</v>
      </c>
      <c r="V30" s="56">
        <v>62.223905431648298</v>
      </c>
      <c r="W30" s="56">
        <v>4.0947752604013399</v>
      </c>
      <c r="X30" s="20">
        <v>26.2253384923204</v>
      </c>
    </row>
    <row r="31" spans="3:24">
      <c r="C31" s="8">
        <v>5</v>
      </c>
      <c r="D31" s="10">
        <v>5254902</v>
      </c>
      <c r="E31" s="9">
        <v>3152941</v>
      </c>
      <c r="F31" s="32">
        <v>3333932</v>
      </c>
      <c r="G31" s="63">
        <v>3329660</v>
      </c>
      <c r="H31" s="61">
        <v>-4272</v>
      </c>
      <c r="I31" s="18">
        <v>0</v>
      </c>
      <c r="J31" s="29">
        <v>0.98</v>
      </c>
      <c r="K31" s="41">
        <v>39.438800500017798</v>
      </c>
      <c r="L31" s="40">
        <v>3350830</v>
      </c>
      <c r="M31" s="9">
        <v>16898</v>
      </c>
      <c r="N31" s="18">
        <v>0.01</v>
      </c>
      <c r="O31" s="8">
        <v>0.94</v>
      </c>
      <c r="P31" s="48">
        <v>39.689553856128398</v>
      </c>
      <c r="Q31" s="40">
        <v>3326689</v>
      </c>
      <c r="R31" s="9">
        <v>-7243</v>
      </c>
      <c r="S31" s="18">
        <v>0</v>
      </c>
      <c r="T31" s="8">
        <v>0.56999999999999995</v>
      </c>
      <c r="U31" s="48">
        <v>39.403604363584698</v>
      </c>
      <c r="V31" s="56">
        <v>62.187502120199902</v>
      </c>
      <c r="W31" s="56">
        <v>4.0960239381233299</v>
      </c>
      <c r="X31" s="20">
        <v>26.101016653637501</v>
      </c>
    </row>
    <row r="32" spans="3:24">
      <c r="C32" s="5">
        <v>6</v>
      </c>
      <c r="D32" s="7">
        <v>5033231</v>
      </c>
      <c r="E32" s="6">
        <v>3019938</v>
      </c>
      <c r="F32" s="31">
        <v>3159959</v>
      </c>
      <c r="G32" s="62">
        <v>3180830</v>
      </c>
      <c r="H32" s="60">
        <v>20871</v>
      </c>
      <c r="I32" s="17">
        <v>0.01</v>
      </c>
      <c r="J32" s="28">
        <v>0.98</v>
      </c>
      <c r="K32" s="39">
        <v>38.060954927883699</v>
      </c>
      <c r="L32" s="38">
        <v>3207208</v>
      </c>
      <c r="M32" s="6">
        <v>47249</v>
      </c>
      <c r="N32" s="17">
        <v>0.01</v>
      </c>
      <c r="O32" s="5">
        <v>0.95</v>
      </c>
      <c r="P32" s="47">
        <v>38.376579718519402</v>
      </c>
      <c r="Q32" s="38">
        <v>3238762</v>
      </c>
      <c r="R32" s="6">
        <v>78803</v>
      </c>
      <c r="S32" s="17">
        <v>0.02</v>
      </c>
      <c r="T32" s="5">
        <v>0.55000000000000004</v>
      </c>
      <c r="U32" s="47">
        <v>38.754153245105996</v>
      </c>
      <c r="V32" s="55">
        <v>62.044587708801998</v>
      </c>
      <c r="W32" s="55">
        <v>4.1009260757191397</v>
      </c>
      <c r="X32" s="19">
        <v>25.612946154214299</v>
      </c>
    </row>
    <row r="33" spans="3:24" ht="16" thickBot="1">
      <c r="C33" s="5">
        <v>7</v>
      </c>
      <c r="D33" s="7">
        <v>2864678</v>
      </c>
      <c r="E33" s="6">
        <v>1718807</v>
      </c>
      <c r="F33" s="31">
        <v>1761640</v>
      </c>
      <c r="G33" s="64">
        <v>1805274</v>
      </c>
      <c r="H33" s="65">
        <v>43634</v>
      </c>
      <c r="I33" s="51">
        <v>0.02</v>
      </c>
      <c r="J33" s="66">
        <v>0.98</v>
      </c>
      <c r="K33" s="67">
        <v>35.755795217312702</v>
      </c>
      <c r="L33" s="38">
        <v>1804975</v>
      </c>
      <c r="M33" s="6">
        <v>43335</v>
      </c>
      <c r="N33" s="17">
        <v>0.02</v>
      </c>
      <c r="O33" s="5">
        <v>0.95</v>
      </c>
      <c r="P33" s="47">
        <v>35.749874294077898</v>
      </c>
      <c r="Q33" s="38">
        <v>1910615</v>
      </c>
      <c r="R33" s="6">
        <v>148974</v>
      </c>
      <c r="S33" s="17">
        <v>0.08</v>
      </c>
      <c r="T33" s="5">
        <v>0.56000000000000005</v>
      </c>
      <c r="U33" s="47">
        <v>37.8421938838163</v>
      </c>
      <c r="V33" s="55">
        <v>61.886451088355898</v>
      </c>
      <c r="W33" s="55">
        <v>4.1063503535423598</v>
      </c>
      <c r="X33" s="19">
        <v>25.072889916615502</v>
      </c>
    </row>
    <row r="34" spans="3:24">
      <c r="C34" s="14" t="s">
        <v>2</v>
      </c>
      <c r="D34" s="15">
        <f>SUM(D29:D33)</f>
        <v>22587573</v>
      </c>
      <c r="E34" s="15">
        <f>SUM(E29:E33)</f>
        <v>13552543</v>
      </c>
      <c r="F34" s="15">
        <f>SUM(F29:F33)</f>
        <v>14208087</v>
      </c>
      <c r="G34" s="43">
        <f>SUM(G29:G33)</f>
        <v>14314135</v>
      </c>
      <c r="H34" s="43">
        <f>SUM(H29:H33)</f>
        <v>106048</v>
      </c>
      <c r="L34" s="15">
        <f>SUM(L29:L33)</f>
        <v>14329235</v>
      </c>
      <c r="M34" s="15">
        <f>SUM(M29:M33)</f>
        <v>121148</v>
      </c>
      <c r="Q34" s="15">
        <f>SUM(Q29:Q33)</f>
        <v>14562364</v>
      </c>
      <c r="R34" s="15">
        <f>SUM(R29:R33)</f>
        <v>354276</v>
      </c>
    </row>
    <row r="35" spans="3:24">
      <c r="E35" s="3"/>
      <c r="F35" s="3"/>
      <c r="G35" s="3"/>
      <c r="I35" s="2"/>
      <c r="J35" s="3"/>
      <c r="K35" s="3"/>
      <c r="L35" s="3"/>
      <c r="M35" s="2"/>
      <c r="R35" s="2"/>
    </row>
    <row r="36" spans="3:24">
      <c r="D36" s="14" t="s">
        <v>46</v>
      </c>
      <c r="E36" s="16">
        <f>E34/$D$34</f>
        <v>0.59999996458229488</v>
      </c>
      <c r="F36" s="16">
        <f>F34/$D$34</f>
        <v>0.62902229469274984</v>
      </c>
      <c r="G36" s="16">
        <f>G34/$D$34</f>
        <v>0.63371726568409981</v>
      </c>
      <c r="I36" s="2"/>
      <c r="L36" s="16">
        <f>L34/$D$34</f>
        <v>0.63438577486833136</v>
      </c>
      <c r="M36" s="2"/>
      <c r="Q36" s="16">
        <f>Q34/$D$34</f>
        <v>0.64470689259089498</v>
      </c>
      <c r="R36" s="2"/>
    </row>
  </sheetData>
  <mergeCells count="1">
    <mergeCell ref="C1:D2"/>
  </mergeCells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32" sqref="AB3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6"/>
  <sheetViews>
    <sheetView tabSelected="1" workbookViewId="0">
      <selection activeCell="I55" sqref="I55"/>
    </sheetView>
  </sheetViews>
  <sheetFormatPr baseColWidth="10" defaultRowHeight="15" x14ac:dyDescent="0"/>
  <cols>
    <col min="2" max="2" width="4" bestFit="1" customWidth="1"/>
    <col min="3" max="3" width="11.83203125" bestFit="1" customWidth="1"/>
    <col min="4" max="4" width="14.83203125" bestFit="1" customWidth="1"/>
    <col min="5" max="5" width="18.5" bestFit="1" customWidth="1"/>
    <col min="6" max="6" width="17.5" bestFit="1" customWidth="1"/>
    <col min="7" max="7" width="18.1640625" bestFit="1" customWidth="1"/>
    <col min="8" max="8" width="13.33203125" bestFit="1" customWidth="1"/>
    <col min="9" max="9" width="17.5" bestFit="1" customWidth="1"/>
    <col min="10" max="10" width="15.83203125" bestFit="1" customWidth="1"/>
    <col min="11" max="11" width="20" bestFit="1" customWidth="1"/>
    <col min="12" max="12" width="18.5" bestFit="1" customWidth="1"/>
    <col min="13" max="13" width="13.6640625" bestFit="1" customWidth="1"/>
    <col min="14" max="14" width="17.83203125" bestFit="1" customWidth="1"/>
    <col min="15" max="15" width="16.1640625" bestFit="1" customWidth="1"/>
    <col min="16" max="16" width="20.33203125" bestFit="1" customWidth="1"/>
    <col min="17" max="17" width="18.5" bestFit="1" customWidth="1"/>
    <col min="18" max="18" width="13.6640625" bestFit="1" customWidth="1"/>
    <col min="19" max="19" width="17.6640625" bestFit="1" customWidth="1"/>
    <col min="20" max="20" width="16.1640625" bestFit="1" customWidth="1"/>
    <col min="21" max="21" width="15.33203125" bestFit="1" customWidth="1"/>
    <col min="22" max="22" width="16" bestFit="1" customWidth="1"/>
    <col min="23" max="23" width="14.33203125" bestFit="1" customWidth="1"/>
    <col min="24" max="24" width="12.1640625" bestFit="1" customWidth="1"/>
  </cols>
  <sheetData>
    <row r="1" spans="2:24">
      <c r="C1" s="69" t="s">
        <v>104</v>
      </c>
      <c r="D1" s="69"/>
      <c r="E1" s="22" t="s">
        <v>1</v>
      </c>
      <c r="F1" s="24">
        <f>V7/100</f>
        <v>0.67105000000000004</v>
      </c>
    </row>
    <row r="2" spans="2:24">
      <c r="C2" s="69"/>
      <c r="D2" s="69"/>
      <c r="E2" s="23" t="s">
        <v>0</v>
      </c>
      <c r="F2" s="25">
        <f>V12/100</f>
        <v>0.67559000000000002</v>
      </c>
    </row>
    <row r="4" spans="2:24">
      <c r="G4" t="s">
        <v>141</v>
      </c>
      <c r="L4" t="s">
        <v>140</v>
      </c>
      <c r="Q4" t="s">
        <v>142</v>
      </c>
    </row>
    <row r="5" spans="2:24" ht="16" thickBot="1"/>
    <row r="6" spans="2:24">
      <c r="B6" s="4" t="s">
        <v>3</v>
      </c>
      <c r="C6" s="4" t="s">
        <v>4</v>
      </c>
      <c r="D6" s="4" t="s">
        <v>49</v>
      </c>
      <c r="E6" s="4" t="s">
        <v>12</v>
      </c>
      <c r="F6" s="30" t="s">
        <v>5</v>
      </c>
      <c r="G6" s="35" t="s">
        <v>94</v>
      </c>
      <c r="H6" s="36" t="s">
        <v>95</v>
      </c>
      <c r="I6" s="36" t="s">
        <v>96</v>
      </c>
      <c r="J6" s="36" t="s">
        <v>97</v>
      </c>
      <c r="K6" s="37" t="s">
        <v>98</v>
      </c>
      <c r="L6" s="44" t="s">
        <v>6</v>
      </c>
      <c r="M6" s="45" t="s">
        <v>10</v>
      </c>
      <c r="N6" s="45" t="s">
        <v>47</v>
      </c>
      <c r="O6" s="45" t="s">
        <v>8</v>
      </c>
      <c r="P6" s="46" t="s">
        <v>99</v>
      </c>
      <c r="Q6" s="57" t="s">
        <v>7</v>
      </c>
      <c r="R6" s="58" t="s">
        <v>11</v>
      </c>
      <c r="S6" s="58" t="s">
        <v>48</v>
      </c>
      <c r="T6" s="58" t="s">
        <v>9</v>
      </c>
      <c r="U6" s="59" t="s">
        <v>100</v>
      </c>
      <c r="V6" s="54" t="s">
        <v>101</v>
      </c>
      <c r="W6" s="54" t="s">
        <v>102</v>
      </c>
      <c r="X6" s="21" t="s">
        <v>103</v>
      </c>
    </row>
    <row r="7" spans="2:24">
      <c r="B7" s="5">
        <v>3</v>
      </c>
      <c r="C7" s="5" t="s">
        <v>1</v>
      </c>
      <c r="D7" s="7">
        <v>34962</v>
      </c>
      <c r="E7" s="6">
        <v>20977</v>
      </c>
      <c r="F7" s="31">
        <v>23614</v>
      </c>
      <c r="G7" s="62">
        <v>23461</v>
      </c>
      <c r="H7" s="60">
        <v>-152</v>
      </c>
      <c r="I7" s="17">
        <v>-0.01</v>
      </c>
      <c r="J7" s="28">
        <v>0.99</v>
      </c>
      <c r="K7" s="39">
        <v>38.972176245847201</v>
      </c>
      <c r="L7" s="38">
        <v>23074</v>
      </c>
      <c r="M7" s="6">
        <v>-540</v>
      </c>
      <c r="N7" s="17">
        <v>-0.02</v>
      </c>
      <c r="O7" s="5">
        <v>0.59</v>
      </c>
      <c r="P7" s="47">
        <v>38.328233601466202</v>
      </c>
      <c r="Q7" s="38">
        <v>23115</v>
      </c>
      <c r="R7" s="6">
        <v>-499</v>
      </c>
      <c r="S7" s="17">
        <v>-0.02</v>
      </c>
      <c r="T7" s="5">
        <v>0.64</v>
      </c>
      <c r="U7" s="47">
        <v>38.396765780730902</v>
      </c>
      <c r="V7" s="55">
        <v>67.105000000000004</v>
      </c>
      <c r="W7" s="55">
        <v>5.9530000000000003</v>
      </c>
      <c r="X7" s="19">
        <v>24.669</v>
      </c>
    </row>
    <row r="8" spans="2:24">
      <c r="B8" s="8">
        <v>4</v>
      </c>
      <c r="C8" s="8" t="s">
        <v>1</v>
      </c>
      <c r="D8" s="10">
        <v>29462</v>
      </c>
      <c r="E8" s="9">
        <v>17677</v>
      </c>
      <c r="F8" s="32">
        <v>19840</v>
      </c>
      <c r="G8" s="63">
        <v>19770</v>
      </c>
      <c r="H8" s="61">
        <v>-70</v>
      </c>
      <c r="I8" s="18">
        <v>0</v>
      </c>
      <c r="J8" s="29">
        <v>0.99</v>
      </c>
      <c r="K8" s="41">
        <v>36.6113695833333</v>
      </c>
      <c r="L8" s="40">
        <v>19418</v>
      </c>
      <c r="M8" s="9">
        <v>-422</v>
      </c>
      <c r="N8" s="18">
        <v>-0.02</v>
      </c>
      <c r="O8" s="8">
        <v>0.69</v>
      </c>
      <c r="P8" s="48">
        <v>35.958562027864197</v>
      </c>
      <c r="Q8" s="40">
        <v>19612</v>
      </c>
      <c r="R8" s="9">
        <v>-228</v>
      </c>
      <c r="S8" s="18">
        <v>-0.01</v>
      </c>
      <c r="T8" s="8">
        <v>0.64</v>
      </c>
      <c r="U8" s="48">
        <v>36.318249999999999</v>
      </c>
      <c r="V8" s="56">
        <v>67.105000000000004</v>
      </c>
      <c r="W8" s="56">
        <v>5.9530000000000003</v>
      </c>
      <c r="X8" s="20">
        <v>24.669</v>
      </c>
    </row>
    <row r="9" spans="2:24">
      <c r="B9" s="8">
        <v>5</v>
      </c>
      <c r="C9" s="8" t="s">
        <v>1</v>
      </c>
      <c r="D9" s="10">
        <v>27668</v>
      </c>
      <c r="E9" s="9">
        <v>16601</v>
      </c>
      <c r="F9" s="32">
        <v>18497</v>
      </c>
      <c r="G9" s="63">
        <v>18566</v>
      </c>
      <c r="H9" s="61">
        <v>70</v>
      </c>
      <c r="I9" s="18">
        <v>0</v>
      </c>
      <c r="J9" s="29">
        <v>0.99</v>
      </c>
      <c r="K9" s="41">
        <v>36.475984037328097</v>
      </c>
      <c r="L9" s="40">
        <v>18919</v>
      </c>
      <c r="M9" s="9">
        <v>423</v>
      </c>
      <c r="N9" s="18">
        <v>0.02</v>
      </c>
      <c r="O9" s="8">
        <v>0.71</v>
      </c>
      <c r="P9" s="48">
        <v>37.169199607843801</v>
      </c>
      <c r="Q9" s="40">
        <v>18724</v>
      </c>
      <c r="R9" s="9">
        <v>227</v>
      </c>
      <c r="S9" s="18">
        <v>0.01</v>
      </c>
      <c r="T9" s="8">
        <v>0.56000000000000005</v>
      </c>
      <c r="U9" s="48">
        <v>36.785404715127697</v>
      </c>
      <c r="V9" s="56">
        <v>67.105000000000004</v>
      </c>
      <c r="W9" s="56">
        <v>5.9530000000000003</v>
      </c>
      <c r="X9" s="20">
        <v>24.669</v>
      </c>
    </row>
    <row r="10" spans="2:24">
      <c r="B10" s="5">
        <v>6</v>
      </c>
      <c r="C10" s="5" t="s">
        <v>1</v>
      </c>
      <c r="D10" s="7">
        <v>24362</v>
      </c>
      <c r="E10" s="6">
        <v>14617</v>
      </c>
      <c r="F10" s="31">
        <v>16464</v>
      </c>
      <c r="G10" s="62">
        <v>16348</v>
      </c>
      <c r="H10" s="60">
        <v>-116</v>
      </c>
      <c r="I10" s="17">
        <v>-0.01</v>
      </c>
      <c r="J10" s="28">
        <v>0.99</v>
      </c>
      <c r="K10" s="39">
        <v>39.203320323741004</v>
      </c>
      <c r="L10" s="38">
        <v>16628</v>
      </c>
      <c r="M10" s="6">
        <v>165</v>
      </c>
      <c r="N10" s="17">
        <v>0.01</v>
      </c>
      <c r="O10" s="5">
        <v>0.55000000000000004</v>
      </c>
      <c r="P10" s="47">
        <v>39.876417561063398</v>
      </c>
      <c r="Q10" s="38">
        <v>16084</v>
      </c>
      <c r="R10" s="6">
        <v>-380</v>
      </c>
      <c r="S10" s="17">
        <v>-0.02</v>
      </c>
      <c r="T10" s="5">
        <v>0.54</v>
      </c>
      <c r="U10" s="47">
        <v>38.5711942446043</v>
      </c>
      <c r="V10" s="55">
        <v>67.105000000000004</v>
      </c>
      <c r="W10" s="55">
        <v>5.9530000000000003</v>
      </c>
      <c r="X10" s="19">
        <v>24.669</v>
      </c>
    </row>
    <row r="11" spans="2:24">
      <c r="B11" s="5">
        <v>7</v>
      </c>
      <c r="C11" s="5" t="s">
        <v>1</v>
      </c>
      <c r="D11" s="7">
        <v>24410</v>
      </c>
      <c r="E11" s="6">
        <v>14646</v>
      </c>
      <c r="F11" s="31">
        <v>16804</v>
      </c>
      <c r="G11" s="62">
        <v>16380</v>
      </c>
      <c r="H11" s="60">
        <v>-424</v>
      </c>
      <c r="I11" s="17">
        <v>-0.03</v>
      </c>
      <c r="J11" s="28">
        <v>0.99</v>
      </c>
      <c r="K11" s="39">
        <v>40.544542017326698</v>
      </c>
      <c r="L11" s="38">
        <v>15788</v>
      </c>
      <c r="M11" s="6">
        <v>-1016</v>
      </c>
      <c r="N11" s="17">
        <v>-0.06</v>
      </c>
      <c r="O11" s="5">
        <v>0.6</v>
      </c>
      <c r="P11" s="47">
        <v>39.079289116187397</v>
      </c>
      <c r="Q11" s="38">
        <v>15418</v>
      </c>
      <c r="R11" s="6">
        <v>-1386</v>
      </c>
      <c r="S11" s="17">
        <v>-0.08</v>
      </c>
      <c r="T11" s="5">
        <v>0.56000000000000005</v>
      </c>
      <c r="U11" s="47">
        <v>38.163675742574299</v>
      </c>
      <c r="V11" s="55">
        <v>67.105000000000004</v>
      </c>
      <c r="W11" s="55">
        <v>5.9530000000000003</v>
      </c>
      <c r="X11" s="19">
        <v>24.669</v>
      </c>
    </row>
    <row r="12" spans="2:24">
      <c r="B12" s="5">
        <v>3</v>
      </c>
      <c r="C12" s="5" t="s">
        <v>0</v>
      </c>
      <c r="D12" s="7">
        <v>709322</v>
      </c>
      <c r="E12" s="6">
        <v>425593</v>
      </c>
      <c r="F12" s="31">
        <v>473472</v>
      </c>
      <c r="G12" s="62">
        <v>479211</v>
      </c>
      <c r="H12" s="60">
        <v>5738</v>
      </c>
      <c r="I12" s="17">
        <v>0.01</v>
      </c>
      <c r="J12" s="28">
        <v>0.99</v>
      </c>
      <c r="K12" s="39">
        <v>49.741626501172902</v>
      </c>
      <c r="L12" s="38">
        <v>479243</v>
      </c>
      <c r="M12" s="6">
        <v>5770</v>
      </c>
      <c r="N12" s="17">
        <v>0.01</v>
      </c>
      <c r="O12" s="5">
        <v>0.61</v>
      </c>
      <c r="P12" s="47">
        <v>49.744945597317603</v>
      </c>
      <c r="Q12" s="38">
        <v>493279</v>
      </c>
      <c r="R12" s="6">
        <v>19807</v>
      </c>
      <c r="S12" s="17">
        <v>0.04</v>
      </c>
      <c r="T12" s="5">
        <v>0.47</v>
      </c>
      <c r="U12" s="47">
        <v>51.201914158189801</v>
      </c>
      <c r="V12" s="55">
        <v>67.558999999999997</v>
      </c>
      <c r="W12" s="55">
        <v>4.8239999999999998</v>
      </c>
      <c r="X12" s="19">
        <v>36.569000000000003</v>
      </c>
    </row>
    <row r="13" spans="2:24">
      <c r="B13" s="8">
        <v>4</v>
      </c>
      <c r="C13" s="8" t="s">
        <v>0</v>
      </c>
      <c r="D13" s="10">
        <v>703121</v>
      </c>
      <c r="E13" s="9">
        <v>421873</v>
      </c>
      <c r="F13" s="32">
        <v>476699</v>
      </c>
      <c r="G13" s="63">
        <v>475022</v>
      </c>
      <c r="H13" s="61">
        <v>-1678</v>
      </c>
      <c r="I13" s="18">
        <v>0</v>
      </c>
      <c r="J13" s="29">
        <v>0.99</v>
      </c>
      <c r="K13" s="41">
        <v>51.381470204802604</v>
      </c>
      <c r="L13" s="40">
        <v>465972</v>
      </c>
      <c r="M13" s="9">
        <v>-10728</v>
      </c>
      <c r="N13" s="18">
        <v>-0.02</v>
      </c>
      <c r="O13" s="8">
        <v>0.66</v>
      </c>
      <c r="P13" s="48">
        <v>50.402551252915202</v>
      </c>
      <c r="Q13" s="40">
        <v>472727</v>
      </c>
      <c r="R13" s="9">
        <v>-3972</v>
      </c>
      <c r="S13" s="18">
        <v>-0.01</v>
      </c>
      <c r="T13" s="8">
        <v>0.48</v>
      </c>
      <c r="U13" s="48">
        <v>51.133311303407297</v>
      </c>
      <c r="V13" s="56">
        <v>67.558999999999997</v>
      </c>
      <c r="W13" s="56">
        <v>4.8239999999999998</v>
      </c>
      <c r="X13" s="20">
        <v>36.569000000000003</v>
      </c>
    </row>
    <row r="14" spans="2:24">
      <c r="B14" s="8">
        <v>5</v>
      </c>
      <c r="C14" s="8" t="s">
        <v>0</v>
      </c>
      <c r="D14" s="10">
        <v>727489</v>
      </c>
      <c r="E14" s="9">
        <v>436493</v>
      </c>
      <c r="F14" s="32">
        <v>489812</v>
      </c>
      <c r="G14" s="63">
        <v>491484</v>
      </c>
      <c r="H14" s="61">
        <v>1673</v>
      </c>
      <c r="I14" s="18">
        <v>0</v>
      </c>
      <c r="J14" s="29">
        <v>0.99</v>
      </c>
      <c r="K14" s="41">
        <v>51.0050187908883</v>
      </c>
      <c r="L14" s="40">
        <v>500508</v>
      </c>
      <c r="M14" s="9">
        <v>10696</v>
      </c>
      <c r="N14" s="18">
        <v>0.02</v>
      </c>
      <c r="O14" s="8">
        <v>0.62</v>
      </c>
      <c r="P14" s="48">
        <v>51.9414765900395</v>
      </c>
      <c r="Q14" s="40">
        <v>493791</v>
      </c>
      <c r="R14" s="9">
        <v>3980</v>
      </c>
      <c r="S14" s="18">
        <v>0.01</v>
      </c>
      <c r="T14" s="8">
        <v>0.48</v>
      </c>
      <c r="U14" s="48">
        <v>51.244417496886697</v>
      </c>
      <c r="V14" s="56">
        <v>67.558999999999997</v>
      </c>
      <c r="W14" s="56">
        <v>4.8239999999999998</v>
      </c>
      <c r="X14" s="20">
        <v>36.569000000000003</v>
      </c>
    </row>
    <row r="15" spans="2:24">
      <c r="B15" s="5">
        <v>6</v>
      </c>
      <c r="C15" s="5" t="s">
        <v>0</v>
      </c>
      <c r="D15" s="7">
        <v>672169</v>
      </c>
      <c r="E15" s="6">
        <v>403301</v>
      </c>
      <c r="F15" s="31">
        <v>454670</v>
      </c>
      <c r="G15" s="62">
        <v>454110</v>
      </c>
      <c r="H15" s="60">
        <v>-560</v>
      </c>
      <c r="I15" s="17">
        <v>0</v>
      </c>
      <c r="J15" s="28">
        <v>0.99</v>
      </c>
      <c r="K15" s="39">
        <v>51.277154365018099</v>
      </c>
      <c r="L15" s="38">
        <v>452979</v>
      </c>
      <c r="M15" s="6">
        <v>-1692</v>
      </c>
      <c r="N15" s="17">
        <v>0</v>
      </c>
      <c r="O15" s="5">
        <v>0.62</v>
      </c>
      <c r="P15" s="47">
        <v>51.149342652721103</v>
      </c>
      <c r="Q15" s="38">
        <v>456710</v>
      </c>
      <c r="R15" s="6">
        <v>2040</v>
      </c>
      <c r="S15" s="17">
        <v>0</v>
      </c>
      <c r="T15" s="5">
        <v>0.43</v>
      </c>
      <c r="U15" s="47">
        <v>51.570713753387501</v>
      </c>
      <c r="V15" s="55">
        <v>67.558999999999997</v>
      </c>
      <c r="W15" s="55">
        <v>4.8239999999999998</v>
      </c>
      <c r="X15" s="19">
        <v>36.569000000000003</v>
      </c>
    </row>
    <row r="16" spans="2:24" ht="16" thickBot="1">
      <c r="B16" s="5">
        <v>7</v>
      </c>
      <c r="C16" s="11" t="s">
        <v>0</v>
      </c>
      <c r="D16" s="12">
        <v>513628</v>
      </c>
      <c r="E16" s="13">
        <v>308177</v>
      </c>
      <c r="F16" s="33">
        <v>344373</v>
      </c>
      <c r="G16" s="64">
        <v>347002</v>
      </c>
      <c r="H16" s="65">
        <v>2630</v>
      </c>
      <c r="I16" s="51">
        <v>0.01</v>
      </c>
      <c r="J16" s="66">
        <v>0.99</v>
      </c>
      <c r="K16" s="67">
        <v>50.261028852404401</v>
      </c>
      <c r="L16" s="49">
        <v>346559</v>
      </c>
      <c r="M16" s="50">
        <v>2186</v>
      </c>
      <c r="N16" s="51">
        <v>0.01</v>
      </c>
      <c r="O16" s="52">
        <v>0.62</v>
      </c>
      <c r="P16" s="53">
        <v>50.196797320902398</v>
      </c>
      <c r="Q16" s="49">
        <v>357133</v>
      </c>
      <c r="R16" s="50">
        <v>12760</v>
      </c>
      <c r="S16" s="51">
        <v>0.04</v>
      </c>
      <c r="T16" s="52">
        <v>0.43</v>
      </c>
      <c r="U16" s="53">
        <v>51.728397161066098</v>
      </c>
      <c r="V16" s="55">
        <v>67.558999999999997</v>
      </c>
      <c r="W16" s="55">
        <v>4.8239999999999998</v>
      </c>
      <c r="X16" s="19">
        <v>36.569000000000003</v>
      </c>
    </row>
    <row r="17" spans="3:24">
      <c r="C17" s="14" t="s">
        <v>2</v>
      </c>
      <c r="D17" s="15">
        <f>SUM(D7:D16)</f>
        <v>3466593</v>
      </c>
      <c r="E17" s="15">
        <f>SUM(E7:E16)</f>
        <v>2079955</v>
      </c>
      <c r="F17" s="34">
        <f>SUM(F7:F16)</f>
        <v>2334245</v>
      </c>
      <c r="G17" s="42">
        <f>SUM(G7:G16)</f>
        <v>2341354</v>
      </c>
      <c r="H17" s="43">
        <f>SUM(H7:H16)</f>
        <v>7111</v>
      </c>
      <c r="L17" s="15">
        <f>SUM(L7:L16)</f>
        <v>2339088</v>
      </c>
      <c r="M17" s="43">
        <f>SUM(M7:M16)</f>
        <v>4842</v>
      </c>
      <c r="Q17" s="43">
        <f>SUM(Q7:Q16)</f>
        <v>2366593</v>
      </c>
      <c r="R17" s="43">
        <f>SUM(R7:R16)</f>
        <v>32349</v>
      </c>
    </row>
    <row r="18" spans="3:24">
      <c r="E18" s="3"/>
      <c r="F18" s="3"/>
      <c r="G18" s="3"/>
      <c r="I18" s="2"/>
      <c r="J18" s="3"/>
      <c r="K18" s="3"/>
      <c r="L18" s="3"/>
      <c r="M18" s="2"/>
      <c r="R18" s="2"/>
    </row>
    <row r="19" spans="3:24">
      <c r="D19" s="14" t="s">
        <v>46</v>
      </c>
      <c r="E19" s="16">
        <f>E17/$D$17</f>
        <v>0.59999976922586529</v>
      </c>
      <c r="F19" s="16">
        <f>F17/$D$17</f>
        <v>0.67335421262317208</v>
      </c>
      <c r="G19" s="16">
        <f>G17/$D$17</f>
        <v>0.67540492927782403</v>
      </c>
      <c r="I19" s="2"/>
      <c r="L19" s="16">
        <f>L17/$D$17</f>
        <v>0.67475126154123077</v>
      </c>
      <c r="M19" s="2"/>
      <c r="Q19" s="16">
        <f>Q17/$D$17</f>
        <v>0.68268556476055886</v>
      </c>
      <c r="R19" s="2"/>
    </row>
    <row r="27" spans="3:24" ht="16" thickBot="1">
      <c r="F27" s="3"/>
      <c r="G27" s="3"/>
      <c r="H27" s="3"/>
      <c r="I27" s="3"/>
      <c r="J27" s="3"/>
      <c r="K27" s="3"/>
    </row>
    <row r="28" spans="3:24">
      <c r="C28" s="4" t="s">
        <v>3</v>
      </c>
      <c r="D28" s="4" t="s">
        <v>49</v>
      </c>
      <c r="E28" s="4" t="s">
        <v>12</v>
      </c>
      <c r="F28" s="30" t="s">
        <v>5</v>
      </c>
      <c r="G28" s="35" t="s">
        <v>94</v>
      </c>
      <c r="H28" s="36" t="s">
        <v>95</v>
      </c>
      <c r="I28" s="36" t="s">
        <v>96</v>
      </c>
      <c r="J28" s="36" t="s">
        <v>97</v>
      </c>
      <c r="K28" s="37" t="s">
        <v>98</v>
      </c>
      <c r="L28" s="44" t="s">
        <v>6</v>
      </c>
      <c r="M28" s="45" t="s">
        <v>10</v>
      </c>
      <c r="N28" s="45" t="s">
        <v>47</v>
      </c>
      <c r="O28" s="45" t="s">
        <v>8</v>
      </c>
      <c r="P28" s="46" t="s">
        <v>99</v>
      </c>
      <c r="Q28" s="57" t="s">
        <v>7</v>
      </c>
      <c r="R28" s="58" t="s">
        <v>11</v>
      </c>
      <c r="S28" s="58" t="s">
        <v>48</v>
      </c>
      <c r="T28" s="58" t="s">
        <v>9</v>
      </c>
      <c r="U28" s="59" t="s">
        <v>100</v>
      </c>
      <c r="V28" s="54" t="s">
        <v>101</v>
      </c>
      <c r="W28" s="54" t="s">
        <v>102</v>
      </c>
      <c r="X28" s="21" t="s">
        <v>103</v>
      </c>
    </row>
    <row r="29" spans="3:24">
      <c r="C29" s="5">
        <v>3</v>
      </c>
      <c r="D29" s="7">
        <v>744284</v>
      </c>
      <c r="E29" s="6">
        <v>446570</v>
      </c>
      <c r="F29" s="31">
        <v>497086</v>
      </c>
      <c r="G29" s="62">
        <v>502672</v>
      </c>
      <c r="H29" s="60">
        <v>5586</v>
      </c>
      <c r="I29" s="17">
        <v>0.01</v>
      </c>
      <c r="J29" s="28">
        <v>0.99</v>
      </c>
      <c r="K29" s="39">
        <v>49.1082532055784</v>
      </c>
      <c r="L29" s="38">
        <v>502316</v>
      </c>
      <c r="M29" s="6">
        <v>5230</v>
      </c>
      <c r="N29" s="17">
        <v>0.01</v>
      </c>
      <c r="O29" s="5">
        <v>0.61</v>
      </c>
      <c r="P29" s="47">
        <v>49.073505520969199</v>
      </c>
      <c r="Q29" s="38">
        <v>516394</v>
      </c>
      <c r="R29" s="6">
        <v>19308</v>
      </c>
      <c r="S29" s="17">
        <v>0.04</v>
      </c>
      <c r="T29" s="5">
        <v>0.47</v>
      </c>
      <c r="U29" s="47">
        <v>50.448817311449801</v>
      </c>
      <c r="V29" s="55">
        <v>67.532299335678005</v>
      </c>
      <c r="W29" s="55">
        <v>4.8903987885892901</v>
      </c>
      <c r="X29" s="19">
        <v>35.869136772176603</v>
      </c>
    </row>
    <row r="30" spans="3:24">
      <c r="C30" s="8">
        <v>4</v>
      </c>
      <c r="D30" s="10">
        <v>732583</v>
      </c>
      <c r="E30" s="9">
        <v>439550</v>
      </c>
      <c r="F30" s="32">
        <v>496539</v>
      </c>
      <c r="G30" s="63">
        <v>494792</v>
      </c>
      <c r="H30" s="61">
        <v>-1747</v>
      </c>
      <c r="I30" s="18">
        <v>0</v>
      </c>
      <c r="J30" s="29">
        <v>0.99</v>
      </c>
      <c r="K30" s="41">
        <v>50.566359899683199</v>
      </c>
      <c r="L30" s="40">
        <v>485389</v>
      </c>
      <c r="M30" s="9">
        <v>-11150</v>
      </c>
      <c r="N30" s="18">
        <v>-0.02</v>
      </c>
      <c r="O30" s="8">
        <v>0.66</v>
      </c>
      <c r="P30" s="48">
        <v>49.605437897623602</v>
      </c>
      <c r="Q30" s="40">
        <v>492339</v>
      </c>
      <c r="R30" s="9">
        <v>-4200</v>
      </c>
      <c r="S30" s="18">
        <v>-0.01</v>
      </c>
      <c r="T30" s="8">
        <v>0.48</v>
      </c>
      <c r="U30" s="48">
        <v>50.315719775166102</v>
      </c>
      <c r="V30" s="56">
        <v>67.533945324476207</v>
      </c>
      <c r="W30" s="56">
        <v>4.88630556974962</v>
      </c>
      <c r="X30" s="20">
        <v>35.912280531425701</v>
      </c>
    </row>
    <row r="31" spans="3:24">
      <c r="C31" s="8">
        <v>5</v>
      </c>
      <c r="D31" s="10">
        <v>755157</v>
      </c>
      <c r="E31" s="9">
        <v>453094</v>
      </c>
      <c r="F31" s="32">
        <v>508308</v>
      </c>
      <c r="G31" s="63">
        <v>510051</v>
      </c>
      <c r="H31" s="61">
        <v>1742</v>
      </c>
      <c r="I31" s="18">
        <v>0</v>
      </c>
      <c r="J31" s="29">
        <v>0.99</v>
      </c>
      <c r="K31" s="41">
        <v>50.276060812617096</v>
      </c>
      <c r="L31" s="40">
        <v>519427</v>
      </c>
      <c r="M31" s="9">
        <v>11119</v>
      </c>
      <c r="N31" s="18">
        <v>0.02</v>
      </c>
      <c r="O31" s="8">
        <v>0.62</v>
      </c>
      <c r="P31" s="48">
        <v>51.200314541351702</v>
      </c>
      <c r="Q31" s="40">
        <v>512515</v>
      </c>
      <c r="R31" s="9">
        <v>4207</v>
      </c>
      <c r="S31" s="18">
        <v>0.01</v>
      </c>
      <c r="T31" s="8">
        <v>0.49</v>
      </c>
      <c r="U31" s="48">
        <v>50.518972695909298</v>
      </c>
      <c r="V31" s="56">
        <v>67.536221685559397</v>
      </c>
      <c r="W31" s="56">
        <v>4.8806447511089202</v>
      </c>
      <c r="X31" s="20">
        <v>35.971947264662397</v>
      </c>
    </row>
    <row r="32" spans="3:24">
      <c r="C32" s="5">
        <v>6</v>
      </c>
      <c r="D32" s="7">
        <v>696530</v>
      </c>
      <c r="E32" s="6">
        <v>417918</v>
      </c>
      <c r="F32" s="31">
        <v>471134</v>
      </c>
      <c r="G32" s="62">
        <v>470458</v>
      </c>
      <c r="H32" s="60">
        <v>-676</v>
      </c>
      <c r="I32" s="17">
        <v>0</v>
      </c>
      <c r="J32" s="28">
        <v>0.99</v>
      </c>
      <c r="K32" s="39">
        <v>50.734202915086797</v>
      </c>
      <c r="L32" s="38">
        <v>469607</v>
      </c>
      <c r="M32" s="6">
        <v>-1527</v>
      </c>
      <c r="N32" s="17">
        <v>0</v>
      </c>
      <c r="O32" s="5">
        <v>0.62</v>
      </c>
      <c r="P32" s="47">
        <v>50.642407490074604</v>
      </c>
      <c r="Q32" s="38">
        <v>472794</v>
      </c>
      <c r="R32" s="6">
        <v>1660</v>
      </c>
      <c r="S32" s="17">
        <v>0</v>
      </c>
      <c r="T32" s="5">
        <v>0.43</v>
      </c>
      <c r="U32" s="47">
        <v>50.986134907796803</v>
      </c>
      <c r="V32" s="55">
        <v>67.538583953413095</v>
      </c>
      <c r="W32" s="55">
        <v>4.8747703008735002</v>
      </c>
      <c r="X32" s="19">
        <v>36.033865739242998</v>
      </c>
    </row>
    <row r="33" spans="3:24" ht="16" thickBot="1">
      <c r="C33" s="5">
        <v>7</v>
      </c>
      <c r="D33" s="7">
        <v>538038</v>
      </c>
      <c r="E33" s="6">
        <v>322823</v>
      </c>
      <c r="F33" s="31">
        <v>361177</v>
      </c>
      <c r="G33" s="64">
        <v>363382</v>
      </c>
      <c r="H33" s="65">
        <v>2206</v>
      </c>
      <c r="I33" s="51">
        <v>0.01</v>
      </c>
      <c r="J33" s="66">
        <v>0.99</v>
      </c>
      <c r="K33" s="67">
        <v>49.723883165298297</v>
      </c>
      <c r="L33" s="38">
        <v>362347</v>
      </c>
      <c r="M33" s="6">
        <v>1170</v>
      </c>
      <c r="N33" s="17">
        <v>0</v>
      </c>
      <c r="O33" s="5">
        <v>0.62</v>
      </c>
      <c r="P33" s="47">
        <v>49.582200534544398</v>
      </c>
      <c r="Q33" s="38">
        <v>372551</v>
      </c>
      <c r="R33" s="6">
        <v>11374</v>
      </c>
      <c r="S33" s="17">
        <v>0.03</v>
      </c>
      <c r="T33" s="5">
        <v>0.43</v>
      </c>
      <c r="U33" s="47">
        <v>50.978513820470702</v>
      </c>
      <c r="V33" s="55">
        <v>67.533902025177895</v>
      </c>
      <c r="W33" s="55">
        <v>4.88641324575807</v>
      </c>
      <c r="X33" s="19">
        <v>35.911145593869698</v>
      </c>
    </row>
    <row r="34" spans="3:24">
      <c r="C34" s="14" t="s">
        <v>2</v>
      </c>
      <c r="D34" s="15">
        <f>SUM(D29:D33)</f>
        <v>3466592</v>
      </c>
      <c r="E34" s="15">
        <f>SUM(E29:E33)</f>
        <v>2079955</v>
      </c>
      <c r="F34" s="15">
        <f>SUM(F29:F33)</f>
        <v>2334244</v>
      </c>
      <c r="G34" s="43">
        <f>SUM(G29:G33)</f>
        <v>2341355</v>
      </c>
      <c r="H34" s="43">
        <f>SUM(H29:H33)</f>
        <v>7111</v>
      </c>
      <c r="L34" s="15">
        <f>SUM(L29:L33)</f>
        <v>2339086</v>
      </c>
      <c r="M34" s="15">
        <f>SUM(M29:M33)</f>
        <v>4842</v>
      </c>
      <c r="Q34" s="15">
        <f>SUM(Q29:Q33)</f>
        <v>2366593</v>
      </c>
      <c r="R34" s="15">
        <f>SUM(R29:R33)</f>
        <v>32349</v>
      </c>
    </row>
    <row r="35" spans="3:24">
      <c r="E35" s="3"/>
      <c r="F35" s="3"/>
      <c r="G35" s="3"/>
      <c r="I35" s="2"/>
      <c r="J35" s="3"/>
      <c r="K35" s="3"/>
      <c r="L35" s="3"/>
      <c r="M35" s="2"/>
      <c r="R35" s="2"/>
    </row>
    <row r="36" spans="3:24">
      <c r="D36" s="14" t="s">
        <v>46</v>
      </c>
      <c r="E36" s="16">
        <f>E34/$D$34</f>
        <v>0.59999994230644971</v>
      </c>
      <c r="F36" s="16">
        <f>F34/$D$34</f>
        <v>0.67335411839639625</v>
      </c>
      <c r="G36" s="16">
        <f>G34/$D$34</f>
        <v>0.67540541257811704</v>
      </c>
      <c r="I36" s="2"/>
      <c r="L36" s="16">
        <f>L34/$D$34</f>
        <v>0.67475087924970689</v>
      </c>
      <c r="M36" s="2"/>
      <c r="Q36" s="16">
        <f>Q34/$D$34</f>
        <v>0.68268576169332873</v>
      </c>
      <c r="R36" s="2"/>
    </row>
  </sheetData>
  <mergeCells count="1">
    <mergeCell ref="C1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 Final Results</vt:lpstr>
      <vt:lpstr>Old SQL Script</vt:lpstr>
      <vt:lpstr>Final Results</vt:lpstr>
      <vt:lpstr>SQL Script</vt:lpstr>
      <vt:lpstr>Canada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Abis</dc:creator>
  <cp:lastModifiedBy>Eric Abis</cp:lastModifiedBy>
  <dcterms:created xsi:type="dcterms:W3CDTF">2014-07-10T20:56:34Z</dcterms:created>
  <dcterms:modified xsi:type="dcterms:W3CDTF">2014-07-23T19:27:13Z</dcterms:modified>
</cp:coreProperties>
</file>