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akuppam/Documents/Hprog/Py/"/>
    </mc:Choice>
  </mc:AlternateContent>
  <xr:revisionPtr revIDLastSave="0" documentId="13_ncr:1_{96487618-C053-4D4B-A6F7-7E2CE71496CA}" xr6:coauthVersionLast="44" xr6:coauthVersionMax="44" xr10:uidLastSave="{00000000-0000-0000-0000-000000000000}"/>
  <bookViews>
    <workbookView xWindow="11220" yWindow="6040" windowWidth="21560" windowHeight="12760" xr2:uid="{B2ECAEB6-349D-3348-A451-1D20D91D5D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98" i="1" l="1"/>
  <c r="M366" i="1" l="1"/>
  <c r="M350" i="1" l="1"/>
  <c r="M340" i="1" l="1"/>
  <c r="M322" i="1" l="1"/>
  <c r="M209" i="1" l="1"/>
  <c r="M210" i="1" s="1"/>
  <c r="N284" i="1" l="1"/>
  <c r="M249" i="1"/>
  <c r="M251" i="1" s="1"/>
  <c r="N283" i="1" s="1"/>
  <c r="M252" i="1" l="1"/>
  <c r="N249" i="1"/>
  <c r="N250" i="1"/>
  <c r="T183" i="1" l="1"/>
  <c r="W183" i="1" s="1"/>
  <c r="L123" i="1" l="1"/>
  <c r="U76" i="1"/>
  <c r="T76" i="1"/>
  <c r="U75" i="1"/>
  <c r="T75" i="1"/>
  <c r="U74" i="1"/>
  <c r="T74" i="1"/>
  <c r="U73" i="1"/>
  <c r="T73" i="1"/>
  <c r="U72" i="1"/>
  <c r="T72" i="1"/>
</calcChain>
</file>

<file path=xl/sharedStrings.xml><?xml version="1.0" encoding="utf-8"?>
<sst xmlns="http://schemas.openxmlformats.org/spreadsheetml/2006/main" count="882" uniqueCount="537">
  <si>
    <t>source activate base</t>
  </si>
  <si>
    <t>navigate to the folder where *.py and data reside</t>
  </si>
  <si>
    <t>cd Time*</t>
  </si>
  <si>
    <t>cmd line prompts (after you git pull)</t>
  </si>
  <si>
    <t>git checkout master &amp;&amp; git pull</t>
  </si>
  <si>
    <t>ipython</t>
  </si>
  <si>
    <t>import pandas as pd</t>
  </si>
  <si>
    <t>data = pd.read_csv('test_input_data.csv')</t>
  </si>
  <si>
    <t>use the whole dataset</t>
  </si>
  <si>
    <t>data.shape (just to check)</t>
  </si>
  <si>
    <t>rnb1015_2_All.csv</t>
  </si>
  <si>
    <t>data = pd.read_csv('/Users/akuppam/Documents/Hprog/Py/AllMetrics_Jan31/xreg/allData.csv')</t>
  </si>
  <si>
    <t>from time_series_multireg import TimeSeriesMultiReg</t>
  </si>
  <si>
    <t>model = TimeSeriesMultiReg()</t>
  </si>
  <si>
    <t>x = model._Run_Regressions(data, 100)</t>
  </si>
  <si>
    <t>go for N=365 days</t>
  </si>
  <si>
    <t>from time_series_multireg.multireg_forecast import multireg_forecast</t>
  </si>
  <si>
    <t>%store x &gt;&gt; x.txt</t>
  </si>
  <si>
    <t>does NOT store all the values (only partial output stored)</t>
  </si>
  <si>
    <t>from time_series_multireg.multireg_forecast import multireg_forecast_to_df</t>
  </si>
  <si>
    <t>xbest, xall = multireg_forecast(data, 365, xreg_cols=['xreg1'], date_col="ds", measure_col="y", region_col="Region", forecasts={"prophet", "prophet_X", "prophet_X_additive"}, n_jobs=4)</t>
  </si>
  <si>
    <t>git pull git@github.homeawaycorp.com:ahellman/TimeSeriesMultiReg.git</t>
  </si>
  <si>
    <t>git fetch --all</t>
  </si>
  <si>
    <t> git clone git@github.homeawaycorp.com:ahellman/TimeSeriesMultiReg.git</t>
  </si>
  <si>
    <t>In [20]: xbest_out = multireg_forecast_to_df(xbest)</t>
  </si>
  <si>
    <t>cd TimeSeriesMultiReg</t>
  </si>
  <si>
    <t>git checkout to-module</t>
  </si>
  <si>
    <t>In [21]: xbest_out.to_csv('/Users/akuppam/Documents/Hprog/Py/AllMetrics_Jan31/xreg/xbest_out.csv')</t>
  </si>
  <si>
    <t>make raw install</t>
  </si>
  <si>
    <t>python TimeSeriesMultiReg_Class.py</t>
  </si>
  <si>
    <t>In [22]: xall_out = multireg_forecast_to_df(xall)</t>
  </si>
  <si>
    <t>to copy file from GitHub to local directory</t>
  </si>
  <si>
    <t>In [23]: xall_out.to_csv('/Users/akuppam/Documents/Hprog/Py/AllMetrics_Jan31/xreg/xall_out.csv')</t>
  </si>
  <si>
    <t>curl -o test_input_data.csv https://github.homeawaycorp.com/raw/ahellman/TimeSeriesMultiReg/to-module/tests/test_data/test_input_data.csv?token=AAARpBKEqGo_RxcMDgMCE-EHnq7cyzXdks5b_L64wA%3D%3D</t>
  </si>
  <si>
    <t>(curl -o &lt;&lt;&lt; filename &gt;&gt;&gt; &lt;&lt;&lt;&lt; url path from 'raw' on github&gt;&gt;&gt;)</t>
  </si>
  <si>
    <t>No -ves or zeroes either.....so made them 0.00001</t>
  </si>
  <si>
    <t>https://github.homeawaycorp.com/ahellman/TimeSeriesMultiReg/blob/to-module/time_series_multireg/TimeSeriesMultiReg_Class.py</t>
  </si>
  <si>
    <t>Run 1</t>
  </si>
  <si>
    <t>start</t>
  </si>
  <si>
    <t>Run 41</t>
  </si>
  <si>
    <t>data = pd.read_csv('/Users/akuppam/Documents/Hprog/Py/AllMetrics_Jan31/xreg/AMRtests/amr.csv')</t>
  </si>
  <si>
    <t>end</t>
  </si>
  <si>
    <t>arima_series = pred_fcst.append(arima_forecast)</t>
  </si>
  <si>
    <t>Run_3_20_1</t>
  </si>
  <si>
    <t>data: AllData_2016.csv (all data by Region (x) rlt from 2016_2019_1_31)</t>
  </si>
  <si>
    <t>xbest1, xall1 = multireg_forecast(data, 365, xreg_cols=["xreg1", "xreg2"], date_col="ds", measure_col="y", region_col="Region", forecasts={"prophet", "prophet_additive", "prophet_multiplicative", "arima_stlm", "sarima_stlm", "holtwinters"}, n_jobs=4)</t>
  </si>
  <si>
    <t>Folder</t>
  </si>
  <si>
    <t>AMRtests</t>
  </si>
  <si>
    <t>data = pd.read_csv('/Users/akuppam/Documents/Hprog/Py/AllMetrics_Jan31/xreg/AMRtests/amr_xreg1.csv')</t>
  </si>
  <si>
    <t>Region: AMR</t>
  </si>
  <si>
    <t>no xreg</t>
  </si>
  <si>
    <t>xbest2, xall2 = multireg_forecast(data, 365, xreg_cols=["xreg1"], date_col="ds", measure_col="y", region_col="Region", forecasts={"prophet_X", "prophet_X_additive", "prophet_X_multiplicative", "arima_stlm", "sarima_stlm", "holtwinters"}, n_jobs=4)</t>
  </si>
  <si>
    <t>Test w/ no xreg, xreg1, xreg2, xreg1+xrge2</t>
  </si>
  <si>
    <t>Run 2</t>
  </si>
  <si>
    <t>xreg1</t>
  </si>
  <si>
    <t>visits</t>
  </si>
  <si>
    <t>data = pd.read_csv('/Users/akuppam/Documents/Hprog/Py/AllMetrics_Jan31/xreg/AMRtests/amr_xreg2.csv')</t>
  </si>
  <si>
    <t>Use all data 2016 to 2019 Jan 31</t>
  </si>
  <si>
    <t>Run 3</t>
  </si>
  <si>
    <t>xreg2</t>
  </si>
  <si>
    <t>listings</t>
  </si>
  <si>
    <t>xbest3, xall3 = multireg_forecast(data, 365, xreg_cols=["xreg2"], date_col="ds", measure_col="y", region_col="Region", forecasts={"prophet_X", "prophet_X_additive", "prophet_X_multiplicative", "arima_stlm", "sarima_stlm", "holtwinters"}, n_jobs=4)</t>
  </si>
  <si>
    <t>Project Feb and Mar 2019</t>
  </si>
  <si>
    <t>Run 4</t>
  </si>
  <si>
    <t>xreg1 + xreg2</t>
  </si>
  <si>
    <t>visits + listings</t>
  </si>
  <si>
    <t>xbest4, xall4 = multireg_forecast(data, 365, xreg_cols=["xreg1", "xreg2"], date_col="ds", measure_col="y", region_col="Region", forecasts={"prophet_X", "prophet_X_additive", "prophet_X_multiplicative", "arima_stlm", "sarima_stlm", "holtwinters"}, n_jobs=4)</t>
  </si>
  <si>
    <t>Run_3_20_2</t>
  </si>
  <si>
    <t>data: roas.csv</t>
  </si>
  <si>
    <t>xbest41, xall41 = multireg_forecast(data, 365, xreg_cols=["xreg1", "xreg2"], date_col="ds", measure_col="y", region_col="Region", forecasts={"prophet_additive", "prophet_multiplicative", "prophet_X_additive", "prophet_X_multiplicative", "arima_stlm", "sarima_stlm", "holtwinters"}, holdout = 0.35, n_jobs=4)</t>
  </si>
  <si>
    <t>roas</t>
  </si>
  <si>
    <t>Test 'roas' influence on bookings for AMR &amp; EU (=UK)</t>
  </si>
  <si>
    <t>xall1_out = multireg_forecast_to_df(xall1)</t>
  </si>
  <si>
    <t>data = pd.read_csv('/Users/akuppam/Documents/Hprog/Py/AllMetrics_Jan31/xreg/roas/roas.csv')</t>
  </si>
  <si>
    <t>xall1_out.to_csv('/Users/akuppam/Documents/Hprog/Py/AllMetrics_Jan31/xreg/AMRtests/xall1_out.csv')</t>
  </si>
  <si>
    <t>Run 5</t>
  </si>
  <si>
    <t>xbest5, xall5 = multireg_forecast(data, 365, xreg_cols=["xreg1"], date_col="ds", measure_col="y", region_col="Region", forecasts={"prophet", "prophet_additive", "prophet_multiplicative", "arima_stlm", "sarima_stlm", "holtwinters"}, n_jobs=4)</t>
  </si>
  <si>
    <t>Run 6</t>
  </si>
  <si>
    <t>roas $$</t>
  </si>
  <si>
    <t>xbest6, xall6 = multireg_forecast(data, 365, xreg_cols=["xreg1"], date_col="ds", measure_col="y", region_col="Region", forecasts={"prophet_X", "prophet_X_additive", "prophet_X_multiplicative", "arima_stlm", "sarima_stlm", "holtwinters"}, n_jobs=4)</t>
  </si>
  <si>
    <t>xall4_out = multireg_forecast_to_df(xall4)</t>
  </si>
  <si>
    <t>xall4_out.to_csv('/Users/akuppam/Documents/Hprog/Py/AllMetrics_Jan31/xreg/AMRtests/xall4_out.csv')</t>
  </si>
  <si>
    <t>xbest4_out = multireg_forecast_to_df(xbest4)</t>
  </si>
  <si>
    <t>xbest4_out.to_csv('/Users/akuppam/Documents/Hprog/Py/AllMetrics_Jan31/xreg/AMRtests/xbest4_out.csv')</t>
  </si>
  <si>
    <t>driver</t>
  </si>
  <si>
    <t>driver is the front end stuff - does not really do the job</t>
  </si>
  <si>
    <t>query plan</t>
  </si>
  <si>
    <t>spark's driver generates aquery plan for doing the compoutational tasks</t>
  </si>
  <si>
    <t>partition</t>
  </si>
  <si>
    <t>spark figures this out how mnay partitions to use for the data</t>
  </si>
  <si>
    <t>spark on quoble</t>
  </si>
  <si>
    <t>YARN reads interpreter and takes some time to initially start the job</t>
  </si>
  <si>
    <t>don't see 'interpreters' in my qubole notebook ????</t>
  </si>
  <si>
    <t>(chk on the "unsupported class file major version 55" errro w/ TR). ???</t>
  </si>
  <si>
    <t>example on udf (showing ML example where it is accessing qubole tier1 data or s3)</t>
  </si>
  <si>
    <t>SUMMARIZE 3/20 RUNS…..DRAW CONCLUSIONS ABT XREGS</t>
  </si>
  <si>
    <t>do presto (sql queries) - it is crazy fast</t>
  </si>
  <si>
    <t>spark may not be as fast as presto, for pyspark can handle all the python functions, running ML models, etc</t>
  </si>
  <si>
    <t>sarima_stlm always is the winner…..due to 1st year always has almost 0 error….change this to avoid 1st year</t>
  </si>
  <si>
    <t>(make changes to code and let TR know….)</t>
  </si>
  <si>
    <t>examine this for all rlt channels…..</t>
  </si>
  <si>
    <t>date_range</t>
  </si>
  <si>
    <t>split train/test into 65/35 to get MAPE for 1 full year of test data (2018+Jan2019)</t>
  </si>
  <si>
    <t>Run_3_21_1</t>
  </si>
  <si>
    <t>Test different data ranges (9/30, 10/31, 11/30, 12/31, 1/31)</t>
  </si>
  <si>
    <t>Predict Feb &amp; March 2019 and see how they compare w/ actuals</t>
  </si>
  <si>
    <t>Do it for 'AMR' only</t>
  </si>
  <si>
    <t>data = pd.read_csv('/Users/akuppam/Documents/Hprog/Py/AllMetrics_Jan31/xreg/date_range/run1_930.csv')</t>
  </si>
  <si>
    <t>Mar19</t>
  </si>
  <si>
    <t>Feb19</t>
  </si>
  <si>
    <t>Jan19</t>
  </si>
  <si>
    <t>(All models w/ &amp; w/o xregs)</t>
  </si>
  <si>
    <t>Jan diff</t>
  </si>
  <si>
    <t>Jan pct diff</t>
  </si>
  <si>
    <t>xb1, xa1 = multireg_forecast(data, 365, xreg_cols=["xreg1", "xreg2"], date_col="ds", measure_col="y", region_col="Region", forecasts={"prophet", "prophet_additive", "prophet_multiplicative", "prophet_X", "prophet_X_additive", "prophet_X_multiplicative", "arima_stlm", "sarima_stlm", "holtwinters"}, n_jobs=4)</t>
  </si>
  <si>
    <t>9/30</t>
  </si>
  <si>
    <t>data = pd.read_csv('/Users/akuppam/Documents/Hprog/Py/AllMetrics_Jan31/xreg/date_range/run2_1031.csv')</t>
  </si>
  <si>
    <t>10/31</t>
  </si>
  <si>
    <t>xb2, xa2 = multireg_forecast(data, 365, xreg_cols=["xreg1", "xreg2"], date_col="ds", measure_col="y", region_col="Region", forecasts={"prophet", "prophet_additive", "prophet_multiplicative", "prophet_X", "prophet_X_additive", "prophet_X_multiplicative", "arima_stlm", "sarima_stlm", "holtwinters"}, n_jobs=4)</t>
  </si>
  <si>
    <t>11/30</t>
  </si>
  <si>
    <t>data = pd.read_csv('/Users/akuppam/Documents/Hprog/Py/AllMetrics_Jan31/xreg/date_range/run3_1130.csv')</t>
  </si>
  <si>
    <t>12/31</t>
  </si>
  <si>
    <t>xb3, xa3 = multireg_forecast(data, 365, xreg_cols=["xreg1", "xreg2"], date_col="ds", measure_col="y", region_col="Region", forecasts={"prophet", "prophet_additive", "prophet_multiplicative", "prophet_X", "prophet_X_additive", "prophet_X_multiplicative", "arima_stlm", "sarima_stlm", "holtwinters"}, n_jobs=4)</t>
  </si>
  <si>
    <t>1/31</t>
  </si>
  <si>
    <t>data = pd.read_csv('/Users/akuppam/Documents/Hprog/Py/AllMetrics_Jan31/xreg/date_range/run4_1231.csv')</t>
  </si>
  <si>
    <t>xb4, xa4 = multireg_forecast(data, 365, xreg_cols=["xreg1", "xreg2"], date_col="ds", measure_col="y", region_col="Region", forecasts={"prophet", "prophet_additive", "prophet_multiplicative", "prophet_X", "prophet_X_additive", "prophet_X_multiplicative", "arima_stlm", "sarima_stlm", "holtwinters"}, n_jobs=4)</t>
  </si>
  <si>
    <t>data = pd.read_csv('/Users/akuppam/Documents/Hprog/Py/AllMetrics_Jan31/xreg/date_range/run5_131.csv')</t>
  </si>
  <si>
    <t>Results: Data_range_best_models.xlsx</t>
  </si>
  <si>
    <t>xb5, xa5 = multireg_forecast(data, 365, xreg_cols=["xreg1", "xreg2"], date_col="ds", measure_col="y", region_col="Region", forecasts={"prophet", "prophet_additive", "prophet_multiplicative", "prophet_X", "prophet_X_additive", "prophet_X_multiplicative", "arima_stlm", "sarima_stlm", "holtwinters"}, n_jobs=4)</t>
  </si>
  <si>
    <t>xa1_out = multireg_forecast_to_df(xa1)</t>
  </si>
  <si>
    <t>xa1_out.to_csv('/Users/akuppam/Documents/Hprog/Py/AllMetrics_Jan31/xreg/date_range/xa1_out.csv')</t>
  </si>
  <si>
    <t>xb1_out = multireg_forecast_to_df(xb1)</t>
  </si>
  <si>
    <t>xb1_out.to_csv('/Users/akuppam/Documents/Hprog/Py/AllMetrics_Jan31/xreg/date_range/xb1_out.csv')</t>
  </si>
  <si>
    <t>Run_3_28</t>
  </si>
  <si>
    <t>AMR only (2017 to Jan 2019) // holdout - 24% (6 months: aug18-jan19)</t>
  </si>
  <si>
    <t>LatestData</t>
  </si>
  <si>
    <t>/Users/akuppam/Documents/Hprog/Py/AllMetrics_Jan31/xreg/LatestData</t>
  </si>
  <si>
    <t>Data</t>
  </si>
  <si>
    <t>data = pd.read_csv('/Users/akuppam/Documents/Hprog/Py/AllMetrics_Jan31/xreg/LatestData/latest_data_amr.csv')</t>
  </si>
  <si>
    <t>xb1, xa1 = multireg_forecast(data, 365, xreg_cols=["xreg1", "xreg2"], date_col="ds", measure_col="y", region_col="Region", forecasts={"prophet", "prophet_additive", "prophet_multiplicative", "prophet_X", "prophet_X_additive", "prophet_X_multiplicative", "arima_stlm", "sarima_stlm", "holtwinters"}, holdout = 0.24, n_jobs=4)</t>
  </si>
  <si>
    <t>NO holdout</t>
  </si>
  <si>
    <t>xa2_out = multireg_forecast_to_df(xa2)</t>
  </si>
  <si>
    <t>In [13]: xb2, xa2 = multireg_forecast(data, 365, xreg_cols=["xreg1", "xreg2"], date_col="ds",</t>
  </si>
  <si>
    <t>xa2_out.to_csv('/Users/akuppam/Documents/Hprog/Py/AllMetrics_Jan31/xreg/LatestData/xa2_out.csv')</t>
  </si>
  <si>
    <t xml:space="preserve">    ...: measure_col="y", region_col="Region", forecasts={"prophet", "prophet_additive", "prop</t>
  </si>
  <si>
    <t xml:space="preserve">    ...: het_multiplicative", "prophet_X", "prophet_X_additive", "prophet_X_multiplicative", "</t>
  </si>
  <si>
    <t>xb2_out = multireg_forecast_to_df(xb2)</t>
  </si>
  <si>
    <t xml:space="preserve">    ...: arima_stlm", "sarima_stlm", "holtwinters"}, n_jobs=4)</t>
  </si>
  <si>
    <t>xb2_out.to_csv('/Users/akuppam/Documents/Hprog/Py/AllMetrics_Jan31/xreg/LatestData/xb2_out.csv')</t>
  </si>
  <si>
    <t>Run_4_2</t>
  </si>
  <si>
    <t>AMR only (2017 to Jan 2019) // NO holdout</t>
  </si>
  <si>
    <t>N = 761</t>
  </si>
  <si>
    <t>Use Feb/Mar 2019 as 'holdout' or test, n = 54</t>
  </si>
  <si>
    <t>data = pd.read_csv('/Users/akuppam/Documents/Hprog/Py/AllMetrics_Jan31/xreg/LatestData/latest_data.csv')</t>
  </si>
  <si>
    <t>RUN 1</t>
  </si>
  <si>
    <t>Global (1 dimension)</t>
  </si>
  <si>
    <t>0.0417 (arima_stlm)</t>
  </si>
  <si>
    <t>full</t>
  </si>
  <si>
    <t>done</t>
  </si>
  <si>
    <t>xb1, xa1 = multireg_forecast(data, 365, xreg_cols=["xreg1", "xreg2"], date_col="ds", measure_col="y", region_col="Region", forecasts={"prophet_additive", "prophet_multiplicative", "prophet_X_additive", "prophet_X_multiplicative", "arima_stlm", "sarima_stlm", "holtwinters"}, n_jobs=4)</t>
  </si>
  <si>
    <t>data = pd.read_csv('/Users/akuppam/Documents/Hprog/Py/AllMetrics_Jan31/xreg/LatestData/global.csv')</t>
  </si>
  <si>
    <t>0.1198 (prophet_add)</t>
  </si>
  <si>
    <t>xb1h, xa1h = multireg_forecast(data, 365, xreg_cols=["xreg1", "xreg2"], date_col="ds", measure_col="y", region_col="Region", forecasts={"prophet_additive", "prophet_multiplicative", "prophet_X_additive", "prophet_X_multiplicative", "arima_stlm", "sarima_stlm", "holtwinters"}, holdout = 0.12, n_jobs=4)</t>
  </si>
  <si>
    <t>0.1035 (arima_stlm)</t>
  </si>
  <si>
    <t>xb1h1, xa1h1 = multireg_forecast(data, 365, xreg_cols=["xreg1", "xreg2"], date_col="ds", measure_col="y", region_col="Region", forecasts={"prophet_additive", "prophet_multiplicative", "prophet_X_additive", "prophet_X_multiplicative", "arima_stlm", "sarima_stlm", "holtwinters"}, holdout = 0.04, n_jobs=4)</t>
  </si>
  <si>
    <t>4/8/2019 (new version)</t>
  </si>
  <si>
    <t>xb1h2, xa1h2 = multireg_forecast(data, 365, xreg_cols=["xreg1", "xreg2"], date_col="ds", measure_col="y", region_col="Region", forecasts={"prophet_additive", "prophet_multiplicative", "prophet_X_additive", "prophet_X_multiplicative", "arima_stlm", "sarima_stlm", "holtwinters"}, holdout = 0.04, n_jobs=4)</t>
  </si>
  <si>
    <t>xb1h3, xa1h3 = multireg_forecast(data, 365, xreg_cols=["xreg1", "xreg2"], date_col="ds", measure_col="y", region_col="Region", forecasts={"prophet_additive", "prophet_multiplicative", "prophet_X_additive", "prophet_X_multiplicative", "arima_stlm", "sarima_stlm","arima_X","sarima_X", "holtwinters"}, holdout = 0.04, n_jobs=4)</t>
  </si>
  <si>
    <t>RUN 2</t>
  </si>
  <si>
    <t>AMR</t>
  </si>
  <si>
    <t>CE</t>
  </si>
  <si>
    <t>FR</t>
  </si>
  <si>
    <t>SOEU</t>
  </si>
  <si>
    <t>UK</t>
  </si>
  <si>
    <t>xb13, xa13 = multireg_forecast(data, 365, xreg_cols=["xreg1", "xreg2"], date_col="ds", measure_col="y", region_col="Region", forecasts={"prophet_additive", "prophet_multiplicative", "prophet_X_additive", "prophet_X_multiplicative", "arima_stlm", "sarima_stlm","arima_X","sarima_X", "holtwinters"}, n_jobs=4)</t>
  </si>
  <si>
    <t>sarima_stlm</t>
  </si>
  <si>
    <t>31 days</t>
  </si>
  <si>
    <t>xb1h4, xa1h4 = multireg_forecast(data, 365, xreg_cols=["xreg1", "xreg2"], date_col="ds", measure_col="y", region_col="Region", forecasts={"prophet_additive", "prophet_multiplicative", "prophet_X_additive", "prophet_X_multiplicative", "arima_stlm", "sarima_stlm","arima_X","sarima_X", "holtwinters"}, holdout = 31, n_jobs=4)</t>
  </si>
  <si>
    <t>Run 1h2</t>
  </si>
  <si>
    <t>Run 1h3</t>
  </si>
  <si>
    <t>arima_stlm</t>
  </si>
  <si>
    <t>prophet_X_additive</t>
  </si>
  <si>
    <t>prophet_additive</t>
  </si>
  <si>
    <t>prophet_X_multiplicative</t>
  </si>
  <si>
    <t>14 mins</t>
  </si>
  <si>
    <t>15 mins</t>
  </si>
  <si>
    <t>10 mins</t>
  </si>
  <si>
    <t>2 hrs</t>
  </si>
  <si>
    <t>2:12 hrs</t>
  </si>
  <si>
    <t>5 FBU's (5 dimensions)</t>
  </si>
  <si>
    <t>data = pd.read_csv('/Users/akuppam/Documents/Hprog/Py/AllMetrics_Jan31/xreg/LatestData/fbu5.csv')</t>
  </si>
  <si>
    <t>xb2, xa2 = multireg_forecast(data, 365, xreg_cols=["xreg1", "xreg2"], date_col="ds", measure_col="y", region_col="Region", forecasts={"prophet_additive", "prophet_multiplicative", "prophet_X_additive", "prophet_X_multiplicative", "arima_stlm", "sarima_stlm", "holtwinters"}, n_jobs=4)</t>
  </si>
  <si>
    <t>xb2h, xa2h = multireg_forecast(data, 365, xreg_cols=["xreg1", "xreg2"], date_col="ds", measure_col="y", region_col="Region", forecasts={"prophet_additive", "prophet_multiplicative", "prophet_X_additive", "prophet_X_multiplicative", "arima_stlm", "sarima_stlm", "holtwinters"}, holdout = 0.04, n_jobs=4)</t>
  </si>
  <si>
    <t>xb2h1, xa2h1 = multireg_forecast(data, 365, xreg_cols=["xreg1", "xreg2"], date_col="ds", measure_col="y", region_col="Region", forecasts={"prophet_additive", "prophet_multiplicative", "prophet_X_additive", "prophet_X_multiplicative", "arima_stlm", "sarima_stlm", "holtwinters"}, holdout = 0.12, n_jobs=4)</t>
  </si>
  <si>
    <t>xb2h2, xa2h2 = multireg_forecast(data, 365, xreg_cols=["xreg1", "xreg2"], date_col="ds", measure_col="y", region_col="Region", forecasts={"prophet_additive", "prophet_multiplicative", "prophet_X_additive", "prophet_X_multiplicative", "arima_stlm", "sarima_stlm", "holtwinters"}, holdout = 0.04, n_jobs=4)</t>
  </si>
  <si>
    <t>1:52 hrs</t>
  </si>
  <si>
    <t>FBU x Paid/NotPaid (5 x 2 dimensions)</t>
  </si>
  <si>
    <t>data = pd.read_csv('/Users/akuppam/Documents/Hprog/Py/AllMetrics_Jan31/xreg/LatestData/fbu10.csv')</t>
  </si>
  <si>
    <t>xb3, xa3 = multireg_forecast(data, 365, xreg_cols=["xreg1", "xreg2"], date_col="ds", measure_col="y", region_col="Region", forecasts={"prophet_additive", "prophet_multiplicative", "prophet_X_additive", "prophet_X_multiplicative", "arima_stlm", "sarima_stlm", "holtwinters"}, n_jobs=4)</t>
  </si>
  <si>
    <t>xb3h, xa3h = multireg_forecast(data, 365, xreg_cols=["xreg1", "xreg2"], date_col="ds", measure_col="y", region_col="Region", forecasts={"prophet_additive", "prophet_multiplicative", "prophet_X_additive", "prophet_X_multiplicative", "arima_stlm", "sarima_stlm", "holtwinters"}, holdout = 0.04, n_jobs=4)</t>
  </si>
  <si>
    <t>xb3h1, xa3h1 = multireg_forecast(data, 365, xreg_cols=["xreg1", "xreg2"], date_col="ds", measure_col="y", region_col="Region", forecasts={"prophet_additive", "prophet_multiplicative", "prophet_X_additive", "prophet_X_multiplicative", "arima_stlm", "sarima_stlm", "holtwinters"}, holdout = 0.12, n_jobs=4)</t>
  </si>
  <si>
    <t>FBU x rlt (5 x 7 dimensions)</t>
  </si>
  <si>
    <t>data = pd.read_csv('/Users/akuppam/Documents/Hprog/Py/AllMetrics_Jan31/xreg/LatestData/fbu35.csv')</t>
  </si>
  <si>
    <t>xb4, xa4 = multireg_forecast(data, 365, xreg_cols=["xreg1", "xreg2"], date_col="ds", measure_col="y", region_col="Region", forecasts={"prophet_additive", "prophet_multiplicative", "prophet_X_additive", "prophet_X_multiplicative", "arima_stlm", "sarima_stlm", "holtwinters"}, n_jobs=4)</t>
  </si>
  <si>
    <t>xb4h, xah4 = multireg_forecast(data, 365, xreg_cols=["xreg1", "xreg2"], date_col="ds", measure_col="y", region_col="Region", forecasts={"prophet_additive", "prophet_multiplicative", "prophet_X_additive", "prophet_X_multiplicative", "arima_stlm", "sarima_stlm", "holtwinters"}, holdout = 0.04, n_jobs=4)</t>
  </si>
  <si>
    <t>Run 4h (0.04)</t>
  </si>
  <si>
    <t>9 hrs</t>
  </si>
  <si>
    <t>4:30 hrs</t>
  </si>
  <si>
    <t>(commute interruptions)</t>
  </si>
  <si>
    <t>(next day)</t>
  </si>
  <si>
    <t>xa1_out.to_csv('/Users/akuppam/Documents/Hprog/Py/AllMetrics_Jan31/xreg/LatestData/global/xa1_out.csv')</t>
  </si>
  <si>
    <t>xb1_out.to_csv('/Users/akuppam/Documents/Hprog/Py/AllMetrics_Jan31/xreg/LatestData/global/xb1_out.csv')</t>
  </si>
  <si>
    <t>xa2_out.to_csv('/Users/akuppam/Documents/Hprog/Py/AllMetrics_Jan31/xreg/LatestData/fbu5/xa2_out.csv')</t>
  </si>
  <si>
    <t>xb2_out.to_csv('/Users/akuppam/Documents/Hprog/Py/AllMetrics_Jan31/xreg/LatestData/fbu5/xb2_out.csv')</t>
  </si>
  <si>
    <t>xa3_out = multireg_forecast_to_df(xa3)</t>
  </si>
  <si>
    <t>xb3_out = multireg_forecast_to_df(xb3)</t>
  </si>
  <si>
    <t>xa3_out.to_csv('/Users/akuppam/Documents/Hprog/Py/AllMetrics_Jan31/xreg/LatestData/fbu10/xa3_out.csv')</t>
  </si>
  <si>
    <t>xb3_out.to_csv('/Users/akuppam/Documents/Hprog/Py/AllMetrics_Jan31/xreg/LatestData/fbu10/xb3_out.csv')</t>
  </si>
  <si>
    <t>xa4_out = multireg_forecast_to_df(xa4)</t>
  </si>
  <si>
    <t>xb4_out = multireg_forecast_to_df(xb4)</t>
  </si>
  <si>
    <t>xa4_out.to_csv('/Users/akuppam/Documents/Hprog/Py/AllMetrics_Jan31/xreg/LatestData/fbu35/xa4_out.csv')</t>
  </si>
  <si>
    <t>xb4_out.to_csv('/Users/akuppam/Documents/Hprog/Py/AllMetrics_Jan31/xreg/LatestData/fbu35/xb4_out.csv')</t>
  </si>
  <si>
    <t>holdout = 0.12 (~ 3 months - Nov/Dec/Jan19)</t>
  </si>
  <si>
    <t>Run 1h</t>
  </si>
  <si>
    <t>xb1h, xa1h = multireg_forecast(data, 365, xreg_cols=["xreg1", "xreg2"], date_col="ds", measure_col="y", re</t>
  </si>
  <si>
    <t>4 mins</t>
  </si>
  <si>
    <t xml:space="preserve">    ...: gion_col="Region", forecasts={"prophet_additive", "prophet_multiplicative", "prophet_X_additive", "prophet</t>
  </si>
  <si>
    <t xml:space="preserve">    ...: _X_multiplicative", "arima_stlm", "sarima_stlm", "holtwinters"}, holdout=0.12, n_jobs=4)</t>
  </si>
  <si>
    <t>re-done</t>
  </si>
  <si>
    <t>sarima_X</t>
  </si>
  <si>
    <t xml:space="preserve">holdout = </t>
  </si>
  <si>
    <t>arima/sarimaX (ho=0.04)</t>
  </si>
  <si>
    <t>not re-done yet</t>
  </si>
  <si>
    <t>4/10/2019 (new version)</t>
  </si>
  <si>
    <t>arimaX/sarimaX</t>
  </si>
  <si>
    <t>xb2h3, xa2h3 = multireg_forecast(data, 365, xreg_cols=["xreg1", "xreg2"], date_col="ds", measure_col="y", region_col="Region", forecasts={"prophet_additive", "prophet_multiplicative", "prophet_X_additive", "prophet_X_multiplicative", "arima_stlm", "sarima_stlm", "arima_X","sarima_X","holtwinters"}, holdout = 0.04, n_jobs=4)</t>
  </si>
  <si>
    <t>run_h3</t>
  </si>
  <si>
    <t>3:10 hrs</t>
  </si>
  <si>
    <t>NA</t>
  </si>
  <si>
    <t>DE</t>
  </si>
  <si>
    <t>IT</t>
  </si>
  <si>
    <t>ES</t>
  </si>
  <si>
    <t>AU</t>
  </si>
  <si>
    <t>SoEu</t>
  </si>
  <si>
    <t>All</t>
  </si>
  <si>
    <t>generic</t>
  </si>
  <si>
    <t>do it separately</t>
  </si>
  <si>
    <t>in one go</t>
  </si>
  <si>
    <t>incl TRAV &amp; PTNR in one file</t>
  </si>
  <si>
    <t>CE - call volumes forecasts</t>
  </si>
  <si>
    <t>TimeSeriesMultiReg</t>
  </si>
  <si>
    <t>xb1, xa1 = multireg_forecast(data, 365, date_col="ds", measure_col="y", region_col="Region", forecasts={"prophet_additive", "prophet_multiplicative", "arima_stlm", "sarima_stlm", "holtwinters"}, n_jobs=4)</t>
  </si>
  <si>
    <t>data = pd.read_csv('/Users/akuppam/Documents/CE/Call Volume Data 2016 - 2018/run1.csv')</t>
  </si>
  <si>
    <t>xb4, xa4 = multireg_forecast(data, 365, date_col="ds", measure_col="y", region_col="Region", forecasts={"prophet_additive", "prophet_multiplicative", "arima_stlm", "sarima_stlm", "holtwinters"}, n_jobs=4)</t>
  </si>
  <si>
    <t>xb2, xa2 = multireg_forecast(data, 365, date_col="ds", measure_col="y", region_col="Region", forecasts={"prophet_additive", "prophet_multiplicative", "arima_stlm", "sarima_stlm", "holtwinters"}, n_jobs=4)</t>
  </si>
  <si>
    <t>xb3, xa3 = multireg_forecast(data, 365, date_col="ds", measure_col="y", region_col="Region", forecasts={"prophet_additive", "prophet_multiplicative", "arima_stlm", "sarima_stlm", "holtwinters"}, n_jobs=4)</t>
  </si>
  <si>
    <t>finished around 1-1:55 pm</t>
  </si>
  <si>
    <t>/Users/akuppam/Documents/CE/Call Volume Data 2016 - 2018</t>
  </si>
  <si>
    <t>xb2_out.to_csv('/Users/akuppam/Documents/CE/Call Volume Data 2016 - 2018/xb2_out.csv')</t>
  </si>
  <si>
    <t>xa2_out.to_csv('/Users/akuppam/Documents/CE/Call Volume Data 2016 - 2018/xa2_out.csv')</t>
  </si>
  <si>
    <t>xb1, xa1 = multireg_forecast(data, 365, date_col="ds", measure_col="y", region_col="Region", forecasts={"prophet_additive", "prophet_multiplicative", "arima_stlm", "sarima_stlm", "holtwinters"}, holdout=0.084, n_jobs=4)</t>
  </si>
  <si>
    <t>xb4, xa4 = multireg_forecast(data, 365, date_col="ds", measure_col="y", region_col="Region", forecasts={"prophet_additive", "prophet_multiplicative", "arima_stlm", "sarima_stlm", "holtwinters"}, holdout=0.084, n_jobs=4)</t>
  </si>
  <si>
    <t>xb3, xa3 = multireg_forecast(data, 365, date_col="ds", measure_col="y", region_col="Region", forecasts={"prophet_additive", "prophet_multiplicative", "arima_stlm", "sarima_stlm", "holtwinters"}, holdout=0.084, n_jobs=4)</t>
  </si>
  <si>
    <t>xb2, xa2 = multireg_forecast(data, 365, date_col="ds", measure_col="y", region_col="Region", forecasts={"prophet_additive", "prophet_multiplicative", "arima_stlm", "sarima_stlm", "holtwinters"}, holdout=0.084, n_jobs=4)</t>
  </si>
  <si>
    <t>Call Volume Data</t>
  </si>
  <si>
    <t>Model Run</t>
  </si>
  <si>
    <t>Notes</t>
  </si>
  <si>
    <t>all runs started at about 12-12:15 pm</t>
  </si>
  <si>
    <t>data = pd.read_csv('/Users/akuppam/Documents/CE/Call Volume Data 2016 - 2018/May7_2019/run1.csv')</t>
  </si>
  <si>
    <t>data = pd.read_csv('/Users/akuppam/Documents/CE/Call Volume Data 2016 - 2018/May7_2019/run2.csv')</t>
  </si>
  <si>
    <t>data = pd.read_csv('/Users/akuppam/Documents/CE/Call Volume Data 2016 - 2018/May7_2019/run3.csv')</t>
  </si>
  <si>
    <t>data = pd.read_csv('/Users/akuppam/Documents/CE/Call Volume Data 2016 - 2018/May7_2019/run4.csv')</t>
  </si>
  <si>
    <t>DID NOT START run4……data NOT available yet</t>
  </si>
  <si>
    <t>Runs 1,2,3 started at about 9-9:15 am</t>
  </si>
  <si>
    <t>Listings missing for:</t>
  </si>
  <si>
    <t>(Used the previous</t>
  </si>
  <si>
    <t>day listings)</t>
  </si>
  <si>
    <t>'nb'</t>
  </si>
  <si>
    <t>fbu35 run</t>
  </si>
  <si>
    <t>do a run with NO holdout - use 2017 to 2019 Apr data - forecast till the end of 2020</t>
  </si>
  <si>
    <t>data = pd.read_csv('/Users/akuppam/Documents/Hprog/Py/AllMetrics_Jan31/xreg/LatestData/fbu35_apr30.csv')</t>
  </si>
  <si>
    <t>2019 days</t>
  </si>
  <si>
    <t>2020 days</t>
  </si>
  <si>
    <t>total fcst</t>
  </si>
  <si>
    <t>holdout</t>
  </si>
  <si>
    <t>2019 May to 2020 Dec</t>
  </si>
  <si>
    <t>2019 Feb to 2019 Apr</t>
  </si>
  <si>
    <t>xb1, xa1 = multireg_forecast(data, 611, xreg_cols=["xreg1", "xreg2"], date_col="ds", measure_col="y", region_col="Region", forecasts={"prophet_additive", "prophet_multiplicative", "prophet_X_additive", "prophet_X_multiplicative", "arima_stlm", "sarima_stlm", "arima_X", "sarima_X", "holtwinters"}, n_jobs=4)</t>
  </si>
  <si>
    <t>xb2h, xa2h = multireg_forecast(data, 611, xreg_cols=["xreg1", "xreg2"], date_col="ds", measure_col="y", region_col="Region", forecasts={"prophet_additive", "prophet_multiplicative", "prophet_X_additive", "prophet_X_multiplicative", "arima_stlm", "sarima_stlm", "arima_X", "sarima_X", "holtwinters"}, holdout = 89, n_jobs=4)</t>
  </si>
  <si>
    <t>Finished around 10:30 am</t>
  </si>
  <si>
    <t>May7_2019</t>
  </si>
  <si>
    <t>xa1_out.to_csv('/Users/akuppam/Documents/CE/Call Volume Data 2016 - 2018/May7_2019/xa1_out.csv')</t>
  </si>
  <si>
    <t>xb1_out.to_csv('/Users/akuppam/Documents/CE/Call Volume Data 2016 - 2018/May7_2019/xb1_out.csv')</t>
  </si>
  <si>
    <t>/Users/akuppam/Documents/Hprog/Py/AllMetrics_Jan31/xreg/LatestData/fbu35</t>
  </si>
  <si>
    <t>xa1.out, xb1.out</t>
  </si>
  <si>
    <t>xa2h.out,m xb2h.out</t>
  </si>
  <si>
    <t>xb2h_out.to_csv('/Users/akuppam/Documents/Hprog/Py/AllMetrics_Jan31/xreg/LatestData/fbu35/xb2h_out.csv')</t>
  </si>
  <si>
    <t>Start</t>
  </si>
  <si>
    <t>End</t>
  </si>
  <si>
    <t>5/10/2019 / 4:58 am</t>
  </si>
  <si>
    <t>5/10/2019 / 12:08 am</t>
  </si>
  <si>
    <t>5/8/2019 / 9:30 am</t>
  </si>
  <si>
    <t>w/o Holdout</t>
  </si>
  <si>
    <t>w/ holdout</t>
  </si>
  <si>
    <t>Model runs</t>
  </si>
  <si>
    <t>fbu5 run</t>
  </si>
  <si>
    <t>data = pd.read_csv('/Users/akuppam/Documents/Hprog/Py/AllMetrics_Jan31/xreg/LatestData/fbu5_apr30.csv')</t>
  </si>
  <si>
    <t>4 hrs</t>
  </si>
  <si>
    <t>xb1_out.to_csv('/Users/akuppam/Documents/Hprog/Py/AllMetrics_Jan31/xreg/LatestData/fbu5/xb1_out_511.csv')</t>
  </si>
  <si>
    <t>xa1_out.to_csv('/Users/akuppam/Documents/Hprog/Py/AllMetrics_Jan31/xreg/LatestData/fbu5/xa1_out_511.csv')</t>
  </si>
  <si>
    <t>xb2h_out = multireg_forecast_to_df(xb2h)</t>
  </si>
  <si>
    <t>xb2h_out.to_csv('/Users/akuppam/Documents/Hprog/Py/AllMetrics_Jan31/xreg/LatestData/fbu5/xb2h_out_511.csv')</t>
  </si>
  <si>
    <t>xa2h_out = multireg_forecast_to_df(xa2h)</t>
  </si>
  <si>
    <t>xa2h_out.to_csv('/Users/akuppam/Documents/Hprog/Py/AllMetrics_Jan31/xreg/LatestData/fbu5/xa2h_out_511.csv')</t>
  </si>
  <si>
    <t>3 hrs</t>
  </si>
  <si>
    <t>data = pd.read_csv('/Users/akuppam/Documents/Hprog/Py/AllMetrics_Jan31/xreg/LatestData/fbu5_mar31.csv')</t>
  </si>
  <si>
    <t>fcst</t>
  </si>
  <si>
    <t>xb1h, xa1h = multireg_forecast(data, 641, xreg_cols=["xreg1", "xreg2"], date_col="ds", measure_col="y", region_col="Region", forecasts={"prophet_additive", "prophet_multiplicative", "prophet_X_additive", "prophet_X_multiplicative", "arima_stlm", "sarima_stlm", "arima_X", "sarima_X", "holtwinters"}, holdout = 59, n_jobs=4)</t>
  </si>
  <si>
    <t>xb1h_out = multireg_forecast_to_df(xb1h)</t>
  </si>
  <si>
    <t>xb1h_out.to_csv('/Users/akuppam/Documents/Hprog/Py/AllMetrics_Jan31/xreg/LatestData/fbu5/xb1h_out_513.csv')</t>
  </si>
  <si>
    <t>xa1h_out = multireg_forecast_to_df(xa1h)</t>
  </si>
  <si>
    <t>xa1h_out.to_csv('/Users/akuppam/Documents/Hprog/Py/AllMetrics_Jan31/xreg/LatestData/fbu5/xa1h_out_513.csv')</t>
  </si>
  <si>
    <t>(feb+mar 2019)</t>
  </si>
  <si>
    <t>(apr 2019 to dec 2020)</t>
  </si>
  <si>
    <t>3.5 hrs</t>
  </si>
  <si>
    <t>CE Runs</t>
  </si>
  <si>
    <t>with regressors (net bookings)</t>
  </si>
  <si>
    <t>without regressors</t>
  </si>
  <si>
    <t>2019 Jan</t>
  </si>
  <si>
    <t>2019 Feb</t>
  </si>
  <si>
    <t>2019 Mar</t>
  </si>
  <si>
    <t>2019 Apr</t>
  </si>
  <si>
    <t>xbh1, xah1 = multireg_forecast(data, 366, date_col="ds", measure_col="y", region_col="Region", forecasts={"prophet_additive", "prophet_multiplicative", "arima_stlm", "sarima_stlm", "holtwinters"}, holdout=89, n_jobs=4)</t>
  </si>
  <si>
    <t>xbh2, xah2 = multireg_forecast(data, 366, date_col="ds", measure_col="y", region_col="Region", forecasts={"prophet_additive", "prophet_multiplicative", "arima_stlm", "sarima_stlm", "holtwinters"}, holdout=89, n_jobs=4)</t>
  </si>
  <si>
    <t>xbh3, xah3 = multireg_forecast(data, 366, date_col="ds", measure_col="y", region_col="Region", forecasts={"prophet_additive", "prophet_multiplicative", "arima_stlm", "sarima_stlm", "holtwinters"}, holdout=89, n_jobs=4)</t>
  </si>
  <si>
    <t>xbh4, xah4 = multireg_forecast(data, 366, date_col="ds", measure_col="y", region_col="Region", forecasts={"prophet_additive", "prophet_multiplicative", "arima_stlm", "sarima_stlm", "holtwinters"}, holdout=89, n_jobs=4)</t>
  </si>
  <si>
    <t>xb1hr, xa1hr = multireg_forecast(data, 366, xreg_cols=["xreg1"], date_col="ds", measure_col="y", region_col="Region", forecasts={"prophet_additive", "prophet_multiplicative", "prophet_X_additive", "prophet_X_multiplicative", "arima_stlm", "sarima_stlm", "arima_X", "sarima_X", "holtwinters"}, holdout = 89, n_jobs=4)</t>
  </si>
  <si>
    <t>xb2hr, xa2hr = multireg_forecast(data, 366, xreg_cols=["xreg1"], date_col="ds", measure_col="y", region_col="Region", forecasts={"prophet_additive", "prophet_multiplicative", "prophet_X_additive", "prophet_X_multiplicative", "arima_stlm", "sarima_stlm", "arima_X", "sarima_X", "holtwinters"}, holdout = 89, n_jobs=4)</t>
  </si>
  <si>
    <t>xb3hr, xa3hr = multireg_forecast(data, 366, xreg_cols=["xreg1"], date_col="ds", measure_col="y", region_col="Region", forecasts={"prophet_additive", "prophet_multiplicative", "prophet_X_additive", "prophet_X_multiplicative", "arima_stlm", "sarima_stlm", "arima_X", "sarima_X", "holtwinters"}, holdout = 89, n_jobs=4)</t>
  </si>
  <si>
    <t>xb4hr, xa4hr = multireg_forecast(data, 366, xreg_cols=["xreg1"], date_col="ds", measure_col="y", region_col="Region", forecasts={"prophet_additive", "prophet_multiplicative", "prophet_X_additive", "prophet_X_multiplicative", "arima_stlm", "sarima_stlm", "arima_X", "sarima_X", "holtwinters"}, holdout = 89, n_jobs=4)</t>
  </si>
  <si>
    <t>/Users/akuppam/Documents/CE/Call Volume Data 2016 - 2018/May17_2019</t>
  </si>
  <si>
    <t>data = pd.read_csv('/Users/akuppam/Documents/CE/Call Volume Data 2016 - 2018/May17_2019/run1.csv')</t>
  </si>
  <si>
    <t>data = pd.read_csv('/Users/akuppam/Documents/CE/Call Volume Data 2016 - 2018/May17_2019/run2.csv')</t>
  </si>
  <si>
    <t>data = pd.read_csv('/Users/akuppam/Documents/CE/Call Volume Data 2016 - 2018/May17_2019/run3.csv')</t>
  </si>
  <si>
    <t>global</t>
  </si>
  <si>
    <t>data from 2017 till april 30, 2019</t>
  </si>
  <si>
    <t>data = pd.read_csv('/Users/akuppam/Documents/Hprog/Py/AllMetrics_Jan31/xreg/LatestData/global_apr30.csv')</t>
  </si>
  <si>
    <t>feb</t>
  </si>
  <si>
    <t>mar</t>
  </si>
  <si>
    <t>apr</t>
  </si>
  <si>
    <t>xb1h, xa1h = multireg_forecast(data, 641, xreg_cols=["xreg1", "xreg2"], date_col="ds", measure_col="y", region_col="Region", forecasts={"prophet_additive", "prophet_multiplicative", "prophet_X_additive", "prophet_X_multiplicative", "arima_stlm", "sarima_stlm", "arima_X", "sarima_X", "holtwinters"}, holdout = 89, n_jobs=4)</t>
  </si>
  <si>
    <t>xa1_out.to_csv('/Users/akuppam/Documents/Hprog/Py/AllMetrics_Jan31/xreg/LatestData/global/xa1_apr30_out.csv')</t>
  </si>
  <si>
    <t>xb1_out.to_csv('/Users/akuppam/Documents/Hprog/Py/AllMetrics_Jan31/xreg/LatestData/global/xb1_apr30_out.csv')</t>
  </si>
  <si>
    <t>xa1h_out.to_csv('/Users/akuppam/Documents/Hprog/Py/AllMetrics_Jan31/xreg/LatestData/global/xa1h_apr30_out.csv')</t>
  </si>
  <si>
    <t>xb1h_out.to_csv('/Users/akuppam/Documents/Hprog/Py/AllMetrics_Jan31/xreg/LatestData/global/xb1h_apr30_out.csv')</t>
  </si>
  <si>
    <t>23 mins</t>
  </si>
  <si>
    <t>xb1, xa1 = multireg_forecast(data, 641, xreg_cols=["xreg1", "xreg2"], date_col="ds", measure_col="y", region_col="Region", forecasts={"prophet_additive", "prophet_multiplicative", "prophet_X_additive", "prophet_X_multiplicative", "arima_stlm", "sarima_stlm", "arima_X", "sarima_X", "holtwinters"}, n_jobs=4)</t>
  </si>
  <si>
    <t>27 mins</t>
  </si>
  <si>
    <t>global_sales</t>
  </si>
  <si>
    <t>sales data from 2017 till Jan 31, 2019</t>
  </si>
  <si>
    <t>data = pd.read_csv('/Users/akuppam/Documents/Hprog/Py/AllMetrics_Jan31/xreg/LatestData/sales/global_sales.csv')</t>
  </si>
  <si>
    <t>xb1s, xa1s = multireg_forecast(data, 365, xreg_cols=["xreg1", "xreg2"], date_col="ds", measure_col="y", region_col="Region", forecasts={"prophet_additive", "prophet_multiplicative", "prophet_X_additive", "prophet_X_multiplicative", "arima_stlm", "sarima_stlm", "arima_X", "sarima_X", "holtwinters"}, n_jobs=4)</t>
  </si>
  <si>
    <t>Jan holdout</t>
  </si>
  <si>
    <t>xb1sh, xa1sh = multireg_forecast(data, 365, xreg_cols=["xreg1", "xreg2"], date_col="ds", measure_col="y", region_col="Region", forecasts={"prophet_additive", "prophet_multiplicative", "prophet_X_additive", "prophet_X_multiplicative", "arima_stlm", "sarima_stlm", "arima_X", "sarima_X", "holtwinters"}, holdout=31, n_jobs=4)</t>
  </si>
  <si>
    <t>xa1s_out = multireg_forecast_to_df(xa1s)</t>
  </si>
  <si>
    <t>xa1s_out.to_csv('/Users/akuppam/Documents/Hprog/Py/AllMetrics_Jan31/xreg/LatestData/sales/xa1s_out.csv')</t>
  </si>
  <si>
    <t>xb1s_out = multireg_forecast_to_df(xb1s)</t>
  </si>
  <si>
    <t>xb1s_out.to_csv('/Users/akuppam/Documents/Hprog/Py/AllMetrics_Jan31/xreg/LatestData/sales/xb1s_out.csv')</t>
  </si>
  <si>
    <t>Run 2h</t>
  </si>
  <si>
    <t>data from 2017 till march 31, 2019</t>
  </si>
  <si>
    <t>data = pd.read_csv('/Users/akuppam/Documents/Hprog/Py/AllMetrics_Jan31/xreg/LatestData/global_mar31.csv')</t>
  </si>
  <si>
    <t>xb2h, xa2h = multireg_forecast(data, 671, xreg_cols=["xreg1", "xreg2"], date_col="ds", measure_col="y", region_col="Region", forecasts={"prophet_additive", "prophet_multiplicative", "prophet_X_additive", "prophet_X_multiplicative", "arima_stlm", "sarima_stlm", "arima_X", "sarima_X", "holtwinters"}, holdout = 59, n_jobs=4)</t>
  </si>
  <si>
    <t>22 mins</t>
  </si>
  <si>
    <t>xa2h_out.to_csv('/Users/akuppam/Documents/Hprog/Py/AllMetrics_Jan31/xreg/LatestData/global/xa2h_out_mar31.csv')</t>
  </si>
  <si>
    <t>xb2h_out.to_csv('/Users/akuppam/Documents/Hprog/Py/AllMetrics_Jan31/xreg/LatestData/global/xb2h_out_mar31.csv')</t>
  </si>
  <si>
    <t>Run 3h</t>
  </si>
  <si>
    <t>data = pd.read_csv('/Users/akuppam/Documents/Hprog/Py/AllMetrics_Jan31/xreg/LatestData/global_apr30_2.csv')</t>
  </si>
  <si>
    <t>xb3h, xa3h = multireg_forecast(data, 641, xreg_cols=["xreg1", "xreg2"], date_col="ds", measure_col="y", region_col="Region", forecasts={"prophet_additive", "prophet_multiplicative", "prophet_X_additive", "prophet_X_multiplicative", "arima_stlm", "sarima_stlm", "arima_X", "sarima_X", "holtwinters"}, holdout = 89, n_jobs=4)</t>
  </si>
  <si>
    <t>21 mins</t>
  </si>
  <si>
    <t>(multiplied apr_2019 visits &amp; nb by 1.033 to see if this 'slowed down momentum' helps increase growth in forecasts)</t>
  </si>
  <si>
    <t>xa3h_out = multireg_forecast_to_df(xa3h)</t>
  </si>
  <si>
    <t>xa3h_out.to_csv('/Users/akuppam/Documents/Hprog/Py/AllMetrics_Jan31/xreg/LatestData/global/xa3h_out_apr30_2.csv')</t>
  </si>
  <si>
    <t>xb3h_out = multireg_forecast_to_df(xb3h)</t>
  </si>
  <si>
    <t>xb3h_out.to_csv('/Users/akuppam/Documents/Hprog/Py/AllMetrics_Jan31/xreg/LatestData/global/xb3h_out_apr30_2.csv')</t>
  </si>
  <si>
    <t>Run 4h</t>
  </si>
  <si>
    <t>data = pd.read_csv('/Users/akuppam/Documents/Hprog/Py/AllMetrics_Jan31/xreg/LatestData/global_jan31.csv')</t>
  </si>
  <si>
    <t>xb4h, xa4h = multireg_forecast(data, 699, xreg_cols=["xreg1", "xreg2"], date_col="ds", measure_col="y", region_col="Region", forecasts={"prophet_additive", "prophet_multiplicative", "prophet_X_additive", "prophet_X_multiplicative", "arima_stlm", "sarima_stlm", "arima_X", "sarima_X", "holtwinters"}, holdout = 31, n_jobs=4)</t>
  </si>
  <si>
    <t>xa4h_out = multireg_forecast_to_df(xa4h)</t>
  </si>
  <si>
    <t>xa4h_out.to_csv('/Users/akuppam/Documents/Hprog/Py/AllMetrics_Jan31/xreg/LatestData/global/xa4h_out_jan31.csv')</t>
  </si>
  <si>
    <t>xb4h_out = multireg_forecast_to_df(xb4h)</t>
  </si>
  <si>
    <t>xb4h_out.to_csv('/Users/akuppam/Documents/Hprog/Py/AllMetrics_Jan31/xreg/LatestData/global/xb4h_out_jan31.csv')</t>
  </si>
  <si>
    <t>Run 5h</t>
  </si>
  <si>
    <t>data = pd.read_csv('/Users/akuppam/Documents/Hprog/Py/AllMetrics_Jan31/xreg/LatestData/global_apr30_2016.csv')</t>
  </si>
  <si>
    <t>2016 to 2019 apr data</t>
  </si>
  <si>
    <t>xb5h, xa5h = multireg_forecast(data, 641, xreg_cols=["xreg1", "xreg2"], date_col="ds", measure_col="y", region_col="Region", forecasts={"prophet_additive", "prophet_multiplicative", "prophet_X_additive", "prophet_X_multiplicative", "arima_stlm", "sarima_stlm", "arima_X", "sarima_X", "holtwinters"}, holdout = 89, n_jobs=4)</t>
  </si>
  <si>
    <t>xa5h_out.to_csv('/Users/akuppam/Documents/Hprog/Py/AllMetrics_Jan31/xreg/LatestData/global/xa5h_out_apr30_2016.csv')</t>
  </si>
  <si>
    <t>xa5h_out = multireg_forecast_to_df(xa5h)</t>
  </si>
  <si>
    <t>xb5h_out = multireg_forecast_to_df(xb5h)</t>
  </si>
  <si>
    <t>xb5h_out.to_csv('/Users/akuppam/Documents/Hprog/Py/AllMetrics_Jan31/xreg/LatestData/global/xb5h_out_apr30_2016.csv')</t>
  </si>
  <si>
    <t>notes</t>
  </si>
  <si>
    <t>start w/ apr30 bad forecasts - bad beciase they are -ve / but not wrong - its poossible / recession, tariffs, T, economic downturn,. Etc</t>
  </si>
  <si>
    <t>mere reflection of data underneath - see 'actuals' trends - YoY growth decline, MoM growth decline (Mar to Apr slump)</t>
  </si>
  <si>
    <t>show diff. model run forecasts chart - why apr 30 is really bring it down</t>
  </si>
  <si>
    <t>show mar 31_513 charts….pretty good by FBU</t>
  </si>
  <si>
    <t>talk abt jan 31 data</t>
  </si>
  <si>
    <t>talk abt 2016 apr 30 data</t>
  </si>
  <si>
    <t>using only 2 cycles is always a problem for long term forecasts</t>
  </si>
  <si>
    <t>expecting a 5-10% growth or even a +ve growth is only a prescription and not a prediction given the underlying data</t>
  </si>
  <si>
    <t>show apr 30_511 charts…..decline by FBU</t>
  </si>
  <si>
    <t>so far mar 31 fbu5 is good</t>
  </si>
  <si>
    <t>jan 31 global is good</t>
  </si>
  <si>
    <t>discuss abt 65-70 products being tested right now…..if 20% click, that's abt 15 winners</t>
  </si>
  <si>
    <t>each produces 1% uptick, but combined effect may be half of it - 7% - which is still pretty good given curent state of affairs</t>
  </si>
  <si>
    <t>however, we , fpa, does not have this information - we don’t talk to product mgrs - our forecasting process is not aligned with anyone else</t>
  </si>
  <si>
    <t>thus far, trends worked, but if we are going to see marginal gains in the future, then we need more signals, either through additional data or aligning our process with product mgrs</t>
  </si>
  <si>
    <t>1 hr 33 mins</t>
  </si>
  <si>
    <t>for all these runs, look into 'short-term' forecasts and see what the errors are</t>
  </si>
  <si>
    <t>apr 30_2016 is good</t>
  </si>
  <si>
    <t># AFTER THE MODEL RUN IS COMPLETE</t>
  </si>
  <si>
    <t># DOWNLOAD CLASS TO LOCAL DRIVE</t>
  </si>
  <si>
    <t xml:space="preserve"># ACTIVATE YOUR CONDA BASE &amp; NAVIGATE TO CLASS </t>
  </si>
  <si>
    <t># INSIDE IPYTHON SHELL</t>
  </si>
  <si>
    <t># RUN THE MODEL</t>
  </si>
  <si>
    <t>75 mins</t>
  </si>
  <si>
    <t>data = pd.read_csv('/Users/akuppam/Documents/CE/Call Volume Data 2016 - 2018/Jun2_2019/run4.csv')</t>
  </si>
  <si>
    <t>data = pd.read_csv('/Users/akuppam/Documents/CE/Call Volume Data 2016 - 2018/Jun2_2019/run1_v2.csv')</t>
  </si>
  <si>
    <t>start 6/2/2019</t>
  </si>
  <si>
    <t>xb2hr_out = multireg_forecast_to_df(xb2hr)</t>
  </si>
  <si>
    <t>xb2hr_out.to_csv('/Users/akuppam/Documents/CE/Call Volume Data 2016 - 2018/Jun2_2019/xb2hr_out.csv')</t>
  </si>
  <si>
    <t>xa2hr_out = multireg_forecast_to_df(xa2hr)</t>
  </si>
  <si>
    <t>xa2hr_out.to_csv('/Users/akuppam/Documents/CE/Call Volume Data 2016 - 2018/Jun2_2019/xa2hr_out.csv')</t>
  </si>
  <si>
    <t>2 hrs 10 mins</t>
  </si>
  <si>
    <t>run 2</t>
  </si>
  <si>
    <t>run 1</t>
  </si>
  <si>
    <t>run 3</t>
  </si>
  <si>
    <t>run 4</t>
  </si>
  <si>
    <t>1 hr</t>
  </si>
  <si>
    <t>35 mins</t>
  </si>
  <si>
    <t>7 hrs</t>
  </si>
  <si>
    <t>/Users/akuppam/Documents/Hprog/Py/runs</t>
  </si>
  <si>
    <t>NAEMEA_Region_Vis-NB_2016-20190710.csv</t>
  </si>
  <si>
    <t>Hey I cant figure out the errors that Im getting with the python class. Can you run a new fcst for the next 168 days (till the end of the year)</t>
  </si>
  <si>
    <t>W/o listings. Just visits as a regressor.</t>
  </si>
  <si>
    <t>xa_out = multireg_forecast_to_df(xa)</t>
  </si>
  <si>
    <t>xb, xa = multireg_forecast(data, 168, xreg_cols=["xreg1"], date_col="ds", measure_col="y", region_col="Region", forecasts={"prophet_additive", "prophet_multiplicative", "prophet_X_additive", "prophet_X_multiplicative", "arima_stlm", "sarima_stlm", "arima_X", "sarima_X", "holtwinters"}, holdout=100, n_jobs=4)</t>
  </si>
  <si>
    <t>holdout = 100 days</t>
  </si>
  <si>
    <t>data = pd.read_csv('/Users/akuppam/Documents/Hprog/Py/runs/07-16-2019/run_7162019_v2.csv')</t>
  </si>
  <si>
    <t>xa_out.to_csv('/Users/akuppam/Documents/Hprog/Py/runs/07-16-2019/xa_out.csv')</t>
  </si>
  <si>
    <t>xb_out = multireg_forecast_to_df(xb)</t>
  </si>
  <si>
    <t>xb_out.to_csv('/Users/akuppam/Documents/Hprog/Py/runs/07-16-2019/xb_out.csv')</t>
  </si>
  <si>
    <t>5 hrs</t>
  </si>
  <si>
    <t>DID NOT PRODUCE SARIMA_X W/ 1 REGRESSOR</t>
  </si>
  <si>
    <t>ENDED W/ ERRORS</t>
  </si>
  <si>
    <t>(MISSING 2017, 2018 FOR AMR)</t>
  </si>
  <si>
    <t>data = pd.read_csv('/Users/akuppam/Documents/Hprog/Py/runs/07-16-2019/run_7162019_v2_test.csv')</t>
  </si>
  <si>
    <t>xb, xa = multireg_forecast(data, 168, xreg_cols=["xreg1", "xreg2"], date_col="ds", measure_col="y", region_col="Region", forecasts={"prophet_additive", "prophet_multiplicative", "prophet_X_additive", "prophet_X_multiplicative", "arima_stlm", "sarima_stlm", "arima_X", "sarima_X", "holtwinters"}, holdout=100, n_jobs=4)</t>
  </si>
  <si>
    <t>2 REGRESSORS BUT VISITS IS MADE UP DATA (TO TEST)</t>
  </si>
  <si>
    <t>8 hrs</t>
  </si>
  <si>
    <t>xa2_out = multireg_forecast_to_df(xa)</t>
  </si>
  <si>
    <t>xa2_out.to_csv('/Users/akuppam/Documents/Hprog/Py/runs/07-16-2019/xa2_out.csv')</t>
  </si>
  <si>
    <t>xb2_out = multireg_forecast_to_df(xb)</t>
  </si>
  <si>
    <t>xb2_out.to_csv('/Users/akuppam/Documents/Hprog/Py/runs/07-16-2019/xb2_out.csv')</t>
  </si>
  <si>
    <t>DID NOT PRODUCE SARIMA_X W/ 2 REGRESSORS EITHER (??)</t>
  </si>
  <si>
    <r>
      <t>No need for all the fcsts, prob just </t>
    </r>
    <r>
      <rPr>
        <i/>
        <sz val="12"/>
        <color theme="7" tint="-0.249977111117893"/>
        <rFont val="Monaco"/>
        <family val="2"/>
      </rPr>
      <t>"holtwinters","arima","sarima","prophet"</t>
    </r>
  </si>
  <si>
    <t>/Users/akuppam/Documents/CE/Call Volume Data 2016 - 2018/July31_2019</t>
  </si>
  <si>
    <t>CE Call Volumes Forecasts</t>
  </si>
  <si>
    <t>data = pd.read_csv('/Users/akuppam/Documents/CE/Call Volume Data 2016 - 2018/July31_2019/run1_v3.csv')</t>
  </si>
  <si>
    <t>xb1r, xa1r = multireg_forecast(data, 365, xreg_cols=["xreg1"], date_col="ds", measure_col="y", region_col="Region", forecasts={"prophet_additive", "prophet_multiplicative", "prophet_X_additive", "prophet_X_multiplicative", "arima_stlm", "sarima_stlm", "arima_X", "sarima_X", "holtwinters"}, n_jobs=4)</t>
  </si>
  <si>
    <t>xb2r, xa2r = multireg_forecast(data, 365, xreg_cols=["xreg1"], date_col="ds", measure_col="y", region_col="Region", forecasts={"prophet_additive", "prophet_multiplicative", "prophet_X_additive", "prophet_X_multiplicative", "arima_stlm", "sarima_stlm", "arima_X", "sarima_X", "holtwinters"}, n_jobs=4)</t>
  </si>
  <si>
    <t>xb3r, xa3r = multireg_forecast(data, 365, xreg_cols=["xreg1"], date_col="ds", measure_col="y", region_col="Region", forecasts={"prophet_additive", "prophet_multiplicative", "prophet_X_additive", "prophet_X_multiplicative", "arima_stlm", "sarima_stlm", "arima_X", "sarima_X", "holtwinters"}, n_jobs=4)</t>
  </si>
  <si>
    <t>xb1r_out = multireg_forecast_to_df(xb1r)</t>
  </si>
  <si>
    <t>xb1r_out.to_csv('/Users/akuppam/Documents/CE/Call Volume Data 2016 - 2018/July31_2019/xb1r_out.csv')</t>
  </si>
  <si>
    <t>xa1r_out = multireg_forecast_to_df(xa1r)</t>
  </si>
  <si>
    <t>xa1r_out.to_csv('/Users/akuppam/Documents/CE/Call Volume Data 2016 - 2018/July31_2019/xa1r_out.csv')</t>
  </si>
  <si>
    <t>start 7/31/2019</t>
  </si>
  <si>
    <t>40 mins</t>
  </si>
  <si>
    <t>4:35 hrs</t>
  </si>
  <si>
    <t>repeat of 7/31/2019 run1 but with updated data</t>
  </si>
  <si>
    <t>start 8/1/2019</t>
  </si>
  <si>
    <t>xb1rh, xa1rh = multireg_forecast(data, 365, xreg_cols=["xreg1"], date_col="ds", measure_col="y", region_col="Region", forecasts={"prophet_additive", "prophet_multiplicative", "prophet_X_additive", "prophet_X_multiplicative", "arima_stlm", "sarima_stlm", "arima_X", "sarima_X", "holtwinters"}, holdout=91, n_jobs=4)</t>
  </si>
  <si>
    <t>xb2rh, xa2rh = multireg_forecast(data, 365, xreg_cols=["xreg1"], date_col="ds", measure_col="y", region_col="Region", forecasts={"prophet_additive", "prophet_multiplicative", "prophet_X_additive", "prophet_X_multiplicative", "arima_stlm", "sarima_stlm", "arima_X", "sarima_X", "holtwinters"}, holdout=91, n_jobs=4)</t>
  </si>
  <si>
    <t>xb3rh, xa3rh = multireg_forecast(data, 365, xreg_cols=["xreg1"], date_col="ds", measure_col="y", region_col="Region", forecasts={"prophet_additive", "prophet_multiplicative", "prophet_X_additive", "prophet_X_multiplicative", "arima_stlm", "sarima_stlm", "arima_X", "sarima_X", "holtwinters"}, holdout=91, n_jobs=4)</t>
  </si>
  <si>
    <t>xb1rh_out = multireg_forecast_to_df(xb1rh)</t>
  </si>
  <si>
    <t>xb1rh_out.to_csv('/Users/akuppam/Documents/CE/Call Volume Data 2016 - 2018/July31_2019/xb1rh_out.csv')</t>
  </si>
  <si>
    <t>xa1rh_out = multireg_forecast_to_df(xa1rh)</t>
  </si>
  <si>
    <t>xa1rh_out.to_csv('/Users/akuppam/Documents/CE/Call Volume Data 2016 - 2018/July31_2019/xa1rh_out.csv')</t>
  </si>
  <si>
    <t>start 8/3/2019</t>
  </si>
  <si>
    <t>44 mins</t>
  </si>
  <si>
    <t>43 mins</t>
  </si>
  <si>
    <t>PORTUGAL</t>
  </si>
  <si>
    <t>NL</t>
  </si>
  <si>
    <t>with NO regressors / NO holdout / till end of 2020</t>
  </si>
  <si>
    <t>data = pd.read_csv('/Users/akuppam/Documents/CE/Call Volume Data 2016 - 2018/Aug28_2019/run2.csv')</t>
  </si>
  <si>
    <t>/Users/akuppam/Documents/CE/Call Volume Data 2016 - 2018/Aug28_2019</t>
  </si>
  <si>
    <t>xb2, xa2 = multireg_forecast(data, 525, date_col="ds", measure_col="y", region_col="Region", forecasts={"prophet_additive", "prophet_multiplicative", "arima_stlm", "sarima_stlm", "holtwinters"}, n_jobs=4)</t>
  </si>
  <si>
    <t>xb3, xa3 = multireg_forecast(data, 525, date_col="ds", measure_col="y", region_col="Region", forecasts={"prophet_additive", "prophet_multiplicative", "arima_stlm", "sarima_stlm", "holtwinters"}, n_jobs=4)</t>
  </si>
  <si>
    <t>62 mins</t>
  </si>
  <si>
    <t>crashed; so, re-running w/o regressors</t>
  </si>
  <si>
    <t>xb2_out.to_csv('/Users/akuppam/Documents/CE/Call Volume Data 2016 - 2018/Aug28_2019/xb2_out.csv')</t>
  </si>
  <si>
    <t>xa2_out.to_csv('/Users/akuppam/Documents/CE/Call Volume Data 2016 - 2018/Aug28_2019/xa2_out.csv')</t>
  </si>
  <si>
    <t>1 hr 12 mins</t>
  </si>
  <si>
    <t>xb1, xa1 = multireg_forecast(data, 525, date_col="ds", measure_col="y", region_col="Region", forecasts={"prophet_additive", "prophet_multiplicative", "arima_stlm", "sarima_stlm", "holtwinters"}, n_jobs=4)</t>
  </si>
  <si>
    <t>2 hr 28 mins</t>
  </si>
  <si>
    <t>xb4, xa4 = multireg_forecast(data, 525, date_col="ds", measure_col="y", region_col="Region", forecasts={"prophet_additive", "prophet_multiplicative", "arima_stlm", "sarima_stlm", "holtwinters"}, n_jobs=4)</t>
  </si>
  <si>
    <t>run6_2.csv = eliminated 0's</t>
  </si>
  <si>
    <t>run6_3.csv = replace 0's w/ 0.1</t>
  </si>
  <si>
    <t>run5_2.csv = eliminated 0's</t>
  </si>
  <si>
    <t>run5_3.csv = replace 0's w/ 0.1</t>
  </si>
  <si>
    <t>xb5, xa5 = multireg_forecast(data, 600, date_col="ds", measure_col="y", region_col="Region", forecasts={"prophet_additive", "prophet_multiplicative", "arima_stlm", "sarima_stlm", "holtwinters"}, n_jobs=4)</t>
  </si>
  <si>
    <t>xb6, xa6 = multireg_forecast(data, 600, date_col="ds", measure_col="y", region_col="Region", forecasts={"prophet_additive", "prophet_multiplicative", "arima_stlm", "sarima_stlm", "holtwinters"}, n_jobs=4)</t>
  </si>
  <si>
    <t>run6_4.csv = replace 0's w/  1</t>
  </si>
  <si>
    <t>run5_4.csv = replace 0's w/  1</t>
  </si>
  <si>
    <t>run5.csv = original data</t>
  </si>
  <si>
    <t>run6.csv = original data</t>
  </si>
  <si>
    <t>crashed</t>
  </si>
  <si>
    <t>run5_3</t>
  </si>
  <si>
    <t>run 6_3</t>
  </si>
  <si>
    <t>seems fine</t>
  </si>
  <si>
    <t>did not run</t>
  </si>
  <si>
    <t xml:space="preserve">crashed </t>
  </si>
  <si>
    <t>20 mins</t>
  </si>
  <si>
    <t>28 mins</t>
  </si>
  <si>
    <t>https://github.homeawaycorp.com/DataScience/TimeSeriesMultiReg</t>
  </si>
  <si>
    <t>git clone git@github.homeawaycorp.com:DataScience/TimeSeriesMultiReg.git</t>
  </si>
  <si>
    <t>git clone git@github.homeawaycorp.com:DataScience/grove.git</t>
  </si>
  <si>
    <t>TESTING JUPYTER HUB</t>
  </si>
  <si>
    <t>GIT CLONED THE MODEL</t>
  </si>
  <si>
    <t>COPIED RUN1.CSV INTO THE PARENT FOLDER</t>
  </si>
  <si>
    <t>INSTALLED ALL THE NECESSARY LIBRARIES/MODULES</t>
  </si>
  <si>
    <t>data</t>
  </si>
  <si>
    <t>got stuck at 10:47 AM - NOT SURE WHY ????</t>
  </si>
  <si>
    <t>21:46 pm</t>
  </si>
  <si>
    <t>21:58 pm</t>
  </si>
  <si>
    <t>12 mins (jupyter hub)</t>
  </si>
  <si>
    <t>15 mins (local)</t>
  </si>
  <si>
    <t>run 1 - 2nd time</t>
  </si>
  <si>
    <t>got stuck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</si>
</sst>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0000"/>
  </numFmts>
  <fonts count="40">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2"/>
      <color rgb="FF7030A0"/>
      <name val="Calibri"/>
      <family val="2"/>
      <scheme val="minor"/>
    </font>
    <font>
      <i/>
      <sz val="12"/>
      <color rgb="FFFF0000"/>
      <name val="Calibri"/>
      <family val="2"/>
      <scheme val="minor"/>
    </font>
    <font>
      <b/>
      <sz val="12"/>
      <color rgb="FF7030A0"/>
      <name val="Calibri"/>
      <family val="2"/>
      <scheme val="minor"/>
    </font>
    <font>
      <b/>
      <sz val="12"/>
      <color rgb="FF000000"/>
      <name val="Calibri"/>
      <family val="2"/>
      <scheme val="minor"/>
    </font>
    <font>
      <sz val="14"/>
      <color rgb="FF000000"/>
      <name val="Calibri"/>
      <family val="2"/>
      <scheme val="minor"/>
    </font>
    <font>
      <sz val="14"/>
      <color theme="1"/>
      <name val="Calibri"/>
      <family val="2"/>
      <scheme val="minor"/>
    </font>
    <font>
      <b/>
      <i/>
      <sz val="14"/>
      <color rgb="FF000000"/>
      <name val="Calibri"/>
      <family val="2"/>
      <scheme val="minor"/>
    </font>
    <font>
      <i/>
      <sz val="14"/>
      <color theme="1"/>
      <name val="Calibri"/>
      <family val="2"/>
      <scheme val="minor"/>
    </font>
    <font>
      <b/>
      <i/>
      <sz val="12"/>
      <color rgb="FFFF0000"/>
      <name val="Calibri"/>
      <family val="2"/>
      <scheme val="minor"/>
    </font>
    <font>
      <sz val="16"/>
      <color rgb="FF0366D6"/>
      <name val="Helvetica"/>
      <family val="2"/>
    </font>
    <font>
      <b/>
      <sz val="12"/>
      <color rgb="FFC00000"/>
      <name val="Calibri"/>
      <family val="2"/>
      <scheme val="minor"/>
    </font>
    <font>
      <i/>
      <sz val="12"/>
      <color rgb="FF7030A0"/>
      <name val="Calibri"/>
      <family val="2"/>
      <scheme val="minor"/>
    </font>
    <font>
      <b/>
      <sz val="12"/>
      <color rgb="FF00B050"/>
      <name val="Calibri"/>
      <family val="2"/>
      <scheme val="minor"/>
    </font>
    <font>
      <b/>
      <sz val="12"/>
      <color theme="7" tint="-0.249977111117893"/>
      <name val="Calibri"/>
      <family val="2"/>
      <scheme val="minor"/>
    </font>
    <font>
      <b/>
      <i/>
      <sz val="12"/>
      <color rgb="FF00B0F0"/>
      <name val="Calibri"/>
      <family val="2"/>
      <scheme val="minor"/>
    </font>
    <font>
      <b/>
      <sz val="12"/>
      <color rgb="FF00B0F0"/>
      <name val="Calibri"/>
      <family val="2"/>
      <scheme val="minor"/>
    </font>
    <font>
      <i/>
      <sz val="12"/>
      <color rgb="FF00B050"/>
      <name val="Calibri"/>
      <family val="2"/>
      <scheme val="minor"/>
    </font>
    <font>
      <b/>
      <i/>
      <sz val="12"/>
      <color rgb="FF7030A0"/>
      <name val="Calibri"/>
      <family val="2"/>
      <scheme val="minor"/>
    </font>
    <font>
      <sz val="12"/>
      <color rgb="FF0070C0"/>
      <name val="Calibri"/>
      <family val="2"/>
      <scheme val="minor"/>
    </font>
    <font>
      <b/>
      <sz val="12"/>
      <color rgb="FFFF0000"/>
      <name val="Calibri"/>
      <family val="2"/>
      <scheme val="minor"/>
    </font>
    <font>
      <b/>
      <u/>
      <sz val="12"/>
      <color theme="1"/>
      <name val="Calibri"/>
      <family val="2"/>
      <scheme val="minor"/>
    </font>
    <font>
      <b/>
      <sz val="12"/>
      <color theme="9" tint="-0.249977111117893"/>
      <name val="Calibri"/>
      <family val="2"/>
      <scheme val="minor"/>
    </font>
    <font>
      <b/>
      <sz val="12"/>
      <color rgb="FF0070C0"/>
      <name val="Calibri"/>
      <family val="2"/>
      <scheme val="minor"/>
    </font>
    <font>
      <b/>
      <i/>
      <sz val="12"/>
      <color theme="1"/>
      <name val="Calibri"/>
      <family val="2"/>
      <scheme val="minor"/>
    </font>
    <font>
      <sz val="13.2"/>
      <color rgb="FF222222"/>
      <name val="Arial Unicode MS"/>
      <family val="2"/>
    </font>
    <font>
      <sz val="13"/>
      <color rgb="FF0070C0"/>
      <name val="Inherit"/>
    </font>
    <font>
      <b/>
      <sz val="12"/>
      <color theme="5" tint="-0.249977111117893"/>
      <name val="Calibri"/>
      <family val="2"/>
      <scheme val="minor"/>
    </font>
    <font>
      <b/>
      <i/>
      <sz val="12"/>
      <color theme="5" tint="-0.249977111117893"/>
      <name val="Calibri"/>
      <family val="2"/>
      <scheme val="minor"/>
    </font>
    <font>
      <b/>
      <sz val="12"/>
      <color theme="9" tint="-0.499984740745262"/>
      <name val="Calibri"/>
      <family val="2"/>
      <scheme val="minor"/>
    </font>
    <font>
      <sz val="12"/>
      <color theme="9" tint="-0.499984740745262"/>
      <name val="Calibri"/>
      <family val="2"/>
      <scheme val="minor"/>
    </font>
    <font>
      <sz val="12"/>
      <color rgb="FF000000"/>
      <name val="Calibri"/>
      <family val="2"/>
      <scheme val="minor"/>
    </font>
    <font>
      <sz val="12"/>
      <color rgb="FFFF0000"/>
      <name val="Calibri"/>
      <family val="2"/>
      <scheme val="minor"/>
    </font>
    <font>
      <i/>
      <sz val="12"/>
      <color rgb="FF0070C0"/>
      <name val="Calibri"/>
      <family val="2"/>
      <scheme val="minor"/>
    </font>
    <font>
      <i/>
      <sz val="15"/>
      <color theme="7" tint="-0.249977111117893"/>
      <name val="Arial"/>
      <family val="2"/>
    </font>
    <font>
      <i/>
      <sz val="12"/>
      <color theme="7" tint="-0.249977111117893"/>
      <name val="Monaco"/>
      <family val="2"/>
    </font>
    <font>
      <b/>
      <u/>
      <sz val="12"/>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59999389629810485"/>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168">
    <xf numFmtId="0" fontId="0" fillId="0" borderId="0" xfId="0"/>
    <xf numFmtId="0" fontId="4" fillId="0" borderId="0" xfId="0" applyFont="1"/>
    <xf numFmtId="0" fontId="2"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3" fillId="0" borderId="0" xfId="3"/>
    <xf numFmtId="0" fontId="13" fillId="0" borderId="0" xfId="0" applyFont="1"/>
    <xf numFmtId="14" fontId="6" fillId="0" borderId="0" xfId="0" applyNumberFormat="1" applyFont="1"/>
    <xf numFmtId="0" fontId="0" fillId="0" borderId="1" xfId="0" applyBorder="1"/>
    <xf numFmtId="18" fontId="0" fillId="0" borderId="2" xfId="0" applyNumberFormat="1" applyBorder="1"/>
    <xf numFmtId="0" fontId="14" fillId="0" borderId="0" xfId="0" applyFont="1"/>
    <xf numFmtId="0" fontId="0" fillId="0" borderId="3" xfId="0" applyBorder="1"/>
    <xf numFmtId="18" fontId="0" fillId="0" borderId="4" xfId="0" applyNumberFormat="1" applyBorder="1"/>
    <xf numFmtId="0" fontId="15" fillId="0" borderId="0" xfId="0" applyFont="1"/>
    <xf numFmtId="0" fontId="2" fillId="0" borderId="5" xfId="0" applyFont="1" applyBorder="1"/>
    <xf numFmtId="0" fontId="6" fillId="0" borderId="6" xfId="0" applyFont="1" applyBorder="1"/>
    <xf numFmtId="0" fontId="16" fillId="0" borderId="0" xfId="0" applyFont="1"/>
    <xf numFmtId="0" fontId="17" fillId="0" borderId="0" xfId="0" applyFont="1"/>
    <xf numFmtId="0" fontId="18" fillId="0" borderId="0" xfId="0" applyFont="1"/>
    <xf numFmtId="0" fontId="19" fillId="0" borderId="0" xfId="0" applyFont="1"/>
    <xf numFmtId="0" fontId="4" fillId="0" borderId="1" xfId="0" applyFont="1" applyBorder="1"/>
    <xf numFmtId="0" fontId="0" fillId="0" borderId="7" xfId="0" applyBorder="1"/>
    <xf numFmtId="0" fontId="0" fillId="0" borderId="2" xfId="0" applyBorder="1"/>
    <xf numFmtId="0" fontId="4" fillId="0" borderId="8" xfId="0" applyFont="1" applyBorder="1"/>
    <xf numFmtId="0" fontId="0" fillId="0" borderId="0" xfId="0" applyBorder="1"/>
    <xf numFmtId="0" fontId="0" fillId="0" borderId="9" xfId="0" applyBorder="1"/>
    <xf numFmtId="0" fontId="5" fillId="0" borderId="0" xfId="0" applyFont="1" applyBorder="1"/>
    <xf numFmtId="10" fontId="0" fillId="0" borderId="0" xfId="2" applyNumberFormat="1" applyFont="1"/>
    <xf numFmtId="0" fontId="4" fillId="0" borderId="3" xfId="0" applyFont="1" applyBorder="1"/>
    <xf numFmtId="0" fontId="0" fillId="0" borderId="11" xfId="0" applyBorder="1"/>
    <xf numFmtId="0" fontId="0" fillId="0" borderId="4" xfId="0" applyBorder="1"/>
    <xf numFmtId="0" fontId="20" fillId="0" borderId="0" xfId="0" applyFont="1"/>
    <xf numFmtId="0" fontId="21" fillId="0" borderId="0" xfId="0" applyFont="1"/>
    <xf numFmtId="0" fontId="0" fillId="0" borderId="1" xfId="0" quotePrefix="1" applyBorder="1"/>
    <xf numFmtId="0" fontId="0" fillId="0" borderId="7" xfId="0" quotePrefix="1" applyBorder="1"/>
    <xf numFmtId="0" fontId="4" fillId="0" borderId="7" xfId="0" applyFont="1" applyBorder="1"/>
    <xf numFmtId="16" fontId="0" fillId="0" borderId="7" xfId="0" quotePrefix="1" applyNumberFormat="1" applyBorder="1"/>
    <xf numFmtId="0" fontId="0" fillId="0" borderId="12" xfId="0" applyBorder="1"/>
    <xf numFmtId="164" fontId="0" fillId="0" borderId="8" xfId="1" applyNumberFormat="1" applyFont="1" applyBorder="1"/>
    <xf numFmtId="164" fontId="0" fillId="0" borderId="0" xfId="1" applyNumberFormat="1" applyFont="1" applyBorder="1"/>
    <xf numFmtId="0" fontId="4" fillId="0" borderId="0" xfId="0" applyFont="1" applyBorder="1"/>
    <xf numFmtId="16" fontId="0" fillId="0" borderId="0" xfId="0" quotePrefix="1" applyNumberFormat="1" applyBorder="1"/>
    <xf numFmtId="18" fontId="0" fillId="0" borderId="0" xfId="0" applyNumberFormat="1" applyBorder="1"/>
    <xf numFmtId="164" fontId="0" fillId="0" borderId="9" xfId="0" applyNumberFormat="1" applyBorder="1"/>
    <xf numFmtId="9" fontId="0" fillId="0" borderId="13" xfId="2" applyFont="1" applyBorder="1"/>
    <xf numFmtId="0" fontId="0" fillId="0" borderId="0" xfId="0" quotePrefix="1" applyBorder="1"/>
    <xf numFmtId="164" fontId="0" fillId="0" borderId="3" xfId="1" applyNumberFormat="1" applyFont="1" applyBorder="1"/>
    <xf numFmtId="164" fontId="0" fillId="0" borderId="11" xfId="1" applyNumberFormat="1" applyFont="1" applyBorder="1"/>
    <xf numFmtId="0" fontId="4" fillId="0" borderId="11" xfId="0" applyFont="1" applyBorder="1"/>
    <xf numFmtId="0" fontId="0" fillId="0" borderId="11" xfId="0" quotePrefix="1" applyBorder="1"/>
    <xf numFmtId="18" fontId="0" fillId="0" borderId="11" xfId="0" applyNumberFormat="1" applyBorder="1"/>
    <xf numFmtId="164" fontId="0" fillId="0" borderId="4" xfId="0" applyNumberFormat="1" applyBorder="1"/>
    <xf numFmtId="165" fontId="0" fillId="0" borderId="14" xfId="2" applyNumberFormat="1" applyFont="1" applyBorder="1"/>
    <xf numFmtId="164" fontId="0" fillId="0" borderId="0" xfId="1" applyNumberFormat="1" applyFont="1"/>
    <xf numFmtId="16" fontId="0" fillId="0" borderId="0" xfId="0" quotePrefix="1" applyNumberFormat="1"/>
    <xf numFmtId="0" fontId="0" fillId="0" borderId="0" xfId="0" quotePrefix="1"/>
    <xf numFmtId="164" fontId="0" fillId="0" borderId="0" xfId="0" applyNumberFormat="1"/>
    <xf numFmtId="0" fontId="22" fillId="0" borderId="0" xfId="0" applyFont="1" applyFill="1"/>
    <xf numFmtId="0" fontId="0" fillId="0" borderId="0" xfId="0" applyFill="1"/>
    <xf numFmtId="0" fontId="23" fillId="0" borderId="0" xfId="0" applyFont="1"/>
    <xf numFmtId="0" fontId="24" fillId="0" borderId="0" xfId="0" applyFont="1"/>
    <xf numFmtId="0" fontId="0" fillId="0" borderId="2" xfId="0" applyBorder="1" applyAlignment="1">
      <alignment horizontal="right"/>
    </xf>
    <xf numFmtId="0" fontId="0" fillId="0" borderId="0" xfId="0" applyAlignment="1">
      <alignment horizontal="center"/>
    </xf>
    <xf numFmtId="0" fontId="0" fillId="0" borderId="8" xfId="0" applyBorder="1"/>
    <xf numFmtId="0" fontId="0" fillId="0" borderId="9" xfId="0" applyBorder="1" applyAlignment="1">
      <alignment horizontal="right"/>
    </xf>
    <xf numFmtId="0" fontId="16" fillId="0" borderId="9" xfId="0" applyFont="1" applyBorder="1" applyAlignment="1">
      <alignment horizontal="right"/>
    </xf>
    <xf numFmtId="0" fontId="16" fillId="0" borderId="0" xfId="0" applyFont="1" applyAlignment="1">
      <alignment horizontal="center"/>
    </xf>
    <xf numFmtId="0" fontId="25" fillId="0" borderId="0" xfId="0" applyFont="1"/>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16" fillId="0" borderId="4" xfId="0" applyFont="1" applyBorder="1" applyAlignment="1">
      <alignment horizontal="right"/>
    </xf>
    <xf numFmtId="0" fontId="26" fillId="0" borderId="0" xfId="0" applyFont="1" applyAlignment="1">
      <alignment horizontal="center"/>
    </xf>
    <xf numFmtId="0" fontId="26" fillId="0" borderId="0" xfId="0" applyFont="1"/>
    <xf numFmtId="0" fontId="24" fillId="0" borderId="1" xfId="0" applyFont="1" applyBorder="1" applyAlignment="1">
      <alignment horizontal="center"/>
    </xf>
    <xf numFmtId="0" fontId="0" fillId="0" borderId="7" xfId="0" applyBorder="1" applyAlignment="1">
      <alignment horizontal="center"/>
    </xf>
    <xf numFmtId="0" fontId="0" fillId="0" borderId="2" xfId="0" applyBorder="1" applyAlignment="1">
      <alignment horizontal="center"/>
    </xf>
    <xf numFmtId="9" fontId="0" fillId="0" borderId="0" xfId="2" applyFont="1" applyBorder="1" applyAlignment="1">
      <alignment horizontal="center"/>
    </xf>
    <xf numFmtId="9" fontId="0" fillId="0" borderId="9" xfId="2" applyFont="1" applyBorder="1" applyAlignment="1">
      <alignment horizontal="center"/>
    </xf>
    <xf numFmtId="0" fontId="26" fillId="0" borderId="1" xfId="0" applyFont="1" applyBorder="1"/>
    <xf numFmtId="18" fontId="26" fillId="0" borderId="2" xfId="0" applyNumberFormat="1" applyFont="1" applyBorder="1"/>
    <xf numFmtId="0" fontId="26" fillId="0" borderId="3" xfId="0" applyFont="1" applyBorder="1"/>
    <xf numFmtId="18" fontId="26" fillId="0" borderId="4" xfId="0" applyNumberFormat="1" applyFont="1" applyBorder="1"/>
    <xf numFmtId="0" fontId="0" fillId="0" borderId="3" xfId="0" applyBorder="1" applyAlignment="1">
      <alignment horizontal="center"/>
    </xf>
    <xf numFmtId="9" fontId="0" fillId="0" borderId="11" xfId="2" applyFont="1" applyBorder="1" applyAlignment="1">
      <alignment horizontal="center"/>
    </xf>
    <xf numFmtId="9" fontId="0" fillId="0" borderId="4" xfId="2" applyFont="1" applyBorder="1" applyAlignment="1">
      <alignment horizontal="center"/>
    </xf>
    <xf numFmtId="0" fontId="16" fillId="0" borderId="0" xfId="0" applyFont="1" applyAlignment="1">
      <alignment horizontal="right"/>
    </xf>
    <xf numFmtId="0" fontId="26" fillId="0" borderId="9" xfId="0" applyFont="1" applyBorder="1" applyAlignment="1">
      <alignment horizontal="right"/>
    </xf>
    <xf numFmtId="0" fontId="26" fillId="0" borderId="4" xfId="0" applyFont="1" applyBorder="1" applyAlignment="1">
      <alignment horizontal="right"/>
    </xf>
    <xf numFmtId="14" fontId="26" fillId="0" borderId="8" xfId="0" applyNumberFormat="1" applyFont="1" applyBorder="1"/>
    <xf numFmtId="166" fontId="26" fillId="0" borderId="0" xfId="0" applyNumberFormat="1" applyFont="1"/>
    <xf numFmtId="0" fontId="0" fillId="0" borderId="0" xfId="0" applyAlignment="1">
      <alignment horizontal="right"/>
    </xf>
    <xf numFmtId="0" fontId="26" fillId="0" borderId="0" xfId="0" applyFont="1" applyAlignment="1">
      <alignment horizontal="right"/>
    </xf>
    <xf numFmtId="14" fontId="2" fillId="0" borderId="0" xfId="0" applyNumberFormat="1" applyFont="1"/>
    <xf numFmtId="18" fontId="2" fillId="0" borderId="0" xfId="0" applyNumberFormat="1" applyFont="1"/>
    <xf numFmtId="0" fontId="27" fillId="0" borderId="0" xfId="0" applyFont="1"/>
    <xf numFmtId="0" fontId="28" fillId="0" borderId="0" xfId="0" applyFont="1"/>
    <xf numFmtId="0" fontId="22" fillId="0" borderId="0" xfId="0" applyFont="1"/>
    <xf numFmtId="0" fontId="29" fillId="0" borderId="0" xfId="0" applyFont="1"/>
    <xf numFmtId="14" fontId="0" fillId="0" borderId="0" xfId="0" applyNumberFormat="1"/>
    <xf numFmtId="14" fontId="30" fillId="0" borderId="0" xfId="0" applyNumberFormat="1" applyFont="1"/>
    <xf numFmtId="0" fontId="26" fillId="0" borderId="0" xfId="0" quotePrefix="1" applyFont="1" applyAlignment="1">
      <alignment horizontal="center"/>
    </xf>
    <xf numFmtId="14" fontId="4" fillId="0" borderId="0" xfId="0" applyNumberFormat="1" applyFont="1"/>
    <xf numFmtId="0" fontId="30" fillId="0" borderId="1" xfId="0" applyFont="1" applyBorder="1"/>
    <xf numFmtId="0" fontId="30" fillId="0" borderId="2" xfId="0" applyFont="1" applyBorder="1"/>
    <xf numFmtId="0" fontId="30" fillId="0" borderId="3" xfId="0" applyFont="1" applyBorder="1"/>
    <xf numFmtId="0" fontId="30" fillId="0" borderId="4" xfId="0" applyFont="1" applyBorder="1"/>
    <xf numFmtId="0" fontId="31" fillId="0" borderId="0" xfId="0" applyFont="1"/>
    <xf numFmtId="0" fontId="2" fillId="0" borderId="0" xfId="0" applyFont="1" applyAlignment="1">
      <alignment horizontal="center"/>
    </xf>
    <xf numFmtId="0" fontId="6" fillId="0" borderId="1" xfId="0" applyFont="1" applyBorder="1"/>
    <xf numFmtId="18" fontId="2" fillId="0" borderId="7" xfId="0" applyNumberFormat="1" applyFont="1" applyBorder="1"/>
    <xf numFmtId="0" fontId="2" fillId="0" borderId="2" xfId="0" applyFont="1" applyBorder="1"/>
    <xf numFmtId="0" fontId="6" fillId="0" borderId="3" xfId="0" applyFont="1" applyBorder="1"/>
    <xf numFmtId="18" fontId="2" fillId="0" borderId="11" xfId="0" applyNumberFormat="1" applyFont="1" applyBorder="1"/>
    <xf numFmtId="18" fontId="2" fillId="0" borderId="4" xfId="0" applyNumberFormat="1" applyFont="1" applyBorder="1"/>
    <xf numFmtId="0" fontId="32" fillId="0" borderId="0" xfId="0" applyFont="1"/>
    <xf numFmtId="0" fontId="33" fillId="0" borderId="0" xfId="0" applyFont="1"/>
    <xf numFmtId="18" fontId="2" fillId="0" borderId="2" xfId="0" applyNumberFormat="1" applyFont="1" applyBorder="1"/>
    <xf numFmtId="0" fontId="6" fillId="0" borderId="8" xfId="0" applyFont="1" applyBorder="1"/>
    <xf numFmtId="0" fontId="2" fillId="0" borderId="4" xfId="0" applyFont="1" applyBorder="1"/>
    <xf numFmtId="18" fontId="2" fillId="0" borderId="9" xfId="0" applyNumberFormat="1" applyFont="1" applyBorder="1"/>
    <xf numFmtId="0" fontId="2" fillId="0" borderId="1" xfId="0" applyFont="1" applyBorder="1"/>
    <xf numFmtId="0" fontId="6" fillId="0" borderId="2" xfId="0" applyFont="1" applyBorder="1"/>
    <xf numFmtId="0" fontId="2" fillId="0" borderId="3" xfId="0" applyFont="1" applyBorder="1"/>
    <xf numFmtId="0" fontId="6" fillId="0" borderId="4" xfId="0" applyFont="1" applyBorder="1"/>
    <xf numFmtId="0" fontId="2" fillId="0" borderId="6" xfId="0" applyFont="1" applyBorder="1" applyAlignment="1">
      <alignment horizontal="center"/>
    </xf>
    <xf numFmtId="0" fontId="34" fillId="0" borderId="0" xfId="0" applyFont="1"/>
    <xf numFmtId="0" fontId="0" fillId="0" borderId="1" xfId="0" applyBorder="1" applyAlignment="1">
      <alignment horizontal="center"/>
    </xf>
    <xf numFmtId="0" fontId="34" fillId="0" borderId="2" xfId="0" applyFont="1" applyBorder="1" applyAlignment="1">
      <alignment horizontal="center"/>
    </xf>
    <xf numFmtId="0" fontId="34" fillId="0" borderId="9" xfId="0" applyFont="1" applyBorder="1" applyAlignment="1">
      <alignment horizontal="center"/>
    </xf>
    <xf numFmtId="0" fontId="2" fillId="0" borderId="4" xfId="0" applyFont="1" applyBorder="1" applyAlignment="1">
      <alignment horizontal="center"/>
    </xf>
    <xf numFmtId="18" fontId="0" fillId="0" borderId="0" xfId="0" applyNumberFormat="1"/>
    <xf numFmtId="0" fontId="0" fillId="0" borderId="5" xfId="0" applyBorder="1" applyAlignment="1">
      <alignment horizontal="center"/>
    </xf>
    <xf numFmtId="18" fontId="0" fillId="0" borderId="7" xfId="0" applyNumberFormat="1" applyBorder="1"/>
    <xf numFmtId="0" fontId="35" fillId="0" borderId="0" xfId="0" applyFont="1"/>
    <xf numFmtId="0" fontId="36" fillId="0" borderId="0" xfId="0" applyFont="1"/>
    <xf numFmtId="0" fontId="4" fillId="2" borderId="0" xfId="0" applyFont="1" applyFill="1"/>
    <xf numFmtId="0" fontId="0" fillId="2" borderId="0" xfId="0" applyFill="1"/>
    <xf numFmtId="0" fontId="0" fillId="3" borderId="8" xfId="0" applyFill="1" applyBorder="1" applyAlignment="1">
      <alignment horizontal="center"/>
    </xf>
    <xf numFmtId="0" fontId="34" fillId="3" borderId="9"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9" fillId="0" borderId="1" xfId="0" applyFont="1" applyBorder="1"/>
    <xf numFmtId="0" fontId="6" fillId="0" borderId="7" xfId="0" applyFont="1" applyBorder="1"/>
    <xf numFmtId="0" fontId="29" fillId="0" borderId="3" xfId="0" applyFont="1" applyBorder="1"/>
    <xf numFmtId="0" fontId="6" fillId="0" borderId="11" xfId="0" applyFont="1" applyBorder="1"/>
    <xf numFmtId="0" fontId="23" fillId="0" borderId="1" xfId="0" applyFont="1" applyBorder="1"/>
    <xf numFmtId="18" fontId="23" fillId="0" borderId="2" xfId="0" applyNumberFormat="1" applyFont="1" applyBorder="1"/>
    <xf numFmtId="0" fontId="23" fillId="0" borderId="3" xfId="0" applyFont="1" applyBorder="1"/>
    <xf numFmtId="18" fontId="23" fillId="0" borderId="4" xfId="0" applyNumberFormat="1" applyFont="1" applyBorder="1"/>
    <xf numFmtId="0" fontId="19" fillId="0" borderId="0" xfId="0" applyFont="1" applyFill="1"/>
    <xf numFmtId="0" fontId="37" fillId="0" borderId="0" xfId="0" applyFont="1"/>
    <xf numFmtId="0" fontId="2" fillId="4" borderId="0" xfId="0" applyFont="1" applyFill="1"/>
    <xf numFmtId="0" fontId="6" fillId="4" borderId="0" xfId="0" applyFont="1" applyFill="1"/>
    <xf numFmtId="0" fontId="0" fillId="4" borderId="0" xfId="0" applyFill="1"/>
    <xf numFmtId="14" fontId="23" fillId="0" borderId="1" xfId="0" applyNumberFormat="1" applyFont="1" applyBorder="1"/>
    <xf numFmtId="0" fontId="2" fillId="5" borderId="0" xfId="0" applyFont="1" applyFill="1"/>
    <xf numFmtId="0" fontId="4" fillId="0" borderId="0" xfId="0" applyFont="1" applyAlignment="1">
      <alignment horizontal="right"/>
    </xf>
    <xf numFmtId="0" fontId="39" fillId="0" borderId="0" xfId="3" applyFont="1"/>
    <xf numFmtId="0" fontId="2" fillId="0" borderId="5" xfId="0" applyFont="1" applyBorder="1" applyAlignment="1">
      <alignment horizontal="center"/>
    </xf>
    <xf numFmtId="0" fontId="2" fillId="0" borderId="10" xfId="0" applyFont="1" applyBorder="1" applyAlignment="1">
      <alignment horizontal="center"/>
    </xf>
    <xf numFmtId="0" fontId="2" fillId="0" borderId="6" xfId="0" applyFont="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homeawaycorp.com/DataScience/TimeSeriesMultiReg" TargetMode="External"/><Relationship Id="rId1" Type="http://schemas.openxmlformats.org/officeDocument/2006/relationships/hyperlink" Target="https://github.homeawaycorp.com/ahellman/TimeSeriesMultiReg/blob/to-module/time_series_multireg/TimeSeriesMultiReg_Class.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06BA-9C8A-ED46-B21F-6DFD92F656C5}">
  <dimension ref="B1:AI508"/>
  <sheetViews>
    <sheetView tabSelected="1" topLeftCell="O497" zoomScale="120" zoomScaleNormal="120" workbookViewId="0">
      <selection activeCell="U506" sqref="U506"/>
    </sheetView>
  </sheetViews>
  <sheetFormatPr baseColWidth="10" defaultRowHeight="16"/>
  <cols>
    <col min="4" max="4" width="15" bestFit="1" customWidth="1"/>
    <col min="5" max="5" width="17.1640625" bestFit="1" customWidth="1"/>
    <col min="6" max="6" width="15" bestFit="1" customWidth="1"/>
    <col min="7" max="7" width="20.6640625" customWidth="1"/>
    <col min="8" max="8" width="17.1640625" bestFit="1" customWidth="1"/>
    <col min="10" max="10" width="11.6640625" bestFit="1" customWidth="1"/>
    <col min="11" max="11" width="22.33203125" bestFit="1" customWidth="1"/>
    <col min="13" max="13" width="14.83203125" customWidth="1"/>
    <col min="14" max="14" width="15.83203125" style="1" customWidth="1"/>
    <col min="15" max="15" width="18.1640625" customWidth="1"/>
    <col min="16" max="16" width="16" customWidth="1"/>
    <col min="17" max="17" width="27.5" customWidth="1"/>
    <col min="18" max="18" width="19.5" customWidth="1"/>
    <col min="19" max="19" width="13.5" customWidth="1"/>
    <col min="20" max="20" width="11.5" bestFit="1" customWidth="1"/>
    <col min="22" max="22" width="13.6640625" customWidth="1"/>
  </cols>
  <sheetData>
    <row r="1" spans="2:18">
      <c r="M1" s="2">
        <v>1</v>
      </c>
      <c r="N1" s="4" t="s">
        <v>419</v>
      </c>
    </row>
    <row r="2" spans="2:18">
      <c r="M2" s="2"/>
      <c r="N2" s="1" t="s">
        <v>4</v>
      </c>
      <c r="Q2" s="2">
        <v>5</v>
      </c>
      <c r="R2" s="2" t="s">
        <v>418</v>
      </c>
    </row>
    <row r="3" spans="2:18">
      <c r="M3" s="2"/>
      <c r="R3" s="25" t="s">
        <v>396</v>
      </c>
    </row>
    <row r="4" spans="2:18">
      <c r="B4" t="s">
        <v>1</v>
      </c>
      <c r="M4" s="2">
        <v>2</v>
      </c>
      <c r="N4" s="4" t="s">
        <v>420</v>
      </c>
      <c r="R4" s="25" t="s">
        <v>395</v>
      </c>
    </row>
    <row r="5" spans="2:18">
      <c r="B5" t="s">
        <v>3</v>
      </c>
      <c r="M5" s="2"/>
      <c r="N5" s="1" t="s">
        <v>0</v>
      </c>
      <c r="R5" s="25" t="s">
        <v>397</v>
      </c>
    </row>
    <row r="6" spans="2:18">
      <c r="B6" s="2" t="s">
        <v>5</v>
      </c>
      <c r="M6" s="2"/>
      <c r="N6" s="1" t="s">
        <v>2</v>
      </c>
      <c r="R6" s="25" t="s">
        <v>398</v>
      </c>
    </row>
    <row r="7" spans="2:18">
      <c r="B7" s="2" t="s">
        <v>6</v>
      </c>
      <c r="M7" s="2"/>
      <c r="N7" s="1" t="s">
        <v>5</v>
      </c>
    </row>
    <row r="8" spans="2:18">
      <c r="B8" s="2" t="s">
        <v>7</v>
      </c>
      <c r="G8" s="3" t="s">
        <v>8</v>
      </c>
      <c r="M8" s="2"/>
    </row>
    <row r="9" spans="2:18">
      <c r="B9" s="2" t="s">
        <v>9</v>
      </c>
      <c r="G9" s="3" t="s">
        <v>10</v>
      </c>
      <c r="M9" s="2">
        <v>3</v>
      </c>
      <c r="N9" s="4" t="s">
        <v>421</v>
      </c>
    </row>
    <row r="10" spans="2:18">
      <c r="B10" s="2" t="s">
        <v>12</v>
      </c>
      <c r="G10" s="3"/>
      <c r="M10" s="2"/>
      <c r="N10" s="1" t="s">
        <v>6</v>
      </c>
    </row>
    <row r="11" spans="2:18">
      <c r="B11" s="2" t="s">
        <v>13</v>
      </c>
      <c r="G11" s="3"/>
      <c r="M11" s="2"/>
      <c r="N11" s="1" t="s">
        <v>11</v>
      </c>
    </row>
    <row r="12" spans="2:18">
      <c r="B12" s="2" t="s">
        <v>14</v>
      </c>
      <c r="G12" s="3" t="s">
        <v>15</v>
      </c>
      <c r="M12" s="2"/>
      <c r="N12" s="4"/>
    </row>
    <row r="13" spans="2:18">
      <c r="B13" s="5" t="s">
        <v>17</v>
      </c>
      <c r="G13" s="2" t="s">
        <v>18</v>
      </c>
      <c r="M13" s="2"/>
      <c r="N13" s="4" t="s">
        <v>16</v>
      </c>
    </row>
    <row r="14" spans="2:18">
      <c r="M14" s="2"/>
      <c r="N14" s="4" t="s">
        <v>19</v>
      </c>
    </row>
    <row r="15" spans="2:18">
      <c r="M15" s="2"/>
      <c r="N15" s="4"/>
    </row>
    <row r="16" spans="2:18">
      <c r="M16" s="2">
        <v>4</v>
      </c>
      <c r="N16" s="4" t="s">
        <v>422</v>
      </c>
    </row>
    <row r="17" spans="2:35">
      <c r="N17" s="16" t="s">
        <v>394</v>
      </c>
    </row>
    <row r="18" spans="2:35" ht="19">
      <c r="B18" s="6" t="s">
        <v>21</v>
      </c>
      <c r="N18" s="142"/>
      <c r="O18" s="143"/>
      <c r="P18" s="143"/>
      <c r="Q18" s="143"/>
      <c r="R18" s="143"/>
    </row>
    <row r="19" spans="2:35" ht="19">
      <c r="B19" s="7" t="s">
        <v>22</v>
      </c>
      <c r="N19" s="4" t="s">
        <v>20</v>
      </c>
    </row>
    <row r="20" spans="2:35" ht="19">
      <c r="B20" s="6" t="s">
        <v>23</v>
      </c>
      <c r="N20" s="4" t="s">
        <v>24</v>
      </c>
    </row>
    <row r="21" spans="2:35" ht="19">
      <c r="B21" s="7" t="s">
        <v>25</v>
      </c>
      <c r="N21" s="4"/>
    </row>
    <row r="22" spans="2:35" ht="19">
      <c r="B22" s="6" t="s">
        <v>26</v>
      </c>
      <c r="F22" s="164" t="s">
        <v>522</v>
      </c>
      <c r="N22" s="4" t="s">
        <v>27</v>
      </c>
    </row>
    <row r="23" spans="2:35" ht="19">
      <c r="B23" s="7" t="s">
        <v>28</v>
      </c>
      <c r="F23" s="65" t="s">
        <v>523</v>
      </c>
      <c r="N23" s="4"/>
    </row>
    <row r="24" spans="2:35" ht="19">
      <c r="B24" s="6" t="s">
        <v>29</v>
      </c>
      <c r="F24" s="2" t="s">
        <v>524</v>
      </c>
      <c r="N24" s="4" t="s">
        <v>30</v>
      </c>
    </row>
    <row r="25" spans="2:35" ht="19">
      <c r="B25" s="7"/>
      <c r="N25" s="4"/>
    </row>
    <row r="26" spans="2:35" ht="19">
      <c r="B26" s="8" t="s">
        <v>31</v>
      </c>
      <c r="N26" s="4" t="s">
        <v>32</v>
      </c>
    </row>
    <row r="27" spans="2:35" ht="19">
      <c r="B27" s="6" t="s">
        <v>33</v>
      </c>
      <c r="N27" s="4"/>
    </row>
    <row r="28" spans="2:35" ht="19">
      <c r="B28" s="9" t="s">
        <v>34</v>
      </c>
    </row>
    <row r="29" spans="2:35" ht="19">
      <c r="B29" s="7"/>
      <c r="N29" s="10" t="s">
        <v>35</v>
      </c>
    </row>
    <row r="30" spans="2:35" ht="17" thickBot="1">
      <c r="B30" s="11" t="s">
        <v>36</v>
      </c>
      <c r="T30" s="4" t="s">
        <v>16</v>
      </c>
    </row>
    <row r="31" spans="2:35" ht="21">
      <c r="B31" s="12"/>
      <c r="N31" s="13">
        <v>43544</v>
      </c>
      <c r="T31" s="4" t="s">
        <v>19</v>
      </c>
      <c r="AC31" t="s">
        <v>37</v>
      </c>
      <c r="AD31" s="14" t="s">
        <v>38</v>
      </c>
      <c r="AE31" s="15">
        <v>0.42708333333333331</v>
      </c>
      <c r="AG31" t="s">
        <v>39</v>
      </c>
      <c r="AH31" s="14" t="s">
        <v>38</v>
      </c>
      <c r="AI31" s="15">
        <v>0.92291666666666661</v>
      </c>
    </row>
    <row r="32" spans="2:35" ht="20" thickBot="1">
      <c r="B32" s="7"/>
      <c r="T32" s="16" t="s">
        <v>40</v>
      </c>
      <c r="AD32" s="17" t="s">
        <v>41</v>
      </c>
      <c r="AE32" s="18">
        <v>0.51874999999999993</v>
      </c>
      <c r="AH32" s="17" t="s">
        <v>41</v>
      </c>
      <c r="AI32" s="18">
        <v>2.9861111111111113E-2</v>
      </c>
    </row>
    <row r="33" spans="2:23" ht="20" thickBot="1">
      <c r="B33" s="7" t="s">
        <v>42</v>
      </c>
      <c r="M33" s="2" t="s">
        <v>43</v>
      </c>
      <c r="N33" s="19" t="s">
        <v>44</v>
      </c>
      <c r="T33" s="4" t="s">
        <v>45</v>
      </c>
    </row>
    <row r="34" spans="2:23" ht="17" thickBot="1">
      <c r="M34" s="20" t="s">
        <v>46</v>
      </c>
      <c r="N34" s="21" t="s">
        <v>47</v>
      </c>
      <c r="T34" s="16" t="s">
        <v>48</v>
      </c>
    </row>
    <row r="35" spans="2:23">
      <c r="M35" s="4" t="s">
        <v>49</v>
      </c>
      <c r="Q35" t="s">
        <v>37</v>
      </c>
      <c r="R35" s="1" t="s">
        <v>50</v>
      </c>
      <c r="T35" s="4" t="s">
        <v>51</v>
      </c>
    </row>
    <row r="36" spans="2:23">
      <c r="M36" s="4" t="s">
        <v>52</v>
      </c>
      <c r="Q36" t="s">
        <v>53</v>
      </c>
      <c r="R36" s="1" t="s">
        <v>54</v>
      </c>
      <c r="S36" t="s">
        <v>55</v>
      </c>
      <c r="T36" s="16" t="s">
        <v>56</v>
      </c>
    </row>
    <row r="37" spans="2:23">
      <c r="M37" s="4" t="s">
        <v>57</v>
      </c>
      <c r="Q37" t="s">
        <v>58</v>
      </c>
      <c r="R37" s="1" t="s">
        <v>59</v>
      </c>
      <c r="S37" t="s">
        <v>60</v>
      </c>
      <c r="T37" s="4" t="s">
        <v>61</v>
      </c>
    </row>
    <row r="38" spans="2:23">
      <c r="M38" s="4" t="s">
        <v>62</v>
      </c>
      <c r="Q38" t="s">
        <v>63</v>
      </c>
      <c r="R38" s="1" t="s">
        <v>64</v>
      </c>
      <c r="S38" t="s">
        <v>65</v>
      </c>
      <c r="T38" s="16" t="s">
        <v>40</v>
      </c>
    </row>
    <row r="39" spans="2:23">
      <c r="T39" s="4" t="s">
        <v>66</v>
      </c>
    </row>
    <row r="40" spans="2:23">
      <c r="M40" s="2" t="s">
        <v>67</v>
      </c>
      <c r="N40" s="19" t="s">
        <v>68</v>
      </c>
      <c r="T40" s="22" t="s">
        <v>40</v>
      </c>
    </row>
    <row r="41" spans="2:23" ht="17" thickBot="1">
      <c r="T41" s="23" t="s">
        <v>69</v>
      </c>
    </row>
    <row r="42" spans="2:23" ht="17" thickBot="1">
      <c r="M42" s="20" t="s">
        <v>46</v>
      </c>
      <c r="N42" s="21" t="s">
        <v>70</v>
      </c>
      <c r="T42" s="4"/>
    </row>
    <row r="43" spans="2:23">
      <c r="M43" s="24" t="s">
        <v>71</v>
      </c>
      <c r="V43" s="25" t="s">
        <v>72</v>
      </c>
    </row>
    <row r="44" spans="2:23">
      <c r="N44" s="16" t="s">
        <v>73</v>
      </c>
      <c r="V44" s="25" t="s">
        <v>74</v>
      </c>
    </row>
    <row r="45" spans="2:23">
      <c r="M45" t="s">
        <v>75</v>
      </c>
      <c r="N45" s="1" t="s">
        <v>50</v>
      </c>
      <c r="Q45" s="4" t="s">
        <v>76</v>
      </c>
    </row>
    <row r="46" spans="2:23">
      <c r="M46" t="s">
        <v>77</v>
      </c>
      <c r="N46" s="1" t="s">
        <v>54</v>
      </c>
      <c r="O46" t="s">
        <v>78</v>
      </c>
      <c r="Q46" s="4" t="s">
        <v>79</v>
      </c>
    </row>
    <row r="47" spans="2:23" ht="17" thickBot="1"/>
    <row r="48" spans="2:23">
      <c r="S48" t="s">
        <v>63</v>
      </c>
      <c r="T48" s="14" t="s">
        <v>38</v>
      </c>
      <c r="U48" s="15">
        <v>0.54722222222222217</v>
      </c>
      <c r="W48" s="25" t="s">
        <v>80</v>
      </c>
    </row>
    <row r="49" spans="13:33" ht="17" thickBot="1">
      <c r="M49" s="2"/>
      <c r="T49" s="17" t="s">
        <v>41</v>
      </c>
      <c r="U49" s="18">
        <v>0.62777777777777777</v>
      </c>
      <c r="W49" s="25" t="s">
        <v>81</v>
      </c>
    </row>
    <row r="50" spans="13:33">
      <c r="U50" s="4"/>
    </row>
    <row r="51" spans="13:33">
      <c r="W51" s="4" t="s">
        <v>82</v>
      </c>
    </row>
    <row r="52" spans="13:33" ht="17" thickBot="1">
      <c r="W52" s="4" t="s">
        <v>83</v>
      </c>
    </row>
    <row r="53" spans="13:33">
      <c r="N53" s="26" t="s">
        <v>84</v>
      </c>
      <c r="O53" s="27" t="s">
        <v>85</v>
      </c>
      <c r="P53" s="27"/>
      <c r="Q53" s="27"/>
      <c r="R53" s="27"/>
      <c r="S53" s="27"/>
      <c r="T53" s="27"/>
      <c r="U53" s="27"/>
      <c r="V53" s="28"/>
    </row>
    <row r="54" spans="13:33" ht="17" thickBot="1">
      <c r="N54" s="29" t="s">
        <v>86</v>
      </c>
      <c r="O54" s="30" t="s">
        <v>87</v>
      </c>
      <c r="P54" s="30"/>
      <c r="Q54" s="30"/>
      <c r="R54" s="30"/>
      <c r="S54" s="30"/>
      <c r="T54" s="30"/>
      <c r="U54" s="30"/>
      <c r="V54" s="31"/>
    </row>
    <row r="55" spans="13:33">
      <c r="N55" s="29" t="s">
        <v>88</v>
      </c>
      <c r="O55" s="30" t="s">
        <v>89</v>
      </c>
      <c r="P55" s="30"/>
      <c r="Q55" s="30"/>
      <c r="R55" s="30"/>
      <c r="S55" s="30"/>
      <c r="T55" s="30"/>
      <c r="U55" s="30"/>
      <c r="V55" s="31"/>
      <c r="W55" t="s">
        <v>77</v>
      </c>
      <c r="X55" s="14" t="s">
        <v>38</v>
      </c>
      <c r="Y55" s="15">
        <v>0.64027777777777783</v>
      </c>
      <c r="AA55" t="s">
        <v>75</v>
      </c>
      <c r="AB55" s="14" t="s">
        <v>38</v>
      </c>
      <c r="AC55" s="15">
        <v>0.69930555555555562</v>
      </c>
    </row>
    <row r="56" spans="13:33" ht="17" thickBot="1">
      <c r="N56" s="29"/>
      <c r="O56" s="30"/>
      <c r="P56" s="30"/>
      <c r="Q56" s="30"/>
      <c r="R56" s="30"/>
      <c r="S56" s="30"/>
      <c r="T56" s="30"/>
      <c r="U56" s="30"/>
      <c r="V56" s="31"/>
      <c r="X56" s="17" t="s">
        <v>41</v>
      </c>
      <c r="Y56" s="18">
        <v>0.69791666666666663</v>
      </c>
      <c r="AB56" s="17" t="s">
        <v>41</v>
      </c>
      <c r="AC56" s="18">
        <v>0.81458333333333333</v>
      </c>
    </row>
    <row r="57" spans="13:33" ht="17" thickBot="1">
      <c r="N57" s="29" t="s">
        <v>90</v>
      </c>
      <c r="O57" s="30"/>
      <c r="P57" s="30"/>
      <c r="Q57" s="30"/>
      <c r="R57" s="30"/>
      <c r="S57" s="30"/>
      <c r="T57" s="30"/>
      <c r="U57" s="30"/>
      <c r="V57" s="31"/>
    </row>
    <row r="58" spans="13:33">
      <c r="N58" s="29"/>
      <c r="O58" s="30" t="s">
        <v>91</v>
      </c>
      <c r="P58" s="30"/>
      <c r="Q58" s="30"/>
      <c r="R58" s="30"/>
      <c r="S58" s="30"/>
      <c r="T58" s="30"/>
      <c r="U58" s="30"/>
      <c r="V58" s="31"/>
      <c r="W58" t="s">
        <v>53</v>
      </c>
      <c r="X58" s="14" t="s">
        <v>38</v>
      </c>
      <c r="Y58" s="15">
        <v>0.82291666666666663</v>
      </c>
      <c r="AA58" t="s">
        <v>58</v>
      </c>
      <c r="AB58" s="14" t="s">
        <v>38</v>
      </c>
      <c r="AC58" s="15">
        <v>0.91666666666666663</v>
      </c>
    </row>
    <row r="59" spans="13:33" ht="17" thickBot="1">
      <c r="N59" s="29"/>
      <c r="O59" s="30" t="s">
        <v>92</v>
      </c>
      <c r="P59" s="30"/>
      <c r="Q59" s="30"/>
      <c r="R59" s="30"/>
      <c r="S59" s="30"/>
      <c r="T59" s="30"/>
      <c r="U59" s="30"/>
      <c r="V59" s="31"/>
      <c r="X59" s="17" t="s">
        <v>41</v>
      </c>
      <c r="Y59" s="18">
        <v>0.90625</v>
      </c>
      <c r="AB59" s="17" t="s">
        <v>41</v>
      </c>
      <c r="AC59" s="18">
        <v>0.98888888888888893</v>
      </c>
    </row>
    <row r="60" spans="13:33">
      <c r="N60" s="29"/>
      <c r="O60" s="32" t="s">
        <v>93</v>
      </c>
      <c r="P60" s="30"/>
      <c r="Q60" s="30"/>
      <c r="R60" s="30"/>
      <c r="S60" s="30"/>
      <c r="T60" s="30"/>
      <c r="U60" s="30"/>
      <c r="V60" s="31"/>
    </row>
    <row r="61" spans="13:33" ht="17" thickBot="1">
      <c r="N61" s="29"/>
      <c r="O61" s="30"/>
      <c r="P61" s="30"/>
      <c r="Q61" s="30"/>
      <c r="R61" s="30"/>
      <c r="S61" s="30"/>
      <c r="T61" s="30"/>
      <c r="U61" s="30"/>
      <c r="V61" s="31"/>
      <c r="AG61" s="33"/>
    </row>
    <row r="62" spans="13:33" ht="17" thickBot="1">
      <c r="N62" s="29"/>
      <c r="O62" s="30" t="s">
        <v>94</v>
      </c>
      <c r="P62" s="30"/>
      <c r="Q62" s="30"/>
      <c r="R62" s="30"/>
      <c r="S62" s="30"/>
      <c r="T62" s="30"/>
      <c r="U62" s="30"/>
      <c r="V62" s="31"/>
      <c r="X62" s="165" t="s">
        <v>95</v>
      </c>
      <c r="Y62" s="166"/>
      <c r="Z62" s="166"/>
      <c r="AA62" s="166"/>
      <c r="AB62" s="167"/>
    </row>
    <row r="63" spans="13:33">
      <c r="N63" s="29"/>
      <c r="O63" s="30" t="s">
        <v>96</v>
      </c>
      <c r="P63" s="30"/>
      <c r="Q63" s="30"/>
      <c r="R63" s="30"/>
      <c r="S63" s="30"/>
      <c r="T63" s="30"/>
      <c r="U63" s="30"/>
      <c r="V63" s="31"/>
    </row>
    <row r="64" spans="13:33" ht="17" thickBot="1">
      <c r="N64" s="34"/>
      <c r="O64" s="35" t="s">
        <v>97</v>
      </c>
      <c r="P64" s="35"/>
      <c r="Q64" s="35"/>
      <c r="R64" s="35"/>
      <c r="S64" s="35"/>
      <c r="T64" s="35"/>
      <c r="U64" s="35"/>
      <c r="V64" s="36"/>
      <c r="X64" s="37" t="s">
        <v>98</v>
      </c>
    </row>
    <row r="65" spans="9:24">
      <c r="X65" s="37" t="s">
        <v>99</v>
      </c>
    </row>
    <row r="66" spans="9:24" ht="17" thickBot="1">
      <c r="N66" s="13">
        <v>43545</v>
      </c>
      <c r="X66" s="37" t="s">
        <v>100</v>
      </c>
    </row>
    <row r="67" spans="9:24" ht="17" thickBot="1">
      <c r="M67" s="20" t="s">
        <v>46</v>
      </c>
      <c r="N67" s="21" t="s">
        <v>101</v>
      </c>
      <c r="X67" s="37" t="s">
        <v>102</v>
      </c>
    </row>
    <row r="68" spans="9:24">
      <c r="M68" s="2" t="s">
        <v>103</v>
      </c>
      <c r="N68" s="19" t="s">
        <v>104</v>
      </c>
    </row>
    <row r="69" spans="9:24">
      <c r="N69" s="19" t="s">
        <v>105</v>
      </c>
    </row>
    <row r="70" spans="9:24" ht="17" thickBot="1">
      <c r="N70" s="38" t="s">
        <v>106</v>
      </c>
      <c r="V70" s="16" t="s">
        <v>107</v>
      </c>
    </row>
    <row r="71" spans="9:24">
      <c r="J71" s="39" t="s">
        <v>108</v>
      </c>
      <c r="K71" s="40" t="s">
        <v>109</v>
      </c>
      <c r="L71" s="40" t="s">
        <v>110</v>
      </c>
      <c r="M71" s="41" t="s">
        <v>111</v>
      </c>
      <c r="N71" s="27"/>
      <c r="O71" s="27" t="s">
        <v>38</v>
      </c>
      <c r="P71" s="27" t="s">
        <v>41</v>
      </c>
      <c r="Q71" s="40" t="s">
        <v>110</v>
      </c>
      <c r="R71" s="40" t="s">
        <v>109</v>
      </c>
      <c r="S71" s="42" t="s">
        <v>108</v>
      </c>
      <c r="T71" s="28" t="s">
        <v>112</v>
      </c>
      <c r="U71" s="43" t="s">
        <v>113</v>
      </c>
      <c r="V71" s="4" t="s">
        <v>114</v>
      </c>
    </row>
    <row r="72" spans="9:24">
      <c r="J72" s="44"/>
      <c r="K72" s="45"/>
      <c r="L72" s="45">
        <v>500657</v>
      </c>
      <c r="M72" s="46" t="s">
        <v>37</v>
      </c>
      <c r="N72" s="47" t="s">
        <v>115</v>
      </c>
      <c r="O72" s="48">
        <v>0.40625</v>
      </c>
      <c r="P72" s="48">
        <v>0.4777777777777778</v>
      </c>
      <c r="Q72" s="45">
        <v>478065</v>
      </c>
      <c r="R72" s="45">
        <v>429513</v>
      </c>
      <c r="S72" s="45">
        <v>463729</v>
      </c>
      <c r="T72" s="49">
        <f>Q72-L72</f>
        <v>-22592</v>
      </c>
      <c r="U72" s="50">
        <f>Q72/L72-1</f>
        <v>-4.512470613613706E-2</v>
      </c>
      <c r="V72" s="16" t="s">
        <v>116</v>
      </c>
    </row>
    <row r="73" spans="9:24">
      <c r="J73" s="44"/>
      <c r="K73" s="45"/>
      <c r="L73" s="45">
        <v>500657</v>
      </c>
      <c r="M73" s="46" t="s">
        <v>53</v>
      </c>
      <c r="N73" s="51" t="s">
        <v>117</v>
      </c>
      <c r="O73" s="48">
        <v>0.48958333333333331</v>
      </c>
      <c r="P73" s="48">
        <v>0.54166666666666663</v>
      </c>
      <c r="Q73" s="45">
        <v>459164</v>
      </c>
      <c r="R73" s="45">
        <v>412114</v>
      </c>
      <c r="S73" s="45">
        <v>444208</v>
      </c>
      <c r="T73" s="49">
        <f t="shared" ref="T73:T76" si="0">Q73-L73</f>
        <v>-41493</v>
      </c>
      <c r="U73" s="50">
        <f>Q73/L73-1</f>
        <v>-8.2877099491268424E-2</v>
      </c>
      <c r="V73" s="4" t="s">
        <v>118</v>
      </c>
    </row>
    <row r="74" spans="9:24">
      <c r="J74" s="44"/>
      <c r="K74" s="45"/>
      <c r="L74" s="45">
        <v>500657</v>
      </c>
      <c r="M74" s="46" t="s">
        <v>58</v>
      </c>
      <c r="N74" s="51" t="s">
        <v>119</v>
      </c>
      <c r="O74" s="48">
        <v>0.60069444444444442</v>
      </c>
      <c r="P74" s="48">
        <v>0.63888888888888895</v>
      </c>
      <c r="Q74" s="45">
        <v>445332</v>
      </c>
      <c r="R74" s="45">
        <v>400619</v>
      </c>
      <c r="S74" s="45">
        <v>430002</v>
      </c>
      <c r="T74" s="49">
        <f t="shared" si="0"/>
        <v>-55325</v>
      </c>
      <c r="U74" s="50">
        <f>Q74/L74-1</f>
        <v>-0.11050479669713997</v>
      </c>
      <c r="V74" s="16" t="s">
        <v>120</v>
      </c>
    </row>
    <row r="75" spans="9:24">
      <c r="J75" s="44"/>
      <c r="K75" s="45"/>
      <c r="L75" s="45">
        <v>500657</v>
      </c>
      <c r="M75" s="46" t="s">
        <v>63</v>
      </c>
      <c r="N75" s="51" t="s">
        <v>121</v>
      </c>
      <c r="O75" s="48">
        <v>0.65625</v>
      </c>
      <c r="P75" s="48">
        <v>0.77361111111111114</v>
      </c>
      <c r="Q75" s="45">
        <v>492716</v>
      </c>
      <c r="R75" s="45">
        <v>440756</v>
      </c>
      <c r="S75" s="45">
        <v>474504</v>
      </c>
      <c r="T75" s="49">
        <f t="shared" si="0"/>
        <v>-7941</v>
      </c>
      <c r="U75" s="50">
        <f>Q75/L75-1</f>
        <v>-1.5861158437812661E-2</v>
      </c>
      <c r="V75" s="4" t="s">
        <v>122</v>
      </c>
    </row>
    <row r="76" spans="9:24" ht="17" thickBot="1">
      <c r="J76" s="52"/>
      <c r="K76" s="53"/>
      <c r="L76" s="53">
        <v>500657</v>
      </c>
      <c r="M76" s="54" t="s">
        <v>75</v>
      </c>
      <c r="N76" s="55" t="s">
        <v>123</v>
      </c>
      <c r="O76" s="56">
        <v>0.89583333333333337</v>
      </c>
      <c r="P76" s="56">
        <v>1.6666666666666666E-2</v>
      </c>
      <c r="Q76" s="53">
        <v>502419</v>
      </c>
      <c r="R76" s="53">
        <v>409319</v>
      </c>
      <c r="S76" s="53">
        <v>436277</v>
      </c>
      <c r="T76" s="57">
        <f t="shared" si="0"/>
        <v>1762</v>
      </c>
      <c r="U76" s="58">
        <f>Q76/L76-1</f>
        <v>3.5193755405398264E-3</v>
      </c>
      <c r="V76" s="16" t="s">
        <v>124</v>
      </c>
    </row>
    <row r="77" spans="9:24">
      <c r="M77" s="59"/>
      <c r="V77" s="4" t="s">
        <v>125</v>
      </c>
    </row>
    <row r="78" spans="9:24">
      <c r="I78" s="60" t="s">
        <v>110</v>
      </c>
      <c r="J78" s="59">
        <v>500657</v>
      </c>
      <c r="V78" s="16" t="s">
        <v>126</v>
      </c>
    </row>
    <row r="79" spans="9:24">
      <c r="I79" s="61" t="s">
        <v>109</v>
      </c>
      <c r="J79" s="59">
        <v>551524</v>
      </c>
      <c r="N79" s="4" t="s">
        <v>127</v>
      </c>
      <c r="V79" s="4" t="s">
        <v>128</v>
      </c>
    </row>
    <row r="80" spans="9:24">
      <c r="I80" s="61" t="s">
        <v>108</v>
      </c>
      <c r="J80" s="59">
        <v>525988</v>
      </c>
    </row>
    <row r="81" spans="13:22">
      <c r="V81" s="25" t="s">
        <v>129</v>
      </c>
    </row>
    <row r="82" spans="13:22">
      <c r="V82" s="25" t="s">
        <v>130</v>
      </c>
    </row>
    <row r="84" spans="13:22">
      <c r="V84" s="25" t="s">
        <v>131</v>
      </c>
    </row>
    <row r="85" spans="13:22">
      <c r="R85" s="62"/>
      <c r="V85" s="25" t="s">
        <v>132</v>
      </c>
    </row>
    <row r="86" spans="13:22">
      <c r="M86" s="2" t="s">
        <v>133</v>
      </c>
      <c r="N86" s="4" t="s">
        <v>134</v>
      </c>
    </row>
    <row r="87" spans="13:22">
      <c r="M87" s="2" t="s">
        <v>46</v>
      </c>
      <c r="N87" s="4" t="s">
        <v>135</v>
      </c>
      <c r="R87" s="62"/>
    </row>
    <row r="88" spans="13:22">
      <c r="N88" s="1" t="s">
        <v>136</v>
      </c>
    </row>
    <row r="89" spans="13:22">
      <c r="M89" s="2" t="s">
        <v>137</v>
      </c>
      <c r="N89" s="16" t="s">
        <v>138</v>
      </c>
    </row>
    <row r="90" spans="13:22">
      <c r="N90" s="4" t="s">
        <v>16</v>
      </c>
    </row>
    <row r="91" spans="13:22">
      <c r="N91" s="4" t="s">
        <v>19</v>
      </c>
    </row>
    <row r="93" spans="13:22">
      <c r="M93" s="2" t="s">
        <v>37</v>
      </c>
      <c r="N93" s="4" t="s">
        <v>139</v>
      </c>
    </row>
    <row r="94" spans="13:22" ht="17" thickBot="1"/>
    <row r="95" spans="13:22">
      <c r="N95" t="s">
        <v>37</v>
      </c>
      <c r="O95" s="14" t="s">
        <v>38</v>
      </c>
      <c r="P95" s="15">
        <v>0.67361111111111116</v>
      </c>
      <c r="R95" t="s">
        <v>53</v>
      </c>
      <c r="S95" s="14" t="s">
        <v>38</v>
      </c>
      <c r="T95" s="15">
        <v>0.68472222222222223</v>
      </c>
    </row>
    <row r="96" spans="13:22" ht="17" thickBot="1">
      <c r="N96"/>
      <c r="O96" s="17" t="s">
        <v>41</v>
      </c>
      <c r="P96" s="18">
        <v>0.68333333333333324</v>
      </c>
      <c r="S96" s="17" t="s">
        <v>41</v>
      </c>
      <c r="T96" s="18">
        <v>0.74305555555555547</v>
      </c>
    </row>
    <row r="98" spans="13:25">
      <c r="M98" s="2" t="s">
        <v>53</v>
      </c>
      <c r="N98" s="4" t="s">
        <v>140</v>
      </c>
      <c r="V98" s="25" t="s">
        <v>141</v>
      </c>
    </row>
    <row r="99" spans="13:25">
      <c r="N99" s="1" t="s">
        <v>142</v>
      </c>
      <c r="V99" s="25" t="s">
        <v>143</v>
      </c>
    </row>
    <row r="100" spans="13:25">
      <c r="N100" s="1" t="s">
        <v>144</v>
      </c>
    </row>
    <row r="101" spans="13:25">
      <c r="N101" s="1" t="s">
        <v>145</v>
      </c>
      <c r="V101" s="25" t="s">
        <v>146</v>
      </c>
    </row>
    <row r="102" spans="13:25">
      <c r="N102" s="1" t="s">
        <v>147</v>
      </c>
      <c r="V102" s="25" t="s">
        <v>148</v>
      </c>
    </row>
    <row r="104" spans="13:25">
      <c r="M104" s="2" t="s">
        <v>149</v>
      </c>
      <c r="N104" s="4" t="s">
        <v>150</v>
      </c>
    </row>
    <row r="105" spans="13:25">
      <c r="N105" s="1" t="s">
        <v>151</v>
      </c>
      <c r="T105" s="63"/>
      <c r="U105" s="64"/>
      <c r="V105" s="64"/>
      <c r="W105" s="64"/>
      <c r="X105" s="64"/>
      <c r="Y105" s="64"/>
    </row>
    <row r="106" spans="13:25">
      <c r="N106" s="1" t="s">
        <v>152</v>
      </c>
      <c r="T106" s="64"/>
      <c r="U106" s="64"/>
      <c r="V106" s="64"/>
      <c r="W106" s="64"/>
      <c r="X106" s="64"/>
      <c r="Y106" s="64"/>
    </row>
    <row r="107" spans="13:25">
      <c r="T107" s="64"/>
      <c r="U107" s="64"/>
      <c r="V107" s="64"/>
      <c r="W107" s="64"/>
      <c r="X107" s="64"/>
      <c r="Y107" s="64"/>
    </row>
    <row r="108" spans="13:25">
      <c r="M108" s="2" t="s">
        <v>46</v>
      </c>
      <c r="N108" s="4" t="s">
        <v>135</v>
      </c>
    </row>
    <row r="109" spans="13:25">
      <c r="N109" s="1" t="s">
        <v>136</v>
      </c>
    </row>
    <row r="110" spans="13:25">
      <c r="M110" s="2" t="s">
        <v>137</v>
      </c>
      <c r="N110" s="16" t="s">
        <v>153</v>
      </c>
    </row>
    <row r="111" spans="13:25">
      <c r="N111" s="65" t="s">
        <v>16</v>
      </c>
    </row>
    <row r="112" spans="13:25">
      <c r="N112" s="65" t="s">
        <v>19</v>
      </c>
    </row>
    <row r="114" spans="3:25" ht="17" thickBot="1">
      <c r="J114" s="66" t="s">
        <v>154</v>
      </c>
      <c r="M114" s="2" t="s">
        <v>37</v>
      </c>
      <c r="N114" s="4" t="s">
        <v>155</v>
      </c>
    </row>
    <row r="115" spans="3:25">
      <c r="J115" s="14"/>
      <c r="K115" s="67" t="s">
        <v>156</v>
      </c>
      <c r="L115" s="68" t="s">
        <v>157</v>
      </c>
      <c r="M115" t="s">
        <v>158</v>
      </c>
      <c r="N115" s="16" t="s">
        <v>159</v>
      </c>
    </row>
    <row r="116" spans="3:25">
      <c r="J116" s="69"/>
      <c r="K116" s="70"/>
      <c r="L116" s="68"/>
      <c r="N116" s="4" t="s">
        <v>160</v>
      </c>
    </row>
    <row r="117" spans="3:25">
      <c r="J117" s="69"/>
      <c r="K117" s="70" t="s">
        <v>161</v>
      </c>
      <c r="L117" s="68">
        <v>0.12</v>
      </c>
      <c r="M117" t="s">
        <v>158</v>
      </c>
      <c r="N117" s="16" t="s">
        <v>162</v>
      </c>
    </row>
    <row r="118" spans="3:25">
      <c r="J118" s="69"/>
      <c r="K118" s="70" t="s">
        <v>163</v>
      </c>
      <c r="L118" s="68">
        <v>0.04</v>
      </c>
      <c r="M118" t="s">
        <v>158</v>
      </c>
      <c r="N118" s="16" t="s">
        <v>164</v>
      </c>
    </row>
    <row r="119" spans="3:25">
      <c r="J119" s="69"/>
      <c r="K119" s="71" t="s">
        <v>165</v>
      </c>
      <c r="L119" s="72">
        <v>0.04</v>
      </c>
      <c r="M119" s="22" t="s">
        <v>158</v>
      </c>
      <c r="N119" s="73" t="s">
        <v>166</v>
      </c>
    </row>
    <row r="120" spans="3:25" ht="17" thickBot="1">
      <c r="C120" s="74"/>
      <c r="D120" s="75"/>
      <c r="E120" s="75"/>
      <c r="F120" s="75"/>
      <c r="G120" s="75"/>
      <c r="H120" s="76"/>
      <c r="J120" s="17"/>
      <c r="K120" s="77" t="s">
        <v>163</v>
      </c>
      <c r="L120" s="78">
        <v>0.04</v>
      </c>
      <c r="M120" s="79" t="s">
        <v>228</v>
      </c>
      <c r="N120" s="79" t="s">
        <v>167</v>
      </c>
    </row>
    <row r="121" spans="3:25">
      <c r="C121" s="80" t="s">
        <v>168</v>
      </c>
      <c r="D121" s="81" t="s">
        <v>169</v>
      </c>
      <c r="E121" s="81" t="s">
        <v>170</v>
      </c>
      <c r="F121" s="81" t="s">
        <v>171</v>
      </c>
      <c r="G121" s="81" t="s">
        <v>172</v>
      </c>
      <c r="H121" s="82" t="s">
        <v>173</v>
      </c>
      <c r="J121" s="95">
        <v>43565</v>
      </c>
      <c r="K121" s="93" t="s">
        <v>231</v>
      </c>
      <c r="L121" s="78" t="s">
        <v>157</v>
      </c>
      <c r="M121" s="79" t="s">
        <v>158</v>
      </c>
      <c r="N121" s="79" t="s">
        <v>174</v>
      </c>
    </row>
    <row r="122" spans="3:25" ht="17" thickBot="1">
      <c r="C122" s="74">
        <v>0</v>
      </c>
      <c r="D122" s="75" t="s">
        <v>175</v>
      </c>
      <c r="E122" s="75" t="s">
        <v>175</v>
      </c>
      <c r="F122" s="75" t="s">
        <v>175</v>
      </c>
      <c r="G122" s="75" t="s">
        <v>175</v>
      </c>
      <c r="H122" s="76" t="s">
        <v>175</v>
      </c>
      <c r="J122" s="96">
        <v>4.8623291309964102E-2</v>
      </c>
      <c r="K122" s="94" t="s">
        <v>229</v>
      </c>
      <c r="L122" s="78" t="s">
        <v>176</v>
      </c>
      <c r="M122" s="79" t="s">
        <v>232</v>
      </c>
      <c r="N122" s="79" t="s">
        <v>177</v>
      </c>
    </row>
    <row r="123" spans="3:25" ht="17" thickBot="1">
      <c r="C123" s="74">
        <v>1</v>
      </c>
      <c r="D123" s="83">
        <v>4.1279606125025202E-2</v>
      </c>
      <c r="E123" s="83">
        <v>0.105349335845268</v>
      </c>
      <c r="F123" s="83">
        <v>5.62289520829631E-2</v>
      </c>
      <c r="G123" s="83">
        <v>8.6372310698679303E-2</v>
      </c>
      <c r="H123" s="84">
        <v>6.0787285829049999E-2</v>
      </c>
      <c r="K123" s="97" t="s">
        <v>230</v>
      </c>
      <c r="L123">
        <f>(761-730)/761</f>
        <v>4.0735873850197106E-2</v>
      </c>
      <c r="N123" s="73"/>
    </row>
    <row r="124" spans="3:25">
      <c r="C124" s="74"/>
      <c r="D124" s="83" t="s">
        <v>169</v>
      </c>
      <c r="E124" s="83" t="s">
        <v>170</v>
      </c>
      <c r="F124" s="83" t="s">
        <v>171</v>
      </c>
      <c r="G124" s="83" t="s">
        <v>172</v>
      </c>
      <c r="H124" s="84" t="s">
        <v>173</v>
      </c>
      <c r="N124" t="s">
        <v>178</v>
      </c>
      <c r="O124" s="14" t="s">
        <v>38</v>
      </c>
      <c r="P124" s="15">
        <v>0.44375000000000003</v>
      </c>
      <c r="R124" s="79" t="s">
        <v>179</v>
      </c>
      <c r="S124" s="85" t="s">
        <v>38</v>
      </c>
      <c r="T124" s="86">
        <v>0.68263888888888891</v>
      </c>
      <c r="U124" s="79"/>
    </row>
    <row r="125" spans="3:25" ht="17" thickBot="1">
      <c r="C125" s="74">
        <v>0</v>
      </c>
      <c r="D125" s="83" t="s">
        <v>180</v>
      </c>
      <c r="E125" s="83" t="s">
        <v>181</v>
      </c>
      <c r="F125" s="83" t="s">
        <v>182</v>
      </c>
      <c r="G125" s="83" t="s">
        <v>183</v>
      </c>
      <c r="H125" s="84" t="s">
        <v>181</v>
      </c>
      <c r="N125"/>
      <c r="O125" s="17" t="s">
        <v>41</v>
      </c>
      <c r="P125" s="18">
        <v>0.45347222222222222</v>
      </c>
      <c r="Q125" t="s">
        <v>184</v>
      </c>
      <c r="R125" s="79"/>
      <c r="S125" s="87" t="s">
        <v>41</v>
      </c>
      <c r="T125" s="88">
        <v>0.69305555555555554</v>
      </c>
      <c r="U125" s="79" t="s">
        <v>185</v>
      </c>
    </row>
    <row r="126" spans="3:25">
      <c r="C126" s="74">
        <v>1</v>
      </c>
      <c r="D126" s="83">
        <v>8.9090397037038402E-2</v>
      </c>
      <c r="E126" s="83">
        <v>0.156681398721365</v>
      </c>
      <c r="F126" s="83">
        <v>0.12452368251306201</v>
      </c>
      <c r="G126" s="83">
        <v>8.6710303660134297E-2</v>
      </c>
      <c r="H126" s="84">
        <v>0.155545116129649</v>
      </c>
      <c r="N126" t="s">
        <v>37</v>
      </c>
      <c r="O126" s="14" t="s">
        <v>38</v>
      </c>
      <c r="P126" s="15">
        <v>0.4458333333333333</v>
      </c>
      <c r="R126" t="s">
        <v>53</v>
      </c>
      <c r="S126" s="14" t="s">
        <v>38</v>
      </c>
      <c r="T126" s="15">
        <v>0.4777777777777778</v>
      </c>
      <c r="V126" t="s">
        <v>58</v>
      </c>
      <c r="W126" s="14" t="s">
        <v>38</v>
      </c>
      <c r="X126" s="15">
        <v>0.56874999999999998</v>
      </c>
    </row>
    <row r="127" spans="3:25" ht="17" thickBot="1">
      <c r="C127" s="74"/>
      <c r="D127" s="83" t="s">
        <v>169</v>
      </c>
      <c r="E127" s="83" t="s">
        <v>170</v>
      </c>
      <c r="F127" s="83" t="s">
        <v>171</v>
      </c>
      <c r="G127" s="83" t="s">
        <v>172</v>
      </c>
      <c r="H127" s="84" t="s">
        <v>173</v>
      </c>
      <c r="N127"/>
      <c r="O127" s="17" t="s">
        <v>41</v>
      </c>
      <c r="P127" s="18">
        <v>0.45277777777777778</v>
      </c>
      <c r="Q127" t="s">
        <v>186</v>
      </c>
      <c r="S127" s="17" t="s">
        <v>41</v>
      </c>
      <c r="T127" s="18">
        <v>0.5625</v>
      </c>
      <c r="U127" t="s">
        <v>187</v>
      </c>
      <c r="W127" s="17" t="s">
        <v>41</v>
      </c>
      <c r="X127" s="18">
        <v>0.66041666666666665</v>
      </c>
      <c r="Y127" t="s">
        <v>188</v>
      </c>
    </row>
    <row r="128" spans="3:25">
      <c r="C128" s="74">
        <v>0</v>
      </c>
      <c r="D128" s="83" t="s">
        <v>182</v>
      </c>
      <c r="E128" s="83" t="s">
        <v>181</v>
      </c>
      <c r="F128" s="83" t="s">
        <v>182</v>
      </c>
      <c r="G128" s="83" t="s">
        <v>183</v>
      </c>
      <c r="H128" s="84" t="s">
        <v>181</v>
      </c>
      <c r="M128" s="2" t="s">
        <v>53</v>
      </c>
      <c r="N128" s="4" t="s">
        <v>189</v>
      </c>
    </row>
    <row r="129" spans="3:28">
      <c r="C129" s="74">
        <v>1</v>
      </c>
      <c r="D129" s="83">
        <v>0.11045517774599101</v>
      </c>
      <c r="E129" s="83">
        <v>0.159324674157164</v>
      </c>
      <c r="F129" s="83">
        <v>0.14583685484284001</v>
      </c>
      <c r="G129" s="83">
        <v>0.211645216315275</v>
      </c>
      <c r="H129" s="84">
        <v>0.19977195431397801</v>
      </c>
      <c r="N129" s="16" t="s">
        <v>190</v>
      </c>
    </row>
    <row r="130" spans="3:28">
      <c r="C130" s="74"/>
      <c r="D130" s="83" t="s">
        <v>169</v>
      </c>
      <c r="E130" s="83" t="s">
        <v>170</v>
      </c>
      <c r="F130" s="83" t="s">
        <v>171</v>
      </c>
      <c r="G130" s="83" t="s">
        <v>172</v>
      </c>
      <c r="H130" s="84" t="s">
        <v>173</v>
      </c>
      <c r="L130" s="68" t="s">
        <v>157</v>
      </c>
      <c r="N130" s="16" t="s">
        <v>191</v>
      </c>
      <c r="Z130" s="30"/>
      <c r="AA130" s="30"/>
      <c r="AB130" s="48"/>
    </row>
    <row r="131" spans="3:28">
      <c r="C131" s="74">
        <v>0</v>
      </c>
      <c r="D131" s="83" t="s">
        <v>180</v>
      </c>
      <c r="E131" s="83" t="s">
        <v>182</v>
      </c>
      <c r="F131" s="83" t="s">
        <v>182</v>
      </c>
      <c r="G131" s="83" t="s">
        <v>175</v>
      </c>
      <c r="H131" s="84" t="s">
        <v>181</v>
      </c>
      <c r="L131" s="68">
        <v>0.04</v>
      </c>
      <c r="M131" t="s">
        <v>158</v>
      </c>
      <c r="N131" s="16" t="s">
        <v>192</v>
      </c>
      <c r="Z131" s="30"/>
      <c r="AA131" s="30"/>
      <c r="AB131" s="48"/>
    </row>
    <row r="132" spans="3:28" ht="17" thickBot="1">
      <c r="C132" s="89">
        <v>1</v>
      </c>
      <c r="D132" s="90">
        <v>8.9090397037038402E-2</v>
      </c>
      <c r="E132" s="90">
        <v>0.15761456450158601</v>
      </c>
      <c r="F132" s="90">
        <v>0.12367513532494</v>
      </c>
      <c r="G132" s="90">
        <v>0.115933525070083</v>
      </c>
      <c r="H132" s="91">
        <v>0.14619833749129099</v>
      </c>
      <c r="L132" s="68">
        <v>0.12</v>
      </c>
      <c r="M132" t="s">
        <v>158</v>
      </c>
      <c r="N132" s="16" t="s">
        <v>193</v>
      </c>
      <c r="Z132" s="30"/>
      <c r="AA132" s="30"/>
      <c r="AB132" s="48"/>
    </row>
    <row r="133" spans="3:28">
      <c r="K133" s="92" t="s">
        <v>165</v>
      </c>
      <c r="L133" s="68">
        <v>0.04</v>
      </c>
      <c r="M133" t="s">
        <v>158</v>
      </c>
      <c r="N133" s="73" t="s">
        <v>194</v>
      </c>
      <c r="Z133" s="30"/>
      <c r="AA133" s="30"/>
      <c r="AB133" s="48"/>
    </row>
    <row r="134" spans="3:28">
      <c r="J134" s="98" t="s">
        <v>234</v>
      </c>
      <c r="K134" s="98" t="s">
        <v>233</v>
      </c>
      <c r="L134" s="78">
        <v>0.04</v>
      </c>
      <c r="M134" s="79" t="s">
        <v>158</v>
      </c>
      <c r="N134" s="79" t="s">
        <v>235</v>
      </c>
      <c r="Z134" s="30"/>
      <c r="AA134" s="30"/>
      <c r="AB134" s="48"/>
    </row>
    <row r="135" spans="3:28" ht="17" thickBot="1">
      <c r="K135" s="92"/>
      <c r="L135" s="68"/>
      <c r="N135" s="73"/>
      <c r="Z135" s="30"/>
      <c r="AA135" s="30"/>
      <c r="AB135" s="48"/>
    </row>
    <row r="136" spans="3:28">
      <c r="N136" s="14" t="s">
        <v>38</v>
      </c>
      <c r="O136" s="15">
        <v>0.50555555555555554</v>
      </c>
      <c r="Q136" s="79" t="s">
        <v>236</v>
      </c>
      <c r="R136" s="85" t="s">
        <v>38</v>
      </c>
      <c r="S136" s="86">
        <v>0.48958333333333331</v>
      </c>
      <c r="T136" s="79"/>
      <c r="Z136" s="30"/>
      <c r="AA136" s="30"/>
      <c r="AB136" s="48"/>
    </row>
    <row r="137" spans="3:28" ht="17" thickBot="1">
      <c r="N137" s="17" t="s">
        <v>41</v>
      </c>
      <c r="O137" s="18">
        <v>0.58472222222222225</v>
      </c>
      <c r="P137" t="s">
        <v>195</v>
      </c>
      <c r="Q137" s="79"/>
      <c r="R137" s="87" t="s">
        <v>41</v>
      </c>
      <c r="S137" s="88">
        <v>0.62152777777777779</v>
      </c>
      <c r="T137" s="79" t="s">
        <v>237</v>
      </c>
      <c r="Z137" s="30"/>
      <c r="AA137" s="30"/>
      <c r="AB137" s="48"/>
    </row>
    <row r="138" spans="3:28">
      <c r="N138" s="73"/>
      <c r="Z138" s="30"/>
      <c r="AA138" s="30"/>
      <c r="AB138" s="48"/>
    </row>
    <row r="139" spans="3:28">
      <c r="N139" s="16"/>
      <c r="Z139" s="30"/>
      <c r="AA139" s="30"/>
      <c r="AB139" s="48"/>
    </row>
    <row r="140" spans="3:28">
      <c r="M140" s="2" t="s">
        <v>58</v>
      </c>
      <c r="N140" s="4" t="s">
        <v>196</v>
      </c>
      <c r="Z140" s="30"/>
      <c r="AA140" s="30"/>
      <c r="AB140" s="48"/>
    </row>
    <row r="141" spans="3:28">
      <c r="N141" s="16" t="s">
        <v>197</v>
      </c>
    </row>
    <row r="142" spans="3:28">
      <c r="L142" s="68" t="s">
        <v>157</v>
      </c>
      <c r="N142" s="16" t="s">
        <v>198</v>
      </c>
    </row>
    <row r="143" spans="3:28">
      <c r="L143" s="68">
        <v>0.04</v>
      </c>
      <c r="M143" t="s">
        <v>158</v>
      </c>
      <c r="N143" s="16" t="s">
        <v>199</v>
      </c>
    </row>
    <row r="144" spans="3:28">
      <c r="L144" s="68">
        <v>0.12</v>
      </c>
      <c r="M144" t="s">
        <v>158</v>
      </c>
      <c r="N144" s="16" t="s">
        <v>200</v>
      </c>
    </row>
    <row r="145" spans="12:23">
      <c r="N145" s="16"/>
    </row>
    <row r="146" spans="12:23">
      <c r="N146" s="16"/>
    </row>
    <row r="147" spans="12:23">
      <c r="M147" s="2" t="s">
        <v>63</v>
      </c>
      <c r="N147" s="4" t="s">
        <v>201</v>
      </c>
    </row>
    <row r="148" spans="12:23">
      <c r="N148" s="16" t="s">
        <v>202</v>
      </c>
    </row>
    <row r="149" spans="12:23">
      <c r="L149" s="68" t="s">
        <v>157</v>
      </c>
      <c r="M149" t="s">
        <v>158</v>
      </c>
      <c r="N149" s="16" t="s">
        <v>203</v>
      </c>
    </row>
    <row r="150" spans="12:23">
      <c r="L150" s="68">
        <v>0.04</v>
      </c>
      <c r="M150" t="s">
        <v>158</v>
      </c>
      <c r="N150" s="16" t="s">
        <v>204</v>
      </c>
    </row>
    <row r="151" spans="12:23">
      <c r="N151" s="16"/>
    </row>
    <row r="152" spans="12:23" ht="17" thickBot="1">
      <c r="N152" s="16"/>
    </row>
    <row r="153" spans="12:23">
      <c r="N153" s="16"/>
      <c r="O153" t="s">
        <v>63</v>
      </c>
      <c r="P153" s="14" t="s">
        <v>38</v>
      </c>
      <c r="Q153" s="15">
        <v>0.5756944444444444</v>
      </c>
      <c r="S153" t="s">
        <v>205</v>
      </c>
      <c r="T153" s="14" t="s">
        <v>38</v>
      </c>
      <c r="U153" s="15">
        <v>0.87916666666666676</v>
      </c>
    </row>
    <row r="154" spans="12:23" ht="17" thickBot="1">
      <c r="N154" s="16"/>
      <c r="P154" s="17" t="s">
        <v>41</v>
      </c>
      <c r="Q154" s="18">
        <v>0.9604166666666667</v>
      </c>
      <c r="R154" t="s">
        <v>206</v>
      </c>
      <c r="T154" s="17" t="s">
        <v>41</v>
      </c>
      <c r="U154" s="18">
        <v>7.2222222222222229E-2</v>
      </c>
      <c r="V154" t="s">
        <v>207</v>
      </c>
    </row>
    <row r="155" spans="12:23">
      <c r="Q155" t="s">
        <v>208</v>
      </c>
      <c r="U155" t="s">
        <v>209</v>
      </c>
    </row>
    <row r="156" spans="12:23">
      <c r="N156" s="25" t="s">
        <v>129</v>
      </c>
      <c r="W156" s="25" t="s">
        <v>131</v>
      </c>
    </row>
    <row r="157" spans="12:23">
      <c r="N157" s="25" t="s">
        <v>210</v>
      </c>
      <c r="W157" s="25" t="s">
        <v>211</v>
      </c>
    </row>
    <row r="158" spans="12:23">
      <c r="N158"/>
    </row>
    <row r="160" spans="12:23">
      <c r="N160" s="25" t="s">
        <v>141</v>
      </c>
      <c r="W160" s="25" t="s">
        <v>146</v>
      </c>
    </row>
    <row r="161" spans="14:25">
      <c r="N161" s="25" t="s">
        <v>212</v>
      </c>
      <c r="W161" s="25" t="s">
        <v>213</v>
      </c>
    </row>
    <row r="164" spans="14:25">
      <c r="N164" s="25" t="s">
        <v>214</v>
      </c>
      <c r="W164" s="25" t="s">
        <v>215</v>
      </c>
    </row>
    <row r="165" spans="14:25">
      <c r="N165" s="25" t="s">
        <v>216</v>
      </c>
      <c r="W165" s="25" t="s">
        <v>217</v>
      </c>
    </row>
    <row r="168" spans="14:25">
      <c r="N168" s="25" t="s">
        <v>218</v>
      </c>
      <c r="W168" s="25" t="s">
        <v>219</v>
      </c>
    </row>
    <row r="169" spans="14:25">
      <c r="N169" s="25" t="s">
        <v>220</v>
      </c>
      <c r="W169" s="25" t="s">
        <v>221</v>
      </c>
    </row>
    <row r="171" spans="14:25" ht="17" thickBot="1"/>
    <row r="172" spans="14:25">
      <c r="N172" s="38" t="s">
        <v>222</v>
      </c>
      <c r="V172" t="s">
        <v>223</v>
      </c>
      <c r="W172" s="14" t="s">
        <v>38</v>
      </c>
      <c r="X172" s="15">
        <v>0.46249999999999997</v>
      </c>
    </row>
    <row r="173" spans="14:25" ht="17" thickBot="1">
      <c r="N173" s="1" t="s">
        <v>224</v>
      </c>
      <c r="W173" s="17" t="s">
        <v>41</v>
      </c>
      <c r="X173" s="18">
        <v>0.46527777777777773</v>
      </c>
      <c r="Y173" t="s">
        <v>225</v>
      </c>
    </row>
    <row r="174" spans="14:25">
      <c r="N174" s="1" t="s">
        <v>226</v>
      </c>
    </row>
    <row r="175" spans="14:25">
      <c r="N175" s="1" t="s">
        <v>227</v>
      </c>
    </row>
    <row r="177" spans="12:23">
      <c r="L177" s="99">
        <v>43573</v>
      </c>
      <c r="M177" s="2" t="s">
        <v>249</v>
      </c>
    </row>
    <row r="179" spans="12:23">
      <c r="M179" s="2" t="s">
        <v>265</v>
      </c>
      <c r="N179" s="38" t="s">
        <v>264</v>
      </c>
      <c r="O179" s="101" t="s">
        <v>250</v>
      </c>
      <c r="Q179" s="2" t="s">
        <v>266</v>
      </c>
    </row>
    <row r="180" spans="12:23">
      <c r="M180" s="2" t="s">
        <v>37</v>
      </c>
      <c r="N180" s="4" t="s">
        <v>238</v>
      </c>
      <c r="O180" s="100" t="s">
        <v>169</v>
      </c>
      <c r="Q180" t="s">
        <v>248</v>
      </c>
      <c r="S180" t="s">
        <v>247</v>
      </c>
      <c r="T180">
        <v>366</v>
      </c>
    </row>
    <row r="181" spans="12:23">
      <c r="M181" s="2"/>
      <c r="N181" s="4" t="s">
        <v>173</v>
      </c>
      <c r="O181" s="100" t="s">
        <v>173</v>
      </c>
      <c r="Q181" t="s">
        <v>248</v>
      </c>
      <c r="S181" t="s">
        <v>247</v>
      </c>
      <c r="T181">
        <v>365</v>
      </c>
    </row>
    <row r="182" spans="12:23">
      <c r="M182" s="2"/>
      <c r="N182" s="4" t="s">
        <v>171</v>
      </c>
      <c r="O182" s="2" t="s">
        <v>171</v>
      </c>
      <c r="Q182" t="s">
        <v>248</v>
      </c>
      <c r="S182" t="s">
        <v>247</v>
      </c>
      <c r="T182">
        <v>365</v>
      </c>
    </row>
    <row r="183" spans="12:23">
      <c r="M183" s="2"/>
      <c r="N183" s="4" t="s">
        <v>239</v>
      </c>
      <c r="O183" s="2" t="s">
        <v>170</v>
      </c>
      <c r="Q183" t="s">
        <v>248</v>
      </c>
      <c r="S183" t="s">
        <v>247</v>
      </c>
      <c r="T183">
        <f>SUM(T180:T182)</f>
        <v>1096</v>
      </c>
      <c r="U183">
        <v>4</v>
      </c>
      <c r="V183">
        <v>2</v>
      </c>
      <c r="W183" s="2">
        <f>T183*U183*V183</f>
        <v>8768</v>
      </c>
    </row>
    <row r="184" spans="12:23">
      <c r="M184" s="2"/>
      <c r="N184" s="4"/>
      <c r="O184" s="2"/>
    </row>
    <row r="185" spans="12:23">
      <c r="M185" s="2" t="s">
        <v>53</v>
      </c>
      <c r="N185" s="4" t="s">
        <v>240</v>
      </c>
      <c r="O185" s="2" t="s">
        <v>243</v>
      </c>
      <c r="Q185" t="s">
        <v>248</v>
      </c>
      <c r="S185" t="s">
        <v>246</v>
      </c>
    </row>
    <row r="186" spans="12:23">
      <c r="M186" s="2"/>
      <c r="N186" s="4"/>
      <c r="O186" s="2"/>
    </row>
    <row r="187" spans="12:23">
      <c r="M187" s="2" t="s">
        <v>58</v>
      </c>
      <c r="N187" s="4" t="s">
        <v>241</v>
      </c>
      <c r="O187" s="2" t="s">
        <v>243</v>
      </c>
      <c r="Q187" t="s">
        <v>248</v>
      </c>
      <c r="S187" t="s">
        <v>246</v>
      </c>
    </row>
    <row r="188" spans="12:23">
      <c r="M188" s="2"/>
      <c r="N188" s="4"/>
      <c r="O188" s="2"/>
    </row>
    <row r="189" spans="12:23">
      <c r="M189" s="2" t="s">
        <v>63</v>
      </c>
      <c r="N189" s="4" t="s">
        <v>242</v>
      </c>
      <c r="O189" s="2" t="s">
        <v>244</v>
      </c>
      <c r="Q189" t="s">
        <v>248</v>
      </c>
      <c r="S189" t="s">
        <v>245</v>
      </c>
    </row>
    <row r="192" spans="12:23">
      <c r="N192" s="4" t="s">
        <v>252</v>
      </c>
    </row>
    <row r="193" spans="13:18">
      <c r="N193" s="16" t="s">
        <v>251</v>
      </c>
    </row>
    <row r="194" spans="13:18">
      <c r="N194" s="16" t="s">
        <v>254</v>
      </c>
    </row>
    <row r="195" spans="13:18">
      <c r="N195" s="16" t="s">
        <v>255</v>
      </c>
    </row>
    <row r="196" spans="13:18">
      <c r="N196" s="16" t="s">
        <v>253</v>
      </c>
    </row>
    <row r="198" spans="13:18">
      <c r="N198" s="65" t="s">
        <v>16</v>
      </c>
    </row>
    <row r="199" spans="13:18">
      <c r="N199" s="65" t="s">
        <v>19</v>
      </c>
    </row>
    <row r="201" spans="13:18">
      <c r="N201" s="4" t="s">
        <v>267</v>
      </c>
      <c r="R201" s="2" t="s">
        <v>146</v>
      </c>
    </row>
    <row r="202" spans="13:18">
      <c r="N202" s="4" t="s">
        <v>256</v>
      </c>
      <c r="R202" s="2" t="s">
        <v>258</v>
      </c>
    </row>
    <row r="203" spans="13:18">
      <c r="M203">
        <v>366</v>
      </c>
    </row>
    <row r="204" spans="13:18">
      <c r="M204">
        <v>365</v>
      </c>
      <c r="N204" s="1" t="s">
        <v>257</v>
      </c>
      <c r="R204" s="2" t="s">
        <v>141</v>
      </c>
    </row>
    <row r="205" spans="13:18">
      <c r="M205">
        <v>365</v>
      </c>
      <c r="R205" s="2" t="s">
        <v>259</v>
      </c>
    </row>
    <row r="206" spans="13:18">
      <c r="M206">
        <v>31</v>
      </c>
    </row>
    <row r="207" spans="13:18">
      <c r="M207">
        <v>28</v>
      </c>
      <c r="N207" s="16" t="s">
        <v>260</v>
      </c>
    </row>
    <row r="208" spans="13:18">
      <c r="M208">
        <v>31</v>
      </c>
      <c r="N208" s="16" t="s">
        <v>263</v>
      </c>
    </row>
    <row r="209" spans="12:18">
      <c r="M209">
        <f>SUM(M203:M208)</f>
        <v>1186</v>
      </c>
      <c r="N209" s="16" t="s">
        <v>262</v>
      </c>
    </row>
    <row r="210" spans="12:18">
      <c r="M210">
        <f>0.084*M209</f>
        <v>99.624000000000009</v>
      </c>
      <c r="N210" s="16" t="s">
        <v>261</v>
      </c>
    </row>
    <row r="212" spans="12:18">
      <c r="R212" t="s">
        <v>290</v>
      </c>
    </row>
    <row r="213" spans="12:18">
      <c r="L213" s="99">
        <v>43592</v>
      </c>
      <c r="M213" s="2" t="s">
        <v>249</v>
      </c>
    </row>
    <row r="215" spans="12:18">
      <c r="M215" s="2" t="s">
        <v>265</v>
      </c>
    </row>
    <row r="216" spans="12:18">
      <c r="M216" s="2" t="s">
        <v>37</v>
      </c>
      <c r="N216" s="4" t="s">
        <v>268</v>
      </c>
    </row>
    <row r="217" spans="12:18" ht="20">
      <c r="M217" s="102"/>
      <c r="N217" s="16" t="s">
        <v>251</v>
      </c>
    </row>
    <row r="218" spans="12:18">
      <c r="M218" s="2" t="s">
        <v>53</v>
      </c>
      <c r="N218" s="4" t="s">
        <v>269</v>
      </c>
    </row>
    <row r="219" spans="12:18">
      <c r="N219" s="16" t="s">
        <v>254</v>
      </c>
    </row>
    <row r="220" spans="12:18">
      <c r="M220" s="2" t="s">
        <v>58</v>
      </c>
      <c r="N220" s="4" t="s">
        <v>270</v>
      </c>
    </row>
    <row r="221" spans="12:18">
      <c r="M221" s="103"/>
      <c r="N221" s="16" t="s">
        <v>255</v>
      </c>
    </row>
    <row r="222" spans="12:18">
      <c r="M222" s="103"/>
    </row>
    <row r="223" spans="12:18">
      <c r="M223" s="103"/>
      <c r="N223" s="1" t="s">
        <v>272</v>
      </c>
    </row>
    <row r="224" spans="12:18">
      <c r="M224" s="103"/>
      <c r="N224" s="4" t="s">
        <v>271</v>
      </c>
    </row>
    <row r="225" spans="12:18">
      <c r="M225" s="103"/>
      <c r="N225" s="16" t="s">
        <v>253</v>
      </c>
    </row>
    <row r="226" spans="12:18" ht="18" thickBot="1">
      <c r="M226" s="104"/>
    </row>
    <row r="227" spans="12:18" ht="17">
      <c r="M227" s="148" t="s">
        <v>38</v>
      </c>
      <c r="N227" s="149" t="s">
        <v>273</v>
      </c>
      <c r="O227" s="27"/>
      <c r="P227" s="28"/>
      <c r="R227" s="2" t="s">
        <v>131</v>
      </c>
    </row>
    <row r="228" spans="12:18" ht="18" thickBot="1">
      <c r="M228" s="150" t="s">
        <v>41</v>
      </c>
      <c r="N228" s="151" t="s">
        <v>289</v>
      </c>
      <c r="O228" s="35"/>
      <c r="P228" s="36" t="s">
        <v>423</v>
      </c>
      <c r="R228" s="2" t="s">
        <v>292</v>
      </c>
    </row>
    <row r="229" spans="12:18">
      <c r="N229" s="4"/>
      <c r="R229" s="2"/>
    </row>
    <row r="230" spans="12:18">
      <c r="L230" s="99">
        <v>43592</v>
      </c>
      <c r="M230" s="107" t="s">
        <v>277</v>
      </c>
      <c r="N230" s="113" t="s">
        <v>274</v>
      </c>
      <c r="O230" s="106">
        <v>43545</v>
      </c>
    </row>
    <row r="231" spans="12:18">
      <c r="N231" s="113" t="s">
        <v>275</v>
      </c>
      <c r="O231" s="106">
        <v>43551</v>
      </c>
      <c r="R231" s="2" t="s">
        <v>129</v>
      </c>
    </row>
    <row r="232" spans="12:18">
      <c r="N232" s="113" t="s">
        <v>276</v>
      </c>
      <c r="O232" s="106">
        <v>43552</v>
      </c>
      <c r="R232" s="2" t="s">
        <v>291</v>
      </c>
    </row>
    <row r="233" spans="12:18">
      <c r="O233" s="106">
        <v>43553</v>
      </c>
    </row>
    <row r="234" spans="12:18">
      <c r="O234" s="106">
        <v>43554</v>
      </c>
    </row>
    <row r="235" spans="12:18">
      <c r="O235" s="106">
        <v>43555</v>
      </c>
    </row>
    <row r="236" spans="12:18">
      <c r="O236" s="106">
        <v>43567</v>
      </c>
    </row>
    <row r="237" spans="12:18">
      <c r="O237" s="106">
        <v>43569</v>
      </c>
    </row>
    <row r="239" spans="12:18">
      <c r="M239" s="2" t="s">
        <v>278</v>
      </c>
      <c r="N239" s="38" t="s">
        <v>279</v>
      </c>
    </row>
    <row r="241" spans="12:21">
      <c r="M241" s="2"/>
      <c r="N241" s="4" t="s">
        <v>201</v>
      </c>
    </row>
    <row r="242" spans="12:21">
      <c r="M242" s="2"/>
      <c r="N242" s="16" t="s">
        <v>280</v>
      </c>
    </row>
    <row r="243" spans="12:21">
      <c r="L243" s="68" t="s">
        <v>157</v>
      </c>
      <c r="M243" s="2" t="s">
        <v>37</v>
      </c>
      <c r="N243" s="16" t="s">
        <v>287</v>
      </c>
    </row>
    <row r="244" spans="12:21">
      <c r="L244" s="68">
        <v>89</v>
      </c>
      <c r="M244" s="2" t="s">
        <v>53</v>
      </c>
      <c r="N244" s="16" t="s">
        <v>288</v>
      </c>
    </row>
    <row r="246" spans="12:21">
      <c r="P246" t="s">
        <v>293</v>
      </c>
    </row>
    <row r="247" spans="12:21">
      <c r="M247" s="105">
        <v>43586</v>
      </c>
      <c r="N247" s="108">
        <v>43466</v>
      </c>
      <c r="P247" t="s">
        <v>294</v>
      </c>
    </row>
    <row r="248" spans="12:21">
      <c r="M248" s="105">
        <v>43830</v>
      </c>
      <c r="N248" s="108">
        <v>43585</v>
      </c>
      <c r="P248" t="s">
        <v>295</v>
      </c>
    </row>
    <row r="249" spans="12:21">
      <c r="L249" t="s">
        <v>281</v>
      </c>
      <c r="M249" s="2">
        <f>M248-M247+1</f>
        <v>245</v>
      </c>
      <c r="N249">
        <f>N248-N247+1</f>
        <v>120</v>
      </c>
    </row>
    <row r="250" spans="12:21" ht="17" thickBot="1">
      <c r="L250" t="s">
        <v>282</v>
      </c>
      <c r="M250" s="2">
        <v>366</v>
      </c>
      <c r="N250" s="1">
        <f>M249+N249</f>
        <v>365</v>
      </c>
      <c r="P250" s="2" t="s">
        <v>296</v>
      </c>
    </row>
    <row r="251" spans="12:21">
      <c r="L251" s="109" t="s">
        <v>283</v>
      </c>
      <c r="M251" s="110">
        <f>M249+M250</f>
        <v>611</v>
      </c>
      <c r="N251" s="38" t="s">
        <v>285</v>
      </c>
      <c r="P251" s="2" t="s">
        <v>304</v>
      </c>
      <c r="Q251" s="2" t="s">
        <v>302</v>
      </c>
      <c r="R251" s="2" t="s">
        <v>303</v>
      </c>
    </row>
    <row r="252" spans="12:21" ht="17" thickBot="1">
      <c r="L252" s="111" t="s">
        <v>284</v>
      </c>
      <c r="M252" s="112">
        <f>30+31+28</f>
        <v>89</v>
      </c>
      <c r="N252" s="38" t="s">
        <v>286</v>
      </c>
      <c r="P252" s="2" t="s">
        <v>297</v>
      </c>
      <c r="Q252" s="2" t="s">
        <v>301</v>
      </c>
      <c r="R252" s="2" t="s">
        <v>301</v>
      </c>
    </row>
    <row r="253" spans="12:21">
      <c r="P253" s="2" t="s">
        <v>298</v>
      </c>
      <c r="Q253" s="2" t="s">
        <v>299</v>
      </c>
      <c r="R253" s="2" t="s">
        <v>300</v>
      </c>
      <c r="U253" s="65"/>
    </row>
    <row r="254" spans="12:21">
      <c r="N254" s="79"/>
    </row>
    <row r="255" spans="12:21">
      <c r="L255" s="99">
        <v>43596</v>
      </c>
      <c r="M255" s="114" t="s">
        <v>305</v>
      </c>
      <c r="N255" s="79"/>
      <c r="R255" s="65"/>
    </row>
    <row r="256" spans="12:21">
      <c r="M256" s="2"/>
      <c r="N256" s="16" t="s">
        <v>306</v>
      </c>
      <c r="P256" s="101"/>
    </row>
    <row r="257" spans="13:18">
      <c r="M257" s="2" t="s">
        <v>37</v>
      </c>
      <c r="N257" s="16" t="s">
        <v>287</v>
      </c>
      <c r="R257" s="65"/>
    </row>
    <row r="258" spans="13:18" ht="17" thickBot="1">
      <c r="M258" s="2"/>
    </row>
    <row r="259" spans="13:18">
      <c r="N259" s="115" t="s">
        <v>38</v>
      </c>
      <c r="O259" s="116">
        <v>0.46597222222222223</v>
      </c>
      <c r="P259" s="117"/>
      <c r="Q259" s="65" t="s">
        <v>16</v>
      </c>
    </row>
    <row r="260" spans="13:18" ht="17" thickBot="1">
      <c r="N260" s="118" t="s">
        <v>41</v>
      </c>
      <c r="O260" s="119">
        <v>0.62638888888888888</v>
      </c>
      <c r="P260" s="120" t="s">
        <v>307</v>
      </c>
      <c r="Q260" s="65" t="s">
        <v>19</v>
      </c>
    </row>
    <row r="262" spans="13:18">
      <c r="M262" t="s">
        <v>53</v>
      </c>
      <c r="N262" s="16" t="s">
        <v>288</v>
      </c>
    </row>
    <row r="263" spans="13:18" ht="17" thickBot="1"/>
    <row r="264" spans="13:18">
      <c r="N264" s="115" t="s">
        <v>38</v>
      </c>
      <c r="O264" s="123">
        <v>0.68125000000000002</v>
      </c>
      <c r="P264" s="2" t="s">
        <v>131</v>
      </c>
    </row>
    <row r="265" spans="13:18">
      <c r="N265" s="124" t="s">
        <v>41</v>
      </c>
      <c r="O265" s="126">
        <v>0.81180555555555556</v>
      </c>
      <c r="P265" s="2" t="s">
        <v>308</v>
      </c>
    </row>
    <row r="266" spans="13:18" ht="17" thickBot="1">
      <c r="N266" s="118"/>
      <c r="O266" s="125" t="s">
        <v>314</v>
      </c>
    </row>
    <row r="267" spans="13:18">
      <c r="P267" s="2" t="s">
        <v>129</v>
      </c>
    </row>
    <row r="268" spans="13:18">
      <c r="P268" s="2" t="s">
        <v>309</v>
      </c>
    </row>
    <row r="270" spans="13:18">
      <c r="P270" s="121" t="s">
        <v>310</v>
      </c>
    </row>
    <row r="271" spans="13:18">
      <c r="P271" s="121" t="s">
        <v>311</v>
      </c>
    </row>
    <row r="272" spans="13:18">
      <c r="P272" s="122"/>
    </row>
    <row r="273" spans="12:17">
      <c r="P273" s="121" t="s">
        <v>312</v>
      </c>
    </row>
    <row r="274" spans="12:17">
      <c r="P274" s="121" t="s">
        <v>313</v>
      </c>
    </row>
    <row r="276" spans="12:17">
      <c r="L276" s="99">
        <v>43598</v>
      </c>
      <c r="M276" s="114" t="s">
        <v>305</v>
      </c>
      <c r="N276" s="79"/>
    </row>
    <row r="277" spans="12:17">
      <c r="M277" s="2"/>
      <c r="N277" s="16" t="s">
        <v>315</v>
      </c>
      <c r="P277" s="101"/>
    </row>
    <row r="278" spans="12:17">
      <c r="M278" s="2" t="s">
        <v>37</v>
      </c>
      <c r="N278" s="16" t="s">
        <v>317</v>
      </c>
    </row>
    <row r="279" spans="12:17" ht="17" thickBot="1">
      <c r="M279" s="2"/>
    </row>
    <row r="280" spans="12:17">
      <c r="N280" s="115" t="s">
        <v>38</v>
      </c>
      <c r="O280" s="116">
        <v>0.6</v>
      </c>
      <c r="P280" s="117"/>
      <c r="Q280" s="65" t="s">
        <v>16</v>
      </c>
    </row>
    <row r="281" spans="12:17" ht="17" thickBot="1">
      <c r="N281" s="118" t="s">
        <v>41</v>
      </c>
      <c r="O281" s="119">
        <v>0.7368055555555556</v>
      </c>
      <c r="P281" s="120" t="s">
        <v>324</v>
      </c>
      <c r="Q281" s="65" t="s">
        <v>19</v>
      </c>
    </row>
    <row r="282" spans="12:17" ht="17" thickBot="1"/>
    <row r="283" spans="12:17">
      <c r="M283" s="127" t="s">
        <v>316</v>
      </c>
      <c r="N283" s="128">
        <f>30+M251</f>
        <v>641</v>
      </c>
      <c r="O283" s="114" t="s">
        <v>323</v>
      </c>
      <c r="P283" s="2" t="s">
        <v>318</v>
      </c>
    </row>
    <row r="284" spans="12:17" ht="17" thickBot="1">
      <c r="M284" s="129" t="s">
        <v>284</v>
      </c>
      <c r="N284" s="130">
        <f>28+31</f>
        <v>59</v>
      </c>
      <c r="O284" s="114" t="s">
        <v>322</v>
      </c>
      <c r="P284" s="2" t="s">
        <v>319</v>
      </c>
    </row>
    <row r="286" spans="12:17">
      <c r="P286" s="2" t="s">
        <v>320</v>
      </c>
    </row>
    <row r="287" spans="12:17">
      <c r="P287" s="2" t="s">
        <v>321</v>
      </c>
    </row>
    <row r="289" spans="12:19">
      <c r="L289" s="99">
        <v>43618</v>
      </c>
      <c r="M289" s="114" t="s">
        <v>325</v>
      </c>
      <c r="N289" s="38" t="s">
        <v>327</v>
      </c>
    </row>
    <row r="290" spans="12:19" ht="17" thickBot="1"/>
    <row r="291" spans="12:19">
      <c r="L291" s="133">
        <v>2016</v>
      </c>
      <c r="M291" s="134">
        <v>366</v>
      </c>
      <c r="N291" s="4" t="s">
        <v>340</v>
      </c>
      <c r="S291" s="65" t="s">
        <v>16</v>
      </c>
    </row>
    <row r="292" spans="12:19">
      <c r="L292" s="74">
        <v>2017</v>
      </c>
      <c r="M292" s="135">
        <v>365</v>
      </c>
      <c r="N292" s="25" t="s">
        <v>341</v>
      </c>
      <c r="O292" s="4"/>
      <c r="S292" s="65" t="s">
        <v>19</v>
      </c>
    </row>
    <row r="293" spans="12:19">
      <c r="L293" s="74">
        <v>2018</v>
      </c>
      <c r="M293" s="135">
        <v>365</v>
      </c>
      <c r="N293" s="25" t="s">
        <v>342</v>
      </c>
      <c r="O293" s="132"/>
    </row>
    <row r="294" spans="12:19">
      <c r="L294" s="74" t="s">
        <v>328</v>
      </c>
      <c r="M294" s="135">
        <v>31</v>
      </c>
      <c r="N294" s="25" t="s">
        <v>343</v>
      </c>
      <c r="O294" s="132"/>
    </row>
    <row r="295" spans="12:19">
      <c r="L295" s="144" t="s">
        <v>329</v>
      </c>
      <c r="M295" s="145">
        <v>28</v>
      </c>
      <c r="O295" s="16"/>
    </row>
    <row r="296" spans="12:19">
      <c r="L296" s="144" t="s">
        <v>330</v>
      </c>
      <c r="M296" s="145">
        <v>31</v>
      </c>
      <c r="N296" s="16" t="s">
        <v>332</v>
      </c>
      <c r="O296" s="16"/>
    </row>
    <row r="297" spans="12:19">
      <c r="L297" s="144" t="s">
        <v>331</v>
      </c>
      <c r="M297" s="145">
        <v>30</v>
      </c>
      <c r="N297" s="16" t="s">
        <v>333</v>
      </c>
      <c r="O297" s="16"/>
    </row>
    <row r="298" spans="12:19" ht="17" thickBot="1">
      <c r="L298" s="146" t="s">
        <v>284</v>
      </c>
      <c r="M298" s="147">
        <f>M295+M296+M297</f>
        <v>89</v>
      </c>
      <c r="N298" s="16" t="s">
        <v>334</v>
      </c>
      <c r="O298" s="16"/>
    </row>
    <row r="299" spans="12:19">
      <c r="N299" s="25" t="s">
        <v>424</v>
      </c>
    </row>
    <row r="300" spans="12:19">
      <c r="N300" s="16" t="s">
        <v>335</v>
      </c>
    </row>
    <row r="301" spans="12:19">
      <c r="N301" s="38" t="s">
        <v>326</v>
      </c>
    </row>
    <row r="302" spans="12:19">
      <c r="N302" s="25" t="s">
        <v>425</v>
      </c>
    </row>
    <row r="303" spans="12:19">
      <c r="N303" s="16" t="s">
        <v>336</v>
      </c>
    </row>
    <row r="304" spans="12:19">
      <c r="N304" s="16" t="s">
        <v>337</v>
      </c>
    </row>
    <row r="305" spans="12:24">
      <c r="N305" s="16" t="s">
        <v>338</v>
      </c>
    </row>
    <row r="306" spans="12:24">
      <c r="N306" s="16" t="s">
        <v>339</v>
      </c>
    </row>
    <row r="308" spans="12:24" ht="17" thickBot="1">
      <c r="N308" s="2" t="s">
        <v>427</v>
      </c>
      <c r="S308" s="2" t="s">
        <v>432</v>
      </c>
      <c r="V308" s="2" t="s">
        <v>433</v>
      </c>
    </row>
    <row r="309" spans="12:24">
      <c r="N309" s="2" t="s">
        <v>428</v>
      </c>
      <c r="S309" s="152" t="s">
        <v>426</v>
      </c>
      <c r="T309" s="153">
        <v>0.73611111111111116</v>
      </c>
      <c r="V309" s="152" t="s">
        <v>426</v>
      </c>
      <c r="W309" s="153">
        <v>0.73611111111111116</v>
      </c>
    </row>
    <row r="310" spans="12:24" ht="17" thickBot="1">
      <c r="N310" s="2"/>
      <c r="S310" s="154" t="s">
        <v>41</v>
      </c>
      <c r="T310" s="155">
        <v>0.82638888888888884</v>
      </c>
      <c r="U310" s="2" t="s">
        <v>431</v>
      </c>
      <c r="V310" s="154" t="s">
        <v>41</v>
      </c>
      <c r="W310" s="155">
        <v>3.4722222222222224E-2</v>
      </c>
      <c r="X310" s="2" t="s">
        <v>438</v>
      </c>
    </row>
    <row r="311" spans="12:24" ht="17" thickBot="1">
      <c r="N311" s="2" t="s">
        <v>429</v>
      </c>
      <c r="S311" s="2" t="s">
        <v>435</v>
      </c>
      <c r="V311" s="2" t="s">
        <v>434</v>
      </c>
    </row>
    <row r="312" spans="12:24">
      <c r="N312" s="2" t="s">
        <v>430</v>
      </c>
      <c r="S312" s="152" t="s">
        <v>426</v>
      </c>
      <c r="T312" s="153">
        <v>0.93125000000000002</v>
      </c>
      <c r="V312" s="152" t="s">
        <v>426</v>
      </c>
      <c r="W312" s="153">
        <v>0.91527777777777775</v>
      </c>
    </row>
    <row r="313" spans="12:24" ht="17" thickBot="1">
      <c r="S313" s="154" t="s">
        <v>41</v>
      </c>
      <c r="T313" s="155">
        <v>0.9555555555555556</v>
      </c>
      <c r="U313" s="2" t="s">
        <v>437</v>
      </c>
      <c r="V313" s="154" t="s">
        <v>41</v>
      </c>
      <c r="W313" s="155">
        <v>0.49305555555555558</v>
      </c>
      <c r="X313" s="2" t="s">
        <v>436</v>
      </c>
    </row>
    <row r="314" spans="12:24">
      <c r="L314" s="99">
        <v>43606</v>
      </c>
      <c r="M314" s="114" t="s">
        <v>344</v>
      </c>
      <c r="N314" s="4" t="s">
        <v>345</v>
      </c>
    </row>
    <row r="316" spans="12:24">
      <c r="N316" s="4" t="s">
        <v>346</v>
      </c>
    </row>
    <row r="318" spans="12:24" ht="17" thickBot="1">
      <c r="M318" s="2" t="s">
        <v>223</v>
      </c>
      <c r="N318" s="16" t="s">
        <v>350</v>
      </c>
    </row>
    <row r="319" spans="12:24">
      <c r="L319" s="14" t="s">
        <v>347</v>
      </c>
      <c r="M319" s="82">
        <v>28</v>
      </c>
    </row>
    <row r="320" spans="12:24">
      <c r="L320" s="69" t="s">
        <v>348</v>
      </c>
      <c r="M320" s="76">
        <v>31</v>
      </c>
      <c r="N320" s="25" t="s">
        <v>320</v>
      </c>
    </row>
    <row r="321" spans="12:17">
      <c r="L321" s="69" t="s">
        <v>349</v>
      </c>
      <c r="M321" s="76">
        <v>30</v>
      </c>
      <c r="N321" s="25" t="s">
        <v>353</v>
      </c>
    </row>
    <row r="322" spans="12:17" ht="17" thickBot="1">
      <c r="L322" s="17"/>
      <c r="M322" s="136">
        <f>SUM(M319:M321)</f>
        <v>89</v>
      </c>
    </row>
    <row r="323" spans="12:17">
      <c r="N323" s="25" t="s">
        <v>318</v>
      </c>
    </row>
    <row r="324" spans="12:17">
      <c r="N324" s="25" t="s">
        <v>354</v>
      </c>
    </row>
    <row r="326" spans="12:17">
      <c r="N326" s="1" t="s">
        <v>38</v>
      </c>
      <c r="O326" s="137">
        <v>0.4861111111111111</v>
      </c>
    </row>
    <row r="327" spans="12:17">
      <c r="N327" s="1" t="s">
        <v>41</v>
      </c>
      <c r="O327" s="137">
        <v>0.50208333333333333</v>
      </c>
      <c r="P327" t="s">
        <v>355</v>
      </c>
    </row>
    <row r="329" spans="12:17">
      <c r="M329" s="2" t="s">
        <v>37</v>
      </c>
      <c r="N329" s="16" t="s">
        <v>356</v>
      </c>
    </row>
    <row r="330" spans="12:17" ht="17" thickBot="1"/>
    <row r="331" spans="12:17">
      <c r="N331" s="26" t="s">
        <v>38</v>
      </c>
      <c r="O331" s="139">
        <v>0.52430555555555558</v>
      </c>
      <c r="P331" s="28"/>
      <c r="Q331" s="25" t="s">
        <v>129</v>
      </c>
    </row>
    <row r="332" spans="12:17" ht="17" thickBot="1">
      <c r="N332" s="34" t="s">
        <v>41</v>
      </c>
      <c r="O332" s="56">
        <v>0.54305555555555551</v>
      </c>
      <c r="P332" s="36" t="s">
        <v>357</v>
      </c>
      <c r="Q332" s="25" t="s">
        <v>351</v>
      </c>
    </row>
    <row r="333" spans="12:17">
      <c r="Q333" s="1"/>
    </row>
    <row r="334" spans="12:17">
      <c r="Q334" s="25" t="s">
        <v>131</v>
      </c>
    </row>
    <row r="335" spans="12:17">
      <c r="Q335" s="25" t="s">
        <v>352</v>
      </c>
    </row>
    <row r="337" spans="12:17" ht="17" thickBot="1">
      <c r="M337" s="2" t="s">
        <v>368</v>
      </c>
      <c r="N337" s="16" t="s">
        <v>371</v>
      </c>
    </row>
    <row r="338" spans="12:17">
      <c r="L338" s="14" t="s">
        <v>347</v>
      </c>
      <c r="M338" s="82">
        <v>28</v>
      </c>
    </row>
    <row r="339" spans="12:17">
      <c r="L339" s="69" t="s">
        <v>348</v>
      </c>
      <c r="M339" s="76">
        <v>31</v>
      </c>
      <c r="N339" s="4" t="s">
        <v>369</v>
      </c>
    </row>
    <row r="340" spans="12:17" ht="17" thickBot="1">
      <c r="L340" s="17"/>
      <c r="M340" s="136">
        <f>SUM(M338:M339)</f>
        <v>59</v>
      </c>
      <c r="N340" s="4" t="s">
        <v>370</v>
      </c>
    </row>
    <row r="341" spans="12:17">
      <c r="N341" s="26" t="s">
        <v>38</v>
      </c>
      <c r="O341" s="139">
        <v>0.78611111111111109</v>
      </c>
      <c r="P341" s="28"/>
      <c r="Q341" s="25" t="s">
        <v>312</v>
      </c>
    </row>
    <row r="342" spans="12:17" ht="17" thickBot="1">
      <c r="N342" s="34" t="s">
        <v>41</v>
      </c>
      <c r="O342" s="56">
        <v>0.80138888888888893</v>
      </c>
      <c r="P342" s="36" t="s">
        <v>372</v>
      </c>
      <c r="Q342" s="25" t="s">
        <v>373</v>
      </c>
    </row>
    <row r="343" spans="12:17">
      <c r="Q343" s="25" t="s">
        <v>310</v>
      </c>
    </row>
    <row r="344" spans="12:17">
      <c r="Q344" s="25" t="s">
        <v>374</v>
      </c>
    </row>
    <row r="346" spans="12:17" ht="17" thickBot="1">
      <c r="M346" s="2" t="s">
        <v>375</v>
      </c>
      <c r="N346" s="4" t="s">
        <v>376</v>
      </c>
    </row>
    <row r="347" spans="12:17">
      <c r="L347" s="14" t="s">
        <v>347</v>
      </c>
      <c r="M347" s="82">
        <v>28</v>
      </c>
      <c r="N347" s="19" t="s">
        <v>379</v>
      </c>
    </row>
    <row r="348" spans="12:17" ht="17" thickBot="1">
      <c r="L348" s="69" t="s">
        <v>348</v>
      </c>
      <c r="M348" s="76">
        <v>31</v>
      </c>
      <c r="N348" s="16" t="s">
        <v>377</v>
      </c>
    </row>
    <row r="349" spans="12:17">
      <c r="L349" s="69" t="s">
        <v>349</v>
      </c>
      <c r="M349" s="76">
        <v>30</v>
      </c>
      <c r="N349" s="26" t="s">
        <v>38</v>
      </c>
      <c r="O349" s="139">
        <v>0.84861111111111109</v>
      </c>
      <c r="P349" s="28"/>
      <c r="Q349" s="25" t="s">
        <v>380</v>
      </c>
    </row>
    <row r="350" spans="12:17" ht="17" thickBot="1">
      <c r="L350" s="17"/>
      <c r="M350" s="136">
        <f>SUM(M347:M349)</f>
        <v>89</v>
      </c>
      <c r="N350" s="34" t="s">
        <v>41</v>
      </c>
      <c r="O350" s="56">
        <v>0.86319444444444438</v>
      </c>
      <c r="P350" s="36" t="s">
        <v>378</v>
      </c>
      <c r="Q350" s="25" t="s">
        <v>381</v>
      </c>
    </row>
    <row r="351" spans="12:17">
      <c r="Q351" s="25" t="s">
        <v>382</v>
      </c>
    </row>
    <row r="352" spans="12:17">
      <c r="Q352" s="25" t="s">
        <v>383</v>
      </c>
    </row>
    <row r="353" spans="12:17">
      <c r="Q353" s="25"/>
    </row>
    <row r="354" spans="12:17">
      <c r="M354" s="2" t="s">
        <v>384</v>
      </c>
      <c r="N354" s="4" t="s">
        <v>385</v>
      </c>
      <c r="Q354" s="25"/>
    </row>
    <row r="355" spans="12:17" ht="17" thickBot="1">
      <c r="Q355" s="25"/>
    </row>
    <row r="356" spans="12:17" ht="17" thickBot="1">
      <c r="L356" s="138" t="s">
        <v>362</v>
      </c>
      <c r="M356" s="131">
        <v>31</v>
      </c>
      <c r="N356" s="16" t="s">
        <v>386</v>
      </c>
      <c r="Q356" s="25"/>
    </row>
    <row r="357" spans="12:17">
      <c r="N357" s="26" t="s">
        <v>38</v>
      </c>
      <c r="O357" s="139">
        <v>0.92708333333333337</v>
      </c>
      <c r="P357" s="28"/>
      <c r="Q357" s="25" t="s">
        <v>387</v>
      </c>
    </row>
    <row r="358" spans="12:17" ht="17" thickBot="1">
      <c r="N358" s="34" t="s">
        <v>41</v>
      </c>
      <c r="O358" s="56">
        <v>0.94305555555555554</v>
      </c>
      <c r="P358" s="36" t="s">
        <v>355</v>
      </c>
      <c r="Q358" s="25" t="s">
        <v>388</v>
      </c>
    </row>
    <row r="359" spans="12:17">
      <c r="Q359" s="25" t="s">
        <v>389</v>
      </c>
    </row>
    <row r="360" spans="12:17">
      <c r="Q360" s="25" t="s">
        <v>390</v>
      </c>
    </row>
    <row r="361" spans="12:17">
      <c r="Q361" s="25"/>
    </row>
    <row r="362" spans="12:17" ht="17" thickBot="1">
      <c r="L362" s="105"/>
      <c r="M362" s="2" t="s">
        <v>391</v>
      </c>
      <c r="N362" s="4" t="s">
        <v>392</v>
      </c>
    </row>
    <row r="363" spans="12:17">
      <c r="L363" s="14" t="s">
        <v>347</v>
      </c>
      <c r="M363" s="82">
        <v>28</v>
      </c>
      <c r="N363" s="19" t="s">
        <v>393</v>
      </c>
    </row>
    <row r="364" spans="12:17" ht="17" thickBot="1">
      <c r="L364" s="69" t="s">
        <v>348</v>
      </c>
      <c r="M364" s="76">
        <v>31</v>
      </c>
      <c r="N364" s="16" t="s">
        <v>394</v>
      </c>
    </row>
    <row r="365" spans="12:17">
      <c r="L365" s="69" t="s">
        <v>349</v>
      </c>
      <c r="M365" s="76">
        <v>30</v>
      </c>
      <c r="N365" s="26" t="s">
        <v>38</v>
      </c>
      <c r="O365" s="139">
        <v>0.95486111111111116</v>
      </c>
      <c r="P365" s="28"/>
      <c r="Q365" s="25" t="s">
        <v>396</v>
      </c>
    </row>
    <row r="366" spans="12:17" ht="17" thickBot="1">
      <c r="L366" s="17"/>
      <c r="M366" s="136">
        <f>SUM(M363:M365)</f>
        <v>89</v>
      </c>
      <c r="N366" s="34" t="s">
        <v>41</v>
      </c>
      <c r="O366" s="56">
        <v>0.51944444444444449</v>
      </c>
      <c r="P366" s="18" t="s">
        <v>415</v>
      </c>
      <c r="Q366" s="25" t="s">
        <v>395</v>
      </c>
    </row>
    <row r="367" spans="12:17">
      <c r="Q367" s="25" t="s">
        <v>397</v>
      </c>
    </row>
    <row r="368" spans="12:17">
      <c r="Q368" s="25" t="s">
        <v>398</v>
      </c>
    </row>
    <row r="369" spans="12:17">
      <c r="L369" s="99">
        <v>43606</v>
      </c>
      <c r="M369" s="114" t="s">
        <v>358</v>
      </c>
      <c r="N369" s="4" t="s">
        <v>359</v>
      </c>
    </row>
    <row r="371" spans="12:17">
      <c r="N371" s="4" t="s">
        <v>360</v>
      </c>
    </row>
    <row r="373" spans="12:17">
      <c r="N373" s="16" t="s">
        <v>361</v>
      </c>
    </row>
    <row r="374" spans="12:17">
      <c r="Q374" s="25" t="s">
        <v>364</v>
      </c>
    </row>
    <row r="375" spans="12:17">
      <c r="N375" s="1" t="s">
        <v>38</v>
      </c>
      <c r="O375" s="137">
        <v>0.60347222222222219</v>
      </c>
      <c r="Q375" s="25" t="s">
        <v>365</v>
      </c>
    </row>
    <row r="376" spans="12:17">
      <c r="N376" s="1" t="s">
        <v>41</v>
      </c>
      <c r="Q376" s="25" t="s">
        <v>366</v>
      </c>
    </row>
    <row r="377" spans="12:17" ht="17" thickBot="1">
      <c r="Q377" s="25" t="s">
        <v>367</v>
      </c>
    </row>
    <row r="378" spans="12:17" ht="17" thickBot="1">
      <c r="L378" s="138" t="s">
        <v>362</v>
      </c>
      <c r="M378" s="131">
        <v>31</v>
      </c>
      <c r="N378" s="16" t="s">
        <v>363</v>
      </c>
    </row>
    <row r="381" spans="12:17">
      <c r="N381" s="1" t="s">
        <v>399</v>
      </c>
    </row>
    <row r="382" spans="12:17">
      <c r="M382">
        <v>1</v>
      </c>
      <c r="N382" s="1" t="s">
        <v>400</v>
      </c>
    </row>
    <row r="383" spans="12:17">
      <c r="M383">
        <v>2</v>
      </c>
      <c r="N383" s="1" t="s">
        <v>401</v>
      </c>
    </row>
    <row r="384" spans="12:17">
      <c r="M384">
        <v>3</v>
      </c>
      <c r="N384" s="1" t="s">
        <v>402</v>
      </c>
    </row>
    <row r="385" spans="12:17">
      <c r="M385">
        <v>4</v>
      </c>
      <c r="N385" s="1" t="s">
        <v>403</v>
      </c>
      <c r="Q385" s="141" t="s">
        <v>409</v>
      </c>
    </row>
    <row r="386" spans="12:17">
      <c r="M386">
        <v>5</v>
      </c>
      <c r="N386" s="1" t="s">
        <v>408</v>
      </c>
      <c r="Q386" s="141" t="s">
        <v>410</v>
      </c>
    </row>
    <row r="387" spans="12:17">
      <c r="M387">
        <v>6</v>
      </c>
      <c r="N387" s="1" t="s">
        <v>404</v>
      </c>
      <c r="Q387" s="141" t="s">
        <v>417</v>
      </c>
    </row>
    <row r="388" spans="12:17">
      <c r="M388">
        <v>7</v>
      </c>
      <c r="N388" s="1" t="s">
        <v>405</v>
      </c>
      <c r="Q388" s="140" t="s">
        <v>416</v>
      </c>
    </row>
    <row r="389" spans="12:17">
      <c r="M389">
        <v>8</v>
      </c>
      <c r="N389" s="1" t="s">
        <v>406</v>
      </c>
    </row>
    <row r="390" spans="12:17">
      <c r="M390">
        <v>9</v>
      </c>
      <c r="N390" s="1" t="s">
        <v>407</v>
      </c>
    </row>
    <row r="391" spans="12:17">
      <c r="M391">
        <v>10</v>
      </c>
      <c r="N391" s="1" t="s">
        <v>411</v>
      </c>
    </row>
    <row r="392" spans="12:17">
      <c r="N392" s="1" t="s">
        <v>412</v>
      </c>
    </row>
    <row r="393" spans="12:17">
      <c r="N393" s="1" t="s">
        <v>413</v>
      </c>
    </row>
    <row r="394" spans="12:17">
      <c r="N394" s="1" t="s">
        <v>414</v>
      </c>
    </row>
    <row r="397" spans="12:17">
      <c r="L397" s="99">
        <v>43676</v>
      </c>
      <c r="N397" s="1" t="s">
        <v>439</v>
      </c>
    </row>
    <row r="398" spans="12:17">
      <c r="N398" s="1" t="s">
        <v>440</v>
      </c>
    </row>
    <row r="400" spans="12:17">
      <c r="N400" s="4" t="s">
        <v>446</v>
      </c>
    </row>
    <row r="402" spans="14:17">
      <c r="N402" s="16" t="s">
        <v>444</v>
      </c>
    </row>
    <row r="403" spans="14:17">
      <c r="Q403" s="156" t="s">
        <v>443</v>
      </c>
    </row>
    <row r="404" spans="14:17">
      <c r="N404" s="1" t="s">
        <v>38</v>
      </c>
      <c r="O404" s="137">
        <v>0.58333333333333337</v>
      </c>
      <c r="Q404" s="156" t="s">
        <v>447</v>
      </c>
    </row>
    <row r="405" spans="14:17">
      <c r="N405" s="1" t="s">
        <v>41</v>
      </c>
      <c r="Q405" s="156" t="s">
        <v>448</v>
      </c>
    </row>
    <row r="406" spans="14:17">
      <c r="N406" s="1" t="s">
        <v>445</v>
      </c>
      <c r="O406" t="s">
        <v>452</v>
      </c>
      <c r="Q406" s="156" t="s">
        <v>449</v>
      </c>
    </row>
    <row r="407" spans="14:17">
      <c r="N407" s="16"/>
      <c r="O407" t="s">
        <v>453</v>
      </c>
    </row>
    <row r="409" spans="14:17" ht="19">
      <c r="N409" s="157" t="s">
        <v>441</v>
      </c>
    </row>
    <row r="410" spans="14:17" ht="19">
      <c r="N410" s="157" t="s">
        <v>463</v>
      </c>
    </row>
    <row r="411" spans="14:17" ht="19">
      <c r="N411" s="157" t="s">
        <v>442</v>
      </c>
    </row>
    <row r="413" spans="14:17">
      <c r="N413" s="1" t="s">
        <v>38</v>
      </c>
      <c r="O413" s="137">
        <v>0.625</v>
      </c>
      <c r="P413" t="s">
        <v>451</v>
      </c>
    </row>
    <row r="414" spans="14:17">
      <c r="N414" s="1" t="s">
        <v>41</v>
      </c>
      <c r="O414" s="137">
        <v>0.83333333333333337</v>
      </c>
    </row>
    <row r="415" spans="14:17">
      <c r="N415" s="1" t="s">
        <v>445</v>
      </c>
      <c r="O415" s="114" t="s">
        <v>450</v>
      </c>
    </row>
    <row r="417" spans="11:18">
      <c r="N417" s="4" t="s">
        <v>454</v>
      </c>
    </row>
    <row r="419" spans="11:18">
      <c r="N419" s="16" t="s">
        <v>455</v>
      </c>
    </row>
    <row r="421" spans="11:18">
      <c r="N421" s="1" t="s">
        <v>38</v>
      </c>
      <c r="O421" s="137">
        <v>0.88541666666666663</v>
      </c>
      <c r="P421" t="s">
        <v>456</v>
      </c>
      <c r="R421" s="156" t="s">
        <v>458</v>
      </c>
    </row>
    <row r="422" spans="11:18">
      <c r="N422" s="1" t="s">
        <v>41</v>
      </c>
      <c r="O422" s="137">
        <v>0.20833333333333334</v>
      </c>
      <c r="P422" t="s">
        <v>209</v>
      </c>
      <c r="R422" s="156" t="s">
        <v>459</v>
      </c>
    </row>
    <row r="423" spans="11:18">
      <c r="N423" s="1" t="s">
        <v>445</v>
      </c>
      <c r="O423" s="114" t="s">
        <v>457</v>
      </c>
      <c r="R423" s="156" t="s">
        <v>460</v>
      </c>
    </row>
    <row r="424" spans="11:18">
      <c r="O424" s="140" t="s">
        <v>462</v>
      </c>
      <c r="R424" s="156" t="s">
        <v>461</v>
      </c>
    </row>
    <row r="427" spans="11:18">
      <c r="L427" s="98" t="s">
        <v>234</v>
      </c>
      <c r="M427" s="98" t="s">
        <v>233</v>
      </c>
      <c r="N427" s="78">
        <v>0.04</v>
      </c>
      <c r="O427" s="79" t="s">
        <v>158</v>
      </c>
      <c r="P427" s="79" t="s">
        <v>235</v>
      </c>
    </row>
    <row r="430" spans="11:18">
      <c r="K430" s="2" t="s">
        <v>465</v>
      </c>
      <c r="L430" s="99">
        <v>43677</v>
      </c>
      <c r="N430" s="1" t="s">
        <v>464</v>
      </c>
    </row>
    <row r="432" spans="11:18">
      <c r="N432" s="38" t="s">
        <v>326</v>
      </c>
    </row>
    <row r="433" spans="12:24">
      <c r="N433" s="25" t="s">
        <v>466</v>
      </c>
    </row>
    <row r="434" spans="12:24">
      <c r="N434" s="16" t="s">
        <v>467</v>
      </c>
    </row>
    <row r="435" spans="12:24">
      <c r="N435" s="16" t="s">
        <v>468</v>
      </c>
    </row>
    <row r="436" spans="12:24">
      <c r="N436" s="16" t="s">
        <v>469</v>
      </c>
    </row>
    <row r="437" spans="12:24">
      <c r="N437" s="16"/>
    </row>
    <row r="439" spans="12:24" ht="17" thickBot="1">
      <c r="N439" s="2" t="s">
        <v>470</v>
      </c>
      <c r="S439" s="2" t="s">
        <v>433</v>
      </c>
      <c r="V439" s="2" t="s">
        <v>432</v>
      </c>
    </row>
    <row r="440" spans="12:24">
      <c r="N440" s="2" t="s">
        <v>471</v>
      </c>
      <c r="S440" s="152" t="s">
        <v>474</v>
      </c>
      <c r="T440" s="153">
        <v>0.79166666666666663</v>
      </c>
      <c r="V440" s="152" t="s">
        <v>474</v>
      </c>
      <c r="W440" s="153">
        <v>0.59375</v>
      </c>
    </row>
    <row r="441" spans="12:24" ht="17" thickBot="1">
      <c r="N441" s="2"/>
      <c r="S441" s="154" t="s">
        <v>41</v>
      </c>
      <c r="T441" s="155">
        <v>0.98263888888888884</v>
      </c>
      <c r="U441" s="2" t="s">
        <v>476</v>
      </c>
      <c r="V441" s="154" t="s">
        <v>41</v>
      </c>
      <c r="W441" s="155">
        <v>0.62152777777777779</v>
      </c>
      <c r="X441" s="2" t="s">
        <v>475</v>
      </c>
    </row>
    <row r="442" spans="12:24" ht="17" thickBot="1">
      <c r="N442" s="2" t="s">
        <v>472</v>
      </c>
      <c r="S442" s="2"/>
      <c r="V442" s="2" t="s">
        <v>434</v>
      </c>
    </row>
    <row r="443" spans="12:24">
      <c r="N443" s="2" t="s">
        <v>473</v>
      </c>
      <c r="S443" s="152"/>
      <c r="T443" s="153"/>
      <c r="V443" s="152" t="s">
        <v>474</v>
      </c>
      <c r="W443" s="153">
        <v>0.42152777777777778</v>
      </c>
    </row>
    <row r="444" spans="12:24" ht="17" thickBot="1">
      <c r="S444" s="154"/>
      <c r="T444" s="155"/>
      <c r="U444" s="2"/>
      <c r="V444" s="154" t="s">
        <v>41</v>
      </c>
      <c r="W444" s="155">
        <v>0.51250000000000007</v>
      </c>
      <c r="X444" s="2" t="s">
        <v>187</v>
      </c>
    </row>
    <row r="446" spans="12:24" ht="17" thickBot="1">
      <c r="L446" s="99">
        <v>43678</v>
      </c>
      <c r="N446" s="2" t="s">
        <v>433</v>
      </c>
      <c r="O446" s="2" t="s">
        <v>477</v>
      </c>
    </row>
    <row r="447" spans="12:24">
      <c r="N447" s="152" t="s">
        <v>478</v>
      </c>
      <c r="O447" s="153">
        <v>0.89930555555555547</v>
      </c>
    </row>
    <row r="448" spans="12:24" ht="17" thickBot="1">
      <c r="N448" s="154" t="s">
        <v>41</v>
      </c>
      <c r="O448" s="155"/>
      <c r="P448" s="2"/>
    </row>
    <row r="450" spans="11:24">
      <c r="K450" s="2" t="s">
        <v>465</v>
      </c>
      <c r="L450" s="99">
        <v>43680</v>
      </c>
      <c r="N450" s="1" t="s">
        <v>464</v>
      </c>
    </row>
    <row r="452" spans="11:24">
      <c r="N452" s="38" t="s">
        <v>326</v>
      </c>
    </row>
    <row r="453" spans="11:24">
      <c r="N453" s="25" t="s">
        <v>466</v>
      </c>
    </row>
    <row r="454" spans="11:24">
      <c r="N454" s="16" t="s">
        <v>479</v>
      </c>
    </row>
    <row r="455" spans="11:24">
      <c r="N455" s="16" t="s">
        <v>480</v>
      </c>
    </row>
    <row r="456" spans="11:24">
      <c r="N456" s="16" t="s">
        <v>481</v>
      </c>
    </row>
    <row r="458" spans="11:24">
      <c r="N458" s="2" t="s">
        <v>482</v>
      </c>
    </row>
    <row r="459" spans="11:24">
      <c r="N459" s="2" t="s">
        <v>483</v>
      </c>
    </row>
    <row r="460" spans="11:24">
      <c r="N460" s="2"/>
    </row>
    <row r="461" spans="11:24">
      <c r="N461" s="2" t="s">
        <v>484</v>
      </c>
      <c r="T461" s="2" t="s">
        <v>265</v>
      </c>
      <c r="U461" s="38" t="s">
        <v>264</v>
      </c>
      <c r="V461" s="101" t="s">
        <v>250</v>
      </c>
      <c r="X461" s="2" t="s">
        <v>266</v>
      </c>
    </row>
    <row r="462" spans="11:24">
      <c r="N462" s="2" t="s">
        <v>485</v>
      </c>
      <c r="T462" s="2" t="s">
        <v>37</v>
      </c>
      <c r="U462" s="4" t="s">
        <v>238</v>
      </c>
      <c r="V462" s="100" t="s">
        <v>169</v>
      </c>
      <c r="X462" t="s">
        <v>248</v>
      </c>
    </row>
    <row r="463" spans="11:24">
      <c r="T463" s="2"/>
      <c r="U463" s="4" t="s">
        <v>173</v>
      </c>
      <c r="V463" s="100" t="s">
        <v>173</v>
      </c>
      <c r="X463" t="s">
        <v>248</v>
      </c>
    </row>
    <row r="464" spans="11:24" ht="17" thickBot="1">
      <c r="N464" s="2" t="s">
        <v>433</v>
      </c>
      <c r="Q464" s="2" t="s">
        <v>432</v>
      </c>
      <c r="T464" s="2"/>
      <c r="U464" s="4" t="s">
        <v>171</v>
      </c>
      <c r="V464" s="2" t="s">
        <v>171</v>
      </c>
      <c r="X464" t="s">
        <v>248</v>
      </c>
    </row>
    <row r="465" spans="11:26">
      <c r="N465" s="152" t="s">
        <v>486</v>
      </c>
      <c r="O465" s="153">
        <v>1.3888888888888889E-3</v>
      </c>
      <c r="Q465" s="152" t="s">
        <v>486</v>
      </c>
      <c r="R465" s="153">
        <v>0.43541666666666662</v>
      </c>
      <c r="T465" s="2"/>
      <c r="U465" s="4" t="s">
        <v>239</v>
      </c>
      <c r="V465" s="2" t="s">
        <v>170</v>
      </c>
      <c r="X465" t="s">
        <v>248</v>
      </c>
    </row>
    <row r="466" spans="11:26" ht="17" thickBot="1">
      <c r="N466" s="154" t="s">
        <v>41</v>
      </c>
      <c r="O466" s="155">
        <v>0.62361111111111112</v>
      </c>
      <c r="P466" s="2" t="s">
        <v>314</v>
      </c>
      <c r="Q466" s="154" t="s">
        <v>41</v>
      </c>
      <c r="R466" s="155">
        <v>0.46527777777777773</v>
      </c>
      <c r="S466" s="2" t="s">
        <v>488</v>
      </c>
      <c r="T466" s="2"/>
      <c r="U466" s="4"/>
      <c r="V466" s="2"/>
    </row>
    <row r="467" spans="11:26" ht="17" thickBot="1">
      <c r="N467" s="2"/>
      <c r="Q467" s="2" t="s">
        <v>434</v>
      </c>
      <c r="T467" s="158" t="s">
        <v>53</v>
      </c>
      <c r="U467" s="159" t="s">
        <v>240</v>
      </c>
      <c r="V467" s="158" t="s">
        <v>243</v>
      </c>
      <c r="W467" s="160"/>
      <c r="X467" s="160" t="s">
        <v>248</v>
      </c>
      <c r="Y467" s="160"/>
      <c r="Z467" s="160"/>
    </row>
    <row r="468" spans="11:26">
      <c r="N468" s="152"/>
      <c r="O468" s="153"/>
      <c r="Q468" s="152" t="s">
        <v>486</v>
      </c>
      <c r="R468" s="153">
        <v>0.39097222222222222</v>
      </c>
      <c r="T468" s="158"/>
      <c r="U468" s="159"/>
      <c r="V468" s="158"/>
      <c r="W468" s="160"/>
      <c r="X468" s="160"/>
      <c r="Y468" s="160"/>
      <c r="Z468" s="160"/>
    </row>
    <row r="469" spans="11:26" ht="17" thickBot="1">
      <c r="N469" s="154"/>
      <c r="O469" s="155"/>
      <c r="P469" s="2"/>
      <c r="Q469" s="154" t="s">
        <v>41</v>
      </c>
      <c r="R469" s="155">
        <v>0.42152777777777778</v>
      </c>
      <c r="S469" s="2" t="s">
        <v>487</v>
      </c>
      <c r="T469" s="158" t="s">
        <v>58</v>
      </c>
      <c r="U469" s="159" t="s">
        <v>241</v>
      </c>
      <c r="V469" s="158" t="s">
        <v>243</v>
      </c>
      <c r="W469" s="160"/>
      <c r="X469" s="160" t="s">
        <v>248</v>
      </c>
      <c r="Y469" s="160"/>
      <c r="Z469" s="160"/>
    </row>
    <row r="470" spans="11:26">
      <c r="T470" s="2"/>
      <c r="U470" s="4"/>
      <c r="V470" s="2"/>
    </row>
    <row r="471" spans="11:26">
      <c r="T471" s="2" t="s">
        <v>63</v>
      </c>
      <c r="U471" s="4" t="s">
        <v>242</v>
      </c>
      <c r="V471" s="2" t="s">
        <v>244</v>
      </c>
      <c r="X471" t="s">
        <v>248</v>
      </c>
    </row>
    <row r="473" spans="11:26">
      <c r="T473" s="2" t="s">
        <v>75</v>
      </c>
      <c r="U473" s="4" t="s">
        <v>489</v>
      </c>
      <c r="V473" s="2" t="s">
        <v>244</v>
      </c>
      <c r="X473" t="s">
        <v>248</v>
      </c>
    </row>
    <row r="475" spans="11:26">
      <c r="T475" s="2" t="s">
        <v>77</v>
      </c>
      <c r="U475" s="4" t="s">
        <v>490</v>
      </c>
      <c r="V475" s="2" t="s">
        <v>244</v>
      </c>
      <c r="X475" t="s">
        <v>248</v>
      </c>
    </row>
    <row r="477" spans="11:26">
      <c r="K477" s="2" t="s">
        <v>465</v>
      </c>
      <c r="L477" s="99">
        <v>43705</v>
      </c>
      <c r="N477" s="1" t="s">
        <v>493</v>
      </c>
    </row>
    <row r="479" spans="11:26">
      <c r="N479" s="38" t="s">
        <v>491</v>
      </c>
    </row>
    <row r="480" spans="11:26">
      <c r="N480" s="25" t="s">
        <v>492</v>
      </c>
    </row>
    <row r="481" spans="13:20">
      <c r="N481" s="16" t="s">
        <v>501</v>
      </c>
    </row>
    <row r="482" spans="13:20">
      <c r="N482" s="16" t="s">
        <v>494</v>
      </c>
    </row>
    <row r="483" spans="13:20">
      <c r="N483" s="16" t="s">
        <v>495</v>
      </c>
    </row>
    <row r="484" spans="13:20">
      <c r="N484" s="16" t="s">
        <v>503</v>
      </c>
    </row>
    <row r="485" spans="13:20">
      <c r="N485" s="16" t="s">
        <v>508</v>
      </c>
    </row>
    <row r="486" spans="13:20">
      <c r="N486" s="16" t="s">
        <v>509</v>
      </c>
    </row>
    <row r="487" spans="13:20" ht="17" thickBot="1">
      <c r="M487" s="105"/>
      <c r="N487" s="158" t="s">
        <v>433</v>
      </c>
      <c r="Q487" s="158" t="s">
        <v>432</v>
      </c>
    </row>
    <row r="488" spans="13:20">
      <c r="M488" s="105"/>
      <c r="N488" s="161">
        <v>43705</v>
      </c>
      <c r="O488" s="153">
        <v>0.49513888888888885</v>
      </c>
      <c r="Q488" s="161">
        <v>43705</v>
      </c>
      <c r="R488" s="153">
        <v>0.40833333333333338</v>
      </c>
    </row>
    <row r="489" spans="13:20" ht="17" thickBot="1">
      <c r="N489" s="154" t="s">
        <v>41</v>
      </c>
      <c r="O489" s="155">
        <v>0.55625000000000002</v>
      </c>
      <c r="P489" s="2" t="s">
        <v>502</v>
      </c>
      <c r="Q489" s="154" t="s">
        <v>41</v>
      </c>
      <c r="R489" s="155">
        <v>0.45208333333333334</v>
      </c>
      <c r="S489" s="2" t="s">
        <v>496</v>
      </c>
      <c r="T489" s="2" t="s">
        <v>146</v>
      </c>
    </row>
    <row r="490" spans="13:20" ht="17" thickBot="1">
      <c r="N490" s="162" t="s">
        <v>435</v>
      </c>
      <c r="Q490" s="158" t="s">
        <v>434</v>
      </c>
      <c r="T490" s="2" t="s">
        <v>498</v>
      </c>
    </row>
    <row r="491" spans="13:20">
      <c r="N491" s="161">
        <v>43705</v>
      </c>
      <c r="O491" s="153">
        <v>0.80069444444444438</v>
      </c>
      <c r="Q491" s="161">
        <v>43705</v>
      </c>
      <c r="R491" s="153">
        <v>0.40902777777777777</v>
      </c>
      <c r="T491" s="2"/>
    </row>
    <row r="492" spans="13:20" ht="17" thickBot="1">
      <c r="N492" s="154" t="s">
        <v>41</v>
      </c>
      <c r="O492" s="155">
        <v>0.81111111111111101</v>
      </c>
      <c r="P492" s="2" t="s">
        <v>185</v>
      </c>
      <c r="Q492" s="154" t="s">
        <v>41</v>
      </c>
      <c r="R492" s="155">
        <v>0.45902777777777781</v>
      </c>
      <c r="S492" s="2" t="s">
        <v>500</v>
      </c>
      <c r="T492" s="2" t="s">
        <v>141</v>
      </c>
    </row>
    <row r="493" spans="13:20" ht="17" thickBot="1">
      <c r="N493" s="162" t="s">
        <v>515</v>
      </c>
      <c r="Q493" s="162" t="s">
        <v>516</v>
      </c>
      <c r="T493" s="2" t="s">
        <v>499</v>
      </c>
    </row>
    <row r="494" spans="13:20">
      <c r="N494" s="161">
        <v>43705</v>
      </c>
      <c r="O494" s="153">
        <v>0.85138888888888886</v>
      </c>
      <c r="Q494" s="161">
        <v>43705</v>
      </c>
      <c r="R494" s="153">
        <v>0.85138888888888886</v>
      </c>
    </row>
    <row r="495" spans="13:20" ht="17" thickBot="1">
      <c r="N495" s="154" t="s">
        <v>41</v>
      </c>
      <c r="O495" s="155">
        <v>0.8652777777777777</v>
      </c>
      <c r="P495" s="2" t="s">
        <v>520</v>
      </c>
      <c r="Q495" s="154" t="s">
        <v>41</v>
      </c>
      <c r="R495" s="155">
        <v>0.87083333333333324</v>
      </c>
      <c r="S495" s="2" t="s">
        <v>521</v>
      </c>
      <c r="T495" s="4" t="s">
        <v>16</v>
      </c>
    </row>
    <row r="496" spans="13:20">
      <c r="M496" s="163" t="s">
        <v>497</v>
      </c>
      <c r="N496" s="1" t="s">
        <v>512</v>
      </c>
      <c r="P496" t="s">
        <v>514</v>
      </c>
      <c r="Q496" t="s">
        <v>513</v>
      </c>
      <c r="T496" s="4" t="s">
        <v>19</v>
      </c>
    </row>
    <row r="497" spans="12:22">
      <c r="M497" t="s">
        <v>519</v>
      </c>
      <c r="N497" t="s">
        <v>506</v>
      </c>
      <c r="P497" t="s">
        <v>519</v>
      </c>
      <c r="Q497" t="s">
        <v>504</v>
      </c>
    </row>
    <row r="498" spans="12:22">
      <c r="M498" t="s">
        <v>517</v>
      </c>
      <c r="N498" t="s">
        <v>507</v>
      </c>
      <c r="Q498" t="s">
        <v>505</v>
      </c>
      <c r="T498" t="s">
        <v>529</v>
      </c>
    </row>
    <row r="499" spans="12:22">
      <c r="M499" t="s">
        <v>518</v>
      </c>
      <c r="N499" t="s">
        <v>511</v>
      </c>
      <c r="P499" t="s">
        <v>518</v>
      </c>
      <c r="Q499" t="s">
        <v>510</v>
      </c>
    </row>
    <row r="502" spans="12:22" ht="17" thickBot="1">
      <c r="L502" s="99">
        <v>43711</v>
      </c>
      <c r="N502" s="1" t="s">
        <v>525</v>
      </c>
      <c r="Q502" s="158" t="s">
        <v>433</v>
      </c>
      <c r="T502" s="158" t="s">
        <v>535</v>
      </c>
    </row>
    <row r="503" spans="12:22">
      <c r="N503" s="1" t="s">
        <v>526</v>
      </c>
      <c r="Q503" s="161">
        <v>43712</v>
      </c>
      <c r="R503" s="153">
        <v>0.4201388888888889</v>
      </c>
      <c r="S503" s="2" t="s">
        <v>502</v>
      </c>
      <c r="T503" s="161">
        <v>43712</v>
      </c>
      <c r="U503" s="153">
        <v>9.5833333333333326E-2</v>
      </c>
      <c r="V503" s="2" t="s">
        <v>502</v>
      </c>
    </row>
    <row r="504" spans="12:22" ht="17" thickBot="1">
      <c r="N504" s="1" t="s">
        <v>527</v>
      </c>
      <c r="Q504" s="154" t="s">
        <v>41</v>
      </c>
      <c r="R504" s="155" t="s">
        <v>530</v>
      </c>
      <c r="T504" s="154" t="s">
        <v>41</v>
      </c>
      <c r="U504" s="155" t="s">
        <v>536</v>
      </c>
    </row>
    <row r="505" spans="12:22">
      <c r="N505" s="1" t="s">
        <v>528</v>
      </c>
    </row>
    <row r="506" spans="12:22" ht="17" thickBot="1">
      <c r="Q506" s="162" t="s">
        <v>435</v>
      </c>
    </row>
    <row r="507" spans="12:22">
      <c r="Q507" s="161">
        <v>43712</v>
      </c>
      <c r="R507" s="153" t="s">
        <v>531</v>
      </c>
      <c r="S507" s="2" t="s">
        <v>534</v>
      </c>
    </row>
    <row r="508" spans="12:22" ht="17" thickBot="1">
      <c r="Q508" s="154" t="s">
        <v>41</v>
      </c>
      <c r="R508" s="155" t="s">
        <v>532</v>
      </c>
      <c r="S508" t="s">
        <v>533</v>
      </c>
    </row>
  </sheetData>
  <mergeCells count="1">
    <mergeCell ref="X62:AB62"/>
  </mergeCells>
  <hyperlinks>
    <hyperlink ref="B30" r:id="rId1" xr:uid="{F92839E1-E065-1045-A591-905206C2F92F}"/>
    <hyperlink ref="F22" r:id="rId2" xr:uid="{24704251-9521-2246-8564-D7A37CFA976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Kuppam</dc:creator>
  <cp:lastModifiedBy>Arun Kuppam</cp:lastModifiedBy>
  <dcterms:created xsi:type="dcterms:W3CDTF">2019-04-10T16:20:40Z</dcterms:created>
  <dcterms:modified xsi:type="dcterms:W3CDTF">2019-09-05T12:45:44Z</dcterms:modified>
</cp:coreProperties>
</file>